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RH-NN (databáze ÚOŽI)" sheetId="2" r:id="rId2"/>
    <sheet name="02 - připojení RH a vnitř..." sheetId="3" r:id="rId3"/>
    <sheet name="03 - vnější uzemnění (dat..." sheetId="4" r:id="rId4"/>
    <sheet name="04 - zemní a pomocné prác..." sheetId="5" r:id="rId5"/>
    <sheet name="05 - VRN (databáze ÚRS)" sheetId="6" r:id="rId6"/>
    <sheet name="06 - malování vniřních i ..." sheetId="7" r:id="rId7"/>
    <sheet name="Pokyny pro vyplnění" sheetId="8" r:id="rId8"/>
  </sheets>
  <definedNames>
    <definedName name="_xlnm.Print_Area" localSheetId="0">'Rekapitulace stavby'!$D$4:$AO$36,'Rekapitulace stavby'!$C$42:$AQ$61</definedName>
    <definedName name="_xlnm._FilterDatabase" localSheetId="1" hidden="1">'01 - RH-NN (databáze ÚOŽI)'!$C$79:$K$234</definedName>
    <definedName name="_xlnm.Print_Area" localSheetId="1">'01 - RH-NN (databáze ÚOŽI)'!$C$4:$J$39,'01 - RH-NN (databáze ÚOŽI)'!$C$45:$J$61,'01 - RH-NN (databáze ÚOŽI)'!$C$67:$J$234</definedName>
    <definedName name="_xlnm._FilterDatabase" localSheetId="2" hidden="1">'02 - připojení RH a vnitř...'!$C$79:$K$170</definedName>
    <definedName name="_xlnm.Print_Area" localSheetId="2">'02 - připojení RH a vnitř...'!$C$4:$J$39,'02 - připojení RH a vnitř...'!$C$45:$J$61,'02 - připojení RH a vnitř...'!$C$67:$J$170</definedName>
    <definedName name="_xlnm._FilterDatabase" localSheetId="3" hidden="1">'03 - vnější uzemnění (dat...'!$C$79:$K$107</definedName>
    <definedName name="_xlnm.Print_Area" localSheetId="3">'03 - vnější uzemnění (dat...'!$C$4:$J$39,'03 - vnější uzemnění (dat...'!$C$45:$J$61,'03 - vnější uzemnění (dat...'!$C$67:$J$107</definedName>
    <definedName name="_xlnm._FilterDatabase" localSheetId="4" hidden="1">'04 - zemní a pomocné prác...'!$C$85:$K$193</definedName>
    <definedName name="_xlnm.Print_Area" localSheetId="4">'04 - zemní a pomocné prác...'!$C$4:$J$39,'04 - zemní a pomocné prác...'!$C$45:$J$67,'04 - zemní a pomocné prác...'!$C$73:$J$193</definedName>
    <definedName name="_xlnm._FilterDatabase" localSheetId="5" hidden="1">'05 - VRN (databáze ÚRS)'!$C$83:$K$120</definedName>
    <definedName name="_xlnm.Print_Area" localSheetId="5">'05 - VRN (databáze ÚRS)'!$C$4:$J$39,'05 - VRN (databáze ÚRS)'!$C$45:$J$65,'05 - VRN (databáze ÚRS)'!$C$71:$J$120</definedName>
    <definedName name="_xlnm._FilterDatabase" localSheetId="6" hidden="1">'06 - malování vniřních i ...'!$C$93:$K$243</definedName>
    <definedName name="_xlnm.Print_Area" localSheetId="6">'06 - malování vniřních i ...'!$C$4:$J$39,'06 - malování vniřních i ...'!$C$45:$J$75,'06 - malování vniřních i ...'!$C$81:$J$243</definedName>
    <definedName name="_xlnm.Print_Area" localSheetId="7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RH-NN (databáze ÚOŽI)'!$79:$79</definedName>
    <definedName name="_xlnm.Print_Titles" localSheetId="2">'02 - připojení RH a vnitř...'!$79:$79</definedName>
    <definedName name="_xlnm.Print_Titles" localSheetId="3">'03 - vnější uzemnění (dat...'!$79:$79</definedName>
    <definedName name="_xlnm.Print_Titles" localSheetId="4">'04 - zemní a pomocné prác...'!$85:$85</definedName>
    <definedName name="_xlnm.Print_Titles" localSheetId="5">'05 - VRN (databáze ÚRS)'!$83:$83</definedName>
    <definedName name="_xlnm.Print_Titles" localSheetId="6">'06 - malování vniřních i ...'!$93:$93</definedName>
  </definedNames>
  <calcPr fullCalcOnLoad="1"/>
</workbook>
</file>

<file path=xl/sharedStrings.xml><?xml version="1.0" encoding="utf-8"?>
<sst xmlns="http://schemas.openxmlformats.org/spreadsheetml/2006/main" count="7256" uniqueCount="1639">
  <si>
    <t>Export Komplet</t>
  </si>
  <si>
    <t>VZ</t>
  </si>
  <si>
    <t>2.0</t>
  </si>
  <si>
    <t>ZAMOK</t>
  </si>
  <si>
    <t>False</t>
  </si>
  <si>
    <t>{72c4f606-f5ae-4e4e-8abf-0bbf98a227fe}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</si>
  <si>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</si>
  <si>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</si>
  <si>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</si>
  <si>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</si>
  <si>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</si>
  <si>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</si>
  <si>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</si>
  <si>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</si>
  <si>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2021-4510-06/RDS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</si>
  <si>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</si>
  <si>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</si>
  <si>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rozvodny NN v TS- KV Horní nádraží_2023/OPRAVA Č.1</t>
  </si>
  <si>
    <t>KSO:</t>
  </si>
  <si>
    <t/>
  </si>
  <si>
    <t>CC-CZ:</t>
  </si>
  <si>
    <t>Místo:</t>
  </si>
  <si>
    <t xml:space="preserve"> </t>
  </si>
  <si>
    <t>Datum:</t>
  </si>
  <si>
    <t>9. 5. 2023</t>
  </si>
  <si>
    <t>Zadavatel:</t>
  </si>
  <si>
    <t>IČ:</t>
  </si>
  <si>
    <t>DIČ:</t>
  </si>
  <si>
    <t>Uchazeč:</t>
  </si>
  <si>
    <t>Vyplň údaj</t>
  </si>
  <si>
    <t>Projektant: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</si>
  <si>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</si>
  <si>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</si>
  <si>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</si>
  <si>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</si>
  <si>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</si>
  <si>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</si>
  <si>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</si>
  <si>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</si>
  <si>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</si>
  <si>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</si>
  <si>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</si>
  <si>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</si>
  <si>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</si>
  <si>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</si>
  <si>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</si>
  <si>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</si>
  <si>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</si>
  <si>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</si>
  <si>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</si>
  <si>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</si>
  <si>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</si>
  <si>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</si>
  <si>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</si>
  <si>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</si>
  <si>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</si>
  <si>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</si>
  <si>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</si>
  <si>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</si>
  <si>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</si>
  <si>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</si>
  <si>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</si>
  <si>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</si>
  <si>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</si>
  <si>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</si>
  <si>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</si>
  <si>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</si>
  <si>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</si>
  <si>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</si>
  <si>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</si>
  <si>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</si>
  <si>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</si>
  <si>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</si>
  <si>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</si>
  <si>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RH-NN (databáze ÚOŽI)</t>
  </si>
  <si>
    <t>STA</t>
  </si>
  <si>
    <t>1</t>
  </si>
  <si>
    <t>{4c8fbef1-99ff-45fe-b9c6-fe7199b17739}</t>
  </si>
  <si>
    <t>2</t>
  </si>
  <si>
    <t>02</t>
  </si>
  <si>
    <t>připojení RH a vnitřní elektroinstalace (databáze ÚOŽI)</t>
  </si>
  <si>
    <t>{320ffcb7-4fd2-432f-8a87-a20f1704f145}</t>
  </si>
  <si>
    <t>03</t>
  </si>
  <si>
    <t>vnější uzemnění (databáze ÚOŽI)</t>
  </si>
  <si>
    <t>{a42a5860-9053-475b-8185-58ae6d26abae}</t>
  </si>
  <si>
    <t>04</t>
  </si>
  <si>
    <t>zemní a pomocné práce (databáze ÚRS)</t>
  </si>
  <si>
    <t>{36b5de40-2dbd-4d86-bf61-ad8b4a8ef3ec}</t>
  </si>
  <si>
    <t>05</t>
  </si>
  <si>
    <t>VRN (databáze ÚRS)</t>
  </si>
  <si>
    <t>{1e3d2dce-c12a-4313-9ccf-f75bf6c1c24c}</t>
  </si>
  <si>
    <t>06</t>
  </si>
  <si>
    <t>malování vniřních i venkovních zdí, oprava podlahy</t>
  </si>
  <si>
    <t>{f320863a-b1f5-415e-a5c7-247f720ff159}</t>
  </si>
  <si>
    <t>KRYCÍ LIST SOUPISU PRACÍ</t>
  </si>
  <si>
    <t>Objekt:</t>
  </si>
  <si>
    <t>01 - RH-NN (databáze ÚOŽI)</t>
  </si>
  <si>
    <t>REKAPITULACE ČLENĚNÍ SOUPISU PRACÍ</t>
  </si>
  <si>
    <t>Kód dílu - Popis</t>
  </si>
  <si>
    <t>Cena celkem [CZK]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</si>
  <si>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</si>
  <si>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</si>
  <si>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</si>
  <si>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</si>
  <si>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</si>
  <si>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</si>
  <si>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</si>
  <si>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</si>
  <si>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</si>
  <si>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</si>
  <si>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</si>
  <si>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</si>
  <si>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</si>
  <si>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</si>
  <si>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</si>
  <si>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</si>
  <si>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</si>
  <si>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</si>
  <si>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</si>
  <si>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</si>
  <si>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7491671010</t>
  </si>
  <si>
    <t>Demontáž stávajícího uzemnění vnitřního - pásku, vodičů, podpěr, svorek apod.</t>
  </si>
  <si>
    <t>m</t>
  </si>
  <si>
    <t>512</t>
  </si>
  <si>
    <t>1864924598</t>
  </si>
  <si>
    <t>7491271010</t>
  </si>
  <si>
    <t>Demontáže elektroinstalace stávající elektroinstalace - kabely, svítidla, vypínače, zásuvky, krabice apod.</t>
  </si>
  <si>
    <t>m2</t>
  </si>
  <si>
    <t>1069971336</t>
  </si>
  <si>
    <t>3</t>
  </si>
  <si>
    <t>7494271010</t>
  </si>
  <si>
    <t>Demontáž rozvaděčů rozvodnice nn - včetně demontáže přívodních, vývodových kabelů, rámu apod., včetně nakládky rozvaděče na určený prostředek</t>
  </si>
  <si>
    <t>kus</t>
  </si>
  <si>
    <t>-1149336305</t>
  </si>
  <si>
    <t>P</t>
  </si>
  <si>
    <t>Poznámka k položce:
2x nástěnný rozvaděč</t>
  </si>
  <si>
    <t>7495071010</t>
  </si>
  <si>
    <t>Demontáže technologických zařízení vypnutí zařízení a zajištění staveniště, rozsah malá zděná trafostanice 22/0,4 nebo podobný objekt - vypnutí demontovaného zařízení, zajištění staveniště proti dotyku a částí pod napětím</t>
  </si>
  <si>
    <t>207272106</t>
  </si>
  <si>
    <t>5</t>
  </si>
  <si>
    <t>7494271015</t>
  </si>
  <si>
    <t>Demontáž rozvaděčů 1 kusu pole nn - včetně demontáže přívodních, vývodových kabelů, rámu apod., včetně nakládky rozvaděče na určený prostředek</t>
  </si>
  <si>
    <t>-1669500685</t>
  </si>
  <si>
    <t>6</t>
  </si>
  <si>
    <t>7494271030</t>
  </si>
  <si>
    <t>Demontáž rozvaděčů kompenzačního kondenzátoru z rozvaděče - včetně demontáže přívodních, vývodových kabelů, rámu apod., včetně nakládky rozvaděče na určený prostředek</t>
  </si>
  <si>
    <t>1245918974</t>
  </si>
  <si>
    <t>7</t>
  </si>
  <si>
    <t>7494371040</t>
  </si>
  <si>
    <t>Demontáž zařízení přípojnice z rozvaděče nn včetně podpěrných držáků do 100 x 10 mm - stávajícího z rozvaděče nn včetně odpojení přívodních kabelů nebo pasů a nakládky na určený prostředek</t>
  </si>
  <si>
    <t>1966642074</t>
  </si>
  <si>
    <t>8</t>
  </si>
  <si>
    <t>7492472010</t>
  </si>
  <si>
    <t>Demontáže přípojnic a spojovacích vedení přípojnice Cu/Al 1-f vč. podpěrných izolátorů, držáků - nn - demontáž stávajícího zařízení z rozvaděče nn včetně odpojení přívodních kabelů, pasů a nakládky na určený prostředek</t>
  </si>
  <si>
    <t>-1525117323</t>
  </si>
  <si>
    <t>9</t>
  </si>
  <si>
    <t>7492472020</t>
  </si>
  <si>
    <t>Demontáže přípojnic a spojovacích vedení spojovacího vedení z Cu/Al pasu vč. podpěrných izolátorů - demontáž stávajícího zařízení včetně odpojení přívodních kabelů nebo pasů a nakládky na určený prostředek</t>
  </si>
  <si>
    <t>-1864551215</t>
  </si>
  <si>
    <t>10</t>
  </si>
  <si>
    <t>7494371010</t>
  </si>
  <si>
    <t>Demontáž zařízení pojistkového systému z rozvaděče nn - stávajícího z rozvaděče nn včetně odpojení přívodních kabelů nebo pasů a nakládky na určený prostředek</t>
  </si>
  <si>
    <t>-1092788785</t>
  </si>
  <si>
    <t>11</t>
  </si>
  <si>
    <t>7494371015</t>
  </si>
  <si>
    <t>Demontáž zařízení jističe nebo vypínače z rozvaděče nn - stávajícího z rozvaděče nn včetně odpojení přívodních kabelů nebo pasů a nakládky na určený prostředek</t>
  </si>
  <si>
    <t>573156587</t>
  </si>
  <si>
    <t>12</t>
  </si>
  <si>
    <t>7494371020</t>
  </si>
  <si>
    <t>Demontáž zařízení stykače nebo relé z rozvaděče nn - stávajícího z rozvaděče nn včetně odpojení přívodních kabelů nebo pasů a nakládky na určený prostředek</t>
  </si>
  <si>
    <t>-1643505650</t>
  </si>
  <si>
    <t>13</t>
  </si>
  <si>
    <t>7495071055</t>
  </si>
  <si>
    <t>Demontáže technologických zařízení měřícího transformátoru proudu MTP do Un 38,5 kV</t>
  </si>
  <si>
    <t>1390557098</t>
  </si>
  <si>
    <t>14</t>
  </si>
  <si>
    <t>7494271025</t>
  </si>
  <si>
    <t>Demontáž rozvaděčů kompenzační tlumivky z rozvaděče - včetně demontáže přívodních, vývodových kabelů, rámu apod., včetně nakládky rozvaděče na určený prostředek</t>
  </si>
  <si>
    <t>1200467119</t>
  </si>
  <si>
    <t>7494251012</t>
  </si>
  <si>
    <t>Montáž rozvaděčů skříňových oceloplechových IP40, prázdných jednostranného pole výška do 2 250 mm hloubka do 800 mm š 600-800 mm - včetně bočních zákrytů, dodání atestů a celkové revizní zprávy včetně kusové zkoušky, neobsahuje elektrovýzbroj</t>
  </si>
  <si>
    <t>1376887570</t>
  </si>
  <si>
    <t>Poznámka k položce:
4x pole RH
2x pole RC</t>
  </si>
  <si>
    <t>16</t>
  </si>
  <si>
    <t>7590415334</t>
  </si>
  <si>
    <t>Montáž spojovací příčky</t>
  </si>
  <si>
    <t>-685618246</t>
  </si>
  <si>
    <t>17</t>
  </si>
  <si>
    <t>M</t>
  </si>
  <si>
    <t>7494001642</t>
  </si>
  <si>
    <t>Rozvodnicové a rozváděčové skříně Distri Rozváděčové skříně Řadové (IP40) - oceloplechové krytí IP40, dveře vpředu i vzadu, jednokřídlé dveře, V x Š x H 2000 x 600 x 800</t>
  </si>
  <si>
    <t>128</t>
  </si>
  <si>
    <t>1339483015</t>
  </si>
  <si>
    <t>18</t>
  </si>
  <si>
    <t>7494002808</t>
  </si>
  <si>
    <t>Rozvodnicové a rozváděčové skříně Distri Rozváděčové skříně Příslušenství Lišty pro držáky kabelů Sonap Š skříně 1200 mm, pro např. QA</t>
  </si>
  <si>
    <t>1930316316</t>
  </si>
  <si>
    <t>19</t>
  </si>
  <si>
    <t>7494251040</t>
  </si>
  <si>
    <t>Montáž rozvaděčů skříňových oceloplechových rámu pod rozvaděč hloubka do 800 mm, šířka do 1 200 mm, 1 pole</t>
  </si>
  <si>
    <t>-1647486604</t>
  </si>
  <si>
    <t>20</t>
  </si>
  <si>
    <t>7494002310</t>
  </si>
  <si>
    <t>Rozvodnicové a rozváděčové skříně Distri Rozváděčové skříně Příslušenství Podstavce 200 mm výška 200 mm, Š x H 1200 x 800, pro např. QA55, QA40</t>
  </si>
  <si>
    <t>-519670552</t>
  </si>
  <si>
    <t>7494758025</t>
  </si>
  <si>
    <t>Montáž ostatních zařízení rozvaděčů nn obal na výkresy do rozvaděče - do rozvaděče nebo skříně</t>
  </si>
  <si>
    <t>1434227594</t>
  </si>
  <si>
    <t>22</t>
  </si>
  <si>
    <t>7494010574</t>
  </si>
  <si>
    <t>Přístroje pro spínání a ovládání Svornice a pomocný materiál Ostatní Obal na výkresy do rozvaděče nn</t>
  </si>
  <si>
    <t>488919943</t>
  </si>
  <si>
    <t>23</t>
  </si>
  <si>
    <t>7494352012</t>
  </si>
  <si>
    <t>Montáž spínacích bloků kompaktních jističů 160 A (do 25 kA) s nadproudovou spouští 100 - 160 A - včetně 2 ks připojovacích sad pro kabely, pasy do rozvaděče nebo skříně</t>
  </si>
  <si>
    <t>-1276981372</t>
  </si>
  <si>
    <t>24</t>
  </si>
  <si>
    <t>7494004870</t>
  </si>
  <si>
    <t>Kompaktní jističe Kompaktní jističe do 160A Chráničové moduly 3pól, In 160 A, Idn 0,3 A, s propojovacími pasy, Cu/Al kabely 2,5 - 95 mm2, např. pro BC160</t>
  </si>
  <si>
    <t>-1807373645</t>
  </si>
  <si>
    <t>25</t>
  </si>
  <si>
    <t>7494004954</t>
  </si>
  <si>
    <t>Kompaktní jističe Kompaktní jističe do 160A Ruční pohony např. pro BC160</t>
  </si>
  <si>
    <t>-1069619896</t>
  </si>
  <si>
    <t>26</t>
  </si>
  <si>
    <t>7494004922</t>
  </si>
  <si>
    <t>Kompaktní jističe Kompaktní jističe do 160A Připojovací sady blokové svorky, Cu/Al kabely 5x(2,5-25) mm2, 3 ks, např. pro BC160</t>
  </si>
  <si>
    <t>-689159003</t>
  </si>
  <si>
    <t>27</t>
  </si>
  <si>
    <t>7494004978</t>
  </si>
  <si>
    <t>-1668284178</t>
  </si>
  <si>
    <t>28</t>
  </si>
  <si>
    <t>7494352020</t>
  </si>
  <si>
    <t>Montáž spínacích bloků kompaktních jističů 250 A (do 65 kA) - včetně 2 ks připojovacích sad pro kabely, pasy do rozvaděče nebo skříně</t>
  </si>
  <si>
    <t>647964981</t>
  </si>
  <si>
    <t>29</t>
  </si>
  <si>
    <t>7494005026</t>
  </si>
  <si>
    <t>Kompaktní jističe Kompaktní jističe Jističe do 250A Spínací bloky 3pól, Iu 250 A, Icu 65 kA, např. pro BD250</t>
  </si>
  <si>
    <t>-99007289</t>
  </si>
  <si>
    <t>30</t>
  </si>
  <si>
    <t>7494005050</t>
  </si>
  <si>
    <t>Kompaktní jističe Kompaktní jističe Jističe do 250A Nadproudové spouště charakteristika distribuční D, In 100 A, nastavení IR 40 - 100 A, např. pro BD250</t>
  </si>
  <si>
    <t>-1025014961</t>
  </si>
  <si>
    <t>31</t>
  </si>
  <si>
    <t>7494005052</t>
  </si>
  <si>
    <t>Kompaktní jističe Kompaktní jističe Jističe do 250A Nadproudové spouště charakteristika distribuční D, In 160 A, nastavení IR 63 - 160 A, např. pro BD250</t>
  </si>
  <si>
    <t>-1169600048</t>
  </si>
  <si>
    <t>32</t>
  </si>
  <si>
    <t>7494005054</t>
  </si>
  <si>
    <t>Kompaktní jističe Kompaktní jističe Jističe do 250A Nadproudové spouště charakteristika distribuční D, In 250 A, nastavení IR 100 - 250 A, např. pro BD250</t>
  </si>
  <si>
    <t>351166468</t>
  </si>
  <si>
    <t>33</t>
  </si>
  <si>
    <t>7494005124</t>
  </si>
  <si>
    <t>Kompaktní jističe Kompaktní jističe Jističe do 250A Ruční pohony např. pro BD250</t>
  </si>
  <si>
    <t>2043731865</t>
  </si>
  <si>
    <t>34</t>
  </si>
  <si>
    <t>7494005154</t>
  </si>
  <si>
    <t>Kompaktní jističe Kompaktní jističe Jističe do 250A Doplňky např..pro BD250</t>
  </si>
  <si>
    <t>709701172</t>
  </si>
  <si>
    <t>35</t>
  </si>
  <si>
    <t>7494352030</t>
  </si>
  <si>
    <t>Montáž spínacích bloků kompaktních jističů 630 A (do 65 kA) - včetně 2 ks připojovacích sad pro kabely, pasy do rozvaděče nebo skříně</t>
  </si>
  <si>
    <t>64</t>
  </si>
  <si>
    <t>-1266011426</t>
  </si>
  <si>
    <t>36</t>
  </si>
  <si>
    <t>7494005174</t>
  </si>
  <si>
    <t>Kompaktní jističe Kompaktní jističe Jističe do 630A Spínací bloky 3pól, Iu 630 A, Icu 36 kA, např. pro BH630</t>
  </si>
  <si>
    <t>-2091726394</t>
  </si>
  <si>
    <t>37</t>
  </si>
  <si>
    <t>7494005208</t>
  </si>
  <si>
    <t>Kompaktní jističe Kompaktní jističe Jističe do 630A Nadproudové spouště charakteristika distribuční D, In 630 A, nastavení IR 250 - 630 A, např. pro BH630</t>
  </si>
  <si>
    <t>-660648072</t>
  </si>
  <si>
    <t>38</t>
  </si>
  <si>
    <t>7494005524</t>
  </si>
  <si>
    <t>Kompaktní jističe Kompaktní jističe Jističe Pomocné spínače 2x NO + 2x NC, AC/DC 60 - 240 V, např. pro BL1600/BL1000</t>
  </si>
  <si>
    <t>-616531144</t>
  </si>
  <si>
    <t>39</t>
  </si>
  <si>
    <t>7494005322</t>
  </si>
  <si>
    <t>Kompaktní jističe Kompaktní jističe Jističe do 630A Napěťové spouště AC 230, 400, 500 V / DC 220 V, např. pro BH630/BD250</t>
  </si>
  <si>
    <t>692138963</t>
  </si>
  <si>
    <t>40</t>
  </si>
  <si>
    <t>7494353035</t>
  </si>
  <si>
    <t>Montáž příslušenství pro jističe do 630 A spouště nadproudové</t>
  </si>
  <si>
    <t>-942836626</t>
  </si>
  <si>
    <t>41</t>
  </si>
  <si>
    <t>7494353080</t>
  </si>
  <si>
    <t>Montáž příslušenství pro jističe do 630 A montážní sady např. pro BH 630/BD 250</t>
  </si>
  <si>
    <t>sada</t>
  </si>
  <si>
    <t>1794812501</t>
  </si>
  <si>
    <t>42</t>
  </si>
  <si>
    <t>7494005166</t>
  </si>
  <si>
    <t>Kompaktní jističe Kompaktní jističe Jističe do 250A Náhradní díly montážní sada, sada šroubů M4x35, 4 ks, např. pro BD250</t>
  </si>
  <si>
    <t>-1541964019</t>
  </si>
  <si>
    <t>43</t>
  </si>
  <si>
    <t>7494005426</t>
  </si>
  <si>
    <t>Kompaktní jističe Kompaktní jističe Jističe do 630A Náhradní díly montážní sada, sada šroubů M5x25, 4 ks, např. pro BH630</t>
  </si>
  <si>
    <t>-357081286</t>
  </si>
  <si>
    <t>44</t>
  </si>
  <si>
    <t>7494353075</t>
  </si>
  <si>
    <t>Montáž příslušenství pro jističe do 630 A připojovací sady, Cu/Al pasy/kabelová oka, 3 kusy např. pro BH 630</t>
  </si>
  <si>
    <t>488889842</t>
  </si>
  <si>
    <t>45</t>
  </si>
  <si>
    <t>7494005098</t>
  </si>
  <si>
    <t>Kompaktní jističe Kompaktní jističe Jističe do 250A Připojovací sady blokové svorky, Cu/Al kabely 150 - 240 mm2, 1 ks, např. pro BD250</t>
  </si>
  <si>
    <t>-1270592916</t>
  </si>
  <si>
    <t>46</t>
  </si>
  <si>
    <t>7494005082</t>
  </si>
  <si>
    <t>Kompaktní jističe Kompaktní jističe Jističe do 250A Připojovací sady dvojité blokové svorky, Cu/Al kabely 2x (16 - 150) mm2, 3 ks, např. pro BD250</t>
  </si>
  <si>
    <t>-965181270</t>
  </si>
  <si>
    <t>47</t>
  </si>
  <si>
    <t>7494005110</t>
  </si>
  <si>
    <t>Kompaktní jističe Kompaktní jističe Jističe do 250A Připojovací sady náhrada BA*39-50/ J2UX, přední přívod, Cu/Al pasy / kabelová oka, 3 ks, např. pro BD250</t>
  </si>
  <si>
    <t>-765814570</t>
  </si>
  <si>
    <t>48</t>
  </si>
  <si>
    <t>7494453010</t>
  </si>
  <si>
    <t>Montáž pojistkových odpínačů pro válcové pojistky včetně montáže pojistek do 63 A jednopólový nebo 1+N pólový - do skříně nebo rozvaděče</t>
  </si>
  <si>
    <t>1928915024</t>
  </si>
  <si>
    <t>49</t>
  </si>
  <si>
    <t>7494007614</t>
  </si>
  <si>
    <t>Pojistkové systémy Odpínače, odpojovače a držáky válcových pojistkových vložek Pojistkové odpínače Ie 32 A, Ue AC 690 V/DC 440 V, pro válcové pojistkové vložky 10x38, 1pól. provedení, bez signalizace, náhrada za např.  OPVA10-1</t>
  </si>
  <si>
    <t>1226489807</t>
  </si>
  <si>
    <t>50</t>
  </si>
  <si>
    <t>7494453015</t>
  </si>
  <si>
    <t>Montáž pojistkových odpínačů pro válcové pojistky včetně montáže pojistek do 63 A třípólový - do skříně nebo rozvaděče</t>
  </si>
  <si>
    <t>-642253644</t>
  </si>
  <si>
    <t>51</t>
  </si>
  <si>
    <t>7494007624</t>
  </si>
  <si>
    <t>Pojistkové systémy Odpínače, odpojovače a držáky válcových pojistkových vložek Pojistkové odpínače Ie 32 A, Ue AC 690 V/DC 440 V, pro válcové pojistkové vložky 10x38, 3pól. provedení, bez signalizace, náhrada za např.  OPVA10-3</t>
  </si>
  <si>
    <t>-1256422324</t>
  </si>
  <si>
    <t>52</t>
  </si>
  <si>
    <t>7494452010</t>
  </si>
  <si>
    <t>Montáž pojistek nn do 25 A</t>
  </si>
  <si>
    <t>382087029</t>
  </si>
  <si>
    <t>53</t>
  </si>
  <si>
    <t>7494008200</t>
  </si>
  <si>
    <t>Pojistkové systémy Výkonové pojistkové vložky Válcové pojistkové vložky In 2A, Un AC 500 V / DC 250 V, velikost 10x38, gG - charakteristika pro všeobecné použití, Cd/Pb free</t>
  </si>
  <si>
    <t>1765542725</t>
  </si>
  <si>
    <t>54</t>
  </si>
  <si>
    <t>7494008204</t>
  </si>
  <si>
    <t>Pojistkové systémy Výkonové pojistkové vložky Válcové pojistkové vložky In 6A, Un AC 500 V / DC 250 V, velikost 10x38, gG - charakteristika pro všeobecné použití, Cd/Pb free</t>
  </si>
  <si>
    <t>-131207103</t>
  </si>
  <si>
    <t>55</t>
  </si>
  <si>
    <t>7494008208</t>
  </si>
  <si>
    <t>Pojistkové systémy Výkonové pojistkové vložky Válcové pojistkové vložky In 10A, Un AC 500 V / DC 250 V, velikost 10x38, gG - charakteristika pro všeobecné použití, Cd/Pb free</t>
  </si>
  <si>
    <t>-494763365</t>
  </si>
  <si>
    <t>56</t>
  </si>
  <si>
    <t>7494456512</t>
  </si>
  <si>
    <t>Montáž řadových pojistkových odpínačů pro nožové pojistky do 160 A třípólové velikosti 00, 000 - včetně 2 ks připojovacích sad do rozvaděče nebo skříně</t>
  </si>
  <si>
    <t>-681600385</t>
  </si>
  <si>
    <t>57</t>
  </si>
  <si>
    <t>7494007700</t>
  </si>
  <si>
    <t>Pojistkové systémy Řadové pojistkové odpínače Řadové pojistkové odpínače velikosti 000 do 160 A Ie 160 A (240 A/ZP000), Ue 690 V, 3pól. provedení, třmenové svorky 1,5-50 mm2</t>
  </si>
  <si>
    <t>-236720131</t>
  </si>
  <si>
    <t>58</t>
  </si>
  <si>
    <t>7494456527</t>
  </si>
  <si>
    <t>Montáž řadových pojistkových odpínačů pro nožové pojistky do 630 A třípólové velikosti 3 - včetně 2 ks připojovacích sad do rozvaděče nebo skříně</t>
  </si>
  <si>
    <t>975907887</t>
  </si>
  <si>
    <t>59</t>
  </si>
  <si>
    <t>7494007818</t>
  </si>
  <si>
    <t>Pojistkové systémy Řadové pojistkové odpínače Řadové pojistkové odpínače velikosti 3 do 630 A Ie 630 A (750 A/ZP3, 1000 A/ZP3/1000), Ue 690 V, 3pól. provedení, M12 - šrouby přiloženy</t>
  </si>
  <si>
    <t>1408622060</t>
  </si>
  <si>
    <t>60</t>
  </si>
  <si>
    <t>7494458010</t>
  </si>
  <si>
    <t>Montáž nožových pojistkových vložek velikosti 000, 1, 2, 3, 4a</t>
  </si>
  <si>
    <t>-907460621</t>
  </si>
  <si>
    <t>61</t>
  </si>
  <si>
    <t>7494008346</t>
  </si>
  <si>
    <t>Pojistkové systémy Výkonové pojistkové vložky Pojistkové vložky Nožové pojistkové vložky, velikost 000 In 10A, Un AC 500 V / DC 250 V, velikost 000, gG - charakteristika pro všeobecné použití, Cd/Pb free</t>
  </si>
  <si>
    <t>571902202</t>
  </si>
  <si>
    <t>62</t>
  </si>
  <si>
    <t>7494008348</t>
  </si>
  <si>
    <t>Pojistkové systémy Výkonové pojistkové vložky Pojistkové vložky Nožové pojistkové vložky, velikost 000 In 16A, Un AC 500 V / DC 250 V, velikost 000, gG - charakteristika pro všeobecné použití, Cd/Pb free</t>
  </si>
  <si>
    <t>1103226916</t>
  </si>
  <si>
    <t>63</t>
  </si>
  <si>
    <t>7494008354</t>
  </si>
  <si>
    <t>Pojistkové systémy Výkonové pojistkové vložky Pojistkové vložky Nožové pojistkové vložky, velikost 000 In 32A, Un AC 500 V / DC 250 V, velikost 000, gG - charakteristika pro všeobecné použití, Cd/Pb free</t>
  </si>
  <si>
    <t>-978303162</t>
  </si>
  <si>
    <t>7494008360</t>
  </si>
  <si>
    <t>Pojistkové systémy Výkonové pojistkové vložky Pojistkové vložky Nožové pojistkové vložky, velikost 000 In 50A, Un AC 500 V / DC 250 V, velikost 000, gG - charakteristika pro všeobecné použití, Cd/Pb free</t>
  </si>
  <si>
    <t>1926789108</t>
  </si>
  <si>
    <t>65</t>
  </si>
  <si>
    <t>7494008366</t>
  </si>
  <si>
    <t>Pojistkové systémy Výkonové pojistkové vložky Pojistkové vložky Nožové pojistkové vložky, velikost 000 In 100A, Un AC 500 V / DC 250 V, velikost 000, gG - charakteristika pro všeobecné použití, Cd/Pb free</t>
  </si>
  <si>
    <t>-1237505994</t>
  </si>
  <si>
    <t>66</t>
  </si>
  <si>
    <t>7494008368</t>
  </si>
  <si>
    <t>Pojistkové systémy Výkonové pojistkové vložky Pojistkové vložky Nožové pojistkové vložky, velikost 000 In 125A, Un AC 400 V / DC 250 V, velikost 000, gG - charakteristika pro všeobecné použití, Cd/Pb free</t>
  </si>
  <si>
    <t>722393545</t>
  </si>
  <si>
    <t>67</t>
  </si>
  <si>
    <t>7494008578</t>
  </si>
  <si>
    <t>Pojistkové systémy Výkonové pojistkové vložky Pojistkové vložky Nožové pojistkové vložky, velikost 3, AC 690 V / DC 440 V In 500A, Un AC 690 V / DC 440 V, velikost 3, gG - charakteristika pro všeobecné použití, Cd/Pb free</t>
  </si>
  <si>
    <t>-500848178</t>
  </si>
  <si>
    <t>68</t>
  </si>
  <si>
    <t>7494008510</t>
  </si>
  <si>
    <t>Pojistkové systémy Výkonové pojistkové vložky Pojistkové vložky Nožové pojistkové vložky, velikost 4 In 630A, Un AC 500 V / DC 250 V, velikost 4a, gG - charakteristika pro všeobecné použití</t>
  </si>
  <si>
    <t>1789034693</t>
  </si>
  <si>
    <t>69</t>
  </si>
  <si>
    <t>7494751010</t>
  </si>
  <si>
    <t>Montáž svodičů přepětí pro sítě nn - typ 1 (třída B) pro třífázové sítě - do rozvaděče nebo skříně</t>
  </si>
  <si>
    <t>1113636879</t>
  </si>
  <si>
    <t>70</t>
  </si>
  <si>
    <t>7494004082</t>
  </si>
  <si>
    <t>Modulární přístroje Přepěťové ochrany Svodiče bleskových proudů typ 1, Iimp 25 kA, Uc AC 350 V, výměnné moduly, se signalizací, jiskřiště, 3pól</t>
  </si>
  <si>
    <t>2124925585</t>
  </si>
  <si>
    <t>Poznámka k položce:
3xSJB-50E-1</t>
  </si>
  <si>
    <t>71</t>
  </si>
  <si>
    <t>7494753010</t>
  </si>
  <si>
    <t>Montáž svodičů přepětí pro sítě nn - typ 2 (třída C) pro třífázové sítě - do rozvaděče nebo skříně</t>
  </si>
  <si>
    <t>1665789620</t>
  </si>
  <si>
    <t>72</t>
  </si>
  <si>
    <t>7494004122</t>
  </si>
  <si>
    <t>Modulární přístroje Přepěťové ochrany Svodiče přepětí typ 2, Imax 40 kA, Uc AC 350 V, výměnné moduly, varistor, 3pól</t>
  </si>
  <si>
    <t>1935507619</t>
  </si>
  <si>
    <t>Poznámka k položce:
FV2</t>
  </si>
  <si>
    <t>73</t>
  </si>
  <si>
    <t>7494652010</t>
  </si>
  <si>
    <t>Montáž signálek kompaktních</t>
  </si>
  <si>
    <t>2106269485</t>
  </si>
  <si>
    <t>74</t>
  </si>
  <si>
    <t>7494010108</t>
  </si>
  <si>
    <t>Přístroje pro spínání a ovládání Ovladače, signálky Signálky V zelená 230V</t>
  </si>
  <si>
    <t>-859449317</t>
  </si>
  <si>
    <t>Poznámka k položce:
SBH1</t>
  </si>
  <si>
    <t>75</t>
  </si>
  <si>
    <t>7494010110</t>
  </si>
  <si>
    <t>Přístroje pro spínání a ovládání Ovladače, signálky Signálky V čirá 230V</t>
  </si>
  <si>
    <t>55601614</t>
  </si>
  <si>
    <t>Poznámka k položce:
SBH2</t>
  </si>
  <si>
    <t>76</t>
  </si>
  <si>
    <t>7492152010</t>
  </si>
  <si>
    <t>Montáž podpěrných izolátorů, průchodek do 1 kV izolátoru podpěrného vnitřního</t>
  </si>
  <si>
    <t>1085644850</t>
  </si>
  <si>
    <t>77</t>
  </si>
  <si>
    <t>7492100660</t>
  </si>
  <si>
    <t>Spojovací vedení, podpěrné izolátory Podpěrné izolátory, průchodky ENSTO PK69T 27-66mm</t>
  </si>
  <si>
    <t>1209960830</t>
  </si>
  <si>
    <t>78</t>
  </si>
  <si>
    <t>7494654020</t>
  </si>
  <si>
    <t>Montáž ampermetrů pro měření nepřímé s měřícím transformátorem proudu, x/5 A - do rozvaděče nebo skříně</t>
  </si>
  <si>
    <t>59007158</t>
  </si>
  <si>
    <t>79</t>
  </si>
  <si>
    <t>7494010210</t>
  </si>
  <si>
    <t>Přístroje pro spínání a ovládání Měřící přístroje, elektroměry Ampermetry AMP digitální ampérmetr 0-5000A TI</t>
  </si>
  <si>
    <t>1314909426</t>
  </si>
  <si>
    <t>80</t>
  </si>
  <si>
    <t>7494655010</t>
  </si>
  <si>
    <t>Montáž voltmetrů do 500 V - do rozvaděče nebo skříně</t>
  </si>
  <si>
    <t>-105485576</t>
  </si>
  <si>
    <t>81</t>
  </si>
  <si>
    <t>7494010214</t>
  </si>
  <si>
    <t>Přístroje pro spínání a ovládání Měřící přístroje, elektroměry Voltmetry VLT digitální 0-600V</t>
  </si>
  <si>
    <t>842034641</t>
  </si>
  <si>
    <t>82</t>
  </si>
  <si>
    <t>7494651015</t>
  </si>
  <si>
    <t>Montáž ovládacích tlačítek nouzového zastavení</t>
  </si>
  <si>
    <t>-501139712</t>
  </si>
  <si>
    <t>83</t>
  </si>
  <si>
    <t>7494010098</t>
  </si>
  <si>
    <t>Přístroje pro spínání a ovládání Ovladače, signálky Ovladače Ovládací tlačítko nouzového zastavení kompletní 1Z, 1R, červené</t>
  </si>
  <si>
    <t>-2097971290</t>
  </si>
  <si>
    <t>84</t>
  </si>
  <si>
    <t>7494657010</t>
  </si>
  <si>
    <t>Montáž měřících transformátorů proudu nn od 50 do 600 A - do rozvaděče nebo skříně</t>
  </si>
  <si>
    <t>1332724484</t>
  </si>
  <si>
    <t>85</t>
  </si>
  <si>
    <t>7494657050</t>
  </si>
  <si>
    <t>Montáž měřících transformátorů proudu nn úřední cejchování - do rozvaděče nebo skříně</t>
  </si>
  <si>
    <t>-588186442</t>
  </si>
  <si>
    <t>86</t>
  </si>
  <si>
    <t>7494010276</t>
  </si>
  <si>
    <t>Přístroje pro spínání a ovládání Měřící přístroje, elektroměry Měřící transformátory proudu nn Měřicí transformátor proudu na přívod 600 A</t>
  </si>
  <si>
    <t>445772207</t>
  </si>
  <si>
    <t>Poznámka k položce:
600A</t>
  </si>
  <si>
    <t>87</t>
  </si>
  <si>
    <t>7494010272</t>
  </si>
  <si>
    <t>Přístroje pro spínání a ovládání Měřící přístroje, elektroměry Měřící transformátory proudu nn Měřicí transformátor proudu na přívod 300 A</t>
  </si>
  <si>
    <t>-2104752923</t>
  </si>
  <si>
    <t>Poznámka k položce:
250A</t>
  </si>
  <si>
    <t>88</t>
  </si>
  <si>
    <t>7494010270</t>
  </si>
  <si>
    <t>Přístroje pro spínání a ovládání Měřící přístroje, elektroměry Měřící transformátory proudu nn Měřicí transformátor proudu na přívod 200 A</t>
  </si>
  <si>
    <t>1568272239</t>
  </si>
  <si>
    <t>Poznámka k položce:
100A</t>
  </si>
  <si>
    <t>89</t>
  </si>
  <si>
    <t>7494658040</t>
  </si>
  <si>
    <t>Montáž elektroměrů zkušební svorkovnice - do rozvaděče nebo skříně</t>
  </si>
  <si>
    <t>1318749439</t>
  </si>
  <si>
    <t>Poznámka k položce:
OKI 1b 070</t>
  </si>
  <si>
    <t>90</t>
  </si>
  <si>
    <t>7494010342</t>
  </si>
  <si>
    <t>Přístroje pro spínání a ovládání Měřící přístroje, elektroměry Elektroměry Zkušební svorkovnice ZS1b</t>
  </si>
  <si>
    <t>2124637961</t>
  </si>
  <si>
    <t>91</t>
  </si>
  <si>
    <t>7494756010</t>
  </si>
  <si>
    <t>Montáž svornic řadových nn včetně upevnění a štítku pro Cu/Al vodiče do 2,5 mm2 - do rozvaděče nebo skříně</t>
  </si>
  <si>
    <t>1594851440</t>
  </si>
  <si>
    <t>92</t>
  </si>
  <si>
    <t>7494010376</t>
  </si>
  <si>
    <t>Přístroje pro spínání a ovládání Svornice a pomocný materiál Svornice Svorka RSA  2,5 A řadová šedá</t>
  </si>
  <si>
    <t>1364509173</t>
  </si>
  <si>
    <t>93</t>
  </si>
  <si>
    <t>7494252010</t>
  </si>
  <si>
    <t>Montáž přípojnice do rozvaděčů nn včetně podpěrných izolátorů nebo držáků do 50 x 10 mm - montáž elektrovodné pásoviny, vodivého propojení pomocí spojek, ukončení na přístrojích</t>
  </si>
  <si>
    <t>432318266</t>
  </si>
  <si>
    <t>Poznámka k položce:
Cu 40/10</t>
  </si>
  <si>
    <t>94</t>
  </si>
  <si>
    <t>7492100040</t>
  </si>
  <si>
    <t>Spojovací vedení, podpěrné izolátory Spojovací vedení z Cu pasů 40x10 mm (3,56 kg/m) bez držáků</t>
  </si>
  <si>
    <t>448452101</t>
  </si>
  <si>
    <t>95</t>
  </si>
  <si>
    <t>7492100390</t>
  </si>
  <si>
    <t>Spojovací vedení, podpěrné izolátory Podpěrné izolátory, průchodky ISO M40 (obj. množství 25 ks)</t>
  </si>
  <si>
    <t>-1296911438</t>
  </si>
  <si>
    <t>96</t>
  </si>
  <si>
    <t>7494002882</t>
  </si>
  <si>
    <t>Rozvodnicové a rozváděčové skříně Distri Systémy přípojnic Držáky a izolátory Držáky přípojnic pro přípojnice V 100 mm, pro např. PD-QK-DELTA...C</t>
  </si>
  <si>
    <t>1839045609</t>
  </si>
  <si>
    <t>97</t>
  </si>
  <si>
    <t>7494656035</t>
  </si>
  <si>
    <t>Montáž ostatních měřících přístrojů třífázový měřič činného a jalového výkonu - do rozvaděče nebo skříně</t>
  </si>
  <si>
    <t>-634506842</t>
  </si>
  <si>
    <t>Poznámka k položce:
instalace rozvaděče RAMEZ na stěnu</t>
  </si>
  <si>
    <t>98</t>
  </si>
  <si>
    <t>7494010345</t>
  </si>
  <si>
    <t>Přístroje pro spínání a ovládání Měřící přístroje, elektroměry Elektroměry Univerzální skříň měření RAMEZ</t>
  </si>
  <si>
    <t>256</t>
  </si>
  <si>
    <t>-2143904734</t>
  </si>
  <si>
    <t>99</t>
  </si>
  <si>
    <t>7494253040</t>
  </si>
  <si>
    <t>Montáž kompenzačního rozvaděče nastavení regulátoru kompenzace v rozvaděči</t>
  </si>
  <si>
    <t>-635417927</t>
  </si>
  <si>
    <t>Poznámka k položce:
oživení a nastavení RAMEZ</t>
  </si>
  <si>
    <t>100</t>
  </si>
  <si>
    <t>7494253030</t>
  </si>
  <si>
    <t>Montáž kompenzačního rozvaděče kompenzačního kondenzátoru do rozvaděče do 25 kVAr</t>
  </si>
  <si>
    <t>-1331952804</t>
  </si>
  <si>
    <t>101</t>
  </si>
  <si>
    <t>7495400560</t>
  </si>
  <si>
    <t>Transformátory Kondenzátory 3-f, 400V AC, 50 Hz MKP suché, zapojení do trojúhelníku 3,15 kvar</t>
  </si>
  <si>
    <t>327241740</t>
  </si>
  <si>
    <t>Poznámka k položce:
C0</t>
  </si>
  <si>
    <t>102</t>
  </si>
  <si>
    <t>7495400590</t>
  </si>
  <si>
    <t>Transformátory Kondenzátory 3-f, 400V AC, 50 Hz MKP suché, zapojení do trojúhelníku 6,25 kvar</t>
  </si>
  <si>
    <t>-1558545866</t>
  </si>
  <si>
    <t>Poznámka k položce:
C1</t>
  </si>
  <si>
    <t>103</t>
  </si>
  <si>
    <t>7495400620</t>
  </si>
  <si>
    <t>Transformátory Kondenzátory 3-f, 400V AC, 50 Hz MKP suché, zapojení do trojúhelníku 12,5 kvar</t>
  </si>
  <si>
    <t>-1850913506</t>
  </si>
  <si>
    <t>Poznámka k položce:
C2</t>
  </si>
  <si>
    <t>104</t>
  </si>
  <si>
    <t>7495400640</t>
  </si>
  <si>
    <t>Transformátory Kondenzátory 3-f, 400V AC, 50 Hz MKP suché, zapojení do trojúhelníku 20,0 kvar</t>
  </si>
  <si>
    <t>-449898584</t>
  </si>
  <si>
    <t>Poznámka k položce:
C3, C4.1, C4.2 (25kVAr)</t>
  </si>
  <si>
    <t>105</t>
  </si>
  <si>
    <t>7494758010</t>
  </si>
  <si>
    <t>Montáž ostatních zařízení rozvaděčů nn přístrojový rošt - do rozvaděče nebo skříně</t>
  </si>
  <si>
    <t>1953428274</t>
  </si>
  <si>
    <t>106</t>
  </si>
  <si>
    <t>7494010568</t>
  </si>
  <si>
    <t>Přístroje pro spínání a ovládání Svornice a pomocný materiál Ostatní Přístrojový rošt do rozvaděče nn</t>
  </si>
  <si>
    <t>-2048645828</t>
  </si>
  <si>
    <t>107</t>
  </si>
  <si>
    <t>7494253020</t>
  </si>
  <si>
    <t>Montáž kompenzačního rozvaděče kompenzační tlumivky do rozvaděče do 25 kVAr</t>
  </si>
  <si>
    <t>-156902280</t>
  </si>
  <si>
    <t>108</t>
  </si>
  <si>
    <t>7495400630</t>
  </si>
  <si>
    <t>Transformátory Kondenzátory 3-f, 400V AC, 50 Hz MKP suché, zapojení do trojúhelníku 15,0 kvar</t>
  </si>
  <si>
    <t>648733106</t>
  </si>
  <si>
    <t>Poznámka k položce:
kompenzační tlumivka KT - 15 kVAr</t>
  </si>
  <si>
    <t>109</t>
  </si>
  <si>
    <t>7494556010</t>
  </si>
  <si>
    <t>Montáž vzduchových stykačů do 100 A - včetně pomocných kontaktů</t>
  </si>
  <si>
    <t>821996830</t>
  </si>
  <si>
    <t>110</t>
  </si>
  <si>
    <t>7494004324</t>
  </si>
  <si>
    <t>Modulární přístroje Spínací přístroje Instalační stykače AC/DC Ith 63 A, Uc AC/DC 230 V, 3x zapínací kontakt, 1x rozpínací kontakt, AC-3: 30A</t>
  </si>
  <si>
    <t>-1130925082</t>
  </si>
  <si>
    <t>Poznámka k položce:
1x 3,15 kVAr
1x 6,25 kVAr
1x 12,5 kVAr
3x 15 kVAr
3x 25 kVAr</t>
  </si>
  <si>
    <t>111</t>
  </si>
  <si>
    <t>7494004748</t>
  </si>
  <si>
    <t>Modulární přístroje Ostatní přístroje -modulární přístroje Ventilátory Střešní rozvaděč. ventilátor 1500 m3/h - Ventilátor Rittal SK 3264.230</t>
  </si>
  <si>
    <t>146137295</t>
  </si>
  <si>
    <t>112</t>
  </si>
  <si>
    <t>7496500310</t>
  </si>
  <si>
    <t>FKZ - 1-f. Spojovací vedení pro FKZ Pas Cu40/10, zaoblené hrany, vč. držáků (1držák na 1,5m pasu), uložení nastojato nebo na ležato do Un 27,5kV</t>
  </si>
  <si>
    <t>-576440087</t>
  </si>
  <si>
    <t>113</t>
  </si>
  <si>
    <t>7494255030</t>
  </si>
  <si>
    <t>Montáž regulačních a monitorovacích elektroenergetických zařízení nastavení zařízení - naprogramování, nastavení a uvedení rozvodnice do provozu</t>
  </si>
  <si>
    <t>646730003</t>
  </si>
  <si>
    <t>114</t>
  </si>
  <si>
    <t>7494271020</t>
  </si>
  <si>
    <t>Demontáž rozvaděčů ovládací skříně nebo ovládacího rozvaděče nn - včetně demontáže přívodních, vývodových kabelů, rámu apod., včetně nakládky rozvaděče na určený prostředek</t>
  </si>
  <si>
    <t>-188637886</t>
  </si>
  <si>
    <t>115</t>
  </si>
  <si>
    <t>7494758020</t>
  </si>
  <si>
    <t>Montáž ostatních zařízení rozvaděčů nn označovací štítek - do rozvaděče nebo skříně</t>
  </si>
  <si>
    <t>-1241081382</t>
  </si>
  <si>
    <t>116</t>
  </si>
  <si>
    <t>7494010572</t>
  </si>
  <si>
    <t>Přístroje pro spínání a ovládání Svornice a pomocný materiál Ostatní Označovací štítek do rozvaděče nn</t>
  </si>
  <si>
    <t>-919656049</t>
  </si>
  <si>
    <t>117</t>
  </si>
  <si>
    <t>7499452010</t>
  </si>
  <si>
    <t>Vydání příkazu "B" jednoduché pracoviště - vyhotovení příkazu "B" pro zajištění pracoviště při práci na vypnutém a zajištěném zařízení vn</t>
  </si>
  <si>
    <t>-448506314</t>
  </si>
  <si>
    <t>118</t>
  </si>
  <si>
    <t>7499751010</t>
  </si>
  <si>
    <t>Dokončovací práce na elektrickém zařízení - uvádění zařízení do provozu, drobné montážní práce v rozvaděčích, koordinaci se zhotoviteli souvisejících zařízení apod.</t>
  </si>
  <si>
    <t>hod</t>
  </si>
  <si>
    <t>442986963</t>
  </si>
  <si>
    <t>119</t>
  </si>
  <si>
    <t>7499751020</t>
  </si>
  <si>
    <t>Dokončovací práce úprava zapojení stávajících kabelových skříní/rozvaděčů - provedení provizorních úprav zapojení stávajících kabelových skříní nebo rozvaděčů v průběhu výstavby (pro montáž nových i provizorních kabelů, drobné úpravy výstroje apod.) mechanizmy</t>
  </si>
  <si>
    <t>-358776541</t>
  </si>
  <si>
    <t>120</t>
  </si>
  <si>
    <t>7499751030</t>
  </si>
  <si>
    <t>Dokončovací práce zkušební provoz - včetně prokázání technických a kvalitativních parametrů zařízení</t>
  </si>
  <si>
    <t>-1310146501</t>
  </si>
  <si>
    <t>121</t>
  </si>
  <si>
    <t>7499751040</t>
  </si>
  <si>
    <t>Dokončovací práce zaškolení obsluhy - seznámení obsluhy s funkcemi zařízení včetně odevzdání dokumentace skutečného provedení</t>
  </si>
  <si>
    <t>-1459659325</t>
  </si>
  <si>
    <t>122</t>
  </si>
  <si>
    <t>7499751050</t>
  </si>
  <si>
    <t>Dokončovací práce manipulace na zařízeních prováděné provozovatelem - manipulace nutné pro další práce zhotovitele na technologickém souboru</t>
  </si>
  <si>
    <t>1056343653</t>
  </si>
  <si>
    <t>123</t>
  </si>
  <si>
    <t>7499251020</t>
  </si>
  <si>
    <t>Vyhotovení výchozí revizní zprávy pro opravné práce pro objem investičních nákladů přes 500 000 do 1 000 000 Kč - celková prohlídka zařízení provozního souboru nebo stavebního objektu včetně měření, zkoušek zařízení tohoto provozního souboru nebo stavebního objektu revizním technikem na zařízení podle požadavku ČSN, včetně hodnocení a vyhotovení celkové revizní zprávy</t>
  </si>
  <si>
    <t>-443532518</t>
  </si>
  <si>
    <t>124</t>
  </si>
  <si>
    <t>7499251025</t>
  </si>
  <si>
    <t>Vyhotovení výchozí revizní zprávy příplatek za každých dalších i započatých 500 000 Kč přes 1 000 000 Kč</t>
  </si>
  <si>
    <t>-1619649104</t>
  </si>
  <si>
    <t>125</t>
  </si>
  <si>
    <t>7499451010</t>
  </si>
  <si>
    <t>Vydání průkazu způsobilosti pro funkční celek, provizorní stav - vyhotovení dokladu o silnoproudých zařízeních a vydání průkazu způsobilosti</t>
  </si>
  <si>
    <t>-847509895</t>
  </si>
  <si>
    <t>126</t>
  </si>
  <si>
    <t>7499351015</t>
  </si>
  <si>
    <t>Zkoušky a prohlídky rozvodných zařízení kontrola rozvaděčů nn silových, manipulačních, ovládacích, reléových, stejnosměrných 1 pole - kontrola, revize, seřízení a uvedení do provozu zařízení včetně vystavení protokolu</t>
  </si>
  <si>
    <t>2036656848</t>
  </si>
  <si>
    <t>127</t>
  </si>
  <si>
    <t>7499251020.1</t>
  </si>
  <si>
    <t>Provedení technické prohlídky a zkoušky na silnoproudém zařízení, zařízení TV, zařízení NS, transformoven, EPZ pro opravné práce pro objem investičních nákladů přes 500 000 do 1 000 000 Kč - celková prohlídka zařízení provozního souboru nebo stavebního objektu včetně měření, zařízení tohoto provozního souboru nebo stavebního objektu právnickou osobou na zařízení podle požadavku ČSN, včetně hodnocení a vyhotovení protokolu</t>
  </si>
  <si>
    <t>1680601042</t>
  </si>
  <si>
    <t>7499251025.1</t>
  </si>
  <si>
    <t>Provedení technické prohlídky a zkoušky na silnoproudém zařízení, zařízení TV, zařízení NS, transformoven, EPZ příplatek za každých dalších i započatých 500 000 Kč přes 1 000 000 Kč</t>
  </si>
  <si>
    <t>787022573</t>
  </si>
  <si>
    <t>129</t>
  </si>
  <si>
    <t>7499100020</t>
  </si>
  <si>
    <t>Ochranné prostředky a pracovní pomůcky Osobní ochranné prostředky a pracovní pomůcky pro el. stanice pro rozvodnu nn</t>
  </si>
  <si>
    <t>-1133628630</t>
  </si>
  <si>
    <t>130</t>
  </si>
  <si>
    <t>7499100420</t>
  </si>
  <si>
    <t>Ochranné prostředky a pracovní pomůcky Ostatní ochranné pomůcky Dielektrický koberec šíře 1300 mm</t>
  </si>
  <si>
    <t>-2011174901</t>
  </si>
  <si>
    <t>02 - připojení RH a vnitřní elektroinstalace (databáze ÚOŽI)</t>
  </si>
  <si>
    <t>7491253010</t>
  </si>
  <si>
    <t>Montáž přístrojů spínacích instalačních kolébkových velkoplošných vypínačů jednopolových řaz.1, 250 V/10 A, IP20 vč.ovl.krytu a rámečku - včetně zapojení a osazení</t>
  </si>
  <si>
    <t>872357614</t>
  </si>
  <si>
    <t>7491202310</t>
  </si>
  <si>
    <t>Elektroinstalační materiál Spínací přístroje instalační Přístroj spínače jednopólového, řazení 1, 1So šroubové svorky, IP20</t>
  </si>
  <si>
    <t>894284908</t>
  </si>
  <si>
    <t>7491254010</t>
  </si>
  <si>
    <t>Montáž zásuvek instalačních domovních 10/16 A, 250 V, IP20 bez přepěťové ochrany nebo se zabudovanou přepěťovou ochranou jednoduchých nebo dvojitých - včetně zapojení a osazení</t>
  </si>
  <si>
    <t>270029707</t>
  </si>
  <si>
    <t>7491204830</t>
  </si>
  <si>
    <t>Elektroinstalační materiál Zásuvky instalační Zásuvka jednonásobná s víčkem, plast, šroubové svorky, IP44</t>
  </si>
  <si>
    <t>-1115681591</t>
  </si>
  <si>
    <t>7491455017</t>
  </si>
  <si>
    <t>Montáž plechových pozinkovaných kabelových žlabů (včetně příslušenství) šířky 250-500/100 mm včetně víka a nosníků - včetně rozměření, usazení, vyvážení, upevnění a elektrické pospojování</t>
  </si>
  <si>
    <t>-2109035889</t>
  </si>
  <si>
    <t>7492300130</t>
  </si>
  <si>
    <t>Závěsný systém vn Ostatní příslušenství Kabelová příchytka plastová KHF 50-76</t>
  </si>
  <si>
    <t>480691542</t>
  </si>
  <si>
    <t>7492454020</t>
  </si>
  <si>
    <t>Montáž připojovacích systémů pro izolované vodiče a pomocné práce pro kabely vn kabelová příchytka</t>
  </si>
  <si>
    <t>530780442</t>
  </si>
  <si>
    <t>7593500265</t>
  </si>
  <si>
    <t>Trasy kabelového vedení Drátěný žlab zinkochromátovaný 110X400 DZ</t>
  </si>
  <si>
    <t>-1921978614</t>
  </si>
  <si>
    <t>7593500300</t>
  </si>
  <si>
    <t>Trasy kabelového vedení Přísušenství drátěných žlabů Závěs DZZ/B</t>
  </si>
  <si>
    <t>-9422330</t>
  </si>
  <si>
    <t>7593500310</t>
  </si>
  <si>
    <t>Trasy kabelového vedení Přísušenství drátěných žlabů Montážní deska DZMD/B</t>
  </si>
  <si>
    <t>1398907236</t>
  </si>
  <si>
    <t>7491555010</t>
  </si>
  <si>
    <t>Montáž svítidel základních instalačních žárovkových nástěnných stropních do 200 W, IP20 - včetně zapojení a osazení, včetně montáže žárovky</t>
  </si>
  <si>
    <t>-2044496350</t>
  </si>
  <si>
    <t>7493101450</t>
  </si>
  <si>
    <t>Venkovní osvětlení Svítidla pro montáž na strop nebo stěnu Svítidlo LED kruhové s elektronickým předřadníkem, IP65, příkon 13 W, průměr 327 mm (např. Corso)</t>
  </si>
  <si>
    <t>954094017</t>
  </si>
  <si>
    <t>Poznámka k položce:
S5 - venkovní osvětlení před dveřni rozvodny NN</t>
  </si>
  <si>
    <t>7491555020</t>
  </si>
  <si>
    <t>Montáž svítidel základních instalačních zářivkových s krytem s 1 zdrojem 1x36 W nebo 1x58 W, IP20 - včetně zapojení a osazení, s klasickým nebo elektronickým předřadníkem, včetně montáže zářivky</t>
  </si>
  <si>
    <t>-264558492</t>
  </si>
  <si>
    <t>7491205733</t>
  </si>
  <si>
    <t>Elektroinstalační materiál Svítidla LED IP66 Svítidlo LED s elektronickým předřadníkem, polykarbonát, IP66, příkon 60-70 W, délka 1280 mm (např. Extra)</t>
  </si>
  <si>
    <t>-909451941</t>
  </si>
  <si>
    <t>7491651010</t>
  </si>
  <si>
    <t>Montáž vnitřního uzemnění uzemňovacích vodičů pevně na povrchu z pozinkované oceli (FeZn) do 120 mm2 - včetně upevnění, propojení a připojení pomocí svorek (chráničky, na rošty apod.)</t>
  </si>
  <si>
    <t>2008096136</t>
  </si>
  <si>
    <t>7491600920</t>
  </si>
  <si>
    <t>Uzemnění Hromosvodné vedení Pásek pozink. FeZn 30x4</t>
  </si>
  <si>
    <t>kg</t>
  </si>
  <si>
    <t>2104357994</t>
  </si>
  <si>
    <t>7491651044</t>
  </si>
  <si>
    <t>Montáž vnitřního uzemnění ostatní svorka zkušební, spojovací, odbočná a upevňovací</t>
  </si>
  <si>
    <t>36909072</t>
  </si>
  <si>
    <t>7491601710</t>
  </si>
  <si>
    <t>Uzemnění Hromosvodné vedení Svorka SZa zkušební   (SZm)</t>
  </si>
  <si>
    <t>1367419082</t>
  </si>
  <si>
    <t>7494152015</t>
  </si>
  <si>
    <t>Montáž prázdných rozvodnic plastových nebo oceloplechových min. IP 55, třída izolace II, rozměru š 400-500 mm, v 400-800 mm - do zdi, na zeď nebo konstrukci, včetně montáže nosné konstrukce, kotevní, spojovací prvků, provedení zkoušek, dodání atestů, revizní zprávy včetně kusové zkoušky, neobsahuje elektrovýzbroj</t>
  </si>
  <si>
    <t>-362267245</t>
  </si>
  <si>
    <t>7493600290</t>
  </si>
  <si>
    <t>Kabelové a zásuvkové skříně, elektroměrové rozvaděče Smyčkové přípojkové skříně pro vodiče do průřezu 240 mm2 (SS) 3 sady pojistkových spodků velikosti 1 kompaktní pilíř včetně základu</t>
  </si>
  <si>
    <t>1347922397</t>
  </si>
  <si>
    <t>Poznámka k položce:
nová KS na objektu TS vedle RE PER2</t>
  </si>
  <si>
    <t>7494456517</t>
  </si>
  <si>
    <t>Montáž řadových pojistkových odpínačů pro nožové pojistky do 250 A třípólové velikosti 1 - včetně 2 ks připojovacích sad do rozvaděče nebo skříně</t>
  </si>
  <si>
    <t>-74982478</t>
  </si>
  <si>
    <t>7494007792</t>
  </si>
  <si>
    <t>Pojistkové systémy Řadové pojistkové odpínače Řadové pojistkové odpínače velikosti 1 do 250 A Ie 250 A (325 A/ZP1), Ue 690 V, 3pól. provedení, M10 - šrouby přiloženy</t>
  </si>
  <si>
    <t>-1771395346</t>
  </si>
  <si>
    <t>7494007860</t>
  </si>
  <si>
    <t>Pojistkové systémy Řadové pojistkové odpínače Příslušenství prizmatická svorka pro např.   FH2-1./F, připojení vodičů Cu/Al 120-240 mm2, 1 ks</t>
  </si>
  <si>
    <t>-1546054058</t>
  </si>
  <si>
    <t>1534323917</t>
  </si>
  <si>
    <t>7494008406</t>
  </si>
  <si>
    <t>Pojistkové systémy Výkonové pojistkové vložky Pojistkové vložky Nožové pojistkové vložky, velikost 1 In 20A, Un AC 500 V / DC 440 V, velikost 1, gG - charakteristika pro všeobecné použití, Cd/Pb free</t>
  </si>
  <si>
    <t>1267816926</t>
  </si>
  <si>
    <t>7492752018</t>
  </si>
  <si>
    <t>Montáž ukončení kabelů nn kabelovou spojkou 3/4/5 - žílové kabely s plastovou izolací do 240 mm2 - včetně odizolování pláště a izolace žil kabelu, včetně ukončení žil a stínění - oko</t>
  </si>
  <si>
    <t>-319701738</t>
  </si>
  <si>
    <t>7492103570</t>
  </si>
  <si>
    <t>Spojovací vedení, podpěrné izolátory Spojky, ukončení pasu, ostatní Spojka SVCZ-S4-4 3x185+95-3x240+120 AL</t>
  </si>
  <si>
    <t>-626073101</t>
  </si>
  <si>
    <t>Poznámka k položce:
kab. spojka v kab. kanálu  pro kabel - bývalá jídelna a kuchyně (z el.měr rozvaděče na obv. stěně TS)</t>
  </si>
  <si>
    <t>7492554020</t>
  </si>
  <si>
    <t>Montáž kabelů 4- a 5-žílových Cu do 240 mm2 - uložení do země, chráničky, na rošty, pod omítku apod.</t>
  </si>
  <si>
    <t>1822135007</t>
  </si>
  <si>
    <t>7492600170</t>
  </si>
  <si>
    <t>Kabely, vodiče, šňůry Al - nn Kabel silový 4 a 5-žílový, plastová izolace 1-AYKY 3x185+95</t>
  </si>
  <si>
    <t>-1033676896</t>
  </si>
  <si>
    <t>7492751028</t>
  </si>
  <si>
    <t>Montáž ukončení kabelů nn v rozvaděči nebo na přístroji izolovaných s označením 2 - 5-ti žílových do 240 mm2 - montáž kabelové koncovky nebo záklopky včetně odizolování pláště a izolace žil kabelu, ukončení žil v rozvaděči, upevnění kabelových ok, roz. trubice, zakončení stínění apod.</t>
  </si>
  <si>
    <t>-342303878</t>
  </si>
  <si>
    <t>7492552018</t>
  </si>
  <si>
    <t>Montáž kabelů jednožílových Cu do 300 mm2 - uložení do země, chráničky, na rošty, pod omítku apod.</t>
  </si>
  <si>
    <t>1054055125</t>
  </si>
  <si>
    <t>Poznámka k položce:
T1: 4x 1-YY 1x240; T2: 4x 1-YY 1x240</t>
  </si>
  <si>
    <t>7492501380</t>
  </si>
  <si>
    <t>Kabely, vodiče, šňůry Cu - nn Kabel jednožílový Cu, plastová izolace 1-YY 1 x 240 mm2</t>
  </si>
  <si>
    <t>-1826407559</t>
  </si>
  <si>
    <t>VV</t>
  </si>
  <si>
    <t>((6+2+2)*1,05)*4</t>
  </si>
  <si>
    <t>True</t>
  </si>
  <si>
    <t>T1 - RH pole č.1</t>
  </si>
  <si>
    <t>((10+2+2)*1,05)*4</t>
  </si>
  <si>
    <t>T2 - RH pole č.2</t>
  </si>
  <si>
    <t>7492751010</t>
  </si>
  <si>
    <t>Montáž ukončení kabelů nn v rozvaděči nebo na přístroji izolovaných s označením 1 - žílových do 240 mm2 - montáž kabelové koncovky nebo záklopky včetně odizolování pláště a izolace žil kabelu, ukončení žil v rozvaděči, upevnění kabelových ok, roz. trubice, zakončení stínění apod.</t>
  </si>
  <si>
    <t>-869391231</t>
  </si>
  <si>
    <t>7497701180</t>
  </si>
  <si>
    <t>Kabely trakčního vedení, Různé TV  Kabelová koncovka do 1 kV vč.kabelového oka</t>
  </si>
  <si>
    <t>130703073</t>
  </si>
  <si>
    <t>-548495675</t>
  </si>
  <si>
    <t>-86513790</t>
  </si>
  <si>
    <t>7494153020</t>
  </si>
  <si>
    <t>Montáž prázdných plastových kabelových skříní min. IP 44, výšky do 800 mm, hloubky do 320 mm do výklenku nebo na stěnu nebo na stožár š do 530 mm - včetně elektrovýzbroje</t>
  </si>
  <si>
    <t>-1272506161</t>
  </si>
  <si>
    <t>Poznámka k položce:
R-NN (vnitřní rozvody)</t>
  </si>
  <si>
    <t>7494000018</t>
  </si>
  <si>
    <t>Rozvodnicové a rozváděčové skříně Distri Rozvodnicové skříně Plastové Nástěnné (IP40) pro nástěnnou montáž, průhledné dveře, řad 3, modulů v řadě 14, krytí IP40, PE+N, bílá</t>
  </si>
  <si>
    <t>993192400</t>
  </si>
  <si>
    <t>7494351032</t>
  </si>
  <si>
    <t>Montáž jističů (do 10 kA) třípólových přes 20 do 63 A</t>
  </si>
  <si>
    <t>-1273292018</t>
  </si>
  <si>
    <t>Poznámka k položce:
hl.vyp. R-NN</t>
  </si>
  <si>
    <t>7494004520</t>
  </si>
  <si>
    <t>Modulární přístroje Ostatní přístroje -modulární přístroje Vypínače In 32 A, Ue AC 250/440 V, 3pól</t>
  </si>
  <si>
    <t>-744680174</t>
  </si>
  <si>
    <t>7494450520</t>
  </si>
  <si>
    <t>Montáž proudových chráničů dvoupólových s nadproudovou ochranou (10 kA) - do skříně nebo rozvaděče</t>
  </si>
  <si>
    <t>-987161752</t>
  </si>
  <si>
    <t>7494003982</t>
  </si>
  <si>
    <t>Modulární přístroje Proudové chrániče Proudové chrániče s nadproudovou ochranou 10 kA typ AC In 10 A, Ue AC 230 V, charakteristika B, Idn 30 mA, 1+N-pól, Icn 10 kA, typ AC</t>
  </si>
  <si>
    <t>1197149255</t>
  </si>
  <si>
    <t>7494003984</t>
  </si>
  <si>
    <t>Modulární přístroje Proudové chrániče Proudové chrániče s nadproudovou ochranou 10 kA typ AC In 16 A, Ue AC 230 V, charakteristika B, Idn 30 mA, 1+N-pól, Icn 10 kA, typ AC</t>
  </si>
  <si>
    <t>-1964489520</t>
  </si>
  <si>
    <t>7492555012</t>
  </si>
  <si>
    <t>Montáž kabelů vícežílových Cu 12 x 1,5 mm2 - uložení do země, chráničky, na rošty, pod omítku apod.</t>
  </si>
  <si>
    <t>-67434779</t>
  </si>
  <si>
    <t>7492502140</t>
  </si>
  <si>
    <t>Kabely, vodiče, šňůry Cu - nn Kabel silový více-žílový Cu, plastová izolace CYKY 12J1,5 (12Cx1,5)</t>
  </si>
  <si>
    <t>-470944365</t>
  </si>
  <si>
    <t>7492751040</t>
  </si>
  <si>
    <t>Montáž ukončení kabelů nn v rozvaděči nebo na přístroji izolovaných s označením 7 - 12-ti žílových do 4 mm2 - montáž kabelové koncovky nebo záklopky včetně odizolování pláště a izolace žil kabelu, ukončení žil v rozvaděči, upevnění kabelových ok, roz. trubice, zakončení stínění apod.</t>
  </si>
  <si>
    <t>-256130634</t>
  </si>
  <si>
    <t>7492554010</t>
  </si>
  <si>
    <t>Montáž kabelů 4- a 5-žílových Cu do 16 mm2 - uložení do země, chráničky, na rošty, pod omítku apod.</t>
  </si>
  <si>
    <t>304163912</t>
  </si>
  <si>
    <t>7492501980</t>
  </si>
  <si>
    <t>Kabely, vodiče, šňůry Cu - nn Kabel silový 4 a 5-žílový Cu, plastová izolace CYKY 5J10 (5Cx10)</t>
  </si>
  <si>
    <t>377275780</t>
  </si>
  <si>
    <t>Poznámka k položce:
napájení R-NN (rozvaděč napájení vnitřní spotřeby)</t>
  </si>
  <si>
    <t>7492501880</t>
  </si>
  <si>
    <t>Kabely, vodiče, šňůry Cu - nn Kabel silový 4 a 5-žílový Cu, plastová izolace CYKY 4J16 (4Bx16)</t>
  </si>
  <si>
    <t>-475658221</t>
  </si>
  <si>
    <t>7492751022</t>
  </si>
  <si>
    <t>Montáž ukončení kabelů nn v rozvaděči nebo na přístroji izolovaných s označením 2 - 5-ti žílových do 25 mm2 - montáž kabelové koncovky nebo záklopky včetně odizolování pláště a izolace žil kabelu, ukončení žil v rozvaděči, upevnění kabelových ok, roz. trubice, zakončení stínění apod.</t>
  </si>
  <si>
    <t>-1972185046</t>
  </si>
  <si>
    <t>7492553010</t>
  </si>
  <si>
    <t>Montáž kabelů 2- a 3-žílových Cu do 16 mm2 - uložení do země, chráničky, na rošty, pod omítku apod.</t>
  </si>
  <si>
    <t>1569069688</t>
  </si>
  <si>
    <t>7492501760</t>
  </si>
  <si>
    <t>Kabely, vodiče, šňůry Cu - nn Kabel silový 2 a 3-žílový Cu, plastová izolace CYKY 3J1,5  (3Cx 1,5)</t>
  </si>
  <si>
    <t>1035703498</t>
  </si>
  <si>
    <t>7492501770</t>
  </si>
  <si>
    <t>Kabely, vodiče, šňůry Cu - nn Kabel silový 2 a 3-žílový Cu, plastová izolace CYKY 3J2,5  (3Cx 2,5)</t>
  </si>
  <si>
    <t>-1674298942</t>
  </si>
  <si>
    <t>7492751020</t>
  </si>
  <si>
    <t>Montáž ukončení kabelů nn v rozvaděči nebo na přístroji izolovaných s označením 2 - 5-ti žílových do 2,5 mm2 - montáž kabelové koncovky nebo záklopky včetně odizolování pláště a izolace žil kabelu, ukončení žil v rozvaděči, upevnění kabelových ok, roz. trubice, zakončení stínění apod.</t>
  </si>
  <si>
    <t>2105599857</t>
  </si>
  <si>
    <t>Poznámka k položce:
7x 2,5 (Z1 - Z3)
2x 2,5 (zás. rozv. VN)
4x 1,5 (S5)
10x 1,5 (S1-S4)
2x 1,5 (osv. rozv. VN)
2x 1,5 (napájení RAMEZ)</t>
  </si>
  <si>
    <t>7491252020</t>
  </si>
  <si>
    <t>Montáž krabic elektroinstalačních, rozvodek - bez zapojení krabice odbočné s víčkem a svorkovnicí - včetně zhotovení otvoru</t>
  </si>
  <si>
    <t>1096820713</t>
  </si>
  <si>
    <t>7491201150</t>
  </si>
  <si>
    <t>Elektroinstalační materiál Elektroinstalační krabice a rozvodky Bez zapojení Krabice KO 100</t>
  </si>
  <si>
    <t>550824004</t>
  </si>
  <si>
    <t>7491552012</t>
  </si>
  <si>
    <t>Montáž protipožárních ucpávek a tmelů protipožární ucpávka stěnou nebo stropem tloušťky do 50 cm, do EI 90 min. - protipožární ucpávky včetně příslušenství, vyhotovení a dodání atestu</t>
  </si>
  <si>
    <t>537661292</t>
  </si>
  <si>
    <t>(0,8*0,4)*4</t>
  </si>
  <si>
    <t>7491510060</t>
  </si>
  <si>
    <t>Protipožární a kabelové ucpávky Protipožární ucpávky a tmely stěnou / stropem, tl. do 50cm, do EI 90 min.</t>
  </si>
  <si>
    <t>66898854</t>
  </si>
  <si>
    <t>7491552020</t>
  </si>
  <si>
    <t>Montáž protipožárních ucpávek a tmelů protipožární ucpávka kabelového prostupu, průměru do 110 mm, do EI 90 min. - protipožární ucpávky včetně příslušenství, vyhotovení a dodání atestu</t>
  </si>
  <si>
    <t>352914243</t>
  </si>
  <si>
    <t>7491510070</t>
  </si>
  <si>
    <t>Protipožární a kabelové ucpávky Protipožární ucpávky a tmely prostupu kabelového pr.do 110 mm, do EI 90 min.</t>
  </si>
  <si>
    <t>1728501161</t>
  </si>
  <si>
    <t>7491510090</t>
  </si>
  <si>
    <t>Protipožární a kabelové ucpávky Protipožární ucpávky a tmely zpěvňující tmel CP 611A, tuba 310ml, do EI 90 min.</t>
  </si>
  <si>
    <t>-1360671233</t>
  </si>
  <si>
    <t>7491351020</t>
  </si>
  <si>
    <t>Montáž ocelových profilů plechů</t>
  </si>
  <si>
    <t>519210863</t>
  </si>
  <si>
    <t>5964113000</t>
  </si>
  <si>
    <t>Zákrytová deska 1000/625x200</t>
  </si>
  <si>
    <t>1043754232</t>
  </si>
  <si>
    <t>5913420220</t>
  </si>
  <si>
    <t>Nátěr výstroje dráhy jednobarevný profilu L, T nebo U 40x40 mm. Poznámka: 1. V cenách jsou započteny náklady na očištění od starého nátěru a nečistot, provedení nového nátěru barvou schváleného typu a odstínu. 2. V cenách nejsou obsaženy náklady na dodávku materiálu.</t>
  </si>
  <si>
    <t>1576840833</t>
  </si>
  <si>
    <t>5963157005</t>
  </si>
  <si>
    <t>Nátěr hmota nátěrová syntetická základní</t>
  </si>
  <si>
    <t>litr</t>
  </si>
  <si>
    <t>1259663390</t>
  </si>
  <si>
    <t>Poznámka k položce:
nátěr poklopů kabelových kanálů</t>
  </si>
  <si>
    <t>7590195040</t>
  </si>
  <si>
    <t>Položení koberce dielektrického - uříznutí dielektrické podlahoviny na míru a připevnění pod dřevěné lišty. Bez dodání dielektrické podlahoviny</t>
  </si>
  <si>
    <t>1947673371</t>
  </si>
  <si>
    <t>1960336019</t>
  </si>
  <si>
    <t>5913420310</t>
  </si>
  <si>
    <t>Nátěr výstroje dráhy jednobarevný plechu podlahového. Poznámka: 1. V cenách jsou započteny náklady na očištění od starého nátěru a nečistot, provedení nového nátěru barvou schváleného typu a odstínu. 2. V cenách nejsou obsaženy náklady na dodávku materiálu.</t>
  </si>
  <si>
    <t>-261331862</t>
  </si>
  <si>
    <t>7499254020</t>
  </si>
  <si>
    <t>Měření intenzity osvětlení vnitřních prostor (orientační měření) - měření intenzity umělého osvětlení v rozsahu tohoto SO dle ČSN EN 12464-1/2 včetně vyhotovení protokolu</t>
  </si>
  <si>
    <t>1102281994</t>
  </si>
  <si>
    <t>7499555010</t>
  </si>
  <si>
    <t>Zkoušky vodičů a kabelů ovládacích jakéhokoliv počtu žil - měření kabelu, vodiče včetně vyhotovení protokolu</t>
  </si>
  <si>
    <t>-452400641</t>
  </si>
  <si>
    <t>701585212</t>
  </si>
  <si>
    <t>-891302950</t>
  </si>
  <si>
    <t>400717734</t>
  </si>
  <si>
    <t>7499250515</t>
  </si>
  <si>
    <t>Vyhotovení výchozí revizní zprávy pro opravné práce pro objem investičních nákladů přes 100 000 do 500 000 Kč - celková prohlídka zařízení provozního souboru nebo stavebního objektu včetně měření, zkoušek zařízení tohoto provozního souboru nebo stavebního objektu revizním technikem na zařízení podle požadavku ČSN, včetně hodnocení a vyhotovení celkové revizní zprávy</t>
  </si>
  <si>
    <t>1015107346</t>
  </si>
  <si>
    <t>7499251015</t>
  </si>
  <si>
    <t>Provedení technické prohlídky a zkoušky na silnoproudém zařízení, zařízení TV, zařízení NS, transformoven, EPZ pro opravné práce pro objem investičních nákladů přes 100 000 do 500 000 Kč - celková prohlídka zařízení provozního souboru nebo stavebního objektu včetně měření, zařízení tohoto provozního souboru nebo stavebního objektu právnickou osobou na zařízení podle požadavku ČSN, včetně hodnocení a vyhotovení protokolu</t>
  </si>
  <si>
    <t>-1843841237</t>
  </si>
  <si>
    <t>03 - vnější uzemnění (databáze ÚOŽI)</t>
  </si>
  <si>
    <t>7494231020</t>
  </si>
  <si>
    <t>Přeložky rozvaděčů 1 kusu pole rozvaděče nn - demontáž, potřebné přemístění, montáž na novém místě, propojení, obnovení funkce, včetně nezbytně nutné opravy poškozených částí</t>
  </si>
  <si>
    <t>1558848363</t>
  </si>
  <si>
    <t>Poznámka k položce:
demontáž a opětovná montáž 3ks KS před TS</t>
  </si>
  <si>
    <t>7491652010</t>
  </si>
  <si>
    <t>Montáž vnějšího uzemnění uzemňovacích vodičů v zemi z pozinkované oceli (FeZn) do 120 mm2 - uzemňovacího vedení v zemní kynetě, případně v chráničce odvinutí vodiče ze svitku a oddělení příslušné délky, tvarování pásku, spojování. Neobsahuje výkop a zához kabelové kynety a chráničku</t>
  </si>
  <si>
    <t>-686294154</t>
  </si>
  <si>
    <t>6*16,5</t>
  </si>
  <si>
    <t>5*4,5</t>
  </si>
  <si>
    <t>3*3,5</t>
  </si>
  <si>
    <t>2,5</t>
  </si>
  <si>
    <t>5*2,5</t>
  </si>
  <si>
    <t>Součet</t>
  </si>
  <si>
    <t>7491600180</t>
  </si>
  <si>
    <t>Uzemnění Vnější Uzemňovací vedení v zemi, páskem FeZn do 120 mm2</t>
  </si>
  <si>
    <t>681972005</t>
  </si>
  <si>
    <t>7491652040</t>
  </si>
  <si>
    <t>Montáž vnějšího uzemnění zemnící tyče z pozinkované oceli (FeZn), délky do 2 m - zemnící tyče (horní konec tyče min. 80 cm pod povrchem) včetně připojení tyče k pásku</t>
  </si>
  <si>
    <t>1285442038</t>
  </si>
  <si>
    <t>7491600250-R</t>
  </si>
  <si>
    <t>Uzemnění Vnější Tyč ZT 2.0k K- kříž zemnící</t>
  </si>
  <si>
    <t>-1743601574</t>
  </si>
  <si>
    <t>7491653010</t>
  </si>
  <si>
    <t>Montáž hromosvodného vedení svodových vodičů průměru do 10 mm z pozinkované oceli (FeZn) nebo měděného (Cu) s podpěrami - upevnění, propojení a připojení pomocí svorek</t>
  </si>
  <si>
    <t>1877684233</t>
  </si>
  <si>
    <t>7491600190</t>
  </si>
  <si>
    <t>Uzemnění Vnější Uzemňovací vedení v zemi, kruhovým vodičem FeZn do D=10 mm</t>
  </si>
  <si>
    <t>1473060765</t>
  </si>
  <si>
    <t>7491654012</t>
  </si>
  <si>
    <t>Montáž svorek spojovacích se 3 a více šrouby (typ ST, SJ, SK, SZ, SR01, 02, aj.)</t>
  </si>
  <si>
    <t>1688232324</t>
  </si>
  <si>
    <t>776626381</t>
  </si>
  <si>
    <t>7491601450</t>
  </si>
  <si>
    <t>Uzemnění Hromosvodné vedení Svorka SR 2b</t>
  </si>
  <si>
    <t>-1223082082</t>
  </si>
  <si>
    <t>7491601470</t>
  </si>
  <si>
    <t>Uzemnění Hromosvodné vedení Svorka SR 3b - plech</t>
  </si>
  <si>
    <t>-319115097</t>
  </si>
  <si>
    <t>7491654030</t>
  </si>
  <si>
    <t>Montáž svorek zkušební včetně ochranného úhelníku či trubky včetně držáků do zdiva, označovací štítek se 4 šrouby (typ SZ apod.).,</t>
  </si>
  <si>
    <t>561743436</t>
  </si>
  <si>
    <t>7491601841</t>
  </si>
  <si>
    <t>Uzemnění Hromosvodné vedení Úhelník ochranný OU 2.0 na ochranu svodu 2 m</t>
  </si>
  <si>
    <t>-966642296</t>
  </si>
  <si>
    <t>7491601740</t>
  </si>
  <si>
    <t>Uzemnění Hromosvodné vedení Svorka SZ - litina</t>
  </si>
  <si>
    <t>-1486751629</t>
  </si>
  <si>
    <t>7499551010</t>
  </si>
  <si>
    <t>Měření zemničů zemních odporů - zemniče prvního nebo samostatného</t>
  </si>
  <si>
    <t>-542510109</t>
  </si>
  <si>
    <t>7499551019</t>
  </si>
  <si>
    <t>Měření zemničů příplatek za každý další zemnič</t>
  </si>
  <si>
    <t>-289449615</t>
  </si>
  <si>
    <t>7499552020</t>
  </si>
  <si>
    <t>Měření zemnících sítí zemnicí sítě zemnicí sítě do 200 m2 plochy</t>
  </si>
  <si>
    <t>-55201383</t>
  </si>
  <si>
    <t>Dokončovací práce úprava zapojení stávajících kabelových skříní/rozvaděčů</t>
  </si>
  <si>
    <t>-1090048695</t>
  </si>
  <si>
    <t>Dokončovací práce manipulace na zařízeních prováděné provozovatelem</t>
  </si>
  <si>
    <t>-1368985485</t>
  </si>
  <si>
    <t>04 - zemní a pomocné práce (databáze ÚRS)</t>
  </si>
  <si>
    <t>HSV - Práce a dodávky HSV</t>
  </si>
  <si>
    <t xml:space="preserve">    1 - Zemní práce</t>
  </si>
  <si>
    <t xml:space="preserve">    5 - Komunikace pozemní</t>
  </si>
  <si>
    <t xml:space="preserve">    997 - Přesun sutě</t>
  </si>
  <si>
    <t>M - Práce a dodávky M</t>
  </si>
  <si>
    <t xml:space="preserve">    46-M - Zemní práce při extr.mont.pracích</t>
  </si>
  <si>
    <t>HZS - Hodinové zúčtovací sazby</t>
  </si>
  <si>
    <t>HSV</t>
  </si>
  <si>
    <t>Práce a dodávky HSV</t>
  </si>
  <si>
    <t>Zemní práce</t>
  </si>
  <si>
    <t>112101102</t>
  </si>
  <si>
    <t>Odstranění stromů listnatých průměru kmene přes 300 do 500 mm</t>
  </si>
  <si>
    <t>-666619361</t>
  </si>
  <si>
    <t>Online PSC</t>
  </si>
  <si>
    <t>https://podminky.urs.cz/item/CS_URS_2023_01/112101102</t>
  </si>
  <si>
    <t>112251102</t>
  </si>
  <si>
    <t>Odstranění pařezů průměru přes 300 do 500 mm</t>
  </si>
  <si>
    <t>-40121708</t>
  </si>
  <si>
    <t>https://podminky.urs.cz/item/CS_URS_2023_01/112251102</t>
  </si>
  <si>
    <t>162201402</t>
  </si>
  <si>
    <t>Vodorovné přemístění větví stromů listnatých do 1 km D kmene přes 300 do 500 mm</t>
  </si>
  <si>
    <t>123174241</t>
  </si>
  <si>
    <t>https://podminky.urs.cz/item/CS_URS_2023_01/162201402</t>
  </si>
  <si>
    <t>162301932</t>
  </si>
  <si>
    <t>Příplatek k vodorovnému přemístění větví stromů listnatých D kmene přes 300 do 500 mm ZKD 1 km</t>
  </si>
  <si>
    <t>-1551145057</t>
  </si>
  <si>
    <t>https://podminky.urs.cz/item/CS_URS_2023_01/162301932</t>
  </si>
  <si>
    <t>113106123</t>
  </si>
  <si>
    <t>Rozebrání dlažeb ze zámkových dlaždic komunikací pro pěší ručně</t>
  </si>
  <si>
    <t>1905595886</t>
  </si>
  <si>
    <t>https://podminky.urs.cz/item/CS_URS_2023_01/113106123</t>
  </si>
  <si>
    <t>460911122</t>
  </si>
  <si>
    <t>Očištění dlaždic betonových tvarovaných nebo zámkových z rozebraných dlažeb při elektromontážích</t>
  </si>
  <si>
    <t>1272855726</t>
  </si>
  <si>
    <t>https://podminky.urs.cz/item/CS_URS_2023_01/460911122</t>
  </si>
  <si>
    <t>460921222</t>
  </si>
  <si>
    <t>Kladení dlažby po překopech při elektromontážích dlaždice betonové zámkové do lože z kameniva těženého</t>
  </si>
  <si>
    <t>1134901021</t>
  </si>
  <si>
    <t>https://podminky.urs.cz/item/CS_URS_2023_01/460921222</t>
  </si>
  <si>
    <t>58343872</t>
  </si>
  <si>
    <t>kamenivo drcené hrubé frakce 8/16</t>
  </si>
  <si>
    <t>t</t>
  </si>
  <si>
    <t>1775709305</t>
  </si>
  <si>
    <t>60*0,1+1,4</t>
  </si>
  <si>
    <t>58337310</t>
  </si>
  <si>
    <t>štěrkopísek frakce 0/4</t>
  </si>
  <si>
    <t>-996599583</t>
  </si>
  <si>
    <t>60*0,1*1,6</t>
  </si>
  <si>
    <t>113201111</t>
  </si>
  <si>
    <t>Vytrhání obrub s vybouráním lože, s přemístěním hmot na skládku na vzdálenost do 3 m nebo s naložením na dopravní prostředek chodníkových ležatých</t>
  </si>
  <si>
    <t>350616930</t>
  </si>
  <si>
    <t>https://podminky.urs.cz/item/CS_URS_2023_01/113201111</t>
  </si>
  <si>
    <t>460912211</t>
  </si>
  <si>
    <t>Očištění vybouraných obrubníků chodníkových od spojovacího materiálu</t>
  </si>
  <si>
    <t>-382272922</t>
  </si>
  <si>
    <t>https://podminky.urs.cz/item/CS_URS_2023_01/460912211</t>
  </si>
  <si>
    <t>460892121</t>
  </si>
  <si>
    <t>Osazení betonového obrubníku chodníkového ležatého do betonu při elektromontážích</t>
  </si>
  <si>
    <t>1979393939</t>
  </si>
  <si>
    <t>https://podminky.urs.cz/item/CS_URS_2023_01/460892121</t>
  </si>
  <si>
    <t>58932909</t>
  </si>
  <si>
    <t>beton C 20/25 X0XC2 kamenivo frakce 0/16</t>
  </si>
  <si>
    <t>m3</t>
  </si>
  <si>
    <t>-1595523718</t>
  </si>
  <si>
    <t>0,15*0,25*40</t>
  </si>
  <si>
    <t>lože pro obrubníky</t>
  </si>
  <si>
    <t>30*0,2</t>
  </si>
  <si>
    <t>obetonování kolem TS</t>
  </si>
  <si>
    <t>119003131</t>
  </si>
  <si>
    <t>Pomocné konstrukce při zabezpečení výkopu svislé výstražná páska zřízení</t>
  </si>
  <si>
    <t>-903602194</t>
  </si>
  <si>
    <t>https://podminky.urs.cz/item/CS_URS_2023_01/119003131</t>
  </si>
  <si>
    <t>73558001</t>
  </si>
  <si>
    <t>páska výstražná vstup zakázán</t>
  </si>
  <si>
    <t>-697537062</t>
  </si>
  <si>
    <t>119003132</t>
  </si>
  <si>
    <t>Pomocné konstrukce při zabezpečení výkopu svislé výstražná páska odstranění</t>
  </si>
  <si>
    <t>503372302</t>
  </si>
  <si>
    <t>https://podminky.urs.cz/item/CS_URS_2023_01/119003132</t>
  </si>
  <si>
    <t>129911121</t>
  </si>
  <si>
    <t>Bourání konstrukcí v odkopávkách a prokopávkách ručně s přemístěním suti na hromady na vzdálenost do 20 m nebo s naložením na dopravní prostředek z betonu prostého neprokládaného</t>
  </si>
  <si>
    <t>-246133241</t>
  </si>
  <si>
    <t>https://podminky.urs.cz/item/CS_URS_2023_01/129911121</t>
  </si>
  <si>
    <t>8,95*1*0,3</t>
  </si>
  <si>
    <t>10,9*1*0,3</t>
  </si>
  <si>
    <t>2,5*0,5*0,25</t>
  </si>
  <si>
    <t>13,5*4*0,4</t>
  </si>
  <si>
    <t xml:space="preserve">(délka x šířka x hloubka) </t>
  </si>
  <si>
    <t>113107145</t>
  </si>
  <si>
    <t>Odstranění podkladů nebo krytů ručně s přemístěním hmot na skládku na vzdálenost do 3 m nebo s naložením na dopravní prostředek živičných, o tl. vrstvy přes 200 do 250 mm</t>
  </si>
  <si>
    <t>-1907641617</t>
  </si>
  <si>
    <t>https://podminky.urs.cz/item/CS_URS_2023_01/113107145</t>
  </si>
  <si>
    <t>122311101</t>
  </si>
  <si>
    <t>Odkopávky a prokopávky ručně zapažené i nezapažené v hornině třídy těžitelnosti II skupiny 4</t>
  </si>
  <si>
    <t>-1438704796</t>
  </si>
  <si>
    <t>https://podminky.urs.cz/item/CS_URS_2023_01/122311101</t>
  </si>
  <si>
    <t>2*(1*16*0,5)</t>
  </si>
  <si>
    <t>4*(1,5*16*0,8)</t>
  </si>
  <si>
    <t>129001101</t>
  </si>
  <si>
    <t>Příplatek k cenám vykopávek za ztížení vykopávky v blízkosti podzemního vedení nebo výbušnin v horninách jakékoliv třídy</t>
  </si>
  <si>
    <t>-1490361970</t>
  </si>
  <si>
    <t>https://podminky.urs.cz/item/CS_URS_2023_01/129001101</t>
  </si>
  <si>
    <t>162211321</t>
  </si>
  <si>
    <t>Vodorovné přemístění výkopku nebo sypaniny stavebním kolečkem s vyprázdněním kolečka na hromady nebo do dopravního prostředku na vzdálenost do 10 m z horniny třídy těžitelnosti II, skupiny 4 a 5</t>
  </si>
  <si>
    <t>-312745465</t>
  </si>
  <si>
    <t>https://podminky.urs.cz/item/CS_URS_2023_01/162211321</t>
  </si>
  <si>
    <t>174112101</t>
  </si>
  <si>
    <t>Zásyp sypaninou z jakékoliv horniny při překopech inženýrských sítí ručně objemu do 30 m3 s uložením výkopku ve vrstvách se zhutněním jam, šachet, rýh nebo kolem objektů v těchto vykopávkách</t>
  </si>
  <si>
    <t>1117815960</t>
  </si>
  <si>
    <t>https://podminky.urs.cz/item/CS_URS_2023_01/174112101</t>
  </si>
  <si>
    <t>174112109</t>
  </si>
  <si>
    <t>Zásyp sypaninou z jakékoliv horniny při překopech inženýrských sítí ručně Příplatek k ceně za prohození sypaniny sítem</t>
  </si>
  <si>
    <t>-1952185400</t>
  </si>
  <si>
    <t>https://podminky.urs.cz/item/CS_URS_2023_01/174112109</t>
  </si>
  <si>
    <t>2*(1*16*0,2)</t>
  </si>
  <si>
    <t>4*(1,5*16*0,2)</t>
  </si>
  <si>
    <t>181311103</t>
  </si>
  <si>
    <t>Rozprostření a urovnání ornice v rovině nebo ve svahu sklonu do 1:5 ručně při souvislé ploše, tl. vrstvy do 200 mm</t>
  </si>
  <si>
    <t>-868146254</t>
  </si>
  <si>
    <t>https://podminky.urs.cz/item/CS_URS_2023_01/181311103</t>
  </si>
  <si>
    <t>2,5*16,5</t>
  </si>
  <si>
    <t>2*8,5</t>
  </si>
  <si>
    <t>4*16,5</t>
  </si>
  <si>
    <t>564861111</t>
  </si>
  <si>
    <t>Podklad ze štěrkodrti ŠD s rozprostřením a zhutněním plochy přes 100 m2, po zhutnění tl. 200 mm</t>
  </si>
  <si>
    <t>670753922</t>
  </si>
  <si>
    <t>https://podminky.urs.cz/item/CS_URS_2023_01/564861111</t>
  </si>
  <si>
    <t>58935170</t>
  </si>
  <si>
    <t>štěrk zpevněný cementovou maltou ŠCM</t>
  </si>
  <si>
    <t>-229926282</t>
  </si>
  <si>
    <t>68*0,2</t>
  </si>
  <si>
    <t>Komunikace pozemní</t>
  </si>
  <si>
    <t>572351112</t>
  </si>
  <si>
    <t>Vyspravení krytu komunikací po překopech inženýrských sítí plochy přes 15 m2 litým asfaltem MA (LA), po zhutnění tl. přes 40 do 60 mm</t>
  </si>
  <si>
    <t>75289017</t>
  </si>
  <si>
    <t>https://podminky.urs.cz/item/CS_URS_2023_01/572351112</t>
  </si>
  <si>
    <t>58942406</t>
  </si>
  <si>
    <t>beton asfaltový vrstva obrusná ACO 11+ pojivo asfalt 50/70</t>
  </si>
  <si>
    <t>970513184</t>
  </si>
  <si>
    <t>997</t>
  </si>
  <si>
    <t>Přesun sutě</t>
  </si>
  <si>
    <t>997013111</t>
  </si>
  <si>
    <t>Vnitrostaveništní doprava suti a vybouraných hmot vodorovně do 50 m svisle s použitím mechanizace pro budovy a haly výšky do 6 m</t>
  </si>
  <si>
    <t>1266286388</t>
  </si>
  <si>
    <t>https://podminky.urs.cz/item/CS_URS_2023_01/997013111</t>
  </si>
  <si>
    <t>Práce a dodávky M</t>
  </si>
  <si>
    <t>46-M</t>
  </si>
  <si>
    <t>Zemní práce při extr.mont.pracích</t>
  </si>
  <si>
    <t>468041113</t>
  </si>
  <si>
    <t>Řezání betonového podkladu nebo krytu při elektromontážích hl přes 15 do 20 cm</t>
  </si>
  <si>
    <t>-926159160</t>
  </si>
  <si>
    <t>https://podminky.urs.cz/item/CS_URS_2023_01/468041113</t>
  </si>
  <si>
    <t>468011132</t>
  </si>
  <si>
    <t>Odstranění podkladu nebo krytu komunikace při elektromontážích z betonu prostého tl přes 15 do 30 cm</t>
  </si>
  <si>
    <t>602179319</t>
  </si>
  <si>
    <t>https://podminky.urs.cz/item/CS_URS_2023_01/468011132</t>
  </si>
  <si>
    <t>plocha za ts</t>
  </si>
  <si>
    <t>okolo TS</t>
  </si>
  <si>
    <t>468041123</t>
  </si>
  <si>
    <t>Řezání živičného podkladu nebo krytu při elektromontážích hl přes 10 do 15 cm</t>
  </si>
  <si>
    <t>-487492162</t>
  </si>
  <si>
    <t>https://podminky.urs.cz/item/CS_URS_2023_01/468041123</t>
  </si>
  <si>
    <t>468011143</t>
  </si>
  <si>
    <t>Odstranění podkladu nebo krytu komunikace při elektromontážích ze živice tl přes 10 do 15 cm</t>
  </si>
  <si>
    <t>81759401</t>
  </si>
  <si>
    <t>https://podminky.urs.cz/item/CS_URS_2023_01/468011143</t>
  </si>
  <si>
    <t>460671112</t>
  </si>
  <si>
    <t>Výstražná fólie pro krytí kabelů šířky 25 cm</t>
  </si>
  <si>
    <t>-320130319</t>
  </si>
  <si>
    <t>https://podminky.urs.cz/item/CS_URS_2023_01/460671112</t>
  </si>
  <si>
    <t>460721113</t>
  </si>
  <si>
    <t>Krytí spojek, koncovek a odbočnic pro kabely přes 10 do 22 kV cihlami s ložem a zásypem pískem</t>
  </si>
  <si>
    <t>-931062013</t>
  </si>
  <si>
    <t>https://podminky.urs.cz/item/CS_URS_2023_01/460721113</t>
  </si>
  <si>
    <t>468101212</t>
  </si>
  <si>
    <t>Vysekání rýh pro montáž trubek a kabelů ve stropech hl do 3 cm a š přes 3 do 5 cm</t>
  </si>
  <si>
    <t>1428004109</t>
  </si>
  <si>
    <t>https://podminky.urs.cz/item/CS_URS_2023_01/468101212</t>
  </si>
  <si>
    <t>468101421</t>
  </si>
  <si>
    <t>Vysekání rýh pro montáž trubek a kabelů v cihelných zdech hl přes 3 do 5 cm a š do 5 cm</t>
  </si>
  <si>
    <t>-1383486698</t>
  </si>
  <si>
    <t>https://podminky.urs.cz/item/CS_URS_2023_01/468101421</t>
  </si>
  <si>
    <t>15*2+2+4*2+4*2</t>
  </si>
  <si>
    <t>HZS</t>
  </si>
  <si>
    <t>Hodinové zúčtovací sazby</t>
  </si>
  <si>
    <t>HZS4132</t>
  </si>
  <si>
    <t>Hodinová zúčtovací sazba jeřábník specialista</t>
  </si>
  <si>
    <t>1914118626</t>
  </si>
  <si>
    <t>https://podminky.urs.cz/item/CS_URS_2023_01/HZS4132</t>
  </si>
  <si>
    <t>05 - VRN (databáze ÚRS)</t>
  </si>
  <si>
    <t>VRN - Vedlejší rozpočtové náklady</t>
  </si>
  <si>
    <t xml:space="preserve">    VRN3 - Zařízení staveniště</t>
  </si>
  <si>
    <t>997013609</t>
  </si>
  <si>
    <t>Poplatek za uložení na skládce (skládkovné) stavebního odpadu ze směsí nebo oddělených frakcí betonu, cihel a keramických výrobků kód odpadu 17 01 07</t>
  </si>
  <si>
    <t>2046725584</t>
  </si>
  <si>
    <t>https://podminky.urs.cz/item/CS_URS_2023_01/997013609</t>
  </si>
  <si>
    <t>7,5*2,3</t>
  </si>
  <si>
    <t>997013602</t>
  </si>
  <si>
    <t>Poplatek za uložení na skládce (skládkovné) stavebního odpadu železobetonového kód odpadu 17 01 01</t>
  </si>
  <si>
    <t>1388029406</t>
  </si>
  <si>
    <t>https://podminky.urs.cz/item/CS_URS_2023_01/997013602</t>
  </si>
  <si>
    <t>27,868*2,8</t>
  </si>
  <si>
    <t>997013655</t>
  </si>
  <si>
    <t>Poplatek za uložení na skládce (skládkovné) zeminy a kamení kód odpadu 17 05 04</t>
  </si>
  <si>
    <t>-2111640339</t>
  </si>
  <si>
    <t>https://podminky.urs.cz/item/CS_URS_2023_01/997013655</t>
  </si>
  <si>
    <t>60*0,2*1,7</t>
  </si>
  <si>
    <t>997013645</t>
  </si>
  <si>
    <t>Poplatek za uložení na skládce (skládkovné) odpadu asfaltového bez dehtu kód odpadu 17 03 02</t>
  </si>
  <si>
    <t>-705930966</t>
  </si>
  <si>
    <t>https://podminky.urs.cz/item/CS_URS_2023_01/997013645</t>
  </si>
  <si>
    <t>16*2*0,3*2,2</t>
  </si>
  <si>
    <t>9902900200</t>
  </si>
  <si>
    <t>Naložení objemnějšího kusového materiálu, vybouraných hmot . Poznámka: 1. Ceny jsou určeny pro nakládání materiálu v případech, kdy není naložení součástí dodávky materiálu nebo není uvedeno v popisu cen a pro nakládání z meziskládky.2. Ceny se použijí i pro nakládání materiálu z vlastních zásob objednatele.</t>
  </si>
  <si>
    <t>-1086095418</t>
  </si>
  <si>
    <t>https://podminky.urs.cz/item/CS_URS_2023_01/9902900200</t>
  </si>
  <si>
    <t>997013501</t>
  </si>
  <si>
    <t>Odvoz suti a vybouraných hmot na skládku nebo meziskládku se složením, na vzdálenost do 1 km</t>
  </si>
  <si>
    <t>2096769602</t>
  </si>
  <si>
    <t>https://podminky.urs.cz/item/CS_URS_2023_01/997013501</t>
  </si>
  <si>
    <t>Poznámka k položce:
AZS RECYKLACE ODPADU s.r.o. - Recyklační centrum stavebních odpadů – Sadov</t>
  </si>
  <si>
    <t>997013509</t>
  </si>
  <si>
    <t>Odvoz suti a vybouraných hmot na skládku nebo meziskládku se složením, na vzdálenost Příplatek k ceně za každý další i započatý 1 km přes 1 km</t>
  </si>
  <si>
    <t>-1431342311</t>
  </si>
  <si>
    <t>https://podminky.urs.cz/item/CS_URS_2023_01/997013509</t>
  </si>
  <si>
    <t>Poznámka k položce:
6 km</t>
  </si>
  <si>
    <t>6*136,8</t>
  </si>
  <si>
    <t>VRN</t>
  </si>
  <si>
    <t>Vedlejší rozpočtové náklady</t>
  </si>
  <si>
    <t>VRN3</t>
  </si>
  <si>
    <t>Zařízení staveniště</t>
  </si>
  <si>
    <t>032103000</t>
  </si>
  <si>
    <t>Náklady na stavební buňky</t>
  </si>
  <si>
    <t>…</t>
  </si>
  <si>
    <t>1024</t>
  </si>
  <si>
    <t>882100390</t>
  </si>
  <si>
    <t>https://podminky.urs.cz/item/CS_URS_2023_01/032103000</t>
  </si>
  <si>
    <t>013244000</t>
  </si>
  <si>
    <t>Dokumentace pro provádění stavby</t>
  </si>
  <si>
    <t>-416978227</t>
  </si>
  <si>
    <t>https://podminky.urs.cz/item/CS_URS_2023_01/013244000</t>
  </si>
  <si>
    <t>013254000</t>
  </si>
  <si>
    <t>Dokumentace skutečného provedení stavby</t>
  </si>
  <si>
    <t>2021541570</t>
  </si>
  <si>
    <t>https://podminky.urs.cz/item/CS_URS_2023_01/013254000</t>
  </si>
  <si>
    <t>032803000</t>
  </si>
  <si>
    <t>Ostatní vybavení staveniště</t>
  </si>
  <si>
    <t>-445162229</t>
  </si>
  <si>
    <t>https://podminky.urs.cz/item/CS_URS_2023_01/032803000</t>
  </si>
  <si>
    <t>032903000</t>
  </si>
  <si>
    <t>Náklady na provoz a údržbu vybavení staveniště</t>
  </si>
  <si>
    <t>-1869524157</t>
  </si>
  <si>
    <t>https://podminky.urs.cz/item/CS_URS_2023_01/032903000</t>
  </si>
  <si>
    <t>06 - malování vniřních i venkovních zdí, oprava podlahy</t>
  </si>
  <si>
    <t>210310</t>
  </si>
  <si>
    <t>Karlovy Vary, trafostanice</t>
  </si>
  <si>
    <t>70994234</t>
  </si>
  <si>
    <t>SŽ OŘ ÚnL, Železničářská 1386/31, 400 03 Ústí n/L</t>
  </si>
  <si>
    <t>CZ70994234</t>
  </si>
  <si>
    <t>František Bárta</t>
  </si>
  <si>
    <t xml:space="preserve">    6 - Úpravy povrchů, podlahy a osazování výplní</t>
  </si>
  <si>
    <t xml:space="preserve">    9 - Ostatní konstrukce a práce, bourání</t>
  </si>
  <si>
    <t>PSV - Práce a dodávky PSV</t>
  </si>
  <si>
    <t xml:space="preserve">    767 - Konstrukce zámečnické</t>
  </si>
  <si>
    <t xml:space="preserve">    771 - Podlahy z dlaždic</t>
  </si>
  <si>
    <t xml:space="preserve">    777 - Podlahy lité</t>
  </si>
  <si>
    <t xml:space="preserve">    783 - Dokončovací práce - nátěry</t>
  </si>
  <si>
    <t xml:space="preserve">    784 - Dokončovací práce - malby a tapety</t>
  </si>
  <si>
    <t xml:space="preserve">    VRN2 - Příprava staveniště</t>
  </si>
  <si>
    <t xml:space="preserve">    VRN4 - Inženýrská činnost</t>
  </si>
  <si>
    <t xml:space="preserve">    VRN8 - Přesun stavebních kapacit</t>
  </si>
  <si>
    <t xml:space="preserve">    VRN9 - Ostatní náklady</t>
  </si>
  <si>
    <t>Úpravy povrchů, podlahy a osazování výplní</t>
  </si>
  <si>
    <t>611311131</t>
  </si>
  <si>
    <t>Potažení vnitřních rovných stropů vápenným štukem tloušťky do 3 mm</t>
  </si>
  <si>
    <t>168373586</t>
  </si>
  <si>
    <t>https://podminky.urs.cz/item/CS_URS_2021_01/611311131</t>
  </si>
  <si>
    <t>8,94*3,8</t>
  </si>
  <si>
    <t>611315111</t>
  </si>
  <si>
    <t>Vápenná hladká omítka rýh ve stropech šířky do 150 mm</t>
  </si>
  <si>
    <t>-805943268</t>
  </si>
  <si>
    <t>https://podminky.urs.cz/item/CS_URS_2021_01/611315111</t>
  </si>
  <si>
    <t>612311131</t>
  </si>
  <si>
    <t>Potažení vnitřních stěn vápenným štukem tloušťky do 3 mm</t>
  </si>
  <si>
    <t>-1166646608</t>
  </si>
  <si>
    <t>https://podminky.urs.cz/item/CS_URS_2021_01/612311131</t>
  </si>
  <si>
    <t>(8,94*3,7)*2</t>
  </si>
  <si>
    <t>(3,8*3,7)*2</t>
  </si>
  <si>
    <t>612315111</t>
  </si>
  <si>
    <t>Vápenná hladká omítka rýh ve stěnách šířky do 150 mm</t>
  </si>
  <si>
    <t>-1768912739</t>
  </si>
  <si>
    <t>https://podminky.urs.cz/item/CS_URS_2021_01/612315111</t>
  </si>
  <si>
    <t>619991011</t>
  </si>
  <si>
    <t>Obalení konstrukcí a prvků fólií přilepenou lepící páskou</t>
  </si>
  <si>
    <t>-1237346274</t>
  </si>
  <si>
    <t>https://podminky.urs.cz/item/CS_URS_2021_01/619991011</t>
  </si>
  <si>
    <t>619991021</t>
  </si>
  <si>
    <t>Oblepení rámů a keramických soklů lepící páskou</t>
  </si>
  <si>
    <t>235637008</t>
  </si>
  <si>
    <t>https://podminky.urs.cz/item/CS_URS_2021_01/619991021</t>
  </si>
  <si>
    <t>619995001</t>
  </si>
  <si>
    <t>Začištění omítek kolem oken, dveří, podlah nebo obkladů</t>
  </si>
  <si>
    <t>-43799552</t>
  </si>
  <si>
    <t>https://podminky.urs.cz/item/CS_URS_2021_01/619995001</t>
  </si>
  <si>
    <t>2,6*4</t>
  </si>
  <si>
    <t>2*2</t>
  </si>
  <si>
    <t>622135000</t>
  </si>
  <si>
    <t>Vyrovnání podkladu vnějších stěn maltou vápennou tl do 10 mm</t>
  </si>
  <si>
    <t>1583905663</t>
  </si>
  <si>
    <t>https://podminky.urs.cz/item/CS_URS_2021_01/622135000</t>
  </si>
  <si>
    <t>8,94*1,8</t>
  </si>
  <si>
    <t>622142001</t>
  </si>
  <si>
    <t>Potažení vnějších stěn sklovláknitým pletivem vtlačeným do tenkovrstvé hmoty</t>
  </si>
  <si>
    <t>760597306</t>
  </si>
  <si>
    <t>https://podminky.urs.cz/item/CS_URS_2021_01/622142001</t>
  </si>
  <si>
    <t>622325259</t>
  </si>
  <si>
    <t>Oprava vnější vápenné omítky s celoplošným přeštukováním členitosti 1 v rozsahu do 100%</t>
  </si>
  <si>
    <t>456247884</t>
  </si>
  <si>
    <t>https://podminky.urs.cz/item/CS_URS_2021_01/622325259</t>
  </si>
  <si>
    <t>628613611</t>
  </si>
  <si>
    <t>Žárové zinkování ponorem dílů ocelových konstrukcí mostů hmotnosti do 100 kg</t>
  </si>
  <si>
    <t>-306984</t>
  </si>
  <si>
    <t>https://podminky.urs.cz/item/CS_URS_2021_01/628613611</t>
  </si>
  <si>
    <t>Ostatní konstrukce a práce, bourání</t>
  </si>
  <si>
    <t>946111114</t>
  </si>
  <si>
    <t>Montáž pojízdných věží trubkových/dílcových š do 0,9 m dl do 3,2 m v do 4,5 m</t>
  </si>
  <si>
    <t>-802675325</t>
  </si>
  <si>
    <t>https://podminky.urs.cz/item/CS_URS_2021_01/946111114</t>
  </si>
  <si>
    <t>946111214</t>
  </si>
  <si>
    <t>Příplatek k pojízdným věžím š do 0,9 m dl do 3,2 m v do 4,5 m za první a ZKD den použití</t>
  </si>
  <si>
    <t>-245982948</t>
  </si>
  <si>
    <t>https://podminky.urs.cz/item/CS_URS_2021_01/946111214</t>
  </si>
  <si>
    <t>946111814</t>
  </si>
  <si>
    <t>Demontáž pojízdných věží trubkových/dílcových š do 0,9 m dl do 3,2 m v do 4,5 m</t>
  </si>
  <si>
    <t>130449374</t>
  </si>
  <si>
    <t>https://podminky.urs.cz/item/CS_URS_2021_01/946111814</t>
  </si>
  <si>
    <t>PSV</t>
  </si>
  <si>
    <t>Práce a dodávky PSV</t>
  </si>
  <si>
    <t>767</t>
  </si>
  <si>
    <t>Konstrukce zámečnické</t>
  </si>
  <si>
    <t>767640221</t>
  </si>
  <si>
    <t>Montáž dveří ocelových vchodových dvoukřídlových bez nadsvětlíku</t>
  </si>
  <si>
    <t>500910918</t>
  </si>
  <si>
    <t>https://podminky.urs.cz/item/CS_URS_2021_01/767640221</t>
  </si>
  <si>
    <t>55341163</t>
  </si>
  <si>
    <t>dveře dvoukřídlé ocelové vchodové 2400x2100mm</t>
  </si>
  <si>
    <t>-1716893352</t>
  </si>
  <si>
    <t>Poznámka k položce:
rám/zárubeň, kování a zámek v ceně</t>
  </si>
  <si>
    <t>767651800</t>
  </si>
  <si>
    <t>Demontáž zárubní vrat odřezáním plochy přes 4,5 do 10,0 m2</t>
  </si>
  <si>
    <t>1712202504</t>
  </si>
  <si>
    <t>https://podminky.urs.cz/item/CS_URS_2021_01/767651800</t>
  </si>
  <si>
    <t>767651821</t>
  </si>
  <si>
    <t>Demontáž vrat garážových otvíravých plochy do 6 m2</t>
  </si>
  <si>
    <t>-226919727</t>
  </si>
  <si>
    <t>https://podminky.urs.cz/item/CS_URS_2021_01/767651821</t>
  </si>
  <si>
    <t>767691823</t>
  </si>
  <si>
    <t>Vyvěšení nebo zavěšení kovových křídel dveří přes 2 m2</t>
  </si>
  <si>
    <t>-1665423719</t>
  </si>
  <si>
    <t>https://podminky.urs.cz/item/CS_URS_2021_01/767691823</t>
  </si>
  <si>
    <t>771</t>
  </si>
  <si>
    <t>Podlahy z dlaždic</t>
  </si>
  <si>
    <t>771121011</t>
  </si>
  <si>
    <t>Nátěr penetrační na podlahu</t>
  </si>
  <si>
    <t>-338225679</t>
  </si>
  <si>
    <t>https://podminky.urs.cz/item/CS_URS_2021_01/771121011</t>
  </si>
  <si>
    <t>771151023.LSS</t>
  </si>
  <si>
    <t>Samonivelační stěrka podlah pevnosti 40 MPa tl 8 mm LE 40 DINO</t>
  </si>
  <si>
    <t>1135997971</t>
  </si>
  <si>
    <t>777</t>
  </si>
  <si>
    <t>Podlahy lité</t>
  </si>
  <si>
    <t>777111101</t>
  </si>
  <si>
    <t>Zametení podkladu před provedením lité podlahy</t>
  </si>
  <si>
    <t>692675240</t>
  </si>
  <si>
    <t>https://podminky.urs.cz/item/CS_URS_2021_01/777111101</t>
  </si>
  <si>
    <t>777111111</t>
  </si>
  <si>
    <t>Vysátí podkladu před provedením lité podlahy</t>
  </si>
  <si>
    <t>1658036024</t>
  </si>
  <si>
    <t>https://podminky.urs.cz/item/CS_URS_2021_01/777111111</t>
  </si>
  <si>
    <t>783</t>
  </si>
  <si>
    <t>Dokončovací práce - nátěry</t>
  </si>
  <si>
    <t>783301303</t>
  </si>
  <si>
    <t>Bezoplachové odrezivění zámečnických konstrukcí</t>
  </si>
  <si>
    <t>-2126654864</t>
  </si>
  <si>
    <t>https://podminky.urs.cz/item/CS_URS_2021_01/783301303</t>
  </si>
  <si>
    <t>783314101</t>
  </si>
  <si>
    <t>Základní jednonásobný syntetický nátěr zámečnických konstrukcí</t>
  </si>
  <si>
    <t>-552018856</t>
  </si>
  <si>
    <t>https://podminky.urs.cz/item/CS_URS_2021_01/783314101</t>
  </si>
  <si>
    <t>783317105</t>
  </si>
  <si>
    <t>Krycí jednonásobný syntetický samozákladující nátěr zámečnických konstrukcí</t>
  </si>
  <si>
    <t>-301374118</t>
  </si>
  <si>
    <t>https://podminky.urs.cz/item/CS_URS_2021_01/783317105</t>
  </si>
  <si>
    <t>783401401</t>
  </si>
  <si>
    <t>Ometení klempířských konstrukcí před provedením nátěru</t>
  </si>
  <si>
    <t>1933755454</t>
  </si>
  <si>
    <t>https://podminky.urs.cz/item/CS_URS_2021_01/783401401</t>
  </si>
  <si>
    <t>3,8*0,5</t>
  </si>
  <si>
    <t>8,94*0,5</t>
  </si>
  <si>
    <t>3,2*0,5</t>
  </si>
  <si>
    <t>8,17*0,5</t>
  </si>
  <si>
    <t>(4,15*0,5)*2</t>
  </si>
  <si>
    <t>783414101</t>
  </si>
  <si>
    <t>Základní jednonásobný syntetický nátěr klempířských konstrukcí</t>
  </si>
  <si>
    <t>-692063354</t>
  </si>
  <si>
    <t>https://podminky.urs.cz/item/CS_URS_2021_01/783414101</t>
  </si>
  <si>
    <t>783415103</t>
  </si>
  <si>
    <t>Mezinátěr syntetický samozákladující jednonásobný mezinátěr klempířských konstrukcí</t>
  </si>
  <si>
    <t>-707844503</t>
  </si>
  <si>
    <t>https://podminky.urs.cz/item/CS_URS_2021_01/783415103</t>
  </si>
  <si>
    <t>783417103</t>
  </si>
  <si>
    <t>Krycí jednonásobný syntetický samozákladující nátěr klempířských konstrukcí</t>
  </si>
  <si>
    <t>265427094</t>
  </si>
  <si>
    <t>https://podminky.urs.cz/item/CS_URS_2021_01/783417103</t>
  </si>
  <si>
    <t>783801503</t>
  </si>
  <si>
    <t>Omytí omítek tlakovou vodou před provedením nátěru</t>
  </si>
  <si>
    <t>-2143272296</t>
  </si>
  <si>
    <t>https://podminky.urs.cz/item/CS_URS_2021_01/783801503</t>
  </si>
  <si>
    <t>8,94*3,6</t>
  </si>
  <si>
    <t>4,15*5,14</t>
  </si>
  <si>
    <t>8,17*4,2</t>
  </si>
  <si>
    <t>8,94*4,2</t>
  </si>
  <si>
    <t>3,2*5,14</t>
  </si>
  <si>
    <t>3,8*4,2</t>
  </si>
  <si>
    <t>"střecha atika"</t>
  </si>
  <si>
    <t>3,8*0,6</t>
  </si>
  <si>
    <t>3,8*1,8</t>
  </si>
  <si>
    <t>3,2*1,2</t>
  </si>
  <si>
    <t>8,94*1,2</t>
  </si>
  <si>
    <t>8,17*1</t>
  </si>
  <si>
    <t>(4,15*1)*2</t>
  </si>
  <si>
    <t>783806807</t>
  </si>
  <si>
    <t>Odstranění nátěrů z omítek odstraňovačem nátěrů</t>
  </si>
  <si>
    <t>1269289913</t>
  </si>
  <si>
    <t>https://podminky.urs.cz/item/CS_URS_2021_01/783806807</t>
  </si>
  <si>
    <t>783823175</t>
  </si>
  <si>
    <t>Penetrační silikonový nátěr omítek stupně členitosti 4</t>
  </si>
  <si>
    <t>-706394219</t>
  </si>
  <si>
    <t>https://podminky.urs.cz/item/CS_URS_2021_01/783823175</t>
  </si>
  <si>
    <t>783826315</t>
  </si>
  <si>
    <t>Mikroarmovací silikonový nátěr omítek</t>
  </si>
  <si>
    <t>1341316484</t>
  </si>
  <si>
    <t>https://podminky.urs.cz/item/CS_URS_2021_01/783826315</t>
  </si>
  <si>
    <t>783896307</t>
  </si>
  <si>
    <t>Příplatek k cenám elastických nebo mikroarmovacích nátěrů omítek za barevný nátěr v odstínu sytém</t>
  </si>
  <si>
    <t>-486685396</t>
  </si>
  <si>
    <t>https://podminky.urs.cz/item/CS_URS_2021_01/783896307</t>
  </si>
  <si>
    <t>784</t>
  </si>
  <si>
    <t>Dokončovací práce - malby a tapety</t>
  </si>
  <si>
    <t>784111001</t>
  </si>
  <si>
    <t>Oprášení (ometení ) podkladu v místnostech výšky do 3,80 m</t>
  </si>
  <si>
    <t>419871312</t>
  </si>
  <si>
    <t>https://podminky.urs.cz/item/CS_URS_2021_01/784111001</t>
  </si>
  <si>
    <t>784121001</t>
  </si>
  <si>
    <t>Oškrabání malby v mísnostech výšky do 3,80 m</t>
  </si>
  <si>
    <t>-953037502</t>
  </si>
  <si>
    <t>https://podminky.urs.cz/item/CS_URS_2021_01/784121001</t>
  </si>
  <si>
    <t>784171101</t>
  </si>
  <si>
    <t>Zakrytí vnitřních podlah včetně pozdějšího odkrytí</t>
  </si>
  <si>
    <t>-884037168</t>
  </si>
  <si>
    <t>https://podminky.urs.cz/item/CS_URS_2021_01/784171101</t>
  </si>
  <si>
    <t>28323151</t>
  </si>
  <si>
    <t>papír separační potažený PE fólií</t>
  </si>
  <si>
    <t>1319750055</t>
  </si>
  <si>
    <t>33,972*1,05 "Přepočtené koeficientem množství</t>
  </si>
  <si>
    <t>784191005</t>
  </si>
  <si>
    <t>Čištění vnitřních ploch dveří nebo vrat po provedení malířských prací</t>
  </si>
  <si>
    <t>-1907043557</t>
  </si>
  <si>
    <t>https://podminky.urs.cz/item/CS_URS_2021_01/784191005</t>
  </si>
  <si>
    <t>784191007</t>
  </si>
  <si>
    <t>Čištění vnitřních ploch podlah po provedení malířských prací</t>
  </si>
  <si>
    <t>312656911</t>
  </si>
  <si>
    <t>https://podminky.urs.cz/item/CS_URS_2021_01/784191007</t>
  </si>
  <si>
    <t>784211101</t>
  </si>
  <si>
    <t>Dvojnásobné bílé malby ze směsí za mokra výborně otěruvzdorných v místnostech výšky do 3,80 m</t>
  </si>
  <si>
    <t>755065644</t>
  </si>
  <si>
    <t>https://podminky.urs.cz/item/CS_URS_2021_01/784211101</t>
  </si>
  <si>
    <t>VRN2</t>
  </si>
  <si>
    <t>Příprava staveniště</t>
  </si>
  <si>
    <t>020001000</t>
  </si>
  <si>
    <t>%</t>
  </si>
  <si>
    <t>-227230537</t>
  </si>
  <si>
    <t>https://podminky.urs.cz/item/CS_URS_2021_01/020001000</t>
  </si>
  <si>
    <t>030001000</t>
  </si>
  <si>
    <t>-1566578658</t>
  </si>
  <si>
    <t>https://podminky.urs.cz/item/CS_URS_2021_01/030001000</t>
  </si>
  <si>
    <t>VRN4</t>
  </si>
  <si>
    <t>Inženýrská činnost</t>
  </si>
  <si>
    <t>040001000</t>
  </si>
  <si>
    <t>-1619709544</t>
  </si>
  <si>
    <t>https://podminky.urs.cz/item/CS_URS_2021_01/040001000</t>
  </si>
  <si>
    <t>VRN8</t>
  </si>
  <si>
    <t>Přesun stavebních kapacit</t>
  </si>
  <si>
    <t>081002000</t>
  </si>
  <si>
    <t>Doprava zaměstnanců</t>
  </si>
  <si>
    <t>-2051749160</t>
  </si>
  <si>
    <t>https://podminky.urs.cz/item/CS_URS_2021_01/081002000</t>
  </si>
  <si>
    <t>VRN9</t>
  </si>
  <si>
    <t>Ostatní náklady</t>
  </si>
  <si>
    <t>090001000</t>
  </si>
  <si>
    <t>1049921805</t>
  </si>
  <si>
    <t>https://podminky.urs.cz/item/CS_URS_2021_01/090001000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</si>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</sst>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10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vertical="center"/>
      <protection/>
    </xf>
    <xf numFmtId="4" fontId="12" fillId="0" borderId="20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>
      <alignment vertical="center"/>
    </xf>
    <xf numFmtId="0" fontId="12" fillId="0" borderId="0" xfId="0" applyFont="1" applyAlignment="1" applyProtection="1">
      <alignment horizontal="left"/>
      <protection/>
    </xf>
    <xf numFmtId="4" fontId="12" fillId="0" borderId="0" xfId="0" applyNumberFormat="1" applyFont="1" applyAlignment="1" applyProtection="1">
      <alignment/>
      <protection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2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2101102" TargetMode="External" /><Relationship Id="rId2" Type="http://schemas.openxmlformats.org/officeDocument/2006/relationships/hyperlink" Target="https://podminky.urs.cz/item/CS_URS_2023_01/112251102" TargetMode="External" /><Relationship Id="rId3" Type="http://schemas.openxmlformats.org/officeDocument/2006/relationships/hyperlink" Target="https://podminky.urs.cz/item/CS_URS_2023_01/162201402" TargetMode="External" /><Relationship Id="rId4" Type="http://schemas.openxmlformats.org/officeDocument/2006/relationships/hyperlink" Target="https://podminky.urs.cz/item/CS_URS_2023_01/162301932" TargetMode="External" /><Relationship Id="rId5" Type="http://schemas.openxmlformats.org/officeDocument/2006/relationships/hyperlink" Target="https://podminky.urs.cz/item/CS_URS_2023_01/113106123" TargetMode="External" /><Relationship Id="rId6" Type="http://schemas.openxmlformats.org/officeDocument/2006/relationships/hyperlink" Target="https://podminky.urs.cz/item/CS_URS_2023_01/460911122" TargetMode="External" /><Relationship Id="rId7" Type="http://schemas.openxmlformats.org/officeDocument/2006/relationships/hyperlink" Target="https://podminky.urs.cz/item/CS_URS_2023_01/460921222" TargetMode="External" /><Relationship Id="rId8" Type="http://schemas.openxmlformats.org/officeDocument/2006/relationships/hyperlink" Target="https://podminky.urs.cz/item/CS_URS_2023_01/113201111" TargetMode="External" /><Relationship Id="rId9" Type="http://schemas.openxmlformats.org/officeDocument/2006/relationships/hyperlink" Target="https://podminky.urs.cz/item/CS_URS_2023_01/460912211" TargetMode="External" /><Relationship Id="rId10" Type="http://schemas.openxmlformats.org/officeDocument/2006/relationships/hyperlink" Target="https://podminky.urs.cz/item/CS_URS_2023_01/460892121" TargetMode="External" /><Relationship Id="rId11" Type="http://schemas.openxmlformats.org/officeDocument/2006/relationships/hyperlink" Target="https://podminky.urs.cz/item/CS_URS_2023_01/119003131" TargetMode="External" /><Relationship Id="rId12" Type="http://schemas.openxmlformats.org/officeDocument/2006/relationships/hyperlink" Target="https://podminky.urs.cz/item/CS_URS_2023_01/119003132" TargetMode="External" /><Relationship Id="rId13" Type="http://schemas.openxmlformats.org/officeDocument/2006/relationships/hyperlink" Target="https://podminky.urs.cz/item/CS_URS_2023_01/129911121" TargetMode="External" /><Relationship Id="rId14" Type="http://schemas.openxmlformats.org/officeDocument/2006/relationships/hyperlink" Target="https://podminky.urs.cz/item/CS_URS_2023_01/113107145" TargetMode="External" /><Relationship Id="rId15" Type="http://schemas.openxmlformats.org/officeDocument/2006/relationships/hyperlink" Target="https://podminky.urs.cz/item/CS_URS_2023_01/122311101" TargetMode="External" /><Relationship Id="rId16" Type="http://schemas.openxmlformats.org/officeDocument/2006/relationships/hyperlink" Target="https://podminky.urs.cz/item/CS_URS_2023_01/129001101" TargetMode="External" /><Relationship Id="rId17" Type="http://schemas.openxmlformats.org/officeDocument/2006/relationships/hyperlink" Target="https://podminky.urs.cz/item/CS_URS_2023_01/162211321" TargetMode="External" /><Relationship Id="rId18" Type="http://schemas.openxmlformats.org/officeDocument/2006/relationships/hyperlink" Target="https://podminky.urs.cz/item/CS_URS_2023_01/174112101" TargetMode="External" /><Relationship Id="rId19" Type="http://schemas.openxmlformats.org/officeDocument/2006/relationships/hyperlink" Target="https://podminky.urs.cz/item/CS_URS_2023_01/174112109" TargetMode="External" /><Relationship Id="rId20" Type="http://schemas.openxmlformats.org/officeDocument/2006/relationships/hyperlink" Target="https://podminky.urs.cz/item/CS_URS_2023_01/181311103" TargetMode="External" /><Relationship Id="rId21" Type="http://schemas.openxmlformats.org/officeDocument/2006/relationships/hyperlink" Target="https://podminky.urs.cz/item/CS_URS_2023_01/564861111" TargetMode="External" /><Relationship Id="rId22" Type="http://schemas.openxmlformats.org/officeDocument/2006/relationships/hyperlink" Target="https://podminky.urs.cz/item/CS_URS_2023_01/572351112" TargetMode="External" /><Relationship Id="rId23" Type="http://schemas.openxmlformats.org/officeDocument/2006/relationships/hyperlink" Target="https://podminky.urs.cz/item/CS_URS_2023_01/997013111" TargetMode="External" /><Relationship Id="rId24" Type="http://schemas.openxmlformats.org/officeDocument/2006/relationships/hyperlink" Target="https://podminky.urs.cz/item/CS_URS_2023_01/468041113" TargetMode="External" /><Relationship Id="rId25" Type="http://schemas.openxmlformats.org/officeDocument/2006/relationships/hyperlink" Target="https://podminky.urs.cz/item/CS_URS_2023_01/468011132" TargetMode="External" /><Relationship Id="rId26" Type="http://schemas.openxmlformats.org/officeDocument/2006/relationships/hyperlink" Target="https://podminky.urs.cz/item/CS_URS_2023_01/468041123" TargetMode="External" /><Relationship Id="rId27" Type="http://schemas.openxmlformats.org/officeDocument/2006/relationships/hyperlink" Target="https://podminky.urs.cz/item/CS_URS_2023_01/468011143" TargetMode="External" /><Relationship Id="rId28" Type="http://schemas.openxmlformats.org/officeDocument/2006/relationships/hyperlink" Target="https://podminky.urs.cz/item/CS_URS_2023_01/460671112" TargetMode="External" /><Relationship Id="rId29" Type="http://schemas.openxmlformats.org/officeDocument/2006/relationships/hyperlink" Target="https://podminky.urs.cz/item/CS_URS_2023_01/460721113" TargetMode="External" /><Relationship Id="rId30" Type="http://schemas.openxmlformats.org/officeDocument/2006/relationships/hyperlink" Target="https://podminky.urs.cz/item/CS_URS_2023_01/468101212" TargetMode="External" /><Relationship Id="rId31" Type="http://schemas.openxmlformats.org/officeDocument/2006/relationships/hyperlink" Target="https://podminky.urs.cz/item/CS_URS_2023_01/468101421" TargetMode="External" /><Relationship Id="rId32" Type="http://schemas.openxmlformats.org/officeDocument/2006/relationships/hyperlink" Target="https://podminky.urs.cz/item/CS_URS_2023_01/HZS4132" TargetMode="External" /><Relationship Id="rId3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97013609" TargetMode="External" /><Relationship Id="rId2" Type="http://schemas.openxmlformats.org/officeDocument/2006/relationships/hyperlink" Target="https://podminky.urs.cz/item/CS_URS_2023_01/997013602" TargetMode="External" /><Relationship Id="rId3" Type="http://schemas.openxmlformats.org/officeDocument/2006/relationships/hyperlink" Target="https://podminky.urs.cz/item/CS_URS_2023_01/997013655" TargetMode="External" /><Relationship Id="rId4" Type="http://schemas.openxmlformats.org/officeDocument/2006/relationships/hyperlink" Target="https://podminky.urs.cz/item/CS_URS_2023_01/997013645" TargetMode="External" /><Relationship Id="rId5" Type="http://schemas.openxmlformats.org/officeDocument/2006/relationships/hyperlink" Target="https://podminky.urs.cz/item/CS_URS_2023_01/9902900200" TargetMode="External" /><Relationship Id="rId6" Type="http://schemas.openxmlformats.org/officeDocument/2006/relationships/hyperlink" Target="https://podminky.urs.cz/item/CS_URS_2023_01/997013501" TargetMode="External" /><Relationship Id="rId7" Type="http://schemas.openxmlformats.org/officeDocument/2006/relationships/hyperlink" Target="https://podminky.urs.cz/item/CS_URS_2023_01/997013509" TargetMode="External" /><Relationship Id="rId8" Type="http://schemas.openxmlformats.org/officeDocument/2006/relationships/hyperlink" Target="https://podminky.urs.cz/item/CS_URS_2023_01/032103000" TargetMode="External" /><Relationship Id="rId9" Type="http://schemas.openxmlformats.org/officeDocument/2006/relationships/hyperlink" Target="https://podminky.urs.cz/item/CS_URS_2023_01/013244000" TargetMode="External" /><Relationship Id="rId10" Type="http://schemas.openxmlformats.org/officeDocument/2006/relationships/hyperlink" Target="https://podminky.urs.cz/item/CS_URS_2023_01/013254000" TargetMode="External" /><Relationship Id="rId11" Type="http://schemas.openxmlformats.org/officeDocument/2006/relationships/hyperlink" Target="https://podminky.urs.cz/item/CS_URS_2023_01/032803000" TargetMode="External" /><Relationship Id="rId12" Type="http://schemas.openxmlformats.org/officeDocument/2006/relationships/hyperlink" Target="https://podminky.urs.cz/item/CS_URS_2023_01/032903000" TargetMode="External" /><Relationship Id="rId1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611311131" TargetMode="External" /><Relationship Id="rId2" Type="http://schemas.openxmlformats.org/officeDocument/2006/relationships/hyperlink" Target="https://podminky.urs.cz/item/CS_URS_2021_01/611315111" TargetMode="External" /><Relationship Id="rId3" Type="http://schemas.openxmlformats.org/officeDocument/2006/relationships/hyperlink" Target="https://podminky.urs.cz/item/CS_URS_2021_01/612311131" TargetMode="External" /><Relationship Id="rId4" Type="http://schemas.openxmlformats.org/officeDocument/2006/relationships/hyperlink" Target="https://podminky.urs.cz/item/CS_URS_2021_01/612315111" TargetMode="External" /><Relationship Id="rId5" Type="http://schemas.openxmlformats.org/officeDocument/2006/relationships/hyperlink" Target="https://podminky.urs.cz/item/CS_URS_2021_01/619991011" TargetMode="External" /><Relationship Id="rId6" Type="http://schemas.openxmlformats.org/officeDocument/2006/relationships/hyperlink" Target="https://podminky.urs.cz/item/CS_URS_2021_01/619991021" TargetMode="External" /><Relationship Id="rId7" Type="http://schemas.openxmlformats.org/officeDocument/2006/relationships/hyperlink" Target="https://podminky.urs.cz/item/CS_URS_2021_01/619995001" TargetMode="External" /><Relationship Id="rId8" Type="http://schemas.openxmlformats.org/officeDocument/2006/relationships/hyperlink" Target="https://podminky.urs.cz/item/CS_URS_2021_01/622135000" TargetMode="External" /><Relationship Id="rId9" Type="http://schemas.openxmlformats.org/officeDocument/2006/relationships/hyperlink" Target="https://podminky.urs.cz/item/CS_URS_2021_01/622142001" TargetMode="External" /><Relationship Id="rId10" Type="http://schemas.openxmlformats.org/officeDocument/2006/relationships/hyperlink" Target="https://podminky.urs.cz/item/CS_URS_2021_01/622325259" TargetMode="External" /><Relationship Id="rId11" Type="http://schemas.openxmlformats.org/officeDocument/2006/relationships/hyperlink" Target="https://podminky.urs.cz/item/CS_URS_2021_01/628613611" TargetMode="External" /><Relationship Id="rId12" Type="http://schemas.openxmlformats.org/officeDocument/2006/relationships/hyperlink" Target="https://podminky.urs.cz/item/CS_URS_2021_01/946111114" TargetMode="External" /><Relationship Id="rId13" Type="http://schemas.openxmlformats.org/officeDocument/2006/relationships/hyperlink" Target="https://podminky.urs.cz/item/CS_URS_2021_01/946111214" TargetMode="External" /><Relationship Id="rId14" Type="http://schemas.openxmlformats.org/officeDocument/2006/relationships/hyperlink" Target="https://podminky.urs.cz/item/CS_URS_2021_01/946111814" TargetMode="External" /><Relationship Id="rId15" Type="http://schemas.openxmlformats.org/officeDocument/2006/relationships/hyperlink" Target="https://podminky.urs.cz/item/CS_URS_2021_01/767640221" TargetMode="External" /><Relationship Id="rId16" Type="http://schemas.openxmlformats.org/officeDocument/2006/relationships/hyperlink" Target="https://podminky.urs.cz/item/CS_URS_2021_01/767651800" TargetMode="External" /><Relationship Id="rId17" Type="http://schemas.openxmlformats.org/officeDocument/2006/relationships/hyperlink" Target="https://podminky.urs.cz/item/CS_URS_2021_01/767651821" TargetMode="External" /><Relationship Id="rId18" Type="http://schemas.openxmlformats.org/officeDocument/2006/relationships/hyperlink" Target="https://podminky.urs.cz/item/CS_URS_2021_01/767691823" TargetMode="External" /><Relationship Id="rId19" Type="http://schemas.openxmlformats.org/officeDocument/2006/relationships/hyperlink" Target="https://podminky.urs.cz/item/CS_URS_2021_01/771121011" TargetMode="External" /><Relationship Id="rId20" Type="http://schemas.openxmlformats.org/officeDocument/2006/relationships/hyperlink" Target="https://podminky.urs.cz/item/CS_URS_2021_01/777111101" TargetMode="External" /><Relationship Id="rId21" Type="http://schemas.openxmlformats.org/officeDocument/2006/relationships/hyperlink" Target="https://podminky.urs.cz/item/CS_URS_2021_01/777111111" TargetMode="External" /><Relationship Id="rId22" Type="http://schemas.openxmlformats.org/officeDocument/2006/relationships/hyperlink" Target="https://podminky.urs.cz/item/CS_URS_2021_01/783301303" TargetMode="External" /><Relationship Id="rId23" Type="http://schemas.openxmlformats.org/officeDocument/2006/relationships/hyperlink" Target="https://podminky.urs.cz/item/CS_URS_2021_01/783314101" TargetMode="External" /><Relationship Id="rId24" Type="http://schemas.openxmlformats.org/officeDocument/2006/relationships/hyperlink" Target="https://podminky.urs.cz/item/CS_URS_2021_01/783317105" TargetMode="External" /><Relationship Id="rId25" Type="http://schemas.openxmlformats.org/officeDocument/2006/relationships/hyperlink" Target="https://podminky.urs.cz/item/CS_URS_2021_01/783401401" TargetMode="External" /><Relationship Id="rId26" Type="http://schemas.openxmlformats.org/officeDocument/2006/relationships/hyperlink" Target="https://podminky.urs.cz/item/CS_URS_2021_01/783414101" TargetMode="External" /><Relationship Id="rId27" Type="http://schemas.openxmlformats.org/officeDocument/2006/relationships/hyperlink" Target="https://podminky.urs.cz/item/CS_URS_2021_01/783415103" TargetMode="External" /><Relationship Id="rId28" Type="http://schemas.openxmlformats.org/officeDocument/2006/relationships/hyperlink" Target="https://podminky.urs.cz/item/CS_URS_2021_01/783417103" TargetMode="External" /><Relationship Id="rId29" Type="http://schemas.openxmlformats.org/officeDocument/2006/relationships/hyperlink" Target="https://podminky.urs.cz/item/CS_URS_2021_01/783801503" TargetMode="External" /><Relationship Id="rId30" Type="http://schemas.openxmlformats.org/officeDocument/2006/relationships/hyperlink" Target="https://podminky.urs.cz/item/CS_URS_2021_01/783806807" TargetMode="External" /><Relationship Id="rId31" Type="http://schemas.openxmlformats.org/officeDocument/2006/relationships/hyperlink" Target="https://podminky.urs.cz/item/CS_URS_2021_01/783823175" TargetMode="External" /><Relationship Id="rId32" Type="http://schemas.openxmlformats.org/officeDocument/2006/relationships/hyperlink" Target="https://podminky.urs.cz/item/CS_URS_2021_01/783826315" TargetMode="External" /><Relationship Id="rId33" Type="http://schemas.openxmlformats.org/officeDocument/2006/relationships/hyperlink" Target="https://podminky.urs.cz/item/CS_URS_2021_01/783896307" TargetMode="External" /><Relationship Id="rId34" Type="http://schemas.openxmlformats.org/officeDocument/2006/relationships/hyperlink" Target="https://podminky.urs.cz/item/CS_URS_2021_01/784111001" TargetMode="External" /><Relationship Id="rId35" Type="http://schemas.openxmlformats.org/officeDocument/2006/relationships/hyperlink" Target="https://podminky.urs.cz/item/CS_URS_2021_01/784121001" TargetMode="External" /><Relationship Id="rId36" Type="http://schemas.openxmlformats.org/officeDocument/2006/relationships/hyperlink" Target="https://podminky.urs.cz/item/CS_URS_2021_01/784171101" TargetMode="External" /><Relationship Id="rId37" Type="http://schemas.openxmlformats.org/officeDocument/2006/relationships/hyperlink" Target="https://podminky.urs.cz/item/CS_URS_2021_01/784191005" TargetMode="External" /><Relationship Id="rId38" Type="http://schemas.openxmlformats.org/officeDocument/2006/relationships/hyperlink" Target="https://podminky.urs.cz/item/CS_URS_2021_01/784191007" TargetMode="External" /><Relationship Id="rId39" Type="http://schemas.openxmlformats.org/officeDocument/2006/relationships/hyperlink" Target="https://podminky.urs.cz/item/CS_URS_2021_01/784211101" TargetMode="External" /><Relationship Id="rId40" Type="http://schemas.openxmlformats.org/officeDocument/2006/relationships/hyperlink" Target="https://podminky.urs.cz/item/CS_URS_2021_01/020001000" TargetMode="External" /><Relationship Id="rId41" Type="http://schemas.openxmlformats.org/officeDocument/2006/relationships/hyperlink" Target="https://podminky.urs.cz/item/CS_URS_2021_01/030001000" TargetMode="External" /><Relationship Id="rId42" Type="http://schemas.openxmlformats.org/officeDocument/2006/relationships/hyperlink" Target="https://podminky.urs.cz/item/CS_URS_2021_01/040001000" TargetMode="External" /><Relationship Id="rId43" Type="http://schemas.openxmlformats.org/officeDocument/2006/relationships/hyperlink" Target="https://podminky.urs.cz/item/CS_URS_2021_01/081002000" TargetMode="External" /><Relationship Id="rId44" Type="http://schemas.openxmlformats.org/officeDocument/2006/relationships/hyperlink" Target="https://podminky.urs.cz/item/CS_URS_2021_01/090001000" TargetMode="External" /><Relationship Id="rId4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33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34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35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36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37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38</v>
      </c>
      <c r="E29" s="48"/>
      <c r="F29" s="33" t="s">
        <v>39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40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>
      <c r="A31" s="3"/>
      <c r="B31" s="47"/>
      <c r="C31" s="48"/>
      <c r="D31" s="48"/>
      <c r="E31" s="48"/>
      <c r="F31" s="33" t="s">
        <v>41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>
      <c r="A32" s="3"/>
      <c r="B32" s="47"/>
      <c r="C32" s="48"/>
      <c r="D32" s="48"/>
      <c r="E32" s="48"/>
      <c r="F32" s="33" t="s">
        <v>42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43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44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45</v>
      </c>
      <c r="U35" s="55"/>
      <c r="V35" s="55"/>
      <c r="W35" s="55"/>
      <c r="X35" s="57" t="s">
        <v>46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47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2021-4510-06/RDS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Oprava rozvodny NN v TS- KV Horní nádraží_2023/OPRAVA Č.1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9. 5. 2023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30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48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28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31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49</v>
      </c>
      <c r="D52" s="88"/>
      <c r="E52" s="88"/>
      <c r="F52" s="88"/>
      <c r="G52" s="88"/>
      <c r="H52" s="89"/>
      <c r="I52" s="90" t="s">
        <v>50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51</v>
      </c>
      <c r="AH52" s="88"/>
      <c r="AI52" s="88"/>
      <c r="AJ52" s="88"/>
      <c r="AK52" s="88"/>
      <c r="AL52" s="88"/>
      <c r="AM52" s="88"/>
      <c r="AN52" s="90" t="s">
        <v>52</v>
      </c>
      <c r="AO52" s="88"/>
      <c r="AP52" s="88"/>
      <c r="AQ52" s="92" t="s">
        <v>53</v>
      </c>
      <c r="AR52" s="45"/>
      <c r="AS52" s="93" t="s">
        <v>54</v>
      </c>
      <c r="AT52" s="94" t="s">
        <v>55</v>
      </c>
      <c r="AU52" s="94" t="s">
        <v>56</v>
      </c>
      <c r="AV52" s="94" t="s">
        <v>57</v>
      </c>
      <c r="AW52" s="94" t="s">
        <v>58</v>
      </c>
      <c r="AX52" s="94" t="s">
        <v>59</v>
      </c>
      <c r="AY52" s="94" t="s">
        <v>60</v>
      </c>
      <c r="AZ52" s="94" t="s">
        <v>61</v>
      </c>
      <c r="BA52" s="94" t="s">
        <v>62</v>
      </c>
      <c r="BB52" s="94" t="s">
        <v>63</v>
      </c>
      <c r="BC52" s="94" t="s">
        <v>64</v>
      </c>
      <c r="BD52" s="95" t="s">
        <v>65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66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ROUND(SUM(AG55:AG60),2)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ROUND(SUM(AS55:AS60),2)</f>
        <v>0</v>
      </c>
      <c r="AT54" s="107">
        <f>ROUND(SUM(AV54:AW54),2)</f>
        <v>0</v>
      </c>
      <c r="AU54" s="108">
        <f>ROUND(SUM(AU55:AU60),5)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ROUND(SUM(AZ55:AZ60),2)</f>
        <v>0</v>
      </c>
      <c r="BA54" s="107">
        <f>ROUND(SUM(BA55:BA60),2)</f>
        <v>0</v>
      </c>
      <c r="BB54" s="107">
        <f>ROUND(SUM(BB55:BB60),2)</f>
        <v>0</v>
      </c>
      <c r="BC54" s="107">
        <f>ROUND(SUM(BC55:BC60),2)</f>
        <v>0</v>
      </c>
      <c r="BD54" s="109">
        <f>ROUND(SUM(BD55:BD60),2)</f>
        <v>0</v>
      </c>
      <c r="BE54" s="6"/>
      <c r="BS54" s="110" t="s">
        <v>67</v>
      </c>
      <c r="BT54" s="110" t="s">
        <v>68</v>
      </c>
      <c r="BU54" s="111" t="s">
        <v>69</v>
      </c>
      <c r="BV54" s="110" t="s">
        <v>70</v>
      </c>
      <c r="BW54" s="110" t="s">
        <v>5</v>
      </c>
      <c r="BX54" s="110" t="s">
        <v>71</v>
      </c>
      <c r="CL54" s="110" t="s">
        <v>19</v>
      </c>
    </row>
    <row r="55" spans="1:91" s="7" customFormat="1" ht="16.5" customHeight="1">
      <c r="A55" s="112" t="s">
        <v>72</v>
      </c>
      <c r="B55" s="113"/>
      <c r="C55" s="114"/>
      <c r="D55" s="115" t="s">
        <v>73</v>
      </c>
      <c r="E55" s="115"/>
      <c r="F55" s="115"/>
      <c r="G55" s="115"/>
      <c r="H55" s="115"/>
      <c r="I55" s="116"/>
      <c r="J55" s="115" t="s">
        <v>74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RH-NN (databáze ÚOŽI)'!J30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75</v>
      </c>
      <c r="AR55" s="119"/>
      <c r="AS55" s="120">
        <v>0</v>
      </c>
      <c r="AT55" s="121">
        <f>ROUND(SUM(AV55:AW55),2)</f>
        <v>0</v>
      </c>
      <c r="AU55" s="122">
        <f>'01 - RH-NN (databáze ÚOŽI)'!P80</f>
        <v>0</v>
      </c>
      <c r="AV55" s="121">
        <f>'01 - RH-NN (databáze ÚOŽI)'!J33</f>
        <v>0</v>
      </c>
      <c r="AW55" s="121">
        <f>'01 - RH-NN (databáze ÚOŽI)'!J34</f>
        <v>0</v>
      </c>
      <c r="AX55" s="121">
        <f>'01 - RH-NN (databáze ÚOŽI)'!J35</f>
        <v>0</v>
      </c>
      <c r="AY55" s="121">
        <f>'01 - RH-NN (databáze ÚOŽI)'!J36</f>
        <v>0</v>
      </c>
      <c r="AZ55" s="121">
        <f>'01 - RH-NN (databáze ÚOŽI)'!F33</f>
        <v>0</v>
      </c>
      <c r="BA55" s="121">
        <f>'01 - RH-NN (databáze ÚOŽI)'!F34</f>
        <v>0</v>
      </c>
      <c r="BB55" s="121">
        <f>'01 - RH-NN (databáze ÚOŽI)'!F35</f>
        <v>0</v>
      </c>
      <c r="BC55" s="121">
        <f>'01 - RH-NN (databáze ÚOŽI)'!F36</f>
        <v>0</v>
      </c>
      <c r="BD55" s="123">
        <f>'01 - RH-NN (databáze ÚOŽI)'!F37</f>
        <v>0</v>
      </c>
      <c r="BE55" s="7"/>
      <c r="BT55" s="124" t="s">
        <v>76</v>
      </c>
      <c r="BV55" s="124" t="s">
        <v>70</v>
      </c>
      <c r="BW55" s="124" t="s">
        <v>77</v>
      </c>
      <c r="BX55" s="124" t="s">
        <v>5</v>
      </c>
      <c r="CL55" s="124" t="s">
        <v>19</v>
      </c>
      <c r="CM55" s="124" t="s">
        <v>78</v>
      </c>
    </row>
    <row r="56" spans="1:91" s="7" customFormat="1" ht="24.75" customHeight="1">
      <c r="A56" s="112" t="s">
        <v>72</v>
      </c>
      <c r="B56" s="113"/>
      <c r="C56" s="114"/>
      <c r="D56" s="115" t="s">
        <v>79</v>
      </c>
      <c r="E56" s="115"/>
      <c r="F56" s="115"/>
      <c r="G56" s="115"/>
      <c r="H56" s="115"/>
      <c r="I56" s="116"/>
      <c r="J56" s="115" t="s">
        <v>80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'02 - připojení RH a vnitř...'!J30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75</v>
      </c>
      <c r="AR56" s="119"/>
      <c r="AS56" s="120">
        <v>0</v>
      </c>
      <c r="AT56" s="121">
        <f>ROUND(SUM(AV56:AW56),2)</f>
        <v>0</v>
      </c>
      <c r="AU56" s="122">
        <f>'02 - připojení RH a vnitř...'!P80</f>
        <v>0</v>
      </c>
      <c r="AV56" s="121">
        <f>'02 - připojení RH a vnitř...'!J33</f>
        <v>0</v>
      </c>
      <c r="AW56" s="121">
        <f>'02 - připojení RH a vnitř...'!J34</f>
        <v>0</v>
      </c>
      <c r="AX56" s="121">
        <f>'02 - připojení RH a vnitř...'!J35</f>
        <v>0</v>
      </c>
      <c r="AY56" s="121">
        <f>'02 - připojení RH a vnitř...'!J36</f>
        <v>0</v>
      </c>
      <c r="AZ56" s="121">
        <f>'02 - připojení RH a vnitř...'!F33</f>
        <v>0</v>
      </c>
      <c r="BA56" s="121">
        <f>'02 - připojení RH a vnitř...'!F34</f>
        <v>0</v>
      </c>
      <c r="BB56" s="121">
        <f>'02 - připojení RH a vnitř...'!F35</f>
        <v>0</v>
      </c>
      <c r="BC56" s="121">
        <f>'02 - připojení RH a vnitř...'!F36</f>
        <v>0</v>
      </c>
      <c r="BD56" s="123">
        <f>'02 - připojení RH a vnitř...'!F37</f>
        <v>0</v>
      </c>
      <c r="BE56" s="7"/>
      <c r="BT56" s="124" t="s">
        <v>76</v>
      </c>
      <c r="BV56" s="124" t="s">
        <v>70</v>
      </c>
      <c r="BW56" s="124" t="s">
        <v>81</v>
      </c>
      <c r="BX56" s="124" t="s">
        <v>5</v>
      </c>
      <c r="CL56" s="124" t="s">
        <v>19</v>
      </c>
      <c r="CM56" s="124" t="s">
        <v>78</v>
      </c>
    </row>
    <row r="57" spans="1:91" s="7" customFormat="1" ht="16.5" customHeight="1">
      <c r="A57" s="112" t="s">
        <v>72</v>
      </c>
      <c r="B57" s="113"/>
      <c r="C57" s="114"/>
      <c r="D57" s="115" t="s">
        <v>82</v>
      </c>
      <c r="E57" s="115"/>
      <c r="F57" s="115"/>
      <c r="G57" s="115"/>
      <c r="H57" s="115"/>
      <c r="I57" s="116"/>
      <c r="J57" s="115" t="s">
        <v>83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'03 - vnější uzemnění (dat...'!J30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75</v>
      </c>
      <c r="AR57" s="119"/>
      <c r="AS57" s="120">
        <v>0</v>
      </c>
      <c r="AT57" s="121">
        <f>ROUND(SUM(AV57:AW57),2)</f>
        <v>0</v>
      </c>
      <c r="AU57" s="122">
        <f>'03 - vnější uzemnění (dat...'!P80</f>
        <v>0</v>
      </c>
      <c r="AV57" s="121">
        <f>'03 - vnější uzemnění (dat...'!J33</f>
        <v>0</v>
      </c>
      <c r="AW57" s="121">
        <f>'03 - vnější uzemnění (dat...'!J34</f>
        <v>0</v>
      </c>
      <c r="AX57" s="121">
        <f>'03 - vnější uzemnění (dat...'!J35</f>
        <v>0</v>
      </c>
      <c r="AY57" s="121">
        <f>'03 - vnější uzemnění (dat...'!J36</f>
        <v>0</v>
      </c>
      <c r="AZ57" s="121">
        <f>'03 - vnější uzemnění (dat...'!F33</f>
        <v>0</v>
      </c>
      <c r="BA57" s="121">
        <f>'03 - vnější uzemnění (dat...'!F34</f>
        <v>0</v>
      </c>
      <c r="BB57" s="121">
        <f>'03 - vnější uzemnění (dat...'!F35</f>
        <v>0</v>
      </c>
      <c r="BC57" s="121">
        <f>'03 - vnější uzemnění (dat...'!F36</f>
        <v>0</v>
      </c>
      <c r="BD57" s="123">
        <f>'03 - vnější uzemnění (dat...'!F37</f>
        <v>0</v>
      </c>
      <c r="BE57" s="7"/>
      <c r="BT57" s="124" t="s">
        <v>76</v>
      </c>
      <c r="BV57" s="124" t="s">
        <v>70</v>
      </c>
      <c r="BW57" s="124" t="s">
        <v>84</v>
      </c>
      <c r="BX57" s="124" t="s">
        <v>5</v>
      </c>
      <c r="CL57" s="124" t="s">
        <v>19</v>
      </c>
      <c r="CM57" s="124" t="s">
        <v>78</v>
      </c>
    </row>
    <row r="58" spans="1:91" s="7" customFormat="1" ht="24.75" customHeight="1">
      <c r="A58" s="112" t="s">
        <v>72</v>
      </c>
      <c r="B58" s="113"/>
      <c r="C58" s="114"/>
      <c r="D58" s="115" t="s">
        <v>85</v>
      </c>
      <c r="E58" s="115"/>
      <c r="F58" s="115"/>
      <c r="G58" s="115"/>
      <c r="H58" s="115"/>
      <c r="I58" s="116"/>
      <c r="J58" s="115" t="s">
        <v>86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'04 - zemní a pomocné prác...'!J30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75</v>
      </c>
      <c r="AR58" s="119"/>
      <c r="AS58" s="120">
        <v>0</v>
      </c>
      <c r="AT58" s="121">
        <f>ROUND(SUM(AV58:AW58),2)</f>
        <v>0</v>
      </c>
      <c r="AU58" s="122">
        <f>'04 - zemní a pomocné prác...'!P86</f>
        <v>0</v>
      </c>
      <c r="AV58" s="121">
        <f>'04 - zemní a pomocné prác...'!J33</f>
        <v>0</v>
      </c>
      <c r="AW58" s="121">
        <f>'04 - zemní a pomocné prác...'!J34</f>
        <v>0</v>
      </c>
      <c r="AX58" s="121">
        <f>'04 - zemní a pomocné prác...'!J35</f>
        <v>0</v>
      </c>
      <c r="AY58" s="121">
        <f>'04 - zemní a pomocné prác...'!J36</f>
        <v>0</v>
      </c>
      <c r="AZ58" s="121">
        <f>'04 - zemní a pomocné prác...'!F33</f>
        <v>0</v>
      </c>
      <c r="BA58" s="121">
        <f>'04 - zemní a pomocné prác...'!F34</f>
        <v>0</v>
      </c>
      <c r="BB58" s="121">
        <f>'04 - zemní a pomocné prác...'!F35</f>
        <v>0</v>
      </c>
      <c r="BC58" s="121">
        <f>'04 - zemní a pomocné prác...'!F36</f>
        <v>0</v>
      </c>
      <c r="BD58" s="123">
        <f>'04 - zemní a pomocné prác...'!F37</f>
        <v>0</v>
      </c>
      <c r="BE58" s="7"/>
      <c r="BT58" s="124" t="s">
        <v>76</v>
      </c>
      <c r="BV58" s="124" t="s">
        <v>70</v>
      </c>
      <c r="BW58" s="124" t="s">
        <v>87</v>
      </c>
      <c r="BX58" s="124" t="s">
        <v>5</v>
      </c>
      <c r="CL58" s="124" t="s">
        <v>19</v>
      </c>
      <c r="CM58" s="124" t="s">
        <v>78</v>
      </c>
    </row>
    <row r="59" spans="1:91" s="7" customFormat="1" ht="16.5" customHeight="1">
      <c r="A59" s="112" t="s">
        <v>72</v>
      </c>
      <c r="B59" s="113"/>
      <c r="C59" s="114"/>
      <c r="D59" s="115" t="s">
        <v>88</v>
      </c>
      <c r="E59" s="115"/>
      <c r="F59" s="115"/>
      <c r="G59" s="115"/>
      <c r="H59" s="115"/>
      <c r="I59" s="116"/>
      <c r="J59" s="115" t="s">
        <v>89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'05 - VRN (databáze ÚRS)'!J30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75</v>
      </c>
      <c r="AR59" s="119"/>
      <c r="AS59" s="120">
        <v>0</v>
      </c>
      <c r="AT59" s="121">
        <f>ROUND(SUM(AV59:AW59),2)</f>
        <v>0</v>
      </c>
      <c r="AU59" s="122">
        <f>'05 - VRN (databáze ÚRS)'!P84</f>
        <v>0</v>
      </c>
      <c r="AV59" s="121">
        <f>'05 - VRN (databáze ÚRS)'!J33</f>
        <v>0</v>
      </c>
      <c r="AW59" s="121">
        <f>'05 - VRN (databáze ÚRS)'!J34</f>
        <v>0</v>
      </c>
      <c r="AX59" s="121">
        <f>'05 - VRN (databáze ÚRS)'!J35</f>
        <v>0</v>
      </c>
      <c r="AY59" s="121">
        <f>'05 - VRN (databáze ÚRS)'!J36</f>
        <v>0</v>
      </c>
      <c r="AZ59" s="121">
        <f>'05 - VRN (databáze ÚRS)'!F33</f>
        <v>0</v>
      </c>
      <c r="BA59" s="121">
        <f>'05 - VRN (databáze ÚRS)'!F34</f>
        <v>0</v>
      </c>
      <c r="BB59" s="121">
        <f>'05 - VRN (databáze ÚRS)'!F35</f>
        <v>0</v>
      </c>
      <c r="BC59" s="121">
        <f>'05 - VRN (databáze ÚRS)'!F36</f>
        <v>0</v>
      </c>
      <c r="BD59" s="123">
        <f>'05 - VRN (databáze ÚRS)'!F37</f>
        <v>0</v>
      </c>
      <c r="BE59" s="7"/>
      <c r="BT59" s="124" t="s">
        <v>76</v>
      </c>
      <c r="BV59" s="124" t="s">
        <v>70</v>
      </c>
      <c r="BW59" s="124" t="s">
        <v>90</v>
      </c>
      <c r="BX59" s="124" t="s">
        <v>5</v>
      </c>
      <c r="CL59" s="124" t="s">
        <v>19</v>
      </c>
      <c r="CM59" s="124" t="s">
        <v>78</v>
      </c>
    </row>
    <row r="60" spans="1:91" s="7" customFormat="1" ht="24.75" customHeight="1">
      <c r="A60" s="112" t="s">
        <v>72</v>
      </c>
      <c r="B60" s="113"/>
      <c r="C60" s="114"/>
      <c r="D60" s="115" t="s">
        <v>91</v>
      </c>
      <c r="E60" s="115"/>
      <c r="F60" s="115"/>
      <c r="G60" s="115"/>
      <c r="H60" s="115"/>
      <c r="I60" s="116"/>
      <c r="J60" s="115" t="s">
        <v>92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'06 - malování vniřních i ...'!J30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75</v>
      </c>
      <c r="AR60" s="119"/>
      <c r="AS60" s="125">
        <v>0</v>
      </c>
      <c r="AT60" s="126">
        <f>ROUND(SUM(AV60:AW60),2)</f>
        <v>0</v>
      </c>
      <c r="AU60" s="127">
        <f>'06 - malování vniřních i ...'!P94</f>
        <v>0</v>
      </c>
      <c r="AV60" s="126">
        <f>'06 - malování vniřních i ...'!J33</f>
        <v>0</v>
      </c>
      <c r="AW60" s="126">
        <f>'06 - malování vniřních i ...'!J34</f>
        <v>0</v>
      </c>
      <c r="AX60" s="126">
        <f>'06 - malování vniřních i ...'!J35</f>
        <v>0</v>
      </c>
      <c r="AY60" s="126">
        <f>'06 - malování vniřních i ...'!J36</f>
        <v>0</v>
      </c>
      <c r="AZ60" s="126">
        <f>'06 - malování vniřních i ...'!F33</f>
        <v>0</v>
      </c>
      <c r="BA60" s="126">
        <f>'06 - malování vniřních i ...'!F34</f>
        <v>0</v>
      </c>
      <c r="BB60" s="126">
        <f>'06 - malování vniřních i ...'!F35</f>
        <v>0</v>
      </c>
      <c r="BC60" s="126">
        <f>'06 - malování vniřních i ...'!F36</f>
        <v>0</v>
      </c>
      <c r="BD60" s="128">
        <f>'06 - malování vniřních i ...'!F37</f>
        <v>0</v>
      </c>
      <c r="BE60" s="7"/>
      <c r="BT60" s="124" t="s">
        <v>76</v>
      </c>
      <c r="BV60" s="124" t="s">
        <v>70</v>
      </c>
      <c r="BW60" s="124" t="s">
        <v>93</v>
      </c>
      <c r="BX60" s="124" t="s">
        <v>5</v>
      </c>
      <c r="CL60" s="124" t="s">
        <v>19</v>
      </c>
      <c r="CM60" s="124" t="s">
        <v>78</v>
      </c>
    </row>
    <row r="61" spans="1:57" s="2" customFormat="1" ht="30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5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s="2" customFormat="1" ht="6.95" customHeight="1">
      <c r="A62" s="39"/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45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</sheetData>
  <sheetProtection password="CC35" sheet="1" objects="1" scenarios="1" formatColumns="0" formatRows="0"/>
  <mergeCells count="62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RH-NN (databáze ÚOŽI)'!C2" display="/"/>
    <hyperlink ref="A56" location="'02 - připojení RH a vnitř...'!C2" display="/"/>
    <hyperlink ref="A57" location="'03 - vnější uzemnění (dat...'!C2" display="/"/>
    <hyperlink ref="A58" location="'04 - zemní a pomocné prác...'!C2" display="/"/>
    <hyperlink ref="A59" location="'05 - VRN (databáze ÚRS)'!C2" display="/"/>
    <hyperlink ref="A60" location="'06 - malování vniřních i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77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78</v>
      </c>
    </row>
    <row r="4" spans="2:46" s="1" customFormat="1" ht="24.95" customHeight="1">
      <c r="B4" s="21"/>
      <c r="D4" s="131" t="s">
        <v>94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Oprava rozvodny NN v TS- KV Horní nádraží_2023/OPRAVA Č.1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9. 5. 2023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22</v>
      </c>
      <c r="F15" s="39"/>
      <c r="G15" s="39"/>
      <c r="H15" s="39"/>
      <c r="I15" s="133" t="s">
        <v>27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22</v>
      </c>
      <c r="F21" s="39"/>
      <c r="G21" s="39"/>
      <c r="H21" s="39"/>
      <c r="I21" s="133" t="s">
        <v>27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31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22</v>
      </c>
      <c r="F24" s="39"/>
      <c r="G24" s="39"/>
      <c r="H24" s="39"/>
      <c r="I24" s="133" t="s">
        <v>27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32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34</v>
      </c>
      <c r="E30" s="39"/>
      <c r="F30" s="39"/>
      <c r="G30" s="39"/>
      <c r="H30" s="39"/>
      <c r="I30" s="39"/>
      <c r="J30" s="145">
        <f>ROUND(J80,2)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36</v>
      </c>
      <c r="G32" s="39"/>
      <c r="H32" s="39"/>
      <c r="I32" s="146" t="s">
        <v>35</v>
      </c>
      <c r="J32" s="146" t="s">
        <v>37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38</v>
      </c>
      <c r="E33" s="133" t="s">
        <v>39</v>
      </c>
      <c r="F33" s="148">
        <f>ROUND((SUM(BE80:BE234)),2)</f>
        <v>0</v>
      </c>
      <c r="G33" s="39"/>
      <c r="H33" s="39"/>
      <c r="I33" s="149">
        <v>0.21</v>
      </c>
      <c r="J33" s="148">
        <f>ROUND(((SUM(BE80:BE234))*I33),2)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40</v>
      </c>
      <c r="F34" s="148">
        <f>ROUND((SUM(BF80:BF234)),2)</f>
        <v>0</v>
      </c>
      <c r="G34" s="39"/>
      <c r="H34" s="39"/>
      <c r="I34" s="149">
        <v>0.15</v>
      </c>
      <c r="J34" s="148">
        <f>ROUND(((SUM(BF80:BF234))*I34),2)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41</v>
      </c>
      <c r="F35" s="148">
        <f>ROUND((SUM(BG80:BG234)),2)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42</v>
      </c>
      <c r="F36" s="148">
        <f>ROUND((SUM(BH80:BH234)),2)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43</v>
      </c>
      <c r="F37" s="148">
        <f>ROUND((SUM(BI80:BI234)),2)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44</v>
      </c>
      <c r="E39" s="152"/>
      <c r="F39" s="152"/>
      <c r="G39" s="153" t="s">
        <v>45</v>
      </c>
      <c r="H39" s="154" t="s">
        <v>46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Oprava rozvodny NN v TS- KV Horní nádraží_2023/OPRAVA Č.1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01 - RH-NN (databáze ÚOŽI)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9. 5. 2023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31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66</v>
      </c>
      <c r="D59" s="41"/>
      <c r="E59" s="41"/>
      <c r="F59" s="41"/>
      <c r="G59" s="41"/>
      <c r="H59" s="41"/>
      <c r="I59" s="41"/>
      <c r="J59" s="103">
        <f>J80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pans="1:31" s="9" customFormat="1" ht="24.95" customHeight="1">
      <c r="A60" s="9"/>
      <c r="B60" s="166"/>
      <c r="C60" s="167"/>
      <c r="D60" s="168" t="s">
        <v>101</v>
      </c>
      <c r="E60" s="169"/>
      <c r="F60" s="169"/>
      <c r="G60" s="169"/>
      <c r="H60" s="169"/>
      <c r="I60" s="169"/>
      <c r="J60" s="170">
        <f>J81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13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6.95" customHeight="1">
      <c r="A62" s="39"/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6" spans="1:31" s="2" customFormat="1" ht="6.95" customHeight="1">
      <c r="A66" s="39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24.95" customHeight="1">
      <c r="A67" s="39"/>
      <c r="B67" s="40"/>
      <c r="C67" s="24" t="s">
        <v>102</v>
      </c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12" customHeight="1">
      <c r="A69" s="39"/>
      <c r="B69" s="40"/>
      <c r="C69" s="33" t="s">
        <v>16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6.5" customHeight="1">
      <c r="A70" s="39"/>
      <c r="B70" s="40"/>
      <c r="C70" s="41"/>
      <c r="D70" s="41"/>
      <c r="E70" s="161" t="str">
        <f>E7</f>
        <v>Oprava rozvodny NN v TS- KV Horní nádraží_2023/OPRAVA Č.1</v>
      </c>
      <c r="F70" s="33"/>
      <c r="G70" s="33"/>
      <c r="H70" s="33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95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70" t="str">
        <f>E9</f>
        <v>01 - RH-NN (databáze ÚOŽI)</v>
      </c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21</v>
      </c>
      <c r="D74" s="41"/>
      <c r="E74" s="41"/>
      <c r="F74" s="28" t="str">
        <f>F12</f>
        <v xml:space="preserve"> </v>
      </c>
      <c r="G74" s="41"/>
      <c r="H74" s="41"/>
      <c r="I74" s="33" t="s">
        <v>23</v>
      </c>
      <c r="J74" s="73" t="str">
        <f>IF(J12="","",J12)</f>
        <v>9. 5. 2023</v>
      </c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5.15" customHeight="1">
      <c r="A76" s="39"/>
      <c r="B76" s="40"/>
      <c r="C76" s="33" t="s">
        <v>25</v>
      </c>
      <c r="D76" s="41"/>
      <c r="E76" s="41"/>
      <c r="F76" s="28" t="str">
        <f>E15</f>
        <v xml:space="preserve"> </v>
      </c>
      <c r="G76" s="41"/>
      <c r="H76" s="41"/>
      <c r="I76" s="33" t="s">
        <v>30</v>
      </c>
      <c r="J76" s="37" t="str">
        <f>E21</f>
        <v xml:space="preserve"> 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28</v>
      </c>
      <c r="D77" s="41"/>
      <c r="E77" s="41"/>
      <c r="F77" s="28" t="str">
        <f>IF(E18="","",E18)</f>
        <v>Vyplň údaj</v>
      </c>
      <c r="G77" s="41"/>
      <c r="H77" s="41"/>
      <c r="I77" s="33" t="s">
        <v>31</v>
      </c>
      <c r="J77" s="37" t="str">
        <f>E24</f>
        <v xml:space="preserve"> 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0.3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10" customFormat="1" ht="29.25" customHeight="1">
      <c r="A79" s="172"/>
      <c r="B79" s="173"/>
      <c r="C79" s="174" t="s">
        <v>103</v>
      </c>
      <c r="D79" s="175" t="s">
        <v>53</v>
      </c>
      <c r="E79" s="175" t="s">
        <v>49</v>
      </c>
      <c r="F79" s="175" t="s">
        <v>50</v>
      </c>
      <c r="G79" s="175" t="s">
        <v>104</v>
      </c>
      <c r="H79" s="175" t="s">
        <v>105</v>
      </c>
      <c r="I79" s="175" t="s">
        <v>106</v>
      </c>
      <c r="J79" s="176" t="s">
        <v>99</v>
      </c>
      <c r="K79" s="177" t="s">
        <v>107</v>
      </c>
      <c r="L79" s="178"/>
      <c r="M79" s="93" t="s">
        <v>19</v>
      </c>
      <c r="N79" s="94" t="s">
        <v>38</v>
      </c>
      <c r="O79" s="94" t="s">
        <v>108</v>
      </c>
      <c r="P79" s="94" t="s">
        <v>109</v>
      </c>
      <c r="Q79" s="94" t="s">
        <v>110</v>
      </c>
      <c r="R79" s="94" t="s">
        <v>111</v>
      </c>
      <c r="S79" s="94" t="s">
        <v>112</v>
      </c>
      <c r="T79" s="95" t="s">
        <v>113</v>
      </c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</row>
    <row r="80" spans="1:63" s="2" customFormat="1" ht="22.8" customHeight="1">
      <c r="A80" s="39"/>
      <c r="B80" s="40"/>
      <c r="C80" s="100" t="s">
        <v>114</v>
      </c>
      <c r="D80" s="41"/>
      <c r="E80" s="41"/>
      <c r="F80" s="41"/>
      <c r="G80" s="41"/>
      <c r="H80" s="41"/>
      <c r="I80" s="41"/>
      <c r="J80" s="179">
        <f>BK80</f>
        <v>0</v>
      </c>
      <c r="K80" s="41"/>
      <c r="L80" s="45"/>
      <c r="M80" s="96"/>
      <c r="N80" s="180"/>
      <c r="O80" s="97"/>
      <c r="P80" s="181">
        <f>P81</f>
        <v>0</v>
      </c>
      <c r="Q80" s="97"/>
      <c r="R80" s="181">
        <f>R81</f>
        <v>0</v>
      </c>
      <c r="S80" s="97"/>
      <c r="T80" s="182">
        <f>T81</f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T80" s="18" t="s">
        <v>67</v>
      </c>
      <c r="AU80" s="18" t="s">
        <v>100</v>
      </c>
      <c r="BK80" s="183">
        <f>BK81</f>
        <v>0</v>
      </c>
    </row>
    <row r="81" spans="1:63" s="11" customFormat="1" ht="25.9" customHeight="1">
      <c r="A81" s="11"/>
      <c r="B81" s="184"/>
      <c r="C81" s="185"/>
      <c r="D81" s="186" t="s">
        <v>67</v>
      </c>
      <c r="E81" s="187" t="s">
        <v>115</v>
      </c>
      <c r="F81" s="187" t="s">
        <v>116</v>
      </c>
      <c r="G81" s="185"/>
      <c r="H81" s="185"/>
      <c r="I81" s="188"/>
      <c r="J81" s="189">
        <f>BK81</f>
        <v>0</v>
      </c>
      <c r="K81" s="185"/>
      <c r="L81" s="190"/>
      <c r="M81" s="191"/>
      <c r="N81" s="192"/>
      <c r="O81" s="192"/>
      <c r="P81" s="193">
        <f>SUM(P82:P234)</f>
        <v>0</v>
      </c>
      <c r="Q81" s="192"/>
      <c r="R81" s="193">
        <f>SUM(R82:R234)</f>
        <v>0</v>
      </c>
      <c r="S81" s="192"/>
      <c r="T81" s="194">
        <f>SUM(T82:T234)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195" t="s">
        <v>117</v>
      </c>
      <c r="AT81" s="196" t="s">
        <v>67</v>
      </c>
      <c r="AU81" s="196" t="s">
        <v>68</v>
      </c>
      <c r="AY81" s="195" t="s">
        <v>118</v>
      </c>
      <c r="BK81" s="197">
        <f>SUM(BK82:BK234)</f>
        <v>0</v>
      </c>
    </row>
    <row r="82" spans="1:65" s="2" customFormat="1" ht="16.5" customHeight="1">
      <c r="A82" s="39"/>
      <c r="B82" s="40"/>
      <c r="C82" s="198" t="s">
        <v>76</v>
      </c>
      <c r="D82" s="198" t="s">
        <v>119</v>
      </c>
      <c r="E82" s="199" t="s">
        <v>120</v>
      </c>
      <c r="F82" s="200" t="s">
        <v>121</v>
      </c>
      <c r="G82" s="201" t="s">
        <v>122</v>
      </c>
      <c r="H82" s="202">
        <v>10</v>
      </c>
      <c r="I82" s="203"/>
      <c r="J82" s="204">
        <f>ROUND(I82*H82,2)</f>
        <v>0</v>
      </c>
      <c r="K82" s="205"/>
      <c r="L82" s="45"/>
      <c r="M82" s="206" t="s">
        <v>19</v>
      </c>
      <c r="N82" s="207" t="s">
        <v>39</v>
      </c>
      <c r="O82" s="85"/>
      <c r="P82" s="208">
        <f>O82*H82</f>
        <v>0</v>
      </c>
      <c r="Q82" s="208">
        <v>0</v>
      </c>
      <c r="R82" s="208">
        <f>Q82*H82</f>
        <v>0</v>
      </c>
      <c r="S82" s="208">
        <v>0</v>
      </c>
      <c r="T82" s="209">
        <f>S82*H82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R82" s="210" t="s">
        <v>123</v>
      </c>
      <c r="AT82" s="210" t="s">
        <v>119</v>
      </c>
      <c r="AU82" s="210" t="s">
        <v>76</v>
      </c>
      <c r="AY82" s="18" t="s">
        <v>118</v>
      </c>
      <c r="BE82" s="211">
        <f>IF(N82="základní",J82,0)</f>
        <v>0</v>
      </c>
      <c r="BF82" s="211">
        <f>IF(N82="snížená",J82,0)</f>
        <v>0</v>
      </c>
      <c r="BG82" s="211">
        <f>IF(N82="zákl. přenesená",J82,0)</f>
        <v>0</v>
      </c>
      <c r="BH82" s="211">
        <f>IF(N82="sníž. přenesená",J82,0)</f>
        <v>0</v>
      </c>
      <c r="BI82" s="211">
        <f>IF(N82="nulová",J82,0)</f>
        <v>0</v>
      </c>
      <c r="BJ82" s="18" t="s">
        <v>76</v>
      </c>
      <c r="BK82" s="211">
        <f>ROUND(I82*H82,2)</f>
        <v>0</v>
      </c>
      <c r="BL82" s="18" t="s">
        <v>123</v>
      </c>
      <c r="BM82" s="210" t="s">
        <v>124</v>
      </c>
    </row>
    <row r="83" spans="1:65" s="2" customFormat="1" ht="21.75" customHeight="1">
      <c r="A83" s="39"/>
      <c r="B83" s="40"/>
      <c r="C83" s="198" t="s">
        <v>78</v>
      </c>
      <c r="D83" s="198" t="s">
        <v>119</v>
      </c>
      <c r="E83" s="199" t="s">
        <v>125</v>
      </c>
      <c r="F83" s="200" t="s">
        <v>126</v>
      </c>
      <c r="G83" s="201" t="s">
        <v>127</v>
      </c>
      <c r="H83" s="202">
        <v>15</v>
      </c>
      <c r="I83" s="203"/>
      <c r="J83" s="204">
        <f>ROUND(I83*H83,2)</f>
        <v>0</v>
      </c>
      <c r="K83" s="205"/>
      <c r="L83" s="45"/>
      <c r="M83" s="206" t="s">
        <v>19</v>
      </c>
      <c r="N83" s="207" t="s">
        <v>39</v>
      </c>
      <c r="O83" s="85"/>
      <c r="P83" s="208">
        <f>O83*H83</f>
        <v>0</v>
      </c>
      <c r="Q83" s="208">
        <v>0</v>
      </c>
      <c r="R83" s="208">
        <f>Q83*H83</f>
        <v>0</v>
      </c>
      <c r="S83" s="208">
        <v>0</v>
      </c>
      <c r="T83" s="209">
        <f>S83*H83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R83" s="210" t="s">
        <v>123</v>
      </c>
      <c r="AT83" s="210" t="s">
        <v>119</v>
      </c>
      <c r="AU83" s="210" t="s">
        <v>76</v>
      </c>
      <c r="AY83" s="18" t="s">
        <v>118</v>
      </c>
      <c r="BE83" s="211">
        <f>IF(N83="základní",J83,0)</f>
        <v>0</v>
      </c>
      <c r="BF83" s="211">
        <f>IF(N83="snížená",J83,0)</f>
        <v>0</v>
      </c>
      <c r="BG83" s="211">
        <f>IF(N83="zákl. přenesená",J83,0)</f>
        <v>0</v>
      </c>
      <c r="BH83" s="211">
        <f>IF(N83="sníž. přenesená",J83,0)</f>
        <v>0</v>
      </c>
      <c r="BI83" s="211">
        <f>IF(N83="nulová",J83,0)</f>
        <v>0</v>
      </c>
      <c r="BJ83" s="18" t="s">
        <v>76</v>
      </c>
      <c r="BK83" s="211">
        <f>ROUND(I83*H83,2)</f>
        <v>0</v>
      </c>
      <c r="BL83" s="18" t="s">
        <v>123</v>
      </c>
      <c r="BM83" s="210" t="s">
        <v>128</v>
      </c>
    </row>
    <row r="84" spans="1:65" s="2" customFormat="1" ht="24.15" customHeight="1">
      <c r="A84" s="39"/>
      <c r="B84" s="40"/>
      <c r="C84" s="198" t="s">
        <v>129</v>
      </c>
      <c r="D84" s="198" t="s">
        <v>119</v>
      </c>
      <c r="E84" s="199" t="s">
        <v>130</v>
      </c>
      <c r="F84" s="200" t="s">
        <v>131</v>
      </c>
      <c r="G84" s="201" t="s">
        <v>132</v>
      </c>
      <c r="H84" s="202">
        <v>2</v>
      </c>
      <c r="I84" s="203"/>
      <c r="J84" s="204">
        <f>ROUND(I84*H84,2)</f>
        <v>0</v>
      </c>
      <c r="K84" s="205"/>
      <c r="L84" s="45"/>
      <c r="M84" s="206" t="s">
        <v>19</v>
      </c>
      <c r="N84" s="207" t="s">
        <v>39</v>
      </c>
      <c r="O84" s="85"/>
      <c r="P84" s="208">
        <f>O84*H84</f>
        <v>0</v>
      </c>
      <c r="Q84" s="208">
        <v>0</v>
      </c>
      <c r="R84" s="208">
        <f>Q84*H84</f>
        <v>0</v>
      </c>
      <c r="S84" s="208">
        <v>0</v>
      </c>
      <c r="T84" s="209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0" t="s">
        <v>123</v>
      </c>
      <c r="AT84" s="210" t="s">
        <v>119</v>
      </c>
      <c r="AU84" s="210" t="s">
        <v>76</v>
      </c>
      <c r="AY84" s="18" t="s">
        <v>118</v>
      </c>
      <c r="BE84" s="211">
        <f>IF(N84="základní",J84,0)</f>
        <v>0</v>
      </c>
      <c r="BF84" s="211">
        <f>IF(N84="snížená",J84,0)</f>
        <v>0</v>
      </c>
      <c r="BG84" s="211">
        <f>IF(N84="zákl. přenesená",J84,0)</f>
        <v>0</v>
      </c>
      <c r="BH84" s="211">
        <f>IF(N84="sníž. přenesená",J84,0)</f>
        <v>0</v>
      </c>
      <c r="BI84" s="211">
        <f>IF(N84="nulová",J84,0)</f>
        <v>0</v>
      </c>
      <c r="BJ84" s="18" t="s">
        <v>76</v>
      </c>
      <c r="BK84" s="211">
        <f>ROUND(I84*H84,2)</f>
        <v>0</v>
      </c>
      <c r="BL84" s="18" t="s">
        <v>123</v>
      </c>
      <c r="BM84" s="210" t="s">
        <v>133</v>
      </c>
    </row>
    <row r="85" spans="1:47" s="2" customFormat="1" ht="12">
      <c r="A85" s="39"/>
      <c r="B85" s="40"/>
      <c r="C85" s="41"/>
      <c r="D85" s="212" t="s">
        <v>134</v>
      </c>
      <c r="E85" s="41"/>
      <c r="F85" s="213" t="s">
        <v>135</v>
      </c>
      <c r="G85" s="41"/>
      <c r="H85" s="41"/>
      <c r="I85" s="214"/>
      <c r="J85" s="41"/>
      <c r="K85" s="41"/>
      <c r="L85" s="45"/>
      <c r="M85" s="215"/>
      <c r="N85" s="216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134</v>
      </c>
      <c r="AU85" s="18" t="s">
        <v>76</v>
      </c>
    </row>
    <row r="86" spans="1:65" s="2" customFormat="1" ht="37.8" customHeight="1">
      <c r="A86" s="39"/>
      <c r="B86" s="40"/>
      <c r="C86" s="198" t="s">
        <v>117</v>
      </c>
      <c r="D86" s="198" t="s">
        <v>119</v>
      </c>
      <c r="E86" s="199" t="s">
        <v>136</v>
      </c>
      <c r="F86" s="200" t="s">
        <v>137</v>
      </c>
      <c r="G86" s="201" t="s">
        <v>132</v>
      </c>
      <c r="H86" s="202">
        <v>11</v>
      </c>
      <c r="I86" s="203"/>
      <c r="J86" s="204">
        <f>ROUND(I86*H86,2)</f>
        <v>0</v>
      </c>
      <c r="K86" s="205"/>
      <c r="L86" s="45"/>
      <c r="M86" s="206" t="s">
        <v>19</v>
      </c>
      <c r="N86" s="207" t="s">
        <v>39</v>
      </c>
      <c r="O86" s="85"/>
      <c r="P86" s="208">
        <f>O86*H86</f>
        <v>0</v>
      </c>
      <c r="Q86" s="208">
        <v>0</v>
      </c>
      <c r="R86" s="208">
        <f>Q86*H86</f>
        <v>0</v>
      </c>
      <c r="S86" s="208">
        <v>0</v>
      </c>
      <c r="T86" s="209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0" t="s">
        <v>123</v>
      </c>
      <c r="AT86" s="210" t="s">
        <v>119</v>
      </c>
      <c r="AU86" s="210" t="s">
        <v>76</v>
      </c>
      <c r="AY86" s="18" t="s">
        <v>118</v>
      </c>
      <c r="BE86" s="211">
        <f>IF(N86="základní",J86,0)</f>
        <v>0</v>
      </c>
      <c r="BF86" s="211">
        <f>IF(N86="snížená",J86,0)</f>
        <v>0</v>
      </c>
      <c r="BG86" s="211">
        <f>IF(N86="zákl. přenesená",J86,0)</f>
        <v>0</v>
      </c>
      <c r="BH86" s="211">
        <f>IF(N86="sníž. přenesená",J86,0)</f>
        <v>0</v>
      </c>
      <c r="BI86" s="211">
        <f>IF(N86="nulová",J86,0)</f>
        <v>0</v>
      </c>
      <c r="BJ86" s="18" t="s">
        <v>76</v>
      </c>
      <c r="BK86" s="211">
        <f>ROUND(I86*H86,2)</f>
        <v>0</v>
      </c>
      <c r="BL86" s="18" t="s">
        <v>123</v>
      </c>
      <c r="BM86" s="210" t="s">
        <v>138</v>
      </c>
    </row>
    <row r="87" spans="1:65" s="2" customFormat="1" ht="24.15" customHeight="1">
      <c r="A87" s="39"/>
      <c r="B87" s="40"/>
      <c r="C87" s="198" t="s">
        <v>139</v>
      </c>
      <c r="D87" s="198" t="s">
        <v>119</v>
      </c>
      <c r="E87" s="199" t="s">
        <v>140</v>
      </c>
      <c r="F87" s="200" t="s">
        <v>141</v>
      </c>
      <c r="G87" s="201" t="s">
        <v>132</v>
      </c>
      <c r="H87" s="202">
        <v>11</v>
      </c>
      <c r="I87" s="203"/>
      <c r="J87" s="204">
        <f>ROUND(I87*H87,2)</f>
        <v>0</v>
      </c>
      <c r="K87" s="205"/>
      <c r="L87" s="45"/>
      <c r="M87" s="206" t="s">
        <v>19</v>
      </c>
      <c r="N87" s="207" t="s">
        <v>39</v>
      </c>
      <c r="O87" s="85"/>
      <c r="P87" s="208">
        <f>O87*H87</f>
        <v>0</v>
      </c>
      <c r="Q87" s="208">
        <v>0</v>
      </c>
      <c r="R87" s="208">
        <f>Q87*H87</f>
        <v>0</v>
      </c>
      <c r="S87" s="208">
        <v>0</v>
      </c>
      <c r="T87" s="209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0" t="s">
        <v>123</v>
      </c>
      <c r="AT87" s="210" t="s">
        <v>119</v>
      </c>
      <c r="AU87" s="210" t="s">
        <v>76</v>
      </c>
      <c r="AY87" s="18" t="s">
        <v>118</v>
      </c>
      <c r="BE87" s="211">
        <f>IF(N87="základní",J87,0)</f>
        <v>0</v>
      </c>
      <c r="BF87" s="211">
        <f>IF(N87="snížená",J87,0)</f>
        <v>0</v>
      </c>
      <c r="BG87" s="211">
        <f>IF(N87="zákl. přenesená",J87,0)</f>
        <v>0</v>
      </c>
      <c r="BH87" s="211">
        <f>IF(N87="sníž. přenesená",J87,0)</f>
        <v>0</v>
      </c>
      <c r="BI87" s="211">
        <f>IF(N87="nulová",J87,0)</f>
        <v>0</v>
      </c>
      <c r="BJ87" s="18" t="s">
        <v>76</v>
      </c>
      <c r="BK87" s="211">
        <f>ROUND(I87*H87,2)</f>
        <v>0</v>
      </c>
      <c r="BL87" s="18" t="s">
        <v>123</v>
      </c>
      <c r="BM87" s="210" t="s">
        <v>142</v>
      </c>
    </row>
    <row r="88" spans="1:65" s="2" customFormat="1" ht="24.15" customHeight="1">
      <c r="A88" s="39"/>
      <c r="B88" s="40"/>
      <c r="C88" s="198" t="s">
        <v>143</v>
      </c>
      <c r="D88" s="198" t="s">
        <v>119</v>
      </c>
      <c r="E88" s="199" t="s">
        <v>144</v>
      </c>
      <c r="F88" s="200" t="s">
        <v>145</v>
      </c>
      <c r="G88" s="201" t="s">
        <v>132</v>
      </c>
      <c r="H88" s="202">
        <v>24</v>
      </c>
      <c r="I88" s="203"/>
      <c r="J88" s="204">
        <f>ROUND(I88*H88,2)</f>
        <v>0</v>
      </c>
      <c r="K88" s="205"/>
      <c r="L88" s="45"/>
      <c r="M88" s="206" t="s">
        <v>19</v>
      </c>
      <c r="N88" s="207" t="s">
        <v>39</v>
      </c>
      <c r="O88" s="85"/>
      <c r="P88" s="208">
        <f>O88*H88</f>
        <v>0</v>
      </c>
      <c r="Q88" s="208">
        <v>0</v>
      </c>
      <c r="R88" s="208">
        <f>Q88*H88</f>
        <v>0</v>
      </c>
      <c r="S88" s="208">
        <v>0</v>
      </c>
      <c r="T88" s="209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0" t="s">
        <v>123</v>
      </c>
      <c r="AT88" s="210" t="s">
        <v>119</v>
      </c>
      <c r="AU88" s="210" t="s">
        <v>76</v>
      </c>
      <c r="AY88" s="18" t="s">
        <v>118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18" t="s">
        <v>76</v>
      </c>
      <c r="BK88" s="211">
        <f>ROUND(I88*H88,2)</f>
        <v>0</v>
      </c>
      <c r="BL88" s="18" t="s">
        <v>123</v>
      </c>
      <c r="BM88" s="210" t="s">
        <v>146</v>
      </c>
    </row>
    <row r="89" spans="1:65" s="2" customFormat="1" ht="33" customHeight="1">
      <c r="A89" s="39"/>
      <c r="B89" s="40"/>
      <c r="C89" s="198" t="s">
        <v>147</v>
      </c>
      <c r="D89" s="198" t="s">
        <v>119</v>
      </c>
      <c r="E89" s="199" t="s">
        <v>148</v>
      </c>
      <c r="F89" s="200" t="s">
        <v>149</v>
      </c>
      <c r="G89" s="201" t="s">
        <v>132</v>
      </c>
      <c r="H89" s="202">
        <v>20</v>
      </c>
      <c r="I89" s="203"/>
      <c r="J89" s="204">
        <f>ROUND(I89*H89,2)</f>
        <v>0</v>
      </c>
      <c r="K89" s="205"/>
      <c r="L89" s="45"/>
      <c r="M89" s="206" t="s">
        <v>19</v>
      </c>
      <c r="N89" s="207" t="s">
        <v>39</v>
      </c>
      <c r="O89" s="85"/>
      <c r="P89" s="208">
        <f>O89*H89</f>
        <v>0</v>
      </c>
      <c r="Q89" s="208">
        <v>0</v>
      </c>
      <c r="R89" s="208">
        <f>Q89*H89</f>
        <v>0</v>
      </c>
      <c r="S89" s="208">
        <v>0</v>
      </c>
      <c r="T89" s="209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0" t="s">
        <v>123</v>
      </c>
      <c r="AT89" s="210" t="s">
        <v>119</v>
      </c>
      <c r="AU89" s="210" t="s">
        <v>76</v>
      </c>
      <c r="AY89" s="18" t="s">
        <v>118</v>
      </c>
      <c r="BE89" s="211">
        <f>IF(N89="základní",J89,0)</f>
        <v>0</v>
      </c>
      <c r="BF89" s="211">
        <f>IF(N89="snížená",J89,0)</f>
        <v>0</v>
      </c>
      <c r="BG89" s="211">
        <f>IF(N89="zákl. přenesená",J89,0)</f>
        <v>0</v>
      </c>
      <c r="BH89" s="211">
        <f>IF(N89="sníž. přenesená",J89,0)</f>
        <v>0</v>
      </c>
      <c r="BI89" s="211">
        <f>IF(N89="nulová",J89,0)</f>
        <v>0</v>
      </c>
      <c r="BJ89" s="18" t="s">
        <v>76</v>
      </c>
      <c r="BK89" s="211">
        <f>ROUND(I89*H89,2)</f>
        <v>0</v>
      </c>
      <c r="BL89" s="18" t="s">
        <v>123</v>
      </c>
      <c r="BM89" s="210" t="s">
        <v>150</v>
      </c>
    </row>
    <row r="90" spans="1:65" s="2" customFormat="1" ht="33" customHeight="1">
      <c r="A90" s="39"/>
      <c r="B90" s="40"/>
      <c r="C90" s="198" t="s">
        <v>151</v>
      </c>
      <c r="D90" s="198" t="s">
        <v>119</v>
      </c>
      <c r="E90" s="199" t="s">
        <v>152</v>
      </c>
      <c r="F90" s="200" t="s">
        <v>153</v>
      </c>
      <c r="G90" s="201" t="s">
        <v>122</v>
      </c>
      <c r="H90" s="202">
        <v>75</v>
      </c>
      <c r="I90" s="203"/>
      <c r="J90" s="204">
        <f>ROUND(I90*H90,2)</f>
        <v>0</v>
      </c>
      <c r="K90" s="205"/>
      <c r="L90" s="45"/>
      <c r="M90" s="206" t="s">
        <v>19</v>
      </c>
      <c r="N90" s="207" t="s">
        <v>39</v>
      </c>
      <c r="O90" s="85"/>
      <c r="P90" s="208">
        <f>O90*H90</f>
        <v>0</v>
      </c>
      <c r="Q90" s="208">
        <v>0</v>
      </c>
      <c r="R90" s="208">
        <f>Q90*H90</f>
        <v>0</v>
      </c>
      <c r="S90" s="208">
        <v>0</v>
      </c>
      <c r="T90" s="209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0" t="s">
        <v>123</v>
      </c>
      <c r="AT90" s="210" t="s">
        <v>119</v>
      </c>
      <c r="AU90" s="210" t="s">
        <v>76</v>
      </c>
      <c r="AY90" s="18" t="s">
        <v>118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18" t="s">
        <v>76</v>
      </c>
      <c r="BK90" s="211">
        <f>ROUND(I90*H90,2)</f>
        <v>0</v>
      </c>
      <c r="BL90" s="18" t="s">
        <v>123</v>
      </c>
      <c r="BM90" s="210" t="s">
        <v>154</v>
      </c>
    </row>
    <row r="91" spans="1:65" s="2" customFormat="1" ht="33" customHeight="1">
      <c r="A91" s="39"/>
      <c r="B91" s="40"/>
      <c r="C91" s="198" t="s">
        <v>155</v>
      </c>
      <c r="D91" s="198" t="s">
        <v>119</v>
      </c>
      <c r="E91" s="199" t="s">
        <v>156</v>
      </c>
      <c r="F91" s="200" t="s">
        <v>157</v>
      </c>
      <c r="G91" s="201" t="s">
        <v>122</v>
      </c>
      <c r="H91" s="202">
        <v>120</v>
      </c>
      <c r="I91" s="203"/>
      <c r="J91" s="204">
        <f>ROUND(I91*H91,2)</f>
        <v>0</v>
      </c>
      <c r="K91" s="205"/>
      <c r="L91" s="45"/>
      <c r="M91" s="206" t="s">
        <v>19</v>
      </c>
      <c r="N91" s="207" t="s">
        <v>39</v>
      </c>
      <c r="O91" s="85"/>
      <c r="P91" s="208">
        <f>O91*H91</f>
        <v>0</v>
      </c>
      <c r="Q91" s="208">
        <v>0</v>
      </c>
      <c r="R91" s="208">
        <f>Q91*H91</f>
        <v>0</v>
      </c>
      <c r="S91" s="208">
        <v>0</v>
      </c>
      <c r="T91" s="209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0" t="s">
        <v>123</v>
      </c>
      <c r="AT91" s="210" t="s">
        <v>119</v>
      </c>
      <c r="AU91" s="210" t="s">
        <v>76</v>
      </c>
      <c r="AY91" s="18" t="s">
        <v>118</v>
      </c>
      <c r="BE91" s="211">
        <f>IF(N91="základní",J91,0)</f>
        <v>0</v>
      </c>
      <c r="BF91" s="211">
        <f>IF(N91="snížená",J91,0)</f>
        <v>0</v>
      </c>
      <c r="BG91" s="211">
        <f>IF(N91="zákl. přenesená",J91,0)</f>
        <v>0</v>
      </c>
      <c r="BH91" s="211">
        <f>IF(N91="sníž. přenesená",J91,0)</f>
        <v>0</v>
      </c>
      <c r="BI91" s="211">
        <f>IF(N91="nulová",J91,0)</f>
        <v>0</v>
      </c>
      <c r="BJ91" s="18" t="s">
        <v>76</v>
      </c>
      <c r="BK91" s="211">
        <f>ROUND(I91*H91,2)</f>
        <v>0</v>
      </c>
      <c r="BL91" s="18" t="s">
        <v>123</v>
      </c>
      <c r="BM91" s="210" t="s">
        <v>158</v>
      </c>
    </row>
    <row r="92" spans="1:65" s="2" customFormat="1" ht="24.15" customHeight="1">
      <c r="A92" s="39"/>
      <c r="B92" s="40"/>
      <c r="C92" s="198" t="s">
        <v>159</v>
      </c>
      <c r="D92" s="198" t="s">
        <v>119</v>
      </c>
      <c r="E92" s="199" t="s">
        <v>160</v>
      </c>
      <c r="F92" s="200" t="s">
        <v>161</v>
      </c>
      <c r="G92" s="201" t="s">
        <v>132</v>
      </c>
      <c r="H92" s="202">
        <v>71</v>
      </c>
      <c r="I92" s="203"/>
      <c r="J92" s="204">
        <f>ROUND(I92*H92,2)</f>
        <v>0</v>
      </c>
      <c r="K92" s="205"/>
      <c r="L92" s="45"/>
      <c r="M92" s="206" t="s">
        <v>19</v>
      </c>
      <c r="N92" s="207" t="s">
        <v>39</v>
      </c>
      <c r="O92" s="85"/>
      <c r="P92" s="208">
        <f>O92*H92</f>
        <v>0</v>
      </c>
      <c r="Q92" s="208">
        <v>0</v>
      </c>
      <c r="R92" s="208">
        <f>Q92*H92</f>
        <v>0</v>
      </c>
      <c r="S92" s="208">
        <v>0</v>
      </c>
      <c r="T92" s="209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0" t="s">
        <v>123</v>
      </c>
      <c r="AT92" s="210" t="s">
        <v>119</v>
      </c>
      <c r="AU92" s="210" t="s">
        <v>76</v>
      </c>
      <c r="AY92" s="18" t="s">
        <v>118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18" t="s">
        <v>76</v>
      </c>
      <c r="BK92" s="211">
        <f>ROUND(I92*H92,2)</f>
        <v>0</v>
      </c>
      <c r="BL92" s="18" t="s">
        <v>123</v>
      </c>
      <c r="BM92" s="210" t="s">
        <v>162</v>
      </c>
    </row>
    <row r="93" spans="1:65" s="2" customFormat="1" ht="24.15" customHeight="1">
      <c r="A93" s="39"/>
      <c r="B93" s="40"/>
      <c r="C93" s="198" t="s">
        <v>163</v>
      </c>
      <c r="D93" s="198" t="s">
        <v>119</v>
      </c>
      <c r="E93" s="199" t="s">
        <v>164</v>
      </c>
      <c r="F93" s="200" t="s">
        <v>165</v>
      </c>
      <c r="G93" s="201" t="s">
        <v>132</v>
      </c>
      <c r="H93" s="202">
        <v>18</v>
      </c>
      <c r="I93" s="203"/>
      <c r="J93" s="204">
        <f>ROUND(I93*H93,2)</f>
        <v>0</v>
      </c>
      <c r="K93" s="205"/>
      <c r="L93" s="45"/>
      <c r="M93" s="206" t="s">
        <v>19</v>
      </c>
      <c r="N93" s="207" t="s">
        <v>39</v>
      </c>
      <c r="O93" s="85"/>
      <c r="P93" s="208">
        <f>O93*H93</f>
        <v>0</v>
      </c>
      <c r="Q93" s="208">
        <v>0</v>
      </c>
      <c r="R93" s="208">
        <f>Q93*H93</f>
        <v>0</v>
      </c>
      <c r="S93" s="208">
        <v>0</v>
      </c>
      <c r="T93" s="209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0" t="s">
        <v>123</v>
      </c>
      <c r="AT93" s="210" t="s">
        <v>119</v>
      </c>
      <c r="AU93" s="210" t="s">
        <v>76</v>
      </c>
      <c r="AY93" s="18" t="s">
        <v>118</v>
      </c>
      <c r="BE93" s="211">
        <f>IF(N93="základní",J93,0)</f>
        <v>0</v>
      </c>
      <c r="BF93" s="211">
        <f>IF(N93="snížená",J93,0)</f>
        <v>0</v>
      </c>
      <c r="BG93" s="211">
        <f>IF(N93="zákl. přenesená",J93,0)</f>
        <v>0</v>
      </c>
      <c r="BH93" s="211">
        <f>IF(N93="sníž. přenesená",J93,0)</f>
        <v>0</v>
      </c>
      <c r="BI93" s="211">
        <f>IF(N93="nulová",J93,0)</f>
        <v>0</v>
      </c>
      <c r="BJ93" s="18" t="s">
        <v>76</v>
      </c>
      <c r="BK93" s="211">
        <f>ROUND(I93*H93,2)</f>
        <v>0</v>
      </c>
      <c r="BL93" s="18" t="s">
        <v>123</v>
      </c>
      <c r="BM93" s="210" t="s">
        <v>166</v>
      </c>
    </row>
    <row r="94" spans="1:65" s="2" customFormat="1" ht="24.15" customHeight="1">
      <c r="A94" s="39"/>
      <c r="B94" s="40"/>
      <c r="C94" s="198" t="s">
        <v>167</v>
      </c>
      <c r="D94" s="198" t="s">
        <v>119</v>
      </c>
      <c r="E94" s="199" t="s">
        <v>168</v>
      </c>
      <c r="F94" s="200" t="s">
        <v>169</v>
      </c>
      <c r="G94" s="201" t="s">
        <v>132</v>
      </c>
      <c r="H94" s="202">
        <v>20</v>
      </c>
      <c r="I94" s="203"/>
      <c r="J94" s="204">
        <f>ROUND(I94*H94,2)</f>
        <v>0</v>
      </c>
      <c r="K94" s="205"/>
      <c r="L94" s="45"/>
      <c r="M94" s="206" t="s">
        <v>19</v>
      </c>
      <c r="N94" s="207" t="s">
        <v>39</v>
      </c>
      <c r="O94" s="85"/>
      <c r="P94" s="208">
        <f>O94*H94</f>
        <v>0</v>
      </c>
      <c r="Q94" s="208">
        <v>0</v>
      </c>
      <c r="R94" s="208">
        <f>Q94*H94</f>
        <v>0</v>
      </c>
      <c r="S94" s="208">
        <v>0</v>
      </c>
      <c r="T94" s="209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0" t="s">
        <v>123</v>
      </c>
      <c r="AT94" s="210" t="s">
        <v>119</v>
      </c>
      <c r="AU94" s="210" t="s">
        <v>76</v>
      </c>
      <c r="AY94" s="18" t="s">
        <v>118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18" t="s">
        <v>76</v>
      </c>
      <c r="BK94" s="211">
        <f>ROUND(I94*H94,2)</f>
        <v>0</v>
      </c>
      <c r="BL94" s="18" t="s">
        <v>123</v>
      </c>
      <c r="BM94" s="210" t="s">
        <v>170</v>
      </c>
    </row>
    <row r="95" spans="1:65" s="2" customFormat="1" ht="16.5" customHeight="1">
      <c r="A95" s="39"/>
      <c r="B95" s="40"/>
      <c r="C95" s="198" t="s">
        <v>171</v>
      </c>
      <c r="D95" s="198" t="s">
        <v>119</v>
      </c>
      <c r="E95" s="199" t="s">
        <v>172</v>
      </c>
      <c r="F95" s="200" t="s">
        <v>173</v>
      </c>
      <c r="G95" s="201" t="s">
        <v>132</v>
      </c>
      <c r="H95" s="202">
        <v>8</v>
      </c>
      <c r="I95" s="203"/>
      <c r="J95" s="204">
        <f>ROUND(I95*H95,2)</f>
        <v>0</v>
      </c>
      <c r="K95" s="205"/>
      <c r="L95" s="45"/>
      <c r="M95" s="206" t="s">
        <v>19</v>
      </c>
      <c r="N95" s="207" t="s">
        <v>39</v>
      </c>
      <c r="O95" s="85"/>
      <c r="P95" s="208">
        <f>O95*H95</f>
        <v>0</v>
      </c>
      <c r="Q95" s="208">
        <v>0</v>
      </c>
      <c r="R95" s="208">
        <f>Q95*H95</f>
        <v>0</v>
      </c>
      <c r="S95" s="208">
        <v>0</v>
      </c>
      <c r="T95" s="209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0" t="s">
        <v>123</v>
      </c>
      <c r="AT95" s="210" t="s">
        <v>119</v>
      </c>
      <c r="AU95" s="210" t="s">
        <v>76</v>
      </c>
      <c r="AY95" s="18" t="s">
        <v>118</v>
      </c>
      <c r="BE95" s="211">
        <f>IF(N95="základní",J95,0)</f>
        <v>0</v>
      </c>
      <c r="BF95" s="211">
        <f>IF(N95="snížená",J95,0)</f>
        <v>0</v>
      </c>
      <c r="BG95" s="211">
        <f>IF(N95="zákl. přenesená",J95,0)</f>
        <v>0</v>
      </c>
      <c r="BH95" s="211">
        <f>IF(N95="sníž. přenesená",J95,0)</f>
        <v>0</v>
      </c>
      <c r="BI95" s="211">
        <f>IF(N95="nulová",J95,0)</f>
        <v>0</v>
      </c>
      <c r="BJ95" s="18" t="s">
        <v>76</v>
      </c>
      <c r="BK95" s="211">
        <f>ROUND(I95*H95,2)</f>
        <v>0</v>
      </c>
      <c r="BL95" s="18" t="s">
        <v>123</v>
      </c>
      <c r="BM95" s="210" t="s">
        <v>174</v>
      </c>
    </row>
    <row r="96" spans="1:65" s="2" customFormat="1" ht="24.15" customHeight="1">
      <c r="A96" s="39"/>
      <c r="B96" s="40"/>
      <c r="C96" s="198" t="s">
        <v>175</v>
      </c>
      <c r="D96" s="198" t="s">
        <v>119</v>
      </c>
      <c r="E96" s="199" t="s">
        <v>176</v>
      </c>
      <c r="F96" s="200" t="s">
        <v>177</v>
      </c>
      <c r="G96" s="201" t="s">
        <v>132</v>
      </c>
      <c r="H96" s="202">
        <v>1</v>
      </c>
      <c r="I96" s="203"/>
      <c r="J96" s="204">
        <f>ROUND(I96*H96,2)</f>
        <v>0</v>
      </c>
      <c r="K96" s="205"/>
      <c r="L96" s="45"/>
      <c r="M96" s="206" t="s">
        <v>19</v>
      </c>
      <c r="N96" s="207" t="s">
        <v>39</v>
      </c>
      <c r="O96" s="85"/>
      <c r="P96" s="208">
        <f>O96*H96</f>
        <v>0</v>
      </c>
      <c r="Q96" s="208">
        <v>0</v>
      </c>
      <c r="R96" s="208">
        <f>Q96*H96</f>
        <v>0</v>
      </c>
      <c r="S96" s="208">
        <v>0</v>
      </c>
      <c r="T96" s="209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0" t="s">
        <v>123</v>
      </c>
      <c r="AT96" s="210" t="s">
        <v>119</v>
      </c>
      <c r="AU96" s="210" t="s">
        <v>76</v>
      </c>
      <c r="AY96" s="18" t="s">
        <v>118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8" t="s">
        <v>76</v>
      </c>
      <c r="BK96" s="211">
        <f>ROUND(I96*H96,2)</f>
        <v>0</v>
      </c>
      <c r="BL96" s="18" t="s">
        <v>123</v>
      </c>
      <c r="BM96" s="210" t="s">
        <v>178</v>
      </c>
    </row>
    <row r="97" spans="1:65" s="2" customFormat="1" ht="37.8" customHeight="1">
      <c r="A97" s="39"/>
      <c r="B97" s="40"/>
      <c r="C97" s="198" t="s">
        <v>8</v>
      </c>
      <c r="D97" s="198" t="s">
        <v>119</v>
      </c>
      <c r="E97" s="199" t="s">
        <v>179</v>
      </c>
      <c r="F97" s="200" t="s">
        <v>180</v>
      </c>
      <c r="G97" s="201" t="s">
        <v>132</v>
      </c>
      <c r="H97" s="202">
        <v>6</v>
      </c>
      <c r="I97" s="203"/>
      <c r="J97" s="204">
        <f>ROUND(I97*H97,2)</f>
        <v>0</v>
      </c>
      <c r="K97" s="205"/>
      <c r="L97" s="45"/>
      <c r="M97" s="206" t="s">
        <v>19</v>
      </c>
      <c r="N97" s="207" t="s">
        <v>39</v>
      </c>
      <c r="O97" s="85"/>
      <c r="P97" s="208">
        <f>O97*H97</f>
        <v>0</v>
      </c>
      <c r="Q97" s="208">
        <v>0</v>
      </c>
      <c r="R97" s="208">
        <f>Q97*H97</f>
        <v>0</v>
      </c>
      <c r="S97" s="208">
        <v>0</v>
      </c>
      <c r="T97" s="209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0" t="s">
        <v>123</v>
      </c>
      <c r="AT97" s="210" t="s">
        <v>119</v>
      </c>
      <c r="AU97" s="210" t="s">
        <v>76</v>
      </c>
      <c r="AY97" s="18" t="s">
        <v>118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18" t="s">
        <v>76</v>
      </c>
      <c r="BK97" s="211">
        <f>ROUND(I97*H97,2)</f>
        <v>0</v>
      </c>
      <c r="BL97" s="18" t="s">
        <v>123</v>
      </c>
      <c r="BM97" s="210" t="s">
        <v>181</v>
      </c>
    </row>
    <row r="98" spans="1:47" s="2" customFormat="1" ht="12">
      <c r="A98" s="39"/>
      <c r="B98" s="40"/>
      <c r="C98" s="41"/>
      <c r="D98" s="212" t="s">
        <v>134</v>
      </c>
      <c r="E98" s="41"/>
      <c r="F98" s="213" t="s">
        <v>182</v>
      </c>
      <c r="G98" s="41"/>
      <c r="H98" s="41"/>
      <c r="I98" s="214"/>
      <c r="J98" s="41"/>
      <c r="K98" s="41"/>
      <c r="L98" s="45"/>
      <c r="M98" s="215"/>
      <c r="N98" s="216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134</v>
      </c>
      <c r="AU98" s="18" t="s">
        <v>76</v>
      </c>
    </row>
    <row r="99" spans="1:65" s="2" customFormat="1" ht="16.5" customHeight="1">
      <c r="A99" s="39"/>
      <c r="B99" s="40"/>
      <c r="C99" s="198" t="s">
        <v>183</v>
      </c>
      <c r="D99" s="198" t="s">
        <v>119</v>
      </c>
      <c r="E99" s="199" t="s">
        <v>184</v>
      </c>
      <c r="F99" s="200" t="s">
        <v>185</v>
      </c>
      <c r="G99" s="201" t="s">
        <v>132</v>
      </c>
      <c r="H99" s="202">
        <v>8</v>
      </c>
      <c r="I99" s="203"/>
      <c r="J99" s="204">
        <f>ROUND(I99*H99,2)</f>
        <v>0</v>
      </c>
      <c r="K99" s="205"/>
      <c r="L99" s="45"/>
      <c r="M99" s="206" t="s">
        <v>19</v>
      </c>
      <c r="N99" s="207" t="s">
        <v>39</v>
      </c>
      <c r="O99" s="85"/>
      <c r="P99" s="208">
        <f>O99*H99</f>
        <v>0</v>
      </c>
      <c r="Q99" s="208">
        <v>0</v>
      </c>
      <c r="R99" s="208">
        <f>Q99*H99</f>
        <v>0</v>
      </c>
      <c r="S99" s="208">
        <v>0</v>
      </c>
      <c r="T99" s="209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0" t="s">
        <v>123</v>
      </c>
      <c r="AT99" s="210" t="s">
        <v>119</v>
      </c>
      <c r="AU99" s="210" t="s">
        <v>76</v>
      </c>
      <c r="AY99" s="18" t="s">
        <v>118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18" t="s">
        <v>76</v>
      </c>
      <c r="BK99" s="211">
        <f>ROUND(I99*H99,2)</f>
        <v>0</v>
      </c>
      <c r="BL99" s="18" t="s">
        <v>123</v>
      </c>
      <c r="BM99" s="210" t="s">
        <v>186</v>
      </c>
    </row>
    <row r="100" spans="1:65" s="2" customFormat="1" ht="24.15" customHeight="1">
      <c r="A100" s="39"/>
      <c r="B100" s="40"/>
      <c r="C100" s="217" t="s">
        <v>187</v>
      </c>
      <c r="D100" s="217" t="s">
        <v>188</v>
      </c>
      <c r="E100" s="218" t="s">
        <v>189</v>
      </c>
      <c r="F100" s="219" t="s">
        <v>190</v>
      </c>
      <c r="G100" s="220" t="s">
        <v>132</v>
      </c>
      <c r="H100" s="221">
        <v>6</v>
      </c>
      <c r="I100" s="222"/>
      <c r="J100" s="223">
        <f>ROUND(I100*H100,2)</f>
        <v>0</v>
      </c>
      <c r="K100" s="224"/>
      <c r="L100" s="225"/>
      <c r="M100" s="226" t="s">
        <v>19</v>
      </c>
      <c r="N100" s="227" t="s">
        <v>39</v>
      </c>
      <c r="O100" s="85"/>
      <c r="P100" s="208">
        <f>O100*H100</f>
        <v>0</v>
      </c>
      <c r="Q100" s="208">
        <v>0</v>
      </c>
      <c r="R100" s="208">
        <f>Q100*H100</f>
        <v>0</v>
      </c>
      <c r="S100" s="208">
        <v>0</v>
      </c>
      <c r="T100" s="209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0" t="s">
        <v>191</v>
      </c>
      <c r="AT100" s="210" t="s">
        <v>188</v>
      </c>
      <c r="AU100" s="210" t="s">
        <v>76</v>
      </c>
      <c r="AY100" s="18" t="s">
        <v>118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8" t="s">
        <v>76</v>
      </c>
      <c r="BK100" s="211">
        <f>ROUND(I100*H100,2)</f>
        <v>0</v>
      </c>
      <c r="BL100" s="18" t="s">
        <v>191</v>
      </c>
      <c r="BM100" s="210" t="s">
        <v>192</v>
      </c>
    </row>
    <row r="101" spans="1:65" s="2" customFormat="1" ht="24.15" customHeight="1">
      <c r="A101" s="39"/>
      <c r="B101" s="40"/>
      <c r="C101" s="217" t="s">
        <v>193</v>
      </c>
      <c r="D101" s="217" t="s">
        <v>188</v>
      </c>
      <c r="E101" s="218" t="s">
        <v>194</v>
      </c>
      <c r="F101" s="219" t="s">
        <v>195</v>
      </c>
      <c r="G101" s="220" t="s">
        <v>132</v>
      </c>
      <c r="H101" s="221">
        <v>4</v>
      </c>
      <c r="I101" s="222"/>
      <c r="J101" s="223">
        <f>ROUND(I101*H101,2)</f>
        <v>0</v>
      </c>
      <c r="K101" s="224"/>
      <c r="L101" s="225"/>
      <c r="M101" s="226" t="s">
        <v>19</v>
      </c>
      <c r="N101" s="227" t="s">
        <v>39</v>
      </c>
      <c r="O101" s="85"/>
      <c r="P101" s="208">
        <f>O101*H101</f>
        <v>0</v>
      </c>
      <c r="Q101" s="208">
        <v>0</v>
      </c>
      <c r="R101" s="208">
        <f>Q101*H101</f>
        <v>0</v>
      </c>
      <c r="S101" s="208">
        <v>0</v>
      </c>
      <c r="T101" s="20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0" t="s">
        <v>191</v>
      </c>
      <c r="AT101" s="210" t="s">
        <v>188</v>
      </c>
      <c r="AU101" s="210" t="s">
        <v>76</v>
      </c>
      <c r="AY101" s="18" t="s">
        <v>118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8" t="s">
        <v>76</v>
      </c>
      <c r="BK101" s="211">
        <f>ROUND(I101*H101,2)</f>
        <v>0</v>
      </c>
      <c r="BL101" s="18" t="s">
        <v>191</v>
      </c>
      <c r="BM101" s="210" t="s">
        <v>196</v>
      </c>
    </row>
    <row r="102" spans="1:65" s="2" customFormat="1" ht="24.15" customHeight="1">
      <c r="A102" s="39"/>
      <c r="B102" s="40"/>
      <c r="C102" s="198" t="s">
        <v>197</v>
      </c>
      <c r="D102" s="198" t="s">
        <v>119</v>
      </c>
      <c r="E102" s="199" t="s">
        <v>198</v>
      </c>
      <c r="F102" s="200" t="s">
        <v>199</v>
      </c>
      <c r="G102" s="201" t="s">
        <v>132</v>
      </c>
      <c r="H102" s="202">
        <v>6</v>
      </c>
      <c r="I102" s="203"/>
      <c r="J102" s="204">
        <f>ROUND(I102*H102,2)</f>
        <v>0</v>
      </c>
      <c r="K102" s="205"/>
      <c r="L102" s="45"/>
      <c r="M102" s="206" t="s">
        <v>19</v>
      </c>
      <c r="N102" s="207" t="s">
        <v>39</v>
      </c>
      <c r="O102" s="85"/>
      <c r="P102" s="208">
        <f>O102*H102</f>
        <v>0</v>
      </c>
      <c r="Q102" s="208">
        <v>0</v>
      </c>
      <c r="R102" s="208">
        <f>Q102*H102</f>
        <v>0</v>
      </c>
      <c r="S102" s="208">
        <v>0</v>
      </c>
      <c r="T102" s="20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0" t="s">
        <v>123</v>
      </c>
      <c r="AT102" s="210" t="s">
        <v>119</v>
      </c>
      <c r="AU102" s="210" t="s">
        <v>76</v>
      </c>
      <c r="AY102" s="18" t="s">
        <v>118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18" t="s">
        <v>76</v>
      </c>
      <c r="BK102" s="211">
        <f>ROUND(I102*H102,2)</f>
        <v>0</v>
      </c>
      <c r="BL102" s="18" t="s">
        <v>123</v>
      </c>
      <c r="BM102" s="210" t="s">
        <v>200</v>
      </c>
    </row>
    <row r="103" spans="1:47" s="2" customFormat="1" ht="12">
      <c r="A103" s="39"/>
      <c r="B103" s="40"/>
      <c r="C103" s="41"/>
      <c r="D103" s="212" t="s">
        <v>134</v>
      </c>
      <c r="E103" s="41"/>
      <c r="F103" s="213" t="s">
        <v>182</v>
      </c>
      <c r="G103" s="41"/>
      <c r="H103" s="41"/>
      <c r="I103" s="214"/>
      <c r="J103" s="41"/>
      <c r="K103" s="41"/>
      <c r="L103" s="45"/>
      <c r="M103" s="215"/>
      <c r="N103" s="216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134</v>
      </c>
      <c r="AU103" s="18" t="s">
        <v>76</v>
      </c>
    </row>
    <row r="104" spans="1:65" s="2" customFormat="1" ht="24.15" customHeight="1">
      <c r="A104" s="39"/>
      <c r="B104" s="40"/>
      <c r="C104" s="217" t="s">
        <v>201</v>
      </c>
      <c r="D104" s="217" t="s">
        <v>188</v>
      </c>
      <c r="E104" s="218" t="s">
        <v>202</v>
      </c>
      <c r="F104" s="219" t="s">
        <v>203</v>
      </c>
      <c r="G104" s="220" t="s">
        <v>132</v>
      </c>
      <c r="H104" s="221">
        <v>6</v>
      </c>
      <c r="I104" s="222"/>
      <c r="J104" s="223">
        <f>ROUND(I104*H104,2)</f>
        <v>0</v>
      </c>
      <c r="K104" s="224"/>
      <c r="L104" s="225"/>
      <c r="M104" s="226" t="s">
        <v>19</v>
      </c>
      <c r="N104" s="227" t="s">
        <v>39</v>
      </c>
      <c r="O104" s="85"/>
      <c r="P104" s="208">
        <f>O104*H104</f>
        <v>0</v>
      </c>
      <c r="Q104" s="208">
        <v>0</v>
      </c>
      <c r="R104" s="208">
        <f>Q104*H104</f>
        <v>0</v>
      </c>
      <c r="S104" s="208">
        <v>0</v>
      </c>
      <c r="T104" s="209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0" t="s">
        <v>191</v>
      </c>
      <c r="AT104" s="210" t="s">
        <v>188</v>
      </c>
      <c r="AU104" s="210" t="s">
        <v>76</v>
      </c>
      <c r="AY104" s="18" t="s">
        <v>118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18" t="s">
        <v>76</v>
      </c>
      <c r="BK104" s="211">
        <f>ROUND(I104*H104,2)</f>
        <v>0</v>
      </c>
      <c r="BL104" s="18" t="s">
        <v>191</v>
      </c>
      <c r="BM104" s="210" t="s">
        <v>204</v>
      </c>
    </row>
    <row r="105" spans="1:47" s="2" customFormat="1" ht="12">
      <c r="A105" s="39"/>
      <c r="B105" s="40"/>
      <c r="C105" s="41"/>
      <c r="D105" s="212" t="s">
        <v>134</v>
      </c>
      <c r="E105" s="41"/>
      <c r="F105" s="213" t="s">
        <v>182</v>
      </c>
      <c r="G105" s="41"/>
      <c r="H105" s="41"/>
      <c r="I105" s="214"/>
      <c r="J105" s="41"/>
      <c r="K105" s="41"/>
      <c r="L105" s="45"/>
      <c r="M105" s="215"/>
      <c r="N105" s="216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134</v>
      </c>
      <c r="AU105" s="18" t="s">
        <v>76</v>
      </c>
    </row>
    <row r="106" spans="1:65" s="2" customFormat="1" ht="21.75" customHeight="1">
      <c r="A106" s="39"/>
      <c r="B106" s="40"/>
      <c r="C106" s="198" t="s">
        <v>7</v>
      </c>
      <c r="D106" s="198" t="s">
        <v>119</v>
      </c>
      <c r="E106" s="199" t="s">
        <v>205</v>
      </c>
      <c r="F106" s="200" t="s">
        <v>206</v>
      </c>
      <c r="G106" s="201" t="s">
        <v>132</v>
      </c>
      <c r="H106" s="202">
        <v>2</v>
      </c>
      <c r="I106" s="203"/>
      <c r="J106" s="204">
        <f>ROUND(I106*H106,2)</f>
        <v>0</v>
      </c>
      <c r="K106" s="205"/>
      <c r="L106" s="45"/>
      <c r="M106" s="206" t="s">
        <v>19</v>
      </c>
      <c r="N106" s="207" t="s">
        <v>39</v>
      </c>
      <c r="O106" s="85"/>
      <c r="P106" s="208">
        <f>O106*H106</f>
        <v>0</v>
      </c>
      <c r="Q106" s="208">
        <v>0</v>
      </c>
      <c r="R106" s="208">
        <f>Q106*H106</f>
        <v>0</v>
      </c>
      <c r="S106" s="208">
        <v>0</v>
      </c>
      <c r="T106" s="209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0" t="s">
        <v>123</v>
      </c>
      <c r="AT106" s="210" t="s">
        <v>119</v>
      </c>
      <c r="AU106" s="210" t="s">
        <v>76</v>
      </c>
      <c r="AY106" s="18" t="s">
        <v>118</v>
      </c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18" t="s">
        <v>76</v>
      </c>
      <c r="BK106" s="211">
        <f>ROUND(I106*H106,2)</f>
        <v>0</v>
      </c>
      <c r="BL106" s="18" t="s">
        <v>123</v>
      </c>
      <c r="BM106" s="210" t="s">
        <v>207</v>
      </c>
    </row>
    <row r="107" spans="1:65" s="2" customFormat="1" ht="21.75" customHeight="1">
      <c r="A107" s="39"/>
      <c r="B107" s="40"/>
      <c r="C107" s="217" t="s">
        <v>208</v>
      </c>
      <c r="D107" s="217" t="s">
        <v>188</v>
      </c>
      <c r="E107" s="218" t="s">
        <v>209</v>
      </c>
      <c r="F107" s="219" t="s">
        <v>210</v>
      </c>
      <c r="G107" s="220" t="s">
        <v>132</v>
      </c>
      <c r="H107" s="221">
        <v>2</v>
      </c>
      <c r="I107" s="222"/>
      <c r="J107" s="223">
        <f>ROUND(I107*H107,2)</f>
        <v>0</v>
      </c>
      <c r="K107" s="224"/>
      <c r="L107" s="225"/>
      <c r="M107" s="226" t="s">
        <v>19</v>
      </c>
      <c r="N107" s="227" t="s">
        <v>39</v>
      </c>
      <c r="O107" s="85"/>
      <c r="P107" s="208">
        <f>O107*H107</f>
        <v>0</v>
      </c>
      <c r="Q107" s="208">
        <v>0</v>
      </c>
      <c r="R107" s="208">
        <f>Q107*H107</f>
        <v>0</v>
      </c>
      <c r="S107" s="208">
        <v>0</v>
      </c>
      <c r="T107" s="209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0" t="s">
        <v>191</v>
      </c>
      <c r="AT107" s="210" t="s">
        <v>188</v>
      </c>
      <c r="AU107" s="210" t="s">
        <v>76</v>
      </c>
      <c r="AY107" s="18" t="s">
        <v>118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18" t="s">
        <v>76</v>
      </c>
      <c r="BK107" s="211">
        <f>ROUND(I107*H107,2)</f>
        <v>0</v>
      </c>
      <c r="BL107" s="18" t="s">
        <v>191</v>
      </c>
      <c r="BM107" s="210" t="s">
        <v>211</v>
      </c>
    </row>
    <row r="108" spans="1:65" s="2" customFormat="1" ht="24.15" customHeight="1">
      <c r="A108" s="39"/>
      <c r="B108" s="40"/>
      <c r="C108" s="198" t="s">
        <v>212</v>
      </c>
      <c r="D108" s="198" t="s">
        <v>119</v>
      </c>
      <c r="E108" s="199" t="s">
        <v>213</v>
      </c>
      <c r="F108" s="200" t="s">
        <v>214</v>
      </c>
      <c r="G108" s="201" t="s">
        <v>132</v>
      </c>
      <c r="H108" s="202">
        <v>3</v>
      </c>
      <c r="I108" s="203"/>
      <c r="J108" s="204">
        <f>ROUND(I108*H108,2)</f>
        <v>0</v>
      </c>
      <c r="K108" s="205"/>
      <c r="L108" s="45"/>
      <c r="M108" s="206" t="s">
        <v>19</v>
      </c>
      <c r="N108" s="207" t="s">
        <v>39</v>
      </c>
      <c r="O108" s="85"/>
      <c r="P108" s="208">
        <f>O108*H108</f>
        <v>0</v>
      </c>
      <c r="Q108" s="208">
        <v>0</v>
      </c>
      <c r="R108" s="208">
        <f>Q108*H108</f>
        <v>0</v>
      </c>
      <c r="S108" s="208">
        <v>0</v>
      </c>
      <c r="T108" s="209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0" t="s">
        <v>123</v>
      </c>
      <c r="AT108" s="210" t="s">
        <v>119</v>
      </c>
      <c r="AU108" s="210" t="s">
        <v>76</v>
      </c>
      <c r="AY108" s="18" t="s">
        <v>118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18" t="s">
        <v>76</v>
      </c>
      <c r="BK108" s="211">
        <f>ROUND(I108*H108,2)</f>
        <v>0</v>
      </c>
      <c r="BL108" s="18" t="s">
        <v>123</v>
      </c>
      <c r="BM108" s="210" t="s">
        <v>215</v>
      </c>
    </row>
    <row r="109" spans="1:65" s="2" customFormat="1" ht="24.15" customHeight="1">
      <c r="A109" s="39"/>
      <c r="B109" s="40"/>
      <c r="C109" s="217" t="s">
        <v>216</v>
      </c>
      <c r="D109" s="217" t="s">
        <v>188</v>
      </c>
      <c r="E109" s="218" t="s">
        <v>217</v>
      </c>
      <c r="F109" s="219" t="s">
        <v>218</v>
      </c>
      <c r="G109" s="220" t="s">
        <v>132</v>
      </c>
      <c r="H109" s="221">
        <v>3</v>
      </c>
      <c r="I109" s="222"/>
      <c r="J109" s="223">
        <f>ROUND(I109*H109,2)</f>
        <v>0</v>
      </c>
      <c r="K109" s="224"/>
      <c r="L109" s="225"/>
      <c r="M109" s="226" t="s">
        <v>19</v>
      </c>
      <c r="N109" s="227" t="s">
        <v>39</v>
      </c>
      <c r="O109" s="85"/>
      <c r="P109" s="208">
        <f>O109*H109</f>
        <v>0</v>
      </c>
      <c r="Q109" s="208">
        <v>0</v>
      </c>
      <c r="R109" s="208">
        <f>Q109*H109</f>
        <v>0</v>
      </c>
      <c r="S109" s="208">
        <v>0</v>
      </c>
      <c r="T109" s="209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0" t="s">
        <v>191</v>
      </c>
      <c r="AT109" s="210" t="s">
        <v>188</v>
      </c>
      <c r="AU109" s="210" t="s">
        <v>76</v>
      </c>
      <c r="AY109" s="18" t="s">
        <v>118</v>
      </c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18" t="s">
        <v>76</v>
      </c>
      <c r="BK109" s="211">
        <f>ROUND(I109*H109,2)</f>
        <v>0</v>
      </c>
      <c r="BL109" s="18" t="s">
        <v>191</v>
      </c>
      <c r="BM109" s="210" t="s">
        <v>219</v>
      </c>
    </row>
    <row r="110" spans="1:65" s="2" customFormat="1" ht="16.5" customHeight="1">
      <c r="A110" s="39"/>
      <c r="B110" s="40"/>
      <c r="C110" s="217" t="s">
        <v>220</v>
      </c>
      <c r="D110" s="217" t="s">
        <v>188</v>
      </c>
      <c r="E110" s="218" t="s">
        <v>221</v>
      </c>
      <c r="F110" s="219" t="s">
        <v>222</v>
      </c>
      <c r="G110" s="220" t="s">
        <v>132</v>
      </c>
      <c r="H110" s="221">
        <v>3</v>
      </c>
      <c r="I110" s="222"/>
      <c r="J110" s="223">
        <f>ROUND(I110*H110,2)</f>
        <v>0</v>
      </c>
      <c r="K110" s="224"/>
      <c r="L110" s="225"/>
      <c r="M110" s="226" t="s">
        <v>19</v>
      </c>
      <c r="N110" s="227" t="s">
        <v>39</v>
      </c>
      <c r="O110" s="85"/>
      <c r="P110" s="208">
        <f>O110*H110</f>
        <v>0</v>
      </c>
      <c r="Q110" s="208">
        <v>0</v>
      </c>
      <c r="R110" s="208">
        <f>Q110*H110</f>
        <v>0</v>
      </c>
      <c r="S110" s="208">
        <v>0</v>
      </c>
      <c r="T110" s="209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0" t="s">
        <v>191</v>
      </c>
      <c r="AT110" s="210" t="s">
        <v>188</v>
      </c>
      <c r="AU110" s="210" t="s">
        <v>76</v>
      </c>
      <c r="AY110" s="18" t="s">
        <v>118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18" t="s">
        <v>76</v>
      </c>
      <c r="BK110" s="211">
        <f>ROUND(I110*H110,2)</f>
        <v>0</v>
      </c>
      <c r="BL110" s="18" t="s">
        <v>191</v>
      </c>
      <c r="BM110" s="210" t="s">
        <v>223</v>
      </c>
    </row>
    <row r="111" spans="1:65" s="2" customFormat="1" ht="24.15" customHeight="1">
      <c r="A111" s="39"/>
      <c r="B111" s="40"/>
      <c r="C111" s="217" t="s">
        <v>224</v>
      </c>
      <c r="D111" s="217" t="s">
        <v>188</v>
      </c>
      <c r="E111" s="218" t="s">
        <v>225</v>
      </c>
      <c r="F111" s="219" t="s">
        <v>226</v>
      </c>
      <c r="G111" s="220" t="s">
        <v>132</v>
      </c>
      <c r="H111" s="221">
        <v>3</v>
      </c>
      <c r="I111" s="222"/>
      <c r="J111" s="223">
        <f>ROUND(I111*H111,2)</f>
        <v>0</v>
      </c>
      <c r="K111" s="224"/>
      <c r="L111" s="225"/>
      <c r="M111" s="226" t="s">
        <v>19</v>
      </c>
      <c r="N111" s="227" t="s">
        <v>39</v>
      </c>
      <c r="O111" s="85"/>
      <c r="P111" s="208">
        <f>O111*H111</f>
        <v>0</v>
      </c>
      <c r="Q111" s="208">
        <v>0</v>
      </c>
      <c r="R111" s="208">
        <f>Q111*H111</f>
        <v>0</v>
      </c>
      <c r="S111" s="208">
        <v>0</v>
      </c>
      <c r="T111" s="209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0" t="s">
        <v>191</v>
      </c>
      <c r="AT111" s="210" t="s">
        <v>188</v>
      </c>
      <c r="AU111" s="210" t="s">
        <v>76</v>
      </c>
      <c r="AY111" s="18" t="s">
        <v>118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18" t="s">
        <v>76</v>
      </c>
      <c r="BK111" s="211">
        <f>ROUND(I111*H111,2)</f>
        <v>0</v>
      </c>
      <c r="BL111" s="18" t="s">
        <v>191</v>
      </c>
      <c r="BM111" s="210" t="s">
        <v>227</v>
      </c>
    </row>
    <row r="112" spans="1:65" s="2" customFormat="1" ht="16.5" customHeight="1">
      <c r="A112" s="39"/>
      <c r="B112" s="40"/>
      <c r="C112" s="217" t="s">
        <v>228</v>
      </c>
      <c r="D112" s="217" t="s">
        <v>188</v>
      </c>
      <c r="E112" s="218" t="s">
        <v>229</v>
      </c>
      <c r="F112" s="219" t="s">
        <v>222</v>
      </c>
      <c r="G112" s="220" t="s">
        <v>132</v>
      </c>
      <c r="H112" s="221">
        <v>3</v>
      </c>
      <c r="I112" s="222"/>
      <c r="J112" s="223">
        <f>ROUND(I112*H112,2)</f>
        <v>0</v>
      </c>
      <c r="K112" s="224"/>
      <c r="L112" s="225"/>
      <c r="M112" s="226" t="s">
        <v>19</v>
      </c>
      <c r="N112" s="227" t="s">
        <v>39</v>
      </c>
      <c r="O112" s="85"/>
      <c r="P112" s="208">
        <f>O112*H112</f>
        <v>0</v>
      </c>
      <c r="Q112" s="208">
        <v>0</v>
      </c>
      <c r="R112" s="208">
        <f>Q112*H112</f>
        <v>0</v>
      </c>
      <c r="S112" s="208">
        <v>0</v>
      </c>
      <c r="T112" s="209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0" t="s">
        <v>191</v>
      </c>
      <c r="AT112" s="210" t="s">
        <v>188</v>
      </c>
      <c r="AU112" s="210" t="s">
        <v>76</v>
      </c>
      <c r="AY112" s="18" t="s">
        <v>118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18" t="s">
        <v>76</v>
      </c>
      <c r="BK112" s="211">
        <f>ROUND(I112*H112,2)</f>
        <v>0</v>
      </c>
      <c r="BL112" s="18" t="s">
        <v>191</v>
      </c>
      <c r="BM112" s="210" t="s">
        <v>230</v>
      </c>
    </row>
    <row r="113" spans="1:65" s="2" customFormat="1" ht="24.15" customHeight="1">
      <c r="A113" s="39"/>
      <c r="B113" s="40"/>
      <c r="C113" s="198" t="s">
        <v>231</v>
      </c>
      <c r="D113" s="198" t="s">
        <v>119</v>
      </c>
      <c r="E113" s="199" t="s">
        <v>232</v>
      </c>
      <c r="F113" s="200" t="s">
        <v>233</v>
      </c>
      <c r="G113" s="201" t="s">
        <v>132</v>
      </c>
      <c r="H113" s="202">
        <v>9</v>
      </c>
      <c r="I113" s="203"/>
      <c r="J113" s="204">
        <f>ROUND(I113*H113,2)</f>
        <v>0</v>
      </c>
      <c r="K113" s="205"/>
      <c r="L113" s="45"/>
      <c r="M113" s="206" t="s">
        <v>19</v>
      </c>
      <c r="N113" s="207" t="s">
        <v>39</v>
      </c>
      <c r="O113" s="85"/>
      <c r="P113" s="208">
        <f>O113*H113</f>
        <v>0</v>
      </c>
      <c r="Q113" s="208">
        <v>0</v>
      </c>
      <c r="R113" s="208">
        <f>Q113*H113</f>
        <v>0</v>
      </c>
      <c r="S113" s="208">
        <v>0</v>
      </c>
      <c r="T113" s="209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0" t="s">
        <v>123</v>
      </c>
      <c r="AT113" s="210" t="s">
        <v>119</v>
      </c>
      <c r="AU113" s="210" t="s">
        <v>76</v>
      </c>
      <c r="AY113" s="18" t="s">
        <v>118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18" t="s">
        <v>76</v>
      </c>
      <c r="BK113" s="211">
        <f>ROUND(I113*H113,2)</f>
        <v>0</v>
      </c>
      <c r="BL113" s="18" t="s">
        <v>123</v>
      </c>
      <c r="BM113" s="210" t="s">
        <v>234</v>
      </c>
    </row>
    <row r="114" spans="1:65" s="2" customFormat="1" ht="21.75" customHeight="1">
      <c r="A114" s="39"/>
      <c r="B114" s="40"/>
      <c r="C114" s="217" t="s">
        <v>235</v>
      </c>
      <c r="D114" s="217" t="s">
        <v>188</v>
      </c>
      <c r="E114" s="218" t="s">
        <v>236</v>
      </c>
      <c r="F114" s="219" t="s">
        <v>237</v>
      </c>
      <c r="G114" s="220" t="s">
        <v>132</v>
      </c>
      <c r="H114" s="221">
        <v>9</v>
      </c>
      <c r="I114" s="222"/>
      <c r="J114" s="223">
        <f>ROUND(I114*H114,2)</f>
        <v>0</v>
      </c>
      <c r="K114" s="224"/>
      <c r="L114" s="225"/>
      <c r="M114" s="226" t="s">
        <v>19</v>
      </c>
      <c r="N114" s="227" t="s">
        <v>39</v>
      </c>
      <c r="O114" s="85"/>
      <c r="P114" s="208">
        <f>O114*H114</f>
        <v>0</v>
      </c>
      <c r="Q114" s="208">
        <v>0</v>
      </c>
      <c r="R114" s="208">
        <f>Q114*H114</f>
        <v>0</v>
      </c>
      <c r="S114" s="208">
        <v>0</v>
      </c>
      <c r="T114" s="20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0" t="s">
        <v>191</v>
      </c>
      <c r="AT114" s="210" t="s">
        <v>188</v>
      </c>
      <c r="AU114" s="210" t="s">
        <v>76</v>
      </c>
      <c r="AY114" s="18" t="s">
        <v>118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18" t="s">
        <v>76</v>
      </c>
      <c r="BK114" s="211">
        <f>ROUND(I114*H114,2)</f>
        <v>0</v>
      </c>
      <c r="BL114" s="18" t="s">
        <v>191</v>
      </c>
      <c r="BM114" s="210" t="s">
        <v>238</v>
      </c>
    </row>
    <row r="115" spans="1:65" s="2" customFormat="1" ht="24.15" customHeight="1">
      <c r="A115" s="39"/>
      <c r="B115" s="40"/>
      <c r="C115" s="217" t="s">
        <v>239</v>
      </c>
      <c r="D115" s="217" t="s">
        <v>188</v>
      </c>
      <c r="E115" s="218" t="s">
        <v>240</v>
      </c>
      <c r="F115" s="219" t="s">
        <v>241</v>
      </c>
      <c r="G115" s="220" t="s">
        <v>132</v>
      </c>
      <c r="H115" s="221">
        <v>3</v>
      </c>
      <c r="I115" s="222"/>
      <c r="J115" s="223">
        <f>ROUND(I115*H115,2)</f>
        <v>0</v>
      </c>
      <c r="K115" s="224"/>
      <c r="L115" s="225"/>
      <c r="M115" s="226" t="s">
        <v>19</v>
      </c>
      <c r="N115" s="227" t="s">
        <v>39</v>
      </c>
      <c r="O115" s="85"/>
      <c r="P115" s="208">
        <f>O115*H115</f>
        <v>0</v>
      </c>
      <c r="Q115" s="208">
        <v>0</v>
      </c>
      <c r="R115" s="208">
        <f>Q115*H115</f>
        <v>0</v>
      </c>
      <c r="S115" s="208">
        <v>0</v>
      </c>
      <c r="T115" s="209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0" t="s">
        <v>191</v>
      </c>
      <c r="AT115" s="210" t="s">
        <v>188</v>
      </c>
      <c r="AU115" s="210" t="s">
        <v>76</v>
      </c>
      <c r="AY115" s="18" t="s">
        <v>118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18" t="s">
        <v>76</v>
      </c>
      <c r="BK115" s="211">
        <f>ROUND(I115*H115,2)</f>
        <v>0</v>
      </c>
      <c r="BL115" s="18" t="s">
        <v>191</v>
      </c>
      <c r="BM115" s="210" t="s">
        <v>242</v>
      </c>
    </row>
    <row r="116" spans="1:65" s="2" customFormat="1" ht="24.15" customHeight="1">
      <c r="A116" s="39"/>
      <c r="B116" s="40"/>
      <c r="C116" s="217" t="s">
        <v>243</v>
      </c>
      <c r="D116" s="217" t="s">
        <v>188</v>
      </c>
      <c r="E116" s="218" t="s">
        <v>244</v>
      </c>
      <c r="F116" s="219" t="s">
        <v>245</v>
      </c>
      <c r="G116" s="220" t="s">
        <v>132</v>
      </c>
      <c r="H116" s="221">
        <v>3</v>
      </c>
      <c r="I116" s="222"/>
      <c r="J116" s="223">
        <f>ROUND(I116*H116,2)</f>
        <v>0</v>
      </c>
      <c r="K116" s="224"/>
      <c r="L116" s="225"/>
      <c r="M116" s="226" t="s">
        <v>19</v>
      </c>
      <c r="N116" s="227" t="s">
        <v>39</v>
      </c>
      <c r="O116" s="85"/>
      <c r="P116" s="208">
        <f>O116*H116</f>
        <v>0</v>
      </c>
      <c r="Q116" s="208">
        <v>0</v>
      </c>
      <c r="R116" s="208">
        <f>Q116*H116</f>
        <v>0</v>
      </c>
      <c r="S116" s="208">
        <v>0</v>
      </c>
      <c r="T116" s="209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0" t="s">
        <v>191</v>
      </c>
      <c r="AT116" s="210" t="s">
        <v>188</v>
      </c>
      <c r="AU116" s="210" t="s">
        <v>76</v>
      </c>
      <c r="AY116" s="18" t="s">
        <v>118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18" t="s">
        <v>76</v>
      </c>
      <c r="BK116" s="211">
        <f>ROUND(I116*H116,2)</f>
        <v>0</v>
      </c>
      <c r="BL116" s="18" t="s">
        <v>191</v>
      </c>
      <c r="BM116" s="210" t="s">
        <v>246</v>
      </c>
    </row>
    <row r="117" spans="1:65" s="2" customFormat="1" ht="24.15" customHeight="1">
      <c r="A117" s="39"/>
      <c r="B117" s="40"/>
      <c r="C117" s="217" t="s">
        <v>247</v>
      </c>
      <c r="D117" s="217" t="s">
        <v>188</v>
      </c>
      <c r="E117" s="218" t="s">
        <v>248</v>
      </c>
      <c r="F117" s="219" t="s">
        <v>249</v>
      </c>
      <c r="G117" s="220" t="s">
        <v>132</v>
      </c>
      <c r="H117" s="221">
        <v>3</v>
      </c>
      <c r="I117" s="222"/>
      <c r="J117" s="223">
        <f>ROUND(I117*H117,2)</f>
        <v>0</v>
      </c>
      <c r="K117" s="224"/>
      <c r="L117" s="225"/>
      <c r="M117" s="226" t="s">
        <v>19</v>
      </c>
      <c r="N117" s="227" t="s">
        <v>39</v>
      </c>
      <c r="O117" s="85"/>
      <c r="P117" s="208">
        <f>O117*H117</f>
        <v>0</v>
      </c>
      <c r="Q117" s="208">
        <v>0</v>
      </c>
      <c r="R117" s="208">
        <f>Q117*H117</f>
        <v>0</v>
      </c>
      <c r="S117" s="208">
        <v>0</v>
      </c>
      <c r="T117" s="209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0" t="s">
        <v>191</v>
      </c>
      <c r="AT117" s="210" t="s">
        <v>188</v>
      </c>
      <c r="AU117" s="210" t="s">
        <v>76</v>
      </c>
      <c r="AY117" s="18" t="s">
        <v>118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18" t="s">
        <v>76</v>
      </c>
      <c r="BK117" s="211">
        <f>ROUND(I117*H117,2)</f>
        <v>0</v>
      </c>
      <c r="BL117" s="18" t="s">
        <v>191</v>
      </c>
      <c r="BM117" s="210" t="s">
        <v>250</v>
      </c>
    </row>
    <row r="118" spans="1:65" s="2" customFormat="1" ht="16.5" customHeight="1">
      <c r="A118" s="39"/>
      <c r="B118" s="40"/>
      <c r="C118" s="217" t="s">
        <v>251</v>
      </c>
      <c r="D118" s="217" t="s">
        <v>188</v>
      </c>
      <c r="E118" s="218" t="s">
        <v>252</v>
      </c>
      <c r="F118" s="219" t="s">
        <v>253</v>
      </c>
      <c r="G118" s="220" t="s">
        <v>132</v>
      </c>
      <c r="H118" s="221">
        <v>9</v>
      </c>
      <c r="I118" s="222"/>
      <c r="J118" s="223">
        <f>ROUND(I118*H118,2)</f>
        <v>0</v>
      </c>
      <c r="K118" s="224"/>
      <c r="L118" s="225"/>
      <c r="M118" s="226" t="s">
        <v>19</v>
      </c>
      <c r="N118" s="227" t="s">
        <v>39</v>
      </c>
      <c r="O118" s="85"/>
      <c r="P118" s="208">
        <f>O118*H118</f>
        <v>0</v>
      </c>
      <c r="Q118" s="208">
        <v>0</v>
      </c>
      <c r="R118" s="208">
        <f>Q118*H118</f>
        <v>0</v>
      </c>
      <c r="S118" s="208">
        <v>0</v>
      </c>
      <c r="T118" s="209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0" t="s">
        <v>191</v>
      </c>
      <c r="AT118" s="210" t="s">
        <v>188</v>
      </c>
      <c r="AU118" s="210" t="s">
        <v>76</v>
      </c>
      <c r="AY118" s="18" t="s">
        <v>118</v>
      </c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18" t="s">
        <v>76</v>
      </c>
      <c r="BK118" s="211">
        <f>ROUND(I118*H118,2)</f>
        <v>0</v>
      </c>
      <c r="BL118" s="18" t="s">
        <v>191</v>
      </c>
      <c r="BM118" s="210" t="s">
        <v>254</v>
      </c>
    </row>
    <row r="119" spans="1:65" s="2" customFormat="1" ht="16.5" customHeight="1">
      <c r="A119" s="39"/>
      <c r="B119" s="40"/>
      <c r="C119" s="217" t="s">
        <v>255</v>
      </c>
      <c r="D119" s="217" t="s">
        <v>188</v>
      </c>
      <c r="E119" s="218" t="s">
        <v>256</v>
      </c>
      <c r="F119" s="219" t="s">
        <v>257</v>
      </c>
      <c r="G119" s="220" t="s">
        <v>132</v>
      </c>
      <c r="H119" s="221">
        <v>9</v>
      </c>
      <c r="I119" s="222"/>
      <c r="J119" s="223">
        <f>ROUND(I119*H119,2)</f>
        <v>0</v>
      </c>
      <c r="K119" s="224"/>
      <c r="L119" s="225"/>
      <c r="M119" s="226" t="s">
        <v>19</v>
      </c>
      <c r="N119" s="227" t="s">
        <v>39</v>
      </c>
      <c r="O119" s="85"/>
      <c r="P119" s="208">
        <f>O119*H119</f>
        <v>0</v>
      </c>
      <c r="Q119" s="208">
        <v>0</v>
      </c>
      <c r="R119" s="208">
        <f>Q119*H119</f>
        <v>0</v>
      </c>
      <c r="S119" s="208">
        <v>0</v>
      </c>
      <c r="T119" s="20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0" t="s">
        <v>191</v>
      </c>
      <c r="AT119" s="210" t="s">
        <v>188</v>
      </c>
      <c r="AU119" s="210" t="s">
        <v>76</v>
      </c>
      <c r="AY119" s="18" t="s">
        <v>118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18" t="s">
        <v>76</v>
      </c>
      <c r="BK119" s="211">
        <f>ROUND(I119*H119,2)</f>
        <v>0</v>
      </c>
      <c r="BL119" s="18" t="s">
        <v>191</v>
      </c>
      <c r="BM119" s="210" t="s">
        <v>258</v>
      </c>
    </row>
    <row r="120" spans="1:65" s="2" customFormat="1" ht="24.15" customHeight="1">
      <c r="A120" s="39"/>
      <c r="B120" s="40"/>
      <c r="C120" s="198" t="s">
        <v>259</v>
      </c>
      <c r="D120" s="198" t="s">
        <v>119</v>
      </c>
      <c r="E120" s="199" t="s">
        <v>260</v>
      </c>
      <c r="F120" s="200" t="s">
        <v>261</v>
      </c>
      <c r="G120" s="201" t="s">
        <v>132</v>
      </c>
      <c r="H120" s="202">
        <v>2</v>
      </c>
      <c r="I120" s="203"/>
      <c r="J120" s="204">
        <f>ROUND(I120*H120,2)</f>
        <v>0</v>
      </c>
      <c r="K120" s="205"/>
      <c r="L120" s="45"/>
      <c r="M120" s="206" t="s">
        <v>19</v>
      </c>
      <c r="N120" s="207" t="s">
        <v>39</v>
      </c>
      <c r="O120" s="85"/>
      <c r="P120" s="208">
        <f>O120*H120</f>
        <v>0</v>
      </c>
      <c r="Q120" s="208">
        <v>0</v>
      </c>
      <c r="R120" s="208">
        <f>Q120*H120</f>
        <v>0</v>
      </c>
      <c r="S120" s="208">
        <v>0</v>
      </c>
      <c r="T120" s="20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0" t="s">
        <v>262</v>
      </c>
      <c r="AT120" s="210" t="s">
        <v>119</v>
      </c>
      <c r="AU120" s="210" t="s">
        <v>76</v>
      </c>
      <c r="AY120" s="18" t="s">
        <v>118</v>
      </c>
      <c r="BE120" s="211">
        <f>IF(N120="základní",J120,0)</f>
        <v>0</v>
      </c>
      <c r="BF120" s="211">
        <f>IF(N120="snížená",J120,0)</f>
        <v>0</v>
      </c>
      <c r="BG120" s="211">
        <f>IF(N120="zákl. přenesená",J120,0)</f>
        <v>0</v>
      </c>
      <c r="BH120" s="211">
        <f>IF(N120="sníž. přenesená",J120,0)</f>
        <v>0</v>
      </c>
      <c r="BI120" s="211">
        <f>IF(N120="nulová",J120,0)</f>
        <v>0</v>
      </c>
      <c r="BJ120" s="18" t="s">
        <v>76</v>
      </c>
      <c r="BK120" s="211">
        <f>ROUND(I120*H120,2)</f>
        <v>0</v>
      </c>
      <c r="BL120" s="18" t="s">
        <v>262</v>
      </c>
      <c r="BM120" s="210" t="s">
        <v>263</v>
      </c>
    </row>
    <row r="121" spans="1:65" s="2" customFormat="1" ht="21.75" customHeight="1">
      <c r="A121" s="39"/>
      <c r="B121" s="40"/>
      <c r="C121" s="217" t="s">
        <v>264</v>
      </c>
      <c r="D121" s="217" t="s">
        <v>188</v>
      </c>
      <c r="E121" s="218" t="s">
        <v>265</v>
      </c>
      <c r="F121" s="219" t="s">
        <v>266</v>
      </c>
      <c r="G121" s="220" t="s">
        <v>132</v>
      </c>
      <c r="H121" s="221">
        <v>2</v>
      </c>
      <c r="I121" s="222"/>
      <c r="J121" s="223">
        <f>ROUND(I121*H121,2)</f>
        <v>0</v>
      </c>
      <c r="K121" s="224"/>
      <c r="L121" s="225"/>
      <c r="M121" s="226" t="s">
        <v>19</v>
      </c>
      <c r="N121" s="227" t="s">
        <v>39</v>
      </c>
      <c r="O121" s="85"/>
      <c r="P121" s="208">
        <f>O121*H121</f>
        <v>0</v>
      </c>
      <c r="Q121" s="208">
        <v>0</v>
      </c>
      <c r="R121" s="208">
        <f>Q121*H121</f>
        <v>0</v>
      </c>
      <c r="S121" s="208">
        <v>0</v>
      </c>
      <c r="T121" s="20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0" t="s">
        <v>191</v>
      </c>
      <c r="AT121" s="210" t="s">
        <v>188</v>
      </c>
      <c r="AU121" s="210" t="s">
        <v>76</v>
      </c>
      <c r="AY121" s="18" t="s">
        <v>118</v>
      </c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18" t="s">
        <v>76</v>
      </c>
      <c r="BK121" s="211">
        <f>ROUND(I121*H121,2)</f>
        <v>0</v>
      </c>
      <c r="BL121" s="18" t="s">
        <v>191</v>
      </c>
      <c r="BM121" s="210" t="s">
        <v>267</v>
      </c>
    </row>
    <row r="122" spans="1:65" s="2" customFormat="1" ht="24.15" customHeight="1">
      <c r="A122" s="39"/>
      <c r="B122" s="40"/>
      <c r="C122" s="217" t="s">
        <v>268</v>
      </c>
      <c r="D122" s="217" t="s">
        <v>188</v>
      </c>
      <c r="E122" s="218" t="s">
        <v>269</v>
      </c>
      <c r="F122" s="219" t="s">
        <v>270</v>
      </c>
      <c r="G122" s="220" t="s">
        <v>132</v>
      </c>
      <c r="H122" s="221">
        <v>2</v>
      </c>
      <c r="I122" s="222"/>
      <c r="J122" s="223">
        <f>ROUND(I122*H122,2)</f>
        <v>0</v>
      </c>
      <c r="K122" s="224"/>
      <c r="L122" s="225"/>
      <c r="M122" s="226" t="s">
        <v>19</v>
      </c>
      <c r="N122" s="227" t="s">
        <v>39</v>
      </c>
      <c r="O122" s="85"/>
      <c r="P122" s="208">
        <f>O122*H122</f>
        <v>0</v>
      </c>
      <c r="Q122" s="208">
        <v>0</v>
      </c>
      <c r="R122" s="208">
        <f>Q122*H122</f>
        <v>0</v>
      </c>
      <c r="S122" s="208">
        <v>0</v>
      </c>
      <c r="T122" s="20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0" t="s">
        <v>191</v>
      </c>
      <c r="AT122" s="210" t="s">
        <v>188</v>
      </c>
      <c r="AU122" s="210" t="s">
        <v>76</v>
      </c>
      <c r="AY122" s="18" t="s">
        <v>118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18" t="s">
        <v>76</v>
      </c>
      <c r="BK122" s="211">
        <f>ROUND(I122*H122,2)</f>
        <v>0</v>
      </c>
      <c r="BL122" s="18" t="s">
        <v>191</v>
      </c>
      <c r="BM122" s="210" t="s">
        <v>271</v>
      </c>
    </row>
    <row r="123" spans="1:65" s="2" customFormat="1" ht="24.15" customHeight="1">
      <c r="A123" s="39"/>
      <c r="B123" s="40"/>
      <c r="C123" s="217" t="s">
        <v>272</v>
      </c>
      <c r="D123" s="217" t="s">
        <v>188</v>
      </c>
      <c r="E123" s="218" t="s">
        <v>273</v>
      </c>
      <c r="F123" s="219" t="s">
        <v>274</v>
      </c>
      <c r="G123" s="220" t="s">
        <v>132</v>
      </c>
      <c r="H123" s="221">
        <v>2</v>
      </c>
      <c r="I123" s="222"/>
      <c r="J123" s="223">
        <f>ROUND(I123*H123,2)</f>
        <v>0</v>
      </c>
      <c r="K123" s="224"/>
      <c r="L123" s="225"/>
      <c r="M123" s="226" t="s">
        <v>19</v>
      </c>
      <c r="N123" s="227" t="s">
        <v>39</v>
      </c>
      <c r="O123" s="85"/>
      <c r="P123" s="208">
        <f>O123*H123</f>
        <v>0</v>
      </c>
      <c r="Q123" s="208">
        <v>0</v>
      </c>
      <c r="R123" s="208">
        <f>Q123*H123</f>
        <v>0</v>
      </c>
      <c r="S123" s="208">
        <v>0</v>
      </c>
      <c r="T123" s="20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0" t="s">
        <v>191</v>
      </c>
      <c r="AT123" s="210" t="s">
        <v>188</v>
      </c>
      <c r="AU123" s="210" t="s">
        <v>76</v>
      </c>
      <c r="AY123" s="18" t="s">
        <v>118</v>
      </c>
      <c r="BE123" s="211">
        <f>IF(N123="základní",J123,0)</f>
        <v>0</v>
      </c>
      <c r="BF123" s="211">
        <f>IF(N123="snížená",J123,0)</f>
        <v>0</v>
      </c>
      <c r="BG123" s="211">
        <f>IF(N123="zákl. přenesená",J123,0)</f>
        <v>0</v>
      </c>
      <c r="BH123" s="211">
        <f>IF(N123="sníž. přenesená",J123,0)</f>
        <v>0</v>
      </c>
      <c r="BI123" s="211">
        <f>IF(N123="nulová",J123,0)</f>
        <v>0</v>
      </c>
      <c r="BJ123" s="18" t="s">
        <v>76</v>
      </c>
      <c r="BK123" s="211">
        <f>ROUND(I123*H123,2)</f>
        <v>0</v>
      </c>
      <c r="BL123" s="18" t="s">
        <v>191</v>
      </c>
      <c r="BM123" s="210" t="s">
        <v>275</v>
      </c>
    </row>
    <row r="124" spans="1:65" s="2" customFormat="1" ht="24.15" customHeight="1">
      <c r="A124" s="39"/>
      <c r="B124" s="40"/>
      <c r="C124" s="217" t="s">
        <v>276</v>
      </c>
      <c r="D124" s="217" t="s">
        <v>188</v>
      </c>
      <c r="E124" s="218" t="s">
        <v>277</v>
      </c>
      <c r="F124" s="219" t="s">
        <v>278</v>
      </c>
      <c r="G124" s="220" t="s">
        <v>132</v>
      </c>
      <c r="H124" s="221">
        <v>2</v>
      </c>
      <c r="I124" s="222"/>
      <c r="J124" s="223">
        <f>ROUND(I124*H124,2)</f>
        <v>0</v>
      </c>
      <c r="K124" s="224"/>
      <c r="L124" s="225"/>
      <c r="M124" s="226" t="s">
        <v>19</v>
      </c>
      <c r="N124" s="227" t="s">
        <v>39</v>
      </c>
      <c r="O124" s="85"/>
      <c r="P124" s="208">
        <f>O124*H124</f>
        <v>0</v>
      </c>
      <c r="Q124" s="208">
        <v>0</v>
      </c>
      <c r="R124" s="208">
        <f>Q124*H124</f>
        <v>0</v>
      </c>
      <c r="S124" s="208">
        <v>0</v>
      </c>
      <c r="T124" s="20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0" t="s">
        <v>191</v>
      </c>
      <c r="AT124" s="210" t="s">
        <v>188</v>
      </c>
      <c r="AU124" s="210" t="s">
        <v>76</v>
      </c>
      <c r="AY124" s="18" t="s">
        <v>118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18" t="s">
        <v>76</v>
      </c>
      <c r="BK124" s="211">
        <f>ROUND(I124*H124,2)</f>
        <v>0</v>
      </c>
      <c r="BL124" s="18" t="s">
        <v>191</v>
      </c>
      <c r="BM124" s="210" t="s">
        <v>279</v>
      </c>
    </row>
    <row r="125" spans="1:65" s="2" customFormat="1" ht="16.5" customHeight="1">
      <c r="A125" s="39"/>
      <c r="B125" s="40"/>
      <c r="C125" s="198" t="s">
        <v>280</v>
      </c>
      <c r="D125" s="198" t="s">
        <v>119</v>
      </c>
      <c r="E125" s="199" t="s">
        <v>281</v>
      </c>
      <c r="F125" s="200" t="s">
        <v>282</v>
      </c>
      <c r="G125" s="201" t="s">
        <v>132</v>
      </c>
      <c r="H125" s="202">
        <v>2</v>
      </c>
      <c r="I125" s="203"/>
      <c r="J125" s="204">
        <f>ROUND(I125*H125,2)</f>
        <v>0</v>
      </c>
      <c r="K125" s="205"/>
      <c r="L125" s="45"/>
      <c r="M125" s="206" t="s">
        <v>19</v>
      </c>
      <c r="N125" s="207" t="s">
        <v>39</v>
      </c>
      <c r="O125" s="85"/>
      <c r="P125" s="208">
        <f>O125*H125</f>
        <v>0</v>
      </c>
      <c r="Q125" s="208">
        <v>0</v>
      </c>
      <c r="R125" s="208">
        <f>Q125*H125</f>
        <v>0</v>
      </c>
      <c r="S125" s="208">
        <v>0</v>
      </c>
      <c r="T125" s="20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0" t="s">
        <v>123</v>
      </c>
      <c r="AT125" s="210" t="s">
        <v>119</v>
      </c>
      <c r="AU125" s="210" t="s">
        <v>76</v>
      </c>
      <c r="AY125" s="18" t="s">
        <v>118</v>
      </c>
      <c r="BE125" s="211">
        <f>IF(N125="základní",J125,0)</f>
        <v>0</v>
      </c>
      <c r="BF125" s="211">
        <f>IF(N125="snížená",J125,0)</f>
        <v>0</v>
      </c>
      <c r="BG125" s="211">
        <f>IF(N125="zákl. přenesená",J125,0)</f>
        <v>0</v>
      </c>
      <c r="BH125" s="211">
        <f>IF(N125="sníž. přenesená",J125,0)</f>
        <v>0</v>
      </c>
      <c r="BI125" s="211">
        <f>IF(N125="nulová",J125,0)</f>
        <v>0</v>
      </c>
      <c r="BJ125" s="18" t="s">
        <v>76</v>
      </c>
      <c r="BK125" s="211">
        <f>ROUND(I125*H125,2)</f>
        <v>0</v>
      </c>
      <c r="BL125" s="18" t="s">
        <v>123</v>
      </c>
      <c r="BM125" s="210" t="s">
        <v>283</v>
      </c>
    </row>
    <row r="126" spans="1:65" s="2" customFormat="1" ht="16.5" customHeight="1">
      <c r="A126" s="39"/>
      <c r="B126" s="40"/>
      <c r="C126" s="198" t="s">
        <v>284</v>
      </c>
      <c r="D126" s="198" t="s">
        <v>119</v>
      </c>
      <c r="E126" s="199" t="s">
        <v>285</v>
      </c>
      <c r="F126" s="200" t="s">
        <v>286</v>
      </c>
      <c r="G126" s="201" t="s">
        <v>287</v>
      </c>
      <c r="H126" s="202">
        <v>5</v>
      </c>
      <c r="I126" s="203"/>
      <c r="J126" s="204">
        <f>ROUND(I126*H126,2)</f>
        <v>0</v>
      </c>
      <c r="K126" s="205"/>
      <c r="L126" s="45"/>
      <c r="M126" s="206" t="s">
        <v>19</v>
      </c>
      <c r="N126" s="207" t="s">
        <v>39</v>
      </c>
      <c r="O126" s="85"/>
      <c r="P126" s="208">
        <f>O126*H126</f>
        <v>0</v>
      </c>
      <c r="Q126" s="208">
        <v>0</v>
      </c>
      <c r="R126" s="208">
        <f>Q126*H126</f>
        <v>0</v>
      </c>
      <c r="S126" s="208">
        <v>0</v>
      </c>
      <c r="T126" s="20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0" t="s">
        <v>123</v>
      </c>
      <c r="AT126" s="210" t="s">
        <v>119</v>
      </c>
      <c r="AU126" s="210" t="s">
        <v>76</v>
      </c>
      <c r="AY126" s="18" t="s">
        <v>118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18" t="s">
        <v>76</v>
      </c>
      <c r="BK126" s="211">
        <f>ROUND(I126*H126,2)</f>
        <v>0</v>
      </c>
      <c r="BL126" s="18" t="s">
        <v>123</v>
      </c>
      <c r="BM126" s="210" t="s">
        <v>288</v>
      </c>
    </row>
    <row r="127" spans="1:65" s="2" customFormat="1" ht="24.15" customHeight="1">
      <c r="A127" s="39"/>
      <c r="B127" s="40"/>
      <c r="C127" s="217" t="s">
        <v>289</v>
      </c>
      <c r="D127" s="217" t="s">
        <v>188</v>
      </c>
      <c r="E127" s="218" t="s">
        <v>290</v>
      </c>
      <c r="F127" s="219" t="s">
        <v>291</v>
      </c>
      <c r="G127" s="220" t="s">
        <v>132</v>
      </c>
      <c r="H127" s="221">
        <v>3</v>
      </c>
      <c r="I127" s="222"/>
      <c r="J127" s="223">
        <f>ROUND(I127*H127,2)</f>
        <v>0</v>
      </c>
      <c r="K127" s="224"/>
      <c r="L127" s="225"/>
      <c r="M127" s="226" t="s">
        <v>19</v>
      </c>
      <c r="N127" s="227" t="s">
        <v>39</v>
      </c>
      <c r="O127" s="85"/>
      <c r="P127" s="208">
        <f>O127*H127</f>
        <v>0</v>
      </c>
      <c r="Q127" s="208">
        <v>0</v>
      </c>
      <c r="R127" s="208">
        <f>Q127*H127</f>
        <v>0</v>
      </c>
      <c r="S127" s="208">
        <v>0</v>
      </c>
      <c r="T127" s="20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0" t="s">
        <v>191</v>
      </c>
      <c r="AT127" s="210" t="s">
        <v>188</v>
      </c>
      <c r="AU127" s="210" t="s">
        <v>76</v>
      </c>
      <c r="AY127" s="18" t="s">
        <v>118</v>
      </c>
      <c r="BE127" s="211">
        <f>IF(N127="základní",J127,0)</f>
        <v>0</v>
      </c>
      <c r="BF127" s="211">
        <f>IF(N127="snížená",J127,0)</f>
        <v>0</v>
      </c>
      <c r="BG127" s="211">
        <f>IF(N127="zákl. přenesená",J127,0)</f>
        <v>0</v>
      </c>
      <c r="BH127" s="211">
        <f>IF(N127="sníž. přenesená",J127,0)</f>
        <v>0</v>
      </c>
      <c r="BI127" s="211">
        <f>IF(N127="nulová",J127,0)</f>
        <v>0</v>
      </c>
      <c r="BJ127" s="18" t="s">
        <v>76</v>
      </c>
      <c r="BK127" s="211">
        <f>ROUND(I127*H127,2)</f>
        <v>0</v>
      </c>
      <c r="BL127" s="18" t="s">
        <v>191</v>
      </c>
      <c r="BM127" s="210" t="s">
        <v>292</v>
      </c>
    </row>
    <row r="128" spans="1:65" s="2" customFormat="1" ht="24.15" customHeight="1">
      <c r="A128" s="39"/>
      <c r="B128" s="40"/>
      <c r="C128" s="217" t="s">
        <v>293</v>
      </c>
      <c r="D128" s="217" t="s">
        <v>188</v>
      </c>
      <c r="E128" s="218" t="s">
        <v>294</v>
      </c>
      <c r="F128" s="219" t="s">
        <v>295</v>
      </c>
      <c r="G128" s="220" t="s">
        <v>132</v>
      </c>
      <c r="H128" s="221">
        <v>2</v>
      </c>
      <c r="I128" s="222"/>
      <c r="J128" s="223">
        <f>ROUND(I128*H128,2)</f>
        <v>0</v>
      </c>
      <c r="K128" s="224"/>
      <c r="L128" s="225"/>
      <c r="M128" s="226" t="s">
        <v>19</v>
      </c>
      <c r="N128" s="227" t="s">
        <v>39</v>
      </c>
      <c r="O128" s="85"/>
      <c r="P128" s="208">
        <f>O128*H128</f>
        <v>0</v>
      </c>
      <c r="Q128" s="208">
        <v>0</v>
      </c>
      <c r="R128" s="208">
        <f>Q128*H128</f>
        <v>0</v>
      </c>
      <c r="S128" s="208">
        <v>0</v>
      </c>
      <c r="T128" s="20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0" t="s">
        <v>191</v>
      </c>
      <c r="AT128" s="210" t="s">
        <v>188</v>
      </c>
      <c r="AU128" s="210" t="s">
        <v>76</v>
      </c>
      <c r="AY128" s="18" t="s">
        <v>118</v>
      </c>
      <c r="BE128" s="211">
        <f>IF(N128="základní",J128,0)</f>
        <v>0</v>
      </c>
      <c r="BF128" s="211">
        <f>IF(N128="snížená",J128,0)</f>
        <v>0</v>
      </c>
      <c r="BG128" s="211">
        <f>IF(N128="zákl. přenesená",J128,0)</f>
        <v>0</v>
      </c>
      <c r="BH128" s="211">
        <f>IF(N128="sníž. přenesená",J128,0)</f>
        <v>0</v>
      </c>
      <c r="BI128" s="211">
        <f>IF(N128="nulová",J128,0)</f>
        <v>0</v>
      </c>
      <c r="BJ128" s="18" t="s">
        <v>76</v>
      </c>
      <c r="BK128" s="211">
        <f>ROUND(I128*H128,2)</f>
        <v>0</v>
      </c>
      <c r="BL128" s="18" t="s">
        <v>191</v>
      </c>
      <c r="BM128" s="210" t="s">
        <v>296</v>
      </c>
    </row>
    <row r="129" spans="1:65" s="2" customFormat="1" ht="21.75" customHeight="1">
      <c r="A129" s="39"/>
      <c r="B129" s="40"/>
      <c r="C129" s="198" t="s">
        <v>297</v>
      </c>
      <c r="D129" s="198" t="s">
        <v>119</v>
      </c>
      <c r="E129" s="199" t="s">
        <v>298</v>
      </c>
      <c r="F129" s="200" t="s">
        <v>299</v>
      </c>
      <c r="G129" s="201" t="s">
        <v>287</v>
      </c>
      <c r="H129" s="202">
        <v>9</v>
      </c>
      <c r="I129" s="203"/>
      <c r="J129" s="204">
        <f>ROUND(I129*H129,2)</f>
        <v>0</v>
      </c>
      <c r="K129" s="205"/>
      <c r="L129" s="45"/>
      <c r="M129" s="206" t="s">
        <v>19</v>
      </c>
      <c r="N129" s="207" t="s">
        <v>39</v>
      </c>
      <c r="O129" s="85"/>
      <c r="P129" s="208">
        <f>O129*H129</f>
        <v>0</v>
      </c>
      <c r="Q129" s="208">
        <v>0</v>
      </c>
      <c r="R129" s="208">
        <f>Q129*H129</f>
        <v>0</v>
      </c>
      <c r="S129" s="208">
        <v>0</v>
      </c>
      <c r="T129" s="20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0" t="s">
        <v>262</v>
      </c>
      <c r="AT129" s="210" t="s">
        <v>119</v>
      </c>
      <c r="AU129" s="210" t="s">
        <v>76</v>
      </c>
      <c r="AY129" s="18" t="s">
        <v>118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18" t="s">
        <v>76</v>
      </c>
      <c r="BK129" s="211">
        <f>ROUND(I129*H129,2)</f>
        <v>0</v>
      </c>
      <c r="BL129" s="18" t="s">
        <v>262</v>
      </c>
      <c r="BM129" s="210" t="s">
        <v>300</v>
      </c>
    </row>
    <row r="130" spans="1:65" s="2" customFormat="1" ht="24.15" customHeight="1">
      <c r="A130" s="39"/>
      <c r="B130" s="40"/>
      <c r="C130" s="217" t="s">
        <v>301</v>
      </c>
      <c r="D130" s="217" t="s">
        <v>188</v>
      </c>
      <c r="E130" s="218" t="s">
        <v>302</v>
      </c>
      <c r="F130" s="219" t="s">
        <v>303</v>
      </c>
      <c r="G130" s="220" t="s">
        <v>132</v>
      </c>
      <c r="H130" s="221">
        <v>5</v>
      </c>
      <c r="I130" s="222"/>
      <c r="J130" s="223">
        <f>ROUND(I130*H130,2)</f>
        <v>0</v>
      </c>
      <c r="K130" s="224"/>
      <c r="L130" s="225"/>
      <c r="M130" s="226" t="s">
        <v>19</v>
      </c>
      <c r="N130" s="227" t="s">
        <v>39</v>
      </c>
      <c r="O130" s="85"/>
      <c r="P130" s="208">
        <f>O130*H130</f>
        <v>0</v>
      </c>
      <c r="Q130" s="208">
        <v>0</v>
      </c>
      <c r="R130" s="208">
        <f>Q130*H130</f>
        <v>0</v>
      </c>
      <c r="S130" s="208">
        <v>0</v>
      </c>
      <c r="T130" s="20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0" t="s">
        <v>191</v>
      </c>
      <c r="AT130" s="210" t="s">
        <v>188</v>
      </c>
      <c r="AU130" s="210" t="s">
        <v>76</v>
      </c>
      <c r="AY130" s="18" t="s">
        <v>118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18" t="s">
        <v>76</v>
      </c>
      <c r="BK130" s="211">
        <f>ROUND(I130*H130,2)</f>
        <v>0</v>
      </c>
      <c r="BL130" s="18" t="s">
        <v>191</v>
      </c>
      <c r="BM130" s="210" t="s">
        <v>304</v>
      </c>
    </row>
    <row r="131" spans="1:65" s="2" customFormat="1" ht="24.15" customHeight="1">
      <c r="A131" s="39"/>
      <c r="B131" s="40"/>
      <c r="C131" s="217" t="s">
        <v>305</v>
      </c>
      <c r="D131" s="217" t="s">
        <v>188</v>
      </c>
      <c r="E131" s="218" t="s">
        <v>306</v>
      </c>
      <c r="F131" s="219" t="s">
        <v>307</v>
      </c>
      <c r="G131" s="220" t="s">
        <v>132</v>
      </c>
      <c r="H131" s="221">
        <v>2</v>
      </c>
      <c r="I131" s="222"/>
      <c r="J131" s="223">
        <f>ROUND(I131*H131,2)</f>
        <v>0</v>
      </c>
      <c r="K131" s="224"/>
      <c r="L131" s="225"/>
      <c r="M131" s="226" t="s">
        <v>19</v>
      </c>
      <c r="N131" s="227" t="s">
        <v>39</v>
      </c>
      <c r="O131" s="85"/>
      <c r="P131" s="208">
        <f>O131*H131</f>
        <v>0</v>
      </c>
      <c r="Q131" s="208">
        <v>0</v>
      </c>
      <c r="R131" s="208">
        <f>Q131*H131</f>
        <v>0</v>
      </c>
      <c r="S131" s="208">
        <v>0</v>
      </c>
      <c r="T131" s="20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0" t="s">
        <v>191</v>
      </c>
      <c r="AT131" s="210" t="s">
        <v>188</v>
      </c>
      <c r="AU131" s="210" t="s">
        <v>76</v>
      </c>
      <c r="AY131" s="18" t="s">
        <v>118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18" t="s">
        <v>76</v>
      </c>
      <c r="BK131" s="211">
        <f>ROUND(I131*H131,2)</f>
        <v>0</v>
      </c>
      <c r="BL131" s="18" t="s">
        <v>191</v>
      </c>
      <c r="BM131" s="210" t="s">
        <v>308</v>
      </c>
    </row>
    <row r="132" spans="1:65" s="2" customFormat="1" ht="24.15" customHeight="1">
      <c r="A132" s="39"/>
      <c r="B132" s="40"/>
      <c r="C132" s="217" t="s">
        <v>309</v>
      </c>
      <c r="D132" s="217" t="s">
        <v>188</v>
      </c>
      <c r="E132" s="218" t="s">
        <v>310</v>
      </c>
      <c r="F132" s="219" t="s">
        <v>311</v>
      </c>
      <c r="G132" s="220" t="s">
        <v>132</v>
      </c>
      <c r="H132" s="221">
        <v>2</v>
      </c>
      <c r="I132" s="222"/>
      <c r="J132" s="223">
        <f>ROUND(I132*H132,2)</f>
        <v>0</v>
      </c>
      <c r="K132" s="224"/>
      <c r="L132" s="225"/>
      <c r="M132" s="226" t="s">
        <v>19</v>
      </c>
      <c r="N132" s="227" t="s">
        <v>39</v>
      </c>
      <c r="O132" s="85"/>
      <c r="P132" s="208">
        <f>O132*H132</f>
        <v>0</v>
      </c>
      <c r="Q132" s="208">
        <v>0</v>
      </c>
      <c r="R132" s="208">
        <f>Q132*H132</f>
        <v>0</v>
      </c>
      <c r="S132" s="208">
        <v>0</v>
      </c>
      <c r="T132" s="20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0" t="s">
        <v>191</v>
      </c>
      <c r="AT132" s="210" t="s">
        <v>188</v>
      </c>
      <c r="AU132" s="210" t="s">
        <v>76</v>
      </c>
      <c r="AY132" s="18" t="s">
        <v>118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18" t="s">
        <v>76</v>
      </c>
      <c r="BK132" s="211">
        <f>ROUND(I132*H132,2)</f>
        <v>0</v>
      </c>
      <c r="BL132" s="18" t="s">
        <v>191</v>
      </c>
      <c r="BM132" s="210" t="s">
        <v>312</v>
      </c>
    </row>
    <row r="133" spans="1:65" s="2" customFormat="1" ht="24.15" customHeight="1">
      <c r="A133" s="39"/>
      <c r="B133" s="40"/>
      <c r="C133" s="198" t="s">
        <v>313</v>
      </c>
      <c r="D133" s="198" t="s">
        <v>119</v>
      </c>
      <c r="E133" s="199" t="s">
        <v>314</v>
      </c>
      <c r="F133" s="200" t="s">
        <v>315</v>
      </c>
      <c r="G133" s="201" t="s">
        <v>132</v>
      </c>
      <c r="H133" s="202">
        <v>3</v>
      </c>
      <c r="I133" s="203"/>
      <c r="J133" s="204">
        <f>ROUND(I133*H133,2)</f>
        <v>0</v>
      </c>
      <c r="K133" s="205"/>
      <c r="L133" s="45"/>
      <c r="M133" s="206" t="s">
        <v>19</v>
      </c>
      <c r="N133" s="207" t="s">
        <v>39</v>
      </c>
      <c r="O133" s="85"/>
      <c r="P133" s="208">
        <f>O133*H133</f>
        <v>0</v>
      </c>
      <c r="Q133" s="208">
        <v>0</v>
      </c>
      <c r="R133" s="208">
        <f>Q133*H133</f>
        <v>0</v>
      </c>
      <c r="S133" s="208">
        <v>0</v>
      </c>
      <c r="T133" s="20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0" t="s">
        <v>123</v>
      </c>
      <c r="AT133" s="210" t="s">
        <v>119</v>
      </c>
      <c r="AU133" s="210" t="s">
        <v>76</v>
      </c>
      <c r="AY133" s="18" t="s">
        <v>118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18" t="s">
        <v>76</v>
      </c>
      <c r="BK133" s="211">
        <f>ROUND(I133*H133,2)</f>
        <v>0</v>
      </c>
      <c r="BL133" s="18" t="s">
        <v>123</v>
      </c>
      <c r="BM133" s="210" t="s">
        <v>316</v>
      </c>
    </row>
    <row r="134" spans="1:65" s="2" customFormat="1" ht="37.8" customHeight="1">
      <c r="A134" s="39"/>
      <c r="B134" s="40"/>
      <c r="C134" s="217" t="s">
        <v>317</v>
      </c>
      <c r="D134" s="217" t="s">
        <v>188</v>
      </c>
      <c r="E134" s="218" t="s">
        <v>318</v>
      </c>
      <c r="F134" s="219" t="s">
        <v>319</v>
      </c>
      <c r="G134" s="220" t="s">
        <v>132</v>
      </c>
      <c r="H134" s="221">
        <v>3</v>
      </c>
      <c r="I134" s="222"/>
      <c r="J134" s="223">
        <f>ROUND(I134*H134,2)</f>
        <v>0</v>
      </c>
      <c r="K134" s="224"/>
      <c r="L134" s="225"/>
      <c r="M134" s="226" t="s">
        <v>19</v>
      </c>
      <c r="N134" s="227" t="s">
        <v>39</v>
      </c>
      <c r="O134" s="85"/>
      <c r="P134" s="208">
        <f>O134*H134</f>
        <v>0</v>
      </c>
      <c r="Q134" s="208">
        <v>0</v>
      </c>
      <c r="R134" s="208">
        <f>Q134*H134</f>
        <v>0</v>
      </c>
      <c r="S134" s="208">
        <v>0</v>
      </c>
      <c r="T134" s="20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0" t="s">
        <v>191</v>
      </c>
      <c r="AT134" s="210" t="s">
        <v>188</v>
      </c>
      <c r="AU134" s="210" t="s">
        <v>76</v>
      </c>
      <c r="AY134" s="18" t="s">
        <v>118</v>
      </c>
      <c r="BE134" s="211">
        <f>IF(N134="základní",J134,0)</f>
        <v>0</v>
      </c>
      <c r="BF134" s="211">
        <f>IF(N134="snížená",J134,0)</f>
        <v>0</v>
      </c>
      <c r="BG134" s="211">
        <f>IF(N134="zákl. přenesená",J134,0)</f>
        <v>0</v>
      </c>
      <c r="BH134" s="211">
        <f>IF(N134="sníž. přenesená",J134,0)</f>
        <v>0</v>
      </c>
      <c r="BI134" s="211">
        <f>IF(N134="nulová",J134,0)</f>
        <v>0</v>
      </c>
      <c r="BJ134" s="18" t="s">
        <v>76</v>
      </c>
      <c r="BK134" s="211">
        <f>ROUND(I134*H134,2)</f>
        <v>0</v>
      </c>
      <c r="BL134" s="18" t="s">
        <v>191</v>
      </c>
      <c r="BM134" s="210" t="s">
        <v>320</v>
      </c>
    </row>
    <row r="135" spans="1:65" s="2" customFormat="1" ht="24.15" customHeight="1">
      <c r="A135" s="39"/>
      <c r="B135" s="40"/>
      <c r="C135" s="198" t="s">
        <v>321</v>
      </c>
      <c r="D135" s="198" t="s">
        <v>119</v>
      </c>
      <c r="E135" s="199" t="s">
        <v>322</v>
      </c>
      <c r="F135" s="200" t="s">
        <v>323</v>
      </c>
      <c r="G135" s="201" t="s">
        <v>132</v>
      </c>
      <c r="H135" s="202">
        <v>5</v>
      </c>
      <c r="I135" s="203"/>
      <c r="J135" s="204">
        <f>ROUND(I135*H135,2)</f>
        <v>0</v>
      </c>
      <c r="K135" s="205"/>
      <c r="L135" s="45"/>
      <c r="M135" s="206" t="s">
        <v>19</v>
      </c>
      <c r="N135" s="207" t="s">
        <v>39</v>
      </c>
      <c r="O135" s="85"/>
      <c r="P135" s="208">
        <f>O135*H135</f>
        <v>0</v>
      </c>
      <c r="Q135" s="208">
        <v>0</v>
      </c>
      <c r="R135" s="208">
        <f>Q135*H135</f>
        <v>0</v>
      </c>
      <c r="S135" s="208">
        <v>0</v>
      </c>
      <c r="T135" s="20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0" t="s">
        <v>123</v>
      </c>
      <c r="AT135" s="210" t="s">
        <v>119</v>
      </c>
      <c r="AU135" s="210" t="s">
        <v>76</v>
      </c>
      <c r="AY135" s="18" t="s">
        <v>118</v>
      </c>
      <c r="BE135" s="211">
        <f>IF(N135="základní",J135,0)</f>
        <v>0</v>
      </c>
      <c r="BF135" s="211">
        <f>IF(N135="snížená",J135,0)</f>
        <v>0</v>
      </c>
      <c r="BG135" s="211">
        <f>IF(N135="zákl. přenesená",J135,0)</f>
        <v>0</v>
      </c>
      <c r="BH135" s="211">
        <f>IF(N135="sníž. přenesená",J135,0)</f>
        <v>0</v>
      </c>
      <c r="BI135" s="211">
        <f>IF(N135="nulová",J135,0)</f>
        <v>0</v>
      </c>
      <c r="BJ135" s="18" t="s">
        <v>76</v>
      </c>
      <c r="BK135" s="211">
        <f>ROUND(I135*H135,2)</f>
        <v>0</v>
      </c>
      <c r="BL135" s="18" t="s">
        <v>123</v>
      </c>
      <c r="BM135" s="210" t="s">
        <v>324</v>
      </c>
    </row>
    <row r="136" spans="1:65" s="2" customFormat="1" ht="37.8" customHeight="1">
      <c r="A136" s="39"/>
      <c r="B136" s="40"/>
      <c r="C136" s="217" t="s">
        <v>325</v>
      </c>
      <c r="D136" s="217" t="s">
        <v>188</v>
      </c>
      <c r="E136" s="218" t="s">
        <v>326</v>
      </c>
      <c r="F136" s="219" t="s">
        <v>327</v>
      </c>
      <c r="G136" s="220" t="s">
        <v>132</v>
      </c>
      <c r="H136" s="221">
        <v>5</v>
      </c>
      <c r="I136" s="222"/>
      <c r="J136" s="223">
        <f>ROUND(I136*H136,2)</f>
        <v>0</v>
      </c>
      <c r="K136" s="224"/>
      <c r="L136" s="225"/>
      <c r="M136" s="226" t="s">
        <v>19</v>
      </c>
      <c r="N136" s="227" t="s">
        <v>39</v>
      </c>
      <c r="O136" s="85"/>
      <c r="P136" s="208">
        <f>O136*H136</f>
        <v>0</v>
      </c>
      <c r="Q136" s="208">
        <v>0</v>
      </c>
      <c r="R136" s="208">
        <f>Q136*H136</f>
        <v>0</v>
      </c>
      <c r="S136" s="208">
        <v>0</v>
      </c>
      <c r="T136" s="20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0" t="s">
        <v>191</v>
      </c>
      <c r="AT136" s="210" t="s">
        <v>188</v>
      </c>
      <c r="AU136" s="210" t="s">
        <v>76</v>
      </c>
      <c r="AY136" s="18" t="s">
        <v>118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18" t="s">
        <v>76</v>
      </c>
      <c r="BK136" s="211">
        <f>ROUND(I136*H136,2)</f>
        <v>0</v>
      </c>
      <c r="BL136" s="18" t="s">
        <v>191</v>
      </c>
      <c r="BM136" s="210" t="s">
        <v>328</v>
      </c>
    </row>
    <row r="137" spans="1:65" s="2" customFormat="1" ht="16.5" customHeight="1">
      <c r="A137" s="39"/>
      <c r="B137" s="40"/>
      <c r="C137" s="198" t="s">
        <v>329</v>
      </c>
      <c r="D137" s="198" t="s">
        <v>119</v>
      </c>
      <c r="E137" s="199" t="s">
        <v>330</v>
      </c>
      <c r="F137" s="200" t="s">
        <v>331</v>
      </c>
      <c r="G137" s="201" t="s">
        <v>132</v>
      </c>
      <c r="H137" s="202">
        <v>18</v>
      </c>
      <c r="I137" s="203"/>
      <c r="J137" s="204">
        <f>ROUND(I137*H137,2)</f>
        <v>0</v>
      </c>
      <c r="K137" s="205"/>
      <c r="L137" s="45"/>
      <c r="M137" s="206" t="s">
        <v>19</v>
      </c>
      <c r="N137" s="207" t="s">
        <v>39</v>
      </c>
      <c r="O137" s="85"/>
      <c r="P137" s="208">
        <f>O137*H137</f>
        <v>0</v>
      </c>
      <c r="Q137" s="208">
        <v>0</v>
      </c>
      <c r="R137" s="208">
        <f>Q137*H137</f>
        <v>0</v>
      </c>
      <c r="S137" s="208">
        <v>0</v>
      </c>
      <c r="T137" s="20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0" t="s">
        <v>262</v>
      </c>
      <c r="AT137" s="210" t="s">
        <v>119</v>
      </c>
      <c r="AU137" s="210" t="s">
        <v>76</v>
      </c>
      <c r="AY137" s="18" t="s">
        <v>118</v>
      </c>
      <c r="BE137" s="211">
        <f>IF(N137="základní",J137,0)</f>
        <v>0</v>
      </c>
      <c r="BF137" s="211">
        <f>IF(N137="snížená",J137,0)</f>
        <v>0</v>
      </c>
      <c r="BG137" s="211">
        <f>IF(N137="zákl. přenesená",J137,0)</f>
        <v>0</v>
      </c>
      <c r="BH137" s="211">
        <f>IF(N137="sníž. přenesená",J137,0)</f>
        <v>0</v>
      </c>
      <c r="BI137" s="211">
        <f>IF(N137="nulová",J137,0)</f>
        <v>0</v>
      </c>
      <c r="BJ137" s="18" t="s">
        <v>76</v>
      </c>
      <c r="BK137" s="211">
        <f>ROUND(I137*H137,2)</f>
        <v>0</v>
      </c>
      <c r="BL137" s="18" t="s">
        <v>262</v>
      </c>
      <c r="BM137" s="210" t="s">
        <v>332</v>
      </c>
    </row>
    <row r="138" spans="1:65" s="2" customFormat="1" ht="24.15" customHeight="1">
      <c r="A138" s="39"/>
      <c r="B138" s="40"/>
      <c r="C138" s="217" t="s">
        <v>333</v>
      </c>
      <c r="D138" s="217" t="s">
        <v>188</v>
      </c>
      <c r="E138" s="218" t="s">
        <v>334</v>
      </c>
      <c r="F138" s="219" t="s">
        <v>335</v>
      </c>
      <c r="G138" s="220" t="s">
        <v>132</v>
      </c>
      <c r="H138" s="221">
        <v>15</v>
      </c>
      <c r="I138" s="222"/>
      <c r="J138" s="223">
        <f>ROUND(I138*H138,2)</f>
        <v>0</v>
      </c>
      <c r="K138" s="224"/>
      <c r="L138" s="225"/>
      <c r="M138" s="226" t="s">
        <v>19</v>
      </c>
      <c r="N138" s="227" t="s">
        <v>39</v>
      </c>
      <c r="O138" s="85"/>
      <c r="P138" s="208">
        <f>O138*H138</f>
        <v>0</v>
      </c>
      <c r="Q138" s="208">
        <v>0</v>
      </c>
      <c r="R138" s="208">
        <f>Q138*H138</f>
        <v>0</v>
      </c>
      <c r="S138" s="208">
        <v>0</v>
      </c>
      <c r="T138" s="20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0" t="s">
        <v>191</v>
      </c>
      <c r="AT138" s="210" t="s">
        <v>188</v>
      </c>
      <c r="AU138" s="210" t="s">
        <v>76</v>
      </c>
      <c r="AY138" s="18" t="s">
        <v>118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18" t="s">
        <v>76</v>
      </c>
      <c r="BK138" s="211">
        <f>ROUND(I138*H138,2)</f>
        <v>0</v>
      </c>
      <c r="BL138" s="18" t="s">
        <v>191</v>
      </c>
      <c r="BM138" s="210" t="s">
        <v>336</v>
      </c>
    </row>
    <row r="139" spans="1:65" s="2" customFormat="1" ht="24.15" customHeight="1">
      <c r="A139" s="39"/>
      <c r="B139" s="40"/>
      <c r="C139" s="217" t="s">
        <v>337</v>
      </c>
      <c r="D139" s="217" t="s">
        <v>188</v>
      </c>
      <c r="E139" s="218" t="s">
        <v>338</v>
      </c>
      <c r="F139" s="219" t="s">
        <v>339</v>
      </c>
      <c r="G139" s="220" t="s">
        <v>132</v>
      </c>
      <c r="H139" s="221">
        <v>1</v>
      </c>
      <c r="I139" s="222"/>
      <c r="J139" s="223">
        <f>ROUND(I139*H139,2)</f>
        <v>0</v>
      </c>
      <c r="K139" s="224"/>
      <c r="L139" s="225"/>
      <c r="M139" s="226" t="s">
        <v>19</v>
      </c>
      <c r="N139" s="227" t="s">
        <v>39</v>
      </c>
      <c r="O139" s="85"/>
      <c r="P139" s="208">
        <f>O139*H139</f>
        <v>0</v>
      </c>
      <c r="Q139" s="208">
        <v>0</v>
      </c>
      <c r="R139" s="208">
        <f>Q139*H139</f>
        <v>0</v>
      </c>
      <c r="S139" s="208">
        <v>0</v>
      </c>
      <c r="T139" s="20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0" t="s">
        <v>191</v>
      </c>
      <c r="AT139" s="210" t="s">
        <v>188</v>
      </c>
      <c r="AU139" s="210" t="s">
        <v>76</v>
      </c>
      <c r="AY139" s="18" t="s">
        <v>118</v>
      </c>
      <c r="BE139" s="211">
        <f>IF(N139="základní",J139,0)</f>
        <v>0</v>
      </c>
      <c r="BF139" s="211">
        <f>IF(N139="snížená",J139,0)</f>
        <v>0</v>
      </c>
      <c r="BG139" s="211">
        <f>IF(N139="zákl. přenesená",J139,0)</f>
        <v>0</v>
      </c>
      <c r="BH139" s="211">
        <f>IF(N139="sníž. přenesená",J139,0)</f>
        <v>0</v>
      </c>
      <c r="BI139" s="211">
        <f>IF(N139="nulová",J139,0)</f>
        <v>0</v>
      </c>
      <c r="BJ139" s="18" t="s">
        <v>76</v>
      </c>
      <c r="BK139" s="211">
        <f>ROUND(I139*H139,2)</f>
        <v>0</v>
      </c>
      <c r="BL139" s="18" t="s">
        <v>191</v>
      </c>
      <c r="BM139" s="210" t="s">
        <v>340</v>
      </c>
    </row>
    <row r="140" spans="1:65" s="2" customFormat="1" ht="24.15" customHeight="1">
      <c r="A140" s="39"/>
      <c r="B140" s="40"/>
      <c r="C140" s="217" t="s">
        <v>341</v>
      </c>
      <c r="D140" s="217" t="s">
        <v>188</v>
      </c>
      <c r="E140" s="218" t="s">
        <v>342</v>
      </c>
      <c r="F140" s="219" t="s">
        <v>343</v>
      </c>
      <c r="G140" s="220" t="s">
        <v>132</v>
      </c>
      <c r="H140" s="221">
        <v>2</v>
      </c>
      <c r="I140" s="222"/>
      <c r="J140" s="223">
        <f>ROUND(I140*H140,2)</f>
        <v>0</v>
      </c>
      <c r="K140" s="224"/>
      <c r="L140" s="225"/>
      <c r="M140" s="226" t="s">
        <v>19</v>
      </c>
      <c r="N140" s="227" t="s">
        <v>39</v>
      </c>
      <c r="O140" s="85"/>
      <c r="P140" s="208">
        <f>O140*H140</f>
        <v>0</v>
      </c>
      <c r="Q140" s="208">
        <v>0</v>
      </c>
      <c r="R140" s="208">
        <f>Q140*H140</f>
        <v>0</v>
      </c>
      <c r="S140" s="208">
        <v>0</v>
      </c>
      <c r="T140" s="20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0" t="s">
        <v>191</v>
      </c>
      <c r="AT140" s="210" t="s">
        <v>188</v>
      </c>
      <c r="AU140" s="210" t="s">
        <v>76</v>
      </c>
      <c r="AY140" s="18" t="s">
        <v>118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18" t="s">
        <v>76</v>
      </c>
      <c r="BK140" s="211">
        <f>ROUND(I140*H140,2)</f>
        <v>0</v>
      </c>
      <c r="BL140" s="18" t="s">
        <v>191</v>
      </c>
      <c r="BM140" s="210" t="s">
        <v>344</v>
      </c>
    </row>
    <row r="141" spans="1:65" s="2" customFormat="1" ht="24.15" customHeight="1">
      <c r="A141" s="39"/>
      <c r="B141" s="40"/>
      <c r="C141" s="198" t="s">
        <v>345</v>
      </c>
      <c r="D141" s="198" t="s">
        <v>119</v>
      </c>
      <c r="E141" s="199" t="s">
        <v>346</v>
      </c>
      <c r="F141" s="200" t="s">
        <v>347</v>
      </c>
      <c r="G141" s="201" t="s">
        <v>132</v>
      </c>
      <c r="H141" s="202">
        <v>10</v>
      </c>
      <c r="I141" s="203"/>
      <c r="J141" s="204">
        <f>ROUND(I141*H141,2)</f>
        <v>0</v>
      </c>
      <c r="K141" s="205"/>
      <c r="L141" s="45"/>
      <c r="M141" s="206" t="s">
        <v>19</v>
      </c>
      <c r="N141" s="207" t="s">
        <v>39</v>
      </c>
      <c r="O141" s="85"/>
      <c r="P141" s="208">
        <f>O141*H141</f>
        <v>0</v>
      </c>
      <c r="Q141" s="208">
        <v>0</v>
      </c>
      <c r="R141" s="208">
        <f>Q141*H141</f>
        <v>0</v>
      </c>
      <c r="S141" s="208">
        <v>0</v>
      </c>
      <c r="T141" s="20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0" t="s">
        <v>123</v>
      </c>
      <c r="AT141" s="210" t="s">
        <v>119</v>
      </c>
      <c r="AU141" s="210" t="s">
        <v>76</v>
      </c>
      <c r="AY141" s="18" t="s">
        <v>118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18" t="s">
        <v>76</v>
      </c>
      <c r="BK141" s="211">
        <f>ROUND(I141*H141,2)</f>
        <v>0</v>
      </c>
      <c r="BL141" s="18" t="s">
        <v>123</v>
      </c>
      <c r="BM141" s="210" t="s">
        <v>348</v>
      </c>
    </row>
    <row r="142" spans="1:65" s="2" customFormat="1" ht="24.15" customHeight="1">
      <c r="A142" s="39"/>
      <c r="B142" s="40"/>
      <c r="C142" s="217" t="s">
        <v>349</v>
      </c>
      <c r="D142" s="217" t="s">
        <v>188</v>
      </c>
      <c r="E142" s="218" t="s">
        <v>350</v>
      </c>
      <c r="F142" s="219" t="s">
        <v>351</v>
      </c>
      <c r="G142" s="220" t="s">
        <v>132</v>
      </c>
      <c r="H142" s="221">
        <v>10</v>
      </c>
      <c r="I142" s="222"/>
      <c r="J142" s="223">
        <f>ROUND(I142*H142,2)</f>
        <v>0</v>
      </c>
      <c r="K142" s="224"/>
      <c r="L142" s="225"/>
      <c r="M142" s="226" t="s">
        <v>19</v>
      </c>
      <c r="N142" s="227" t="s">
        <v>39</v>
      </c>
      <c r="O142" s="85"/>
      <c r="P142" s="208">
        <f>O142*H142</f>
        <v>0</v>
      </c>
      <c r="Q142" s="208">
        <v>0</v>
      </c>
      <c r="R142" s="208">
        <f>Q142*H142</f>
        <v>0</v>
      </c>
      <c r="S142" s="208">
        <v>0</v>
      </c>
      <c r="T142" s="20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0" t="s">
        <v>191</v>
      </c>
      <c r="AT142" s="210" t="s">
        <v>188</v>
      </c>
      <c r="AU142" s="210" t="s">
        <v>76</v>
      </c>
      <c r="AY142" s="18" t="s">
        <v>118</v>
      </c>
      <c r="BE142" s="211">
        <f>IF(N142="základní",J142,0)</f>
        <v>0</v>
      </c>
      <c r="BF142" s="211">
        <f>IF(N142="snížená",J142,0)</f>
        <v>0</v>
      </c>
      <c r="BG142" s="211">
        <f>IF(N142="zákl. přenesená",J142,0)</f>
        <v>0</v>
      </c>
      <c r="BH142" s="211">
        <f>IF(N142="sníž. přenesená",J142,0)</f>
        <v>0</v>
      </c>
      <c r="BI142" s="211">
        <f>IF(N142="nulová",J142,0)</f>
        <v>0</v>
      </c>
      <c r="BJ142" s="18" t="s">
        <v>76</v>
      </c>
      <c r="BK142" s="211">
        <f>ROUND(I142*H142,2)</f>
        <v>0</v>
      </c>
      <c r="BL142" s="18" t="s">
        <v>191</v>
      </c>
      <c r="BM142" s="210" t="s">
        <v>352</v>
      </c>
    </row>
    <row r="143" spans="1:65" s="2" customFormat="1" ht="24.15" customHeight="1">
      <c r="A143" s="39"/>
      <c r="B143" s="40"/>
      <c r="C143" s="198" t="s">
        <v>353</v>
      </c>
      <c r="D143" s="198" t="s">
        <v>119</v>
      </c>
      <c r="E143" s="199" t="s">
        <v>354</v>
      </c>
      <c r="F143" s="200" t="s">
        <v>355</v>
      </c>
      <c r="G143" s="201" t="s">
        <v>132</v>
      </c>
      <c r="H143" s="202">
        <v>2</v>
      </c>
      <c r="I143" s="203"/>
      <c r="J143" s="204">
        <f>ROUND(I143*H143,2)</f>
        <v>0</v>
      </c>
      <c r="K143" s="205"/>
      <c r="L143" s="45"/>
      <c r="M143" s="206" t="s">
        <v>19</v>
      </c>
      <c r="N143" s="207" t="s">
        <v>39</v>
      </c>
      <c r="O143" s="85"/>
      <c r="P143" s="208">
        <f>O143*H143</f>
        <v>0</v>
      </c>
      <c r="Q143" s="208">
        <v>0</v>
      </c>
      <c r="R143" s="208">
        <f>Q143*H143</f>
        <v>0</v>
      </c>
      <c r="S143" s="208">
        <v>0</v>
      </c>
      <c r="T143" s="20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0" t="s">
        <v>123</v>
      </c>
      <c r="AT143" s="210" t="s">
        <v>119</v>
      </c>
      <c r="AU143" s="210" t="s">
        <v>76</v>
      </c>
      <c r="AY143" s="18" t="s">
        <v>118</v>
      </c>
      <c r="BE143" s="211">
        <f>IF(N143="základní",J143,0)</f>
        <v>0</v>
      </c>
      <c r="BF143" s="211">
        <f>IF(N143="snížená",J143,0)</f>
        <v>0</v>
      </c>
      <c r="BG143" s="211">
        <f>IF(N143="zákl. přenesená",J143,0)</f>
        <v>0</v>
      </c>
      <c r="BH143" s="211">
        <f>IF(N143="sníž. přenesená",J143,0)</f>
        <v>0</v>
      </c>
      <c r="BI143" s="211">
        <f>IF(N143="nulová",J143,0)</f>
        <v>0</v>
      </c>
      <c r="BJ143" s="18" t="s">
        <v>76</v>
      </c>
      <c r="BK143" s="211">
        <f>ROUND(I143*H143,2)</f>
        <v>0</v>
      </c>
      <c r="BL143" s="18" t="s">
        <v>123</v>
      </c>
      <c r="BM143" s="210" t="s">
        <v>356</v>
      </c>
    </row>
    <row r="144" spans="1:65" s="2" customFormat="1" ht="24.15" customHeight="1">
      <c r="A144" s="39"/>
      <c r="B144" s="40"/>
      <c r="C144" s="217" t="s">
        <v>357</v>
      </c>
      <c r="D144" s="217" t="s">
        <v>188</v>
      </c>
      <c r="E144" s="218" t="s">
        <v>358</v>
      </c>
      <c r="F144" s="219" t="s">
        <v>359</v>
      </c>
      <c r="G144" s="220" t="s">
        <v>132</v>
      </c>
      <c r="H144" s="221">
        <v>2</v>
      </c>
      <c r="I144" s="222"/>
      <c r="J144" s="223">
        <f>ROUND(I144*H144,2)</f>
        <v>0</v>
      </c>
      <c r="K144" s="224"/>
      <c r="L144" s="225"/>
      <c r="M144" s="226" t="s">
        <v>19</v>
      </c>
      <c r="N144" s="227" t="s">
        <v>39</v>
      </c>
      <c r="O144" s="85"/>
      <c r="P144" s="208">
        <f>O144*H144</f>
        <v>0</v>
      </c>
      <c r="Q144" s="208">
        <v>0</v>
      </c>
      <c r="R144" s="208">
        <f>Q144*H144</f>
        <v>0</v>
      </c>
      <c r="S144" s="208">
        <v>0</v>
      </c>
      <c r="T144" s="20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0" t="s">
        <v>191</v>
      </c>
      <c r="AT144" s="210" t="s">
        <v>188</v>
      </c>
      <c r="AU144" s="210" t="s">
        <v>76</v>
      </c>
      <c r="AY144" s="18" t="s">
        <v>118</v>
      </c>
      <c r="BE144" s="211">
        <f>IF(N144="základní",J144,0)</f>
        <v>0</v>
      </c>
      <c r="BF144" s="211">
        <f>IF(N144="snížená",J144,0)</f>
        <v>0</v>
      </c>
      <c r="BG144" s="211">
        <f>IF(N144="zákl. přenesená",J144,0)</f>
        <v>0</v>
      </c>
      <c r="BH144" s="211">
        <f>IF(N144="sníž. přenesená",J144,0)</f>
        <v>0</v>
      </c>
      <c r="BI144" s="211">
        <f>IF(N144="nulová",J144,0)</f>
        <v>0</v>
      </c>
      <c r="BJ144" s="18" t="s">
        <v>76</v>
      </c>
      <c r="BK144" s="211">
        <f>ROUND(I144*H144,2)</f>
        <v>0</v>
      </c>
      <c r="BL144" s="18" t="s">
        <v>191</v>
      </c>
      <c r="BM144" s="210" t="s">
        <v>360</v>
      </c>
    </row>
    <row r="145" spans="1:65" s="2" customFormat="1" ht="16.5" customHeight="1">
      <c r="A145" s="39"/>
      <c r="B145" s="40"/>
      <c r="C145" s="198" t="s">
        <v>361</v>
      </c>
      <c r="D145" s="198" t="s">
        <v>119</v>
      </c>
      <c r="E145" s="199" t="s">
        <v>362</v>
      </c>
      <c r="F145" s="200" t="s">
        <v>363</v>
      </c>
      <c r="G145" s="201" t="s">
        <v>132</v>
      </c>
      <c r="H145" s="202">
        <v>36</v>
      </c>
      <c r="I145" s="203"/>
      <c r="J145" s="204">
        <f>ROUND(I145*H145,2)</f>
        <v>0</v>
      </c>
      <c r="K145" s="205"/>
      <c r="L145" s="45"/>
      <c r="M145" s="206" t="s">
        <v>19</v>
      </c>
      <c r="N145" s="207" t="s">
        <v>39</v>
      </c>
      <c r="O145" s="85"/>
      <c r="P145" s="208">
        <f>O145*H145</f>
        <v>0</v>
      </c>
      <c r="Q145" s="208">
        <v>0</v>
      </c>
      <c r="R145" s="208">
        <f>Q145*H145</f>
        <v>0</v>
      </c>
      <c r="S145" s="208">
        <v>0</v>
      </c>
      <c r="T145" s="20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0" t="s">
        <v>123</v>
      </c>
      <c r="AT145" s="210" t="s">
        <v>119</v>
      </c>
      <c r="AU145" s="210" t="s">
        <v>76</v>
      </c>
      <c r="AY145" s="18" t="s">
        <v>118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18" t="s">
        <v>76</v>
      </c>
      <c r="BK145" s="211">
        <f>ROUND(I145*H145,2)</f>
        <v>0</v>
      </c>
      <c r="BL145" s="18" t="s">
        <v>123</v>
      </c>
      <c r="BM145" s="210" t="s">
        <v>364</v>
      </c>
    </row>
    <row r="146" spans="1:65" s="2" customFormat="1" ht="33" customHeight="1">
      <c r="A146" s="39"/>
      <c r="B146" s="40"/>
      <c r="C146" s="217" t="s">
        <v>365</v>
      </c>
      <c r="D146" s="217" t="s">
        <v>188</v>
      </c>
      <c r="E146" s="218" t="s">
        <v>366</v>
      </c>
      <c r="F146" s="219" t="s">
        <v>367</v>
      </c>
      <c r="G146" s="220" t="s">
        <v>132</v>
      </c>
      <c r="H146" s="221">
        <v>3</v>
      </c>
      <c r="I146" s="222"/>
      <c r="J146" s="223">
        <f>ROUND(I146*H146,2)</f>
        <v>0</v>
      </c>
      <c r="K146" s="224"/>
      <c r="L146" s="225"/>
      <c r="M146" s="226" t="s">
        <v>19</v>
      </c>
      <c r="N146" s="227" t="s">
        <v>39</v>
      </c>
      <c r="O146" s="85"/>
      <c r="P146" s="208">
        <f>O146*H146</f>
        <v>0</v>
      </c>
      <c r="Q146" s="208">
        <v>0</v>
      </c>
      <c r="R146" s="208">
        <f>Q146*H146</f>
        <v>0</v>
      </c>
      <c r="S146" s="208">
        <v>0</v>
      </c>
      <c r="T146" s="20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0" t="s">
        <v>191</v>
      </c>
      <c r="AT146" s="210" t="s">
        <v>188</v>
      </c>
      <c r="AU146" s="210" t="s">
        <v>76</v>
      </c>
      <c r="AY146" s="18" t="s">
        <v>118</v>
      </c>
      <c r="BE146" s="211">
        <f>IF(N146="základní",J146,0)</f>
        <v>0</v>
      </c>
      <c r="BF146" s="211">
        <f>IF(N146="snížená",J146,0)</f>
        <v>0</v>
      </c>
      <c r="BG146" s="211">
        <f>IF(N146="zákl. přenesená",J146,0)</f>
        <v>0</v>
      </c>
      <c r="BH146" s="211">
        <f>IF(N146="sníž. přenesená",J146,0)</f>
        <v>0</v>
      </c>
      <c r="BI146" s="211">
        <f>IF(N146="nulová",J146,0)</f>
        <v>0</v>
      </c>
      <c r="BJ146" s="18" t="s">
        <v>76</v>
      </c>
      <c r="BK146" s="211">
        <f>ROUND(I146*H146,2)</f>
        <v>0</v>
      </c>
      <c r="BL146" s="18" t="s">
        <v>191</v>
      </c>
      <c r="BM146" s="210" t="s">
        <v>368</v>
      </c>
    </row>
    <row r="147" spans="1:65" s="2" customFormat="1" ht="33" customHeight="1">
      <c r="A147" s="39"/>
      <c r="B147" s="40"/>
      <c r="C147" s="217" t="s">
        <v>369</v>
      </c>
      <c r="D147" s="217" t="s">
        <v>188</v>
      </c>
      <c r="E147" s="218" t="s">
        <v>370</v>
      </c>
      <c r="F147" s="219" t="s">
        <v>371</v>
      </c>
      <c r="G147" s="220" t="s">
        <v>132</v>
      </c>
      <c r="H147" s="221">
        <v>3</v>
      </c>
      <c r="I147" s="222"/>
      <c r="J147" s="223">
        <f>ROUND(I147*H147,2)</f>
        <v>0</v>
      </c>
      <c r="K147" s="224"/>
      <c r="L147" s="225"/>
      <c r="M147" s="226" t="s">
        <v>19</v>
      </c>
      <c r="N147" s="227" t="s">
        <v>39</v>
      </c>
      <c r="O147" s="85"/>
      <c r="P147" s="208">
        <f>O147*H147</f>
        <v>0</v>
      </c>
      <c r="Q147" s="208">
        <v>0</v>
      </c>
      <c r="R147" s="208">
        <f>Q147*H147</f>
        <v>0</v>
      </c>
      <c r="S147" s="208">
        <v>0</v>
      </c>
      <c r="T147" s="20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0" t="s">
        <v>191</v>
      </c>
      <c r="AT147" s="210" t="s">
        <v>188</v>
      </c>
      <c r="AU147" s="210" t="s">
        <v>76</v>
      </c>
      <c r="AY147" s="18" t="s">
        <v>118</v>
      </c>
      <c r="BE147" s="211">
        <f>IF(N147="základní",J147,0)</f>
        <v>0</v>
      </c>
      <c r="BF147" s="211">
        <f>IF(N147="snížená",J147,0)</f>
        <v>0</v>
      </c>
      <c r="BG147" s="211">
        <f>IF(N147="zákl. přenesená",J147,0)</f>
        <v>0</v>
      </c>
      <c r="BH147" s="211">
        <f>IF(N147="sníž. přenesená",J147,0)</f>
        <v>0</v>
      </c>
      <c r="BI147" s="211">
        <f>IF(N147="nulová",J147,0)</f>
        <v>0</v>
      </c>
      <c r="BJ147" s="18" t="s">
        <v>76</v>
      </c>
      <c r="BK147" s="211">
        <f>ROUND(I147*H147,2)</f>
        <v>0</v>
      </c>
      <c r="BL147" s="18" t="s">
        <v>191</v>
      </c>
      <c r="BM147" s="210" t="s">
        <v>372</v>
      </c>
    </row>
    <row r="148" spans="1:65" s="2" customFormat="1" ht="33" customHeight="1">
      <c r="A148" s="39"/>
      <c r="B148" s="40"/>
      <c r="C148" s="217" t="s">
        <v>373</v>
      </c>
      <c r="D148" s="217" t="s">
        <v>188</v>
      </c>
      <c r="E148" s="218" t="s">
        <v>374</v>
      </c>
      <c r="F148" s="219" t="s">
        <v>375</v>
      </c>
      <c r="G148" s="220" t="s">
        <v>132</v>
      </c>
      <c r="H148" s="221">
        <v>12</v>
      </c>
      <c r="I148" s="222"/>
      <c r="J148" s="223">
        <f>ROUND(I148*H148,2)</f>
        <v>0</v>
      </c>
      <c r="K148" s="224"/>
      <c r="L148" s="225"/>
      <c r="M148" s="226" t="s">
        <v>19</v>
      </c>
      <c r="N148" s="227" t="s">
        <v>39</v>
      </c>
      <c r="O148" s="85"/>
      <c r="P148" s="208">
        <f>O148*H148</f>
        <v>0</v>
      </c>
      <c r="Q148" s="208">
        <v>0</v>
      </c>
      <c r="R148" s="208">
        <f>Q148*H148</f>
        <v>0</v>
      </c>
      <c r="S148" s="208">
        <v>0</v>
      </c>
      <c r="T148" s="20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0" t="s">
        <v>191</v>
      </c>
      <c r="AT148" s="210" t="s">
        <v>188</v>
      </c>
      <c r="AU148" s="210" t="s">
        <v>76</v>
      </c>
      <c r="AY148" s="18" t="s">
        <v>118</v>
      </c>
      <c r="BE148" s="211">
        <f>IF(N148="základní",J148,0)</f>
        <v>0</v>
      </c>
      <c r="BF148" s="211">
        <f>IF(N148="snížená",J148,0)</f>
        <v>0</v>
      </c>
      <c r="BG148" s="211">
        <f>IF(N148="zákl. přenesená",J148,0)</f>
        <v>0</v>
      </c>
      <c r="BH148" s="211">
        <f>IF(N148="sníž. přenesená",J148,0)</f>
        <v>0</v>
      </c>
      <c r="BI148" s="211">
        <f>IF(N148="nulová",J148,0)</f>
        <v>0</v>
      </c>
      <c r="BJ148" s="18" t="s">
        <v>76</v>
      </c>
      <c r="BK148" s="211">
        <f>ROUND(I148*H148,2)</f>
        <v>0</v>
      </c>
      <c r="BL148" s="18" t="s">
        <v>191</v>
      </c>
      <c r="BM148" s="210" t="s">
        <v>376</v>
      </c>
    </row>
    <row r="149" spans="1:65" s="2" customFormat="1" ht="33" customHeight="1">
      <c r="A149" s="39"/>
      <c r="B149" s="40"/>
      <c r="C149" s="217" t="s">
        <v>262</v>
      </c>
      <c r="D149" s="217" t="s">
        <v>188</v>
      </c>
      <c r="E149" s="218" t="s">
        <v>377</v>
      </c>
      <c r="F149" s="219" t="s">
        <v>378</v>
      </c>
      <c r="G149" s="220" t="s">
        <v>132</v>
      </c>
      <c r="H149" s="221">
        <v>3</v>
      </c>
      <c r="I149" s="222"/>
      <c r="J149" s="223">
        <f>ROUND(I149*H149,2)</f>
        <v>0</v>
      </c>
      <c r="K149" s="224"/>
      <c r="L149" s="225"/>
      <c r="M149" s="226" t="s">
        <v>19</v>
      </c>
      <c r="N149" s="227" t="s">
        <v>39</v>
      </c>
      <c r="O149" s="85"/>
      <c r="P149" s="208">
        <f>O149*H149</f>
        <v>0</v>
      </c>
      <c r="Q149" s="208">
        <v>0</v>
      </c>
      <c r="R149" s="208">
        <f>Q149*H149</f>
        <v>0</v>
      </c>
      <c r="S149" s="208">
        <v>0</v>
      </c>
      <c r="T149" s="20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0" t="s">
        <v>191</v>
      </c>
      <c r="AT149" s="210" t="s">
        <v>188</v>
      </c>
      <c r="AU149" s="210" t="s">
        <v>76</v>
      </c>
      <c r="AY149" s="18" t="s">
        <v>118</v>
      </c>
      <c r="BE149" s="211">
        <f>IF(N149="základní",J149,0)</f>
        <v>0</v>
      </c>
      <c r="BF149" s="211">
        <f>IF(N149="snížená",J149,0)</f>
        <v>0</v>
      </c>
      <c r="BG149" s="211">
        <f>IF(N149="zákl. přenesená",J149,0)</f>
        <v>0</v>
      </c>
      <c r="BH149" s="211">
        <f>IF(N149="sníž. přenesená",J149,0)</f>
        <v>0</v>
      </c>
      <c r="BI149" s="211">
        <f>IF(N149="nulová",J149,0)</f>
        <v>0</v>
      </c>
      <c r="BJ149" s="18" t="s">
        <v>76</v>
      </c>
      <c r="BK149" s="211">
        <f>ROUND(I149*H149,2)</f>
        <v>0</v>
      </c>
      <c r="BL149" s="18" t="s">
        <v>191</v>
      </c>
      <c r="BM149" s="210" t="s">
        <v>379</v>
      </c>
    </row>
    <row r="150" spans="1:65" s="2" customFormat="1" ht="33" customHeight="1">
      <c r="A150" s="39"/>
      <c r="B150" s="40"/>
      <c r="C150" s="217" t="s">
        <v>380</v>
      </c>
      <c r="D150" s="217" t="s">
        <v>188</v>
      </c>
      <c r="E150" s="218" t="s">
        <v>381</v>
      </c>
      <c r="F150" s="219" t="s">
        <v>382</v>
      </c>
      <c r="G150" s="220" t="s">
        <v>132</v>
      </c>
      <c r="H150" s="221">
        <v>3</v>
      </c>
      <c r="I150" s="222"/>
      <c r="J150" s="223">
        <f>ROUND(I150*H150,2)</f>
        <v>0</v>
      </c>
      <c r="K150" s="224"/>
      <c r="L150" s="225"/>
      <c r="M150" s="226" t="s">
        <v>19</v>
      </c>
      <c r="N150" s="227" t="s">
        <v>39</v>
      </c>
      <c r="O150" s="85"/>
      <c r="P150" s="208">
        <f>O150*H150</f>
        <v>0</v>
      </c>
      <c r="Q150" s="208">
        <v>0</v>
      </c>
      <c r="R150" s="208">
        <f>Q150*H150</f>
        <v>0</v>
      </c>
      <c r="S150" s="208">
        <v>0</v>
      </c>
      <c r="T150" s="20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0" t="s">
        <v>191</v>
      </c>
      <c r="AT150" s="210" t="s">
        <v>188</v>
      </c>
      <c r="AU150" s="210" t="s">
        <v>76</v>
      </c>
      <c r="AY150" s="18" t="s">
        <v>118</v>
      </c>
      <c r="BE150" s="211">
        <f>IF(N150="základní",J150,0)</f>
        <v>0</v>
      </c>
      <c r="BF150" s="211">
        <f>IF(N150="snížená",J150,0)</f>
        <v>0</v>
      </c>
      <c r="BG150" s="211">
        <f>IF(N150="zákl. přenesená",J150,0)</f>
        <v>0</v>
      </c>
      <c r="BH150" s="211">
        <f>IF(N150="sníž. přenesená",J150,0)</f>
        <v>0</v>
      </c>
      <c r="BI150" s="211">
        <f>IF(N150="nulová",J150,0)</f>
        <v>0</v>
      </c>
      <c r="BJ150" s="18" t="s">
        <v>76</v>
      </c>
      <c r="BK150" s="211">
        <f>ROUND(I150*H150,2)</f>
        <v>0</v>
      </c>
      <c r="BL150" s="18" t="s">
        <v>191</v>
      </c>
      <c r="BM150" s="210" t="s">
        <v>383</v>
      </c>
    </row>
    <row r="151" spans="1:65" s="2" customFormat="1" ht="33" customHeight="1">
      <c r="A151" s="39"/>
      <c r="B151" s="40"/>
      <c r="C151" s="217" t="s">
        <v>384</v>
      </c>
      <c r="D151" s="217" t="s">
        <v>188</v>
      </c>
      <c r="E151" s="218" t="s">
        <v>385</v>
      </c>
      <c r="F151" s="219" t="s">
        <v>386</v>
      </c>
      <c r="G151" s="220" t="s">
        <v>132</v>
      </c>
      <c r="H151" s="221">
        <v>6</v>
      </c>
      <c r="I151" s="222"/>
      <c r="J151" s="223">
        <f>ROUND(I151*H151,2)</f>
        <v>0</v>
      </c>
      <c r="K151" s="224"/>
      <c r="L151" s="225"/>
      <c r="M151" s="226" t="s">
        <v>19</v>
      </c>
      <c r="N151" s="227" t="s">
        <v>39</v>
      </c>
      <c r="O151" s="85"/>
      <c r="P151" s="208">
        <f>O151*H151</f>
        <v>0</v>
      </c>
      <c r="Q151" s="208">
        <v>0</v>
      </c>
      <c r="R151" s="208">
        <f>Q151*H151</f>
        <v>0</v>
      </c>
      <c r="S151" s="208">
        <v>0</v>
      </c>
      <c r="T151" s="20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0" t="s">
        <v>191</v>
      </c>
      <c r="AT151" s="210" t="s">
        <v>188</v>
      </c>
      <c r="AU151" s="210" t="s">
        <v>76</v>
      </c>
      <c r="AY151" s="18" t="s">
        <v>118</v>
      </c>
      <c r="BE151" s="211">
        <f>IF(N151="základní",J151,0)</f>
        <v>0</v>
      </c>
      <c r="BF151" s="211">
        <f>IF(N151="snížená",J151,0)</f>
        <v>0</v>
      </c>
      <c r="BG151" s="211">
        <f>IF(N151="zákl. přenesená",J151,0)</f>
        <v>0</v>
      </c>
      <c r="BH151" s="211">
        <f>IF(N151="sníž. přenesená",J151,0)</f>
        <v>0</v>
      </c>
      <c r="BI151" s="211">
        <f>IF(N151="nulová",J151,0)</f>
        <v>0</v>
      </c>
      <c r="BJ151" s="18" t="s">
        <v>76</v>
      </c>
      <c r="BK151" s="211">
        <f>ROUND(I151*H151,2)</f>
        <v>0</v>
      </c>
      <c r="BL151" s="18" t="s">
        <v>191</v>
      </c>
      <c r="BM151" s="210" t="s">
        <v>387</v>
      </c>
    </row>
    <row r="152" spans="1:65" s="2" customFormat="1" ht="33" customHeight="1">
      <c r="A152" s="39"/>
      <c r="B152" s="40"/>
      <c r="C152" s="217" t="s">
        <v>388</v>
      </c>
      <c r="D152" s="217" t="s">
        <v>188</v>
      </c>
      <c r="E152" s="218" t="s">
        <v>389</v>
      </c>
      <c r="F152" s="219" t="s">
        <v>390</v>
      </c>
      <c r="G152" s="220" t="s">
        <v>132</v>
      </c>
      <c r="H152" s="221">
        <v>3</v>
      </c>
      <c r="I152" s="222"/>
      <c r="J152" s="223">
        <f>ROUND(I152*H152,2)</f>
        <v>0</v>
      </c>
      <c r="K152" s="224"/>
      <c r="L152" s="225"/>
      <c r="M152" s="226" t="s">
        <v>19</v>
      </c>
      <c r="N152" s="227" t="s">
        <v>39</v>
      </c>
      <c r="O152" s="85"/>
      <c r="P152" s="208">
        <f>O152*H152</f>
        <v>0</v>
      </c>
      <c r="Q152" s="208">
        <v>0</v>
      </c>
      <c r="R152" s="208">
        <f>Q152*H152</f>
        <v>0</v>
      </c>
      <c r="S152" s="208">
        <v>0</v>
      </c>
      <c r="T152" s="20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0" t="s">
        <v>191</v>
      </c>
      <c r="AT152" s="210" t="s">
        <v>188</v>
      </c>
      <c r="AU152" s="210" t="s">
        <v>76</v>
      </c>
      <c r="AY152" s="18" t="s">
        <v>118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18" t="s">
        <v>76</v>
      </c>
      <c r="BK152" s="211">
        <f>ROUND(I152*H152,2)</f>
        <v>0</v>
      </c>
      <c r="BL152" s="18" t="s">
        <v>191</v>
      </c>
      <c r="BM152" s="210" t="s">
        <v>391</v>
      </c>
    </row>
    <row r="153" spans="1:65" s="2" customFormat="1" ht="24.15" customHeight="1">
      <c r="A153" s="39"/>
      <c r="B153" s="40"/>
      <c r="C153" s="217" t="s">
        <v>392</v>
      </c>
      <c r="D153" s="217" t="s">
        <v>188</v>
      </c>
      <c r="E153" s="218" t="s">
        <v>393</v>
      </c>
      <c r="F153" s="219" t="s">
        <v>394</v>
      </c>
      <c r="G153" s="220" t="s">
        <v>132</v>
      </c>
      <c r="H153" s="221">
        <v>3</v>
      </c>
      <c r="I153" s="222"/>
      <c r="J153" s="223">
        <f>ROUND(I153*H153,2)</f>
        <v>0</v>
      </c>
      <c r="K153" s="224"/>
      <c r="L153" s="225"/>
      <c r="M153" s="226" t="s">
        <v>19</v>
      </c>
      <c r="N153" s="227" t="s">
        <v>39</v>
      </c>
      <c r="O153" s="85"/>
      <c r="P153" s="208">
        <f>O153*H153</f>
        <v>0</v>
      </c>
      <c r="Q153" s="208">
        <v>0</v>
      </c>
      <c r="R153" s="208">
        <f>Q153*H153</f>
        <v>0</v>
      </c>
      <c r="S153" s="208">
        <v>0</v>
      </c>
      <c r="T153" s="20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0" t="s">
        <v>191</v>
      </c>
      <c r="AT153" s="210" t="s">
        <v>188</v>
      </c>
      <c r="AU153" s="210" t="s">
        <v>76</v>
      </c>
      <c r="AY153" s="18" t="s">
        <v>118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18" t="s">
        <v>76</v>
      </c>
      <c r="BK153" s="211">
        <f>ROUND(I153*H153,2)</f>
        <v>0</v>
      </c>
      <c r="BL153" s="18" t="s">
        <v>191</v>
      </c>
      <c r="BM153" s="210" t="s">
        <v>395</v>
      </c>
    </row>
    <row r="154" spans="1:65" s="2" customFormat="1" ht="21.75" customHeight="1">
      <c r="A154" s="39"/>
      <c r="B154" s="40"/>
      <c r="C154" s="198" t="s">
        <v>396</v>
      </c>
      <c r="D154" s="198" t="s">
        <v>119</v>
      </c>
      <c r="E154" s="199" t="s">
        <v>397</v>
      </c>
      <c r="F154" s="200" t="s">
        <v>398</v>
      </c>
      <c r="G154" s="201" t="s">
        <v>132</v>
      </c>
      <c r="H154" s="202">
        <v>1</v>
      </c>
      <c r="I154" s="203"/>
      <c r="J154" s="204">
        <f>ROUND(I154*H154,2)</f>
        <v>0</v>
      </c>
      <c r="K154" s="205"/>
      <c r="L154" s="45"/>
      <c r="M154" s="206" t="s">
        <v>19</v>
      </c>
      <c r="N154" s="207" t="s">
        <v>39</v>
      </c>
      <c r="O154" s="85"/>
      <c r="P154" s="208">
        <f>O154*H154</f>
        <v>0</v>
      </c>
      <c r="Q154" s="208">
        <v>0</v>
      </c>
      <c r="R154" s="208">
        <f>Q154*H154</f>
        <v>0</v>
      </c>
      <c r="S154" s="208">
        <v>0</v>
      </c>
      <c r="T154" s="20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0" t="s">
        <v>262</v>
      </c>
      <c r="AT154" s="210" t="s">
        <v>119</v>
      </c>
      <c r="AU154" s="210" t="s">
        <v>76</v>
      </c>
      <c r="AY154" s="18" t="s">
        <v>118</v>
      </c>
      <c r="BE154" s="211">
        <f>IF(N154="základní",J154,0)</f>
        <v>0</v>
      </c>
      <c r="BF154" s="211">
        <f>IF(N154="snížená",J154,0)</f>
        <v>0</v>
      </c>
      <c r="BG154" s="211">
        <f>IF(N154="zákl. přenesená",J154,0)</f>
        <v>0</v>
      </c>
      <c r="BH154" s="211">
        <f>IF(N154="sníž. přenesená",J154,0)</f>
        <v>0</v>
      </c>
      <c r="BI154" s="211">
        <f>IF(N154="nulová",J154,0)</f>
        <v>0</v>
      </c>
      <c r="BJ154" s="18" t="s">
        <v>76</v>
      </c>
      <c r="BK154" s="211">
        <f>ROUND(I154*H154,2)</f>
        <v>0</v>
      </c>
      <c r="BL154" s="18" t="s">
        <v>262</v>
      </c>
      <c r="BM154" s="210" t="s">
        <v>399</v>
      </c>
    </row>
    <row r="155" spans="1:65" s="2" customFormat="1" ht="24.15" customHeight="1">
      <c r="A155" s="39"/>
      <c r="B155" s="40"/>
      <c r="C155" s="217" t="s">
        <v>400</v>
      </c>
      <c r="D155" s="217" t="s">
        <v>188</v>
      </c>
      <c r="E155" s="218" t="s">
        <v>401</v>
      </c>
      <c r="F155" s="219" t="s">
        <v>402</v>
      </c>
      <c r="G155" s="220" t="s">
        <v>132</v>
      </c>
      <c r="H155" s="221">
        <v>1</v>
      </c>
      <c r="I155" s="222"/>
      <c r="J155" s="223">
        <f>ROUND(I155*H155,2)</f>
        <v>0</v>
      </c>
      <c r="K155" s="224"/>
      <c r="L155" s="225"/>
      <c r="M155" s="226" t="s">
        <v>19</v>
      </c>
      <c r="N155" s="227" t="s">
        <v>39</v>
      </c>
      <c r="O155" s="85"/>
      <c r="P155" s="208">
        <f>O155*H155</f>
        <v>0</v>
      </c>
      <c r="Q155" s="208">
        <v>0</v>
      </c>
      <c r="R155" s="208">
        <f>Q155*H155</f>
        <v>0</v>
      </c>
      <c r="S155" s="208">
        <v>0</v>
      </c>
      <c r="T155" s="20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0" t="s">
        <v>191</v>
      </c>
      <c r="AT155" s="210" t="s">
        <v>188</v>
      </c>
      <c r="AU155" s="210" t="s">
        <v>76</v>
      </c>
      <c r="AY155" s="18" t="s">
        <v>118</v>
      </c>
      <c r="BE155" s="211">
        <f>IF(N155="základní",J155,0)</f>
        <v>0</v>
      </c>
      <c r="BF155" s="211">
        <f>IF(N155="snížená",J155,0)</f>
        <v>0</v>
      </c>
      <c r="BG155" s="211">
        <f>IF(N155="zákl. přenesená",J155,0)</f>
        <v>0</v>
      </c>
      <c r="BH155" s="211">
        <f>IF(N155="sníž. přenesená",J155,0)</f>
        <v>0</v>
      </c>
      <c r="BI155" s="211">
        <f>IF(N155="nulová",J155,0)</f>
        <v>0</v>
      </c>
      <c r="BJ155" s="18" t="s">
        <v>76</v>
      </c>
      <c r="BK155" s="211">
        <f>ROUND(I155*H155,2)</f>
        <v>0</v>
      </c>
      <c r="BL155" s="18" t="s">
        <v>191</v>
      </c>
      <c r="BM155" s="210" t="s">
        <v>403</v>
      </c>
    </row>
    <row r="156" spans="1:47" s="2" customFormat="1" ht="12">
      <c r="A156" s="39"/>
      <c r="B156" s="40"/>
      <c r="C156" s="41"/>
      <c r="D156" s="212" t="s">
        <v>134</v>
      </c>
      <c r="E156" s="41"/>
      <c r="F156" s="213" t="s">
        <v>404</v>
      </c>
      <c r="G156" s="41"/>
      <c r="H156" s="41"/>
      <c r="I156" s="214"/>
      <c r="J156" s="41"/>
      <c r="K156" s="41"/>
      <c r="L156" s="45"/>
      <c r="M156" s="215"/>
      <c r="N156" s="216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134</v>
      </c>
      <c r="AU156" s="18" t="s">
        <v>76</v>
      </c>
    </row>
    <row r="157" spans="1:65" s="2" customFormat="1" ht="21.75" customHeight="1">
      <c r="A157" s="39"/>
      <c r="B157" s="40"/>
      <c r="C157" s="198" t="s">
        <v>405</v>
      </c>
      <c r="D157" s="198" t="s">
        <v>119</v>
      </c>
      <c r="E157" s="199" t="s">
        <v>406</v>
      </c>
      <c r="F157" s="200" t="s">
        <v>407</v>
      </c>
      <c r="G157" s="201" t="s">
        <v>132</v>
      </c>
      <c r="H157" s="202">
        <v>1</v>
      </c>
      <c r="I157" s="203"/>
      <c r="J157" s="204">
        <f>ROUND(I157*H157,2)</f>
        <v>0</v>
      </c>
      <c r="K157" s="205"/>
      <c r="L157" s="45"/>
      <c r="M157" s="206" t="s">
        <v>19</v>
      </c>
      <c r="N157" s="207" t="s">
        <v>39</v>
      </c>
      <c r="O157" s="85"/>
      <c r="P157" s="208">
        <f>O157*H157</f>
        <v>0</v>
      </c>
      <c r="Q157" s="208">
        <v>0</v>
      </c>
      <c r="R157" s="208">
        <f>Q157*H157</f>
        <v>0</v>
      </c>
      <c r="S157" s="208">
        <v>0</v>
      </c>
      <c r="T157" s="20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0" t="s">
        <v>123</v>
      </c>
      <c r="AT157" s="210" t="s">
        <v>119</v>
      </c>
      <c r="AU157" s="210" t="s">
        <v>76</v>
      </c>
      <c r="AY157" s="18" t="s">
        <v>118</v>
      </c>
      <c r="BE157" s="211">
        <f>IF(N157="základní",J157,0)</f>
        <v>0</v>
      </c>
      <c r="BF157" s="211">
        <f>IF(N157="snížená",J157,0)</f>
        <v>0</v>
      </c>
      <c r="BG157" s="211">
        <f>IF(N157="zákl. přenesená",J157,0)</f>
        <v>0</v>
      </c>
      <c r="BH157" s="211">
        <f>IF(N157="sníž. přenesená",J157,0)</f>
        <v>0</v>
      </c>
      <c r="BI157" s="211">
        <f>IF(N157="nulová",J157,0)</f>
        <v>0</v>
      </c>
      <c r="BJ157" s="18" t="s">
        <v>76</v>
      </c>
      <c r="BK157" s="211">
        <f>ROUND(I157*H157,2)</f>
        <v>0</v>
      </c>
      <c r="BL157" s="18" t="s">
        <v>123</v>
      </c>
      <c r="BM157" s="210" t="s">
        <v>408</v>
      </c>
    </row>
    <row r="158" spans="1:65" s="2" customFormat="1" ht="24.15" customHeight="1">
      <c r="A158" s="39"/>
      <c r="B158" s="40"/>
      <c r="C158" s="217" t="s">
        <v>409</v>
      </c>
      <c r="D158" s="217" t="s">
        <v>188</v>
      </c>
      <c r="E158" s="218" t="s">
        <v>410</v>
      </c>
      <c r="F158" s="219" t="s">
        <v>411</v>
      </c>
      <c r="G158" s="220" t="s">
        <v>132</v>
      </c>
      <c r="H158" s="221">
        <v>1</v>
      </c>
      <c r="I158" s="222"/>
      <c r="J158" s="223">
        <f>ROUND(I158*H158,2)</f>
        <v>0</v>
      </c>
      <c r="K158" s="224"/>
      <c r="L158" s="225"/>
      <c r="M158" s="226" t="s">
        <v>19</v>
      </c>
      <c r="N158" s="227" t="s">
        <v>39</v>
      </c>
      <c r="O158" s="85"/>
      <c r="P158" s="208">
        <f>O158*H158</f>
        <v>0</v>
      </c>
      <c r="Q158" s="208">
        <v>0</v>
      </c>
      <c r="R158" s="208">
        <f>Q158*H158</f>
        <v>0</v>
      </c>
      <c r="S158" s="208">
        <v>0</v>
      </c>
      <c r="T158" s="20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0" t="s">
        <v>191</v>
      </c>
      <c r="AT158" s="210" t="s">
        <v>188</v>
      </c>
      <c r="AU158" s="210" t="s">
        <v>76</v>
      </c>
      <c r="AY158" s="18" t="s">
        <v>118</v>
      </c>
      <c r="BE158" s="211">
        <f>IF(N158="základní",J158,0)</f>
        <v>0</v>
      </c>
      <c r="BF158" s="211">
        <f>IF(N158="snížená",J158,0)</f>
        <v>0</v>
      </c>
      <c r="BG158" s="211">
        <f>IF(N158="zákl. přenesená",J158,0)</f>
        <v>0</v>
      </c>
      <c r="BH158" s="211">
        <f>IF(N158="sníž. přenesená",J158,0)</f>
        <v>0</v>
      </c>
      <c r="BI158" s="211">
        <f>IF(N158="nulová",J158,0)</f>
        <v>0</v>
      </c>
      <c r="BJ158" s="18" t="s">
        <v>76</v>
      </c>
      <c r="BK158" s="211">
        <f>ROUND(I158*H158,2)</f>
        <v>0</v>
      </c>
      <c r="BL158" s="18" t="s">
        <v>191</v>
      </c>
      <c r="BM158" s="210" t="s">
        <v>412</v>
      </c>
    </row>
    <row r="159" spans="1:47" s="2" customFormat="1" ht="12">
      <c r="A159" s="39"/>
      <c r="B159" s="40"/>
      <c r="C159" s="41"/>
      <c r="D159" s="212" t="s">
        <v>134</v>
      </c>
      <c r="E159" s="41"/>
      <c r="F159" s="213" t="s">
        <v>413</v>
      </c>
      <c r="G159" s="41"/>
      <c r="H159" s="41"/>
      <c r="I159" s="214"/>
      <c r="J159" s="41"/>
      <c r="K159" s="41"/>
      <c r="L159" s="45"/>
      <c r="M159" s="215"/>
      <c r="N159" s="216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134</v>
      </c>
      <c r="AU159" s="18" t="s">
        <v>76</v>
      </c>
    </row>
    <row r="160" spans="1:65" s="2" customFormat="1" ht="16.5" customHeight="1">
      <c r="A160" s="39"/>
      <c r="B160" s="40"/>
      <c r="C160" s="198" t="s">
        <v>414</v>
      </c>
      <c r="D160" s="198" t="s">
        <v>119</v>
      </c>
      <c r="E160" s="199" t="s">
        <v>415</v>
      </c>
      <c r="F160" s="200" t="s">
        <v>416</v>
      </c>
      <c r="G160" s="201" t="s">
        <v>132</v>
      </c>
      <c r="H160" s="202">
        <v>2</v>
      </c>
      <c r="I160" s="203"/>
      <c r="J160" s="204">
        <f>ROUND(I160*H160,2)</f>
        <v>0</v>
      </c>
      <c r="K160" s="205"/>
      <c r="L160" s="45"/>
      <c r="M160" s="206" t="s">
        <v>19</v>
      </c>
      <c r="N160" s="207" t="s">
        <v>39</v>
      </c>
      <c r="O160" s="85"/>
      <c r="P160" s="208">
        <f>O160*H160</f>
        <v>0</v>
      </c>
      <c r="Q160" s="208">
        <v>0</v>
      </c>
      <c r="R160" s="208">
        <f>Q160*H160</f>
        <v>0</v>
      </c>
      <c r="S160" s="208">
        <v>0</v>
      </c>
      <c r="T160" s="20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0" t="s">
        <v>123</v>
      </c>
      <c r="AT160" s="210" t="s">
        <v>119</v>
      </c>
      <c r="AU160" s="210" t="s">
        <v>76</v>
      </c>
      <c r="AY160" s="18" t="s">
        <v>118</v>
      </c>
      <c r="BE160" s="211">
        <f>IF(N160="základní",J160,0)</f>
        <v>0</v>
      </c>
      <c r="BF160" s="211">
        <f>IF(N160="snížená",J160,0)</f>
        <v>0</v>
      </c>
      <c r="BG160" s="211">
        <f>IF(N160="zákl. přenesená",J160,0)</f>
        <v>0</v>
      </c>
      <c r="BH160" s="211">
        <f>IF(N160="sníž. přenesená",J160,0)</f>
        <v>0</v>
      </c>
      <c r="BI160" s="211">
        <f>IF(N160="nulová",J160,0)</f>
        <v>0</v>
      </c>
      <c r="BJ160" s="18" t="s">
        <v>76</v>
      </c>
      <c r="BK160" s="211">
        <f>ROUND(I160*H160,2)</f>
        <v>0</v>
      </c>
      <c r="BL160" s="18" t="s">
        <v>123</v>
      </c>
      <c r="BM160" s="210" t="s">
        <v>417</v>
      </c>
    </row>
    <row r="161" spans="1:65" s="2" customFormat="1" ht="16.5" customHeight="1">
      <c r="A161" s="39"/>
      <c r="B161" s="40"/>
      <c r="C161" s="217" t="s">
        <v>418</v>
      </c>
      <c r="D161" s="217" t="s">
        <v>188</v>
      </c>
      <c r="E161" s="218" t="s">
        <v>419</v>
      </c>
      <c r="F161" s="219" t="s">
        <v>420</v>
      </c>
      <c r="G161" s="220" t="s">
        <v>132</v>
      </c>
      <c r="H161" s="221">
        <v>1</v>
      </c>
      <c r="I161" s="222"/>
      <c r="J161" s="223">
        <f>ROUND(I161*H161,2)</f>
        <v>0</v>
      </c>
      <c r="K161" s="224"/>
      <c r="L161" s="225"/>
      <c r="M161" s="226" t="s">
        <v>19</v>
      </c>
      <c r="N161" s="227" t="s">
        <v>39</v>
      </c>
      <c r="O161" s="85"/>
      <c r="P161" s="208">
        <f>O161*H161</f>
        <v>0</v>
      </c>
      <c r="Q161" s="208">
        <v>0</v>
      </c>
      <c r="R161" s="208">
        <f>Q161*H161</f>
        <v>0</v>
      </c>
      <c r="S161" s="208">
        <v>0</v>
      </c>
      <c r="T161" s="20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0" t="s">
        <v>191</v>
      </c>
      <c r="AT161" s="210" t="s">
        <v>188</v>
      </c>
      <c r="AU161" s="210" t="s">
        <v>76</v>
      </c>
      <c r="AY161" s="18" t="s">
        <v>118</v>
      </c>
      <c r="BE161" s="211">
        <f>IF(N161="základní",J161,0)</f>
        <v>0</v>
      </c>
      <c r="BF161" s="211">
        <f>IF(N161="snížená",J161,0)</f>
        <v>0</v>
      </c>
      <c r="BG161" s="211">
        <f>IF(N161="zákl. přenesená",J161,0)</f>
        <v>0</v>
      </c>
      <c r="BH161" s="211">
        <f>IF(N161="sníž. přenesená",J161,0)</f>
        <v>0</v>
      </c>
      <c r="BI161" s="211">
        <f>IF(N161="nulová",J161,0)</f>
        <v>0</v>
      </c>
      <c r="BJ161" s="18" t="s">
        <v>76</v>
      </c>
      <c r="BK161" s="211">
        <f>ROUND(I161*H161,2)</f>
        <v>0</v>
      </c>
      <c r="BL161" s="18" t="s">
        <v>191</v>
      </c>
      <c r="BM161" s="210" t="s">
        <v>421</v>
      </c>
    </row>
    <row r="162" spans="1:47" s="2" customFormat="1" ht="12">
      <c r="A162" s="39"/>
      <c r="B162" s="40"/>
      <c r="C162" s="41"/>
      <c r="D162" s="212" t="s">
        <v>134</v>
      </c>
      <c r="E162" s="41"/>
      <c r="F162" s="213" t="s">
        <v>422</v>
      </c>
      <c r="G162" s="41"/>
      <c r="H162" s="41"/>
      <c r="I162" s="214"/>
      <c r="J162" s="41"/>
      <c r="K162" s="41"/>
      <c r="L162" s="45"/>
      <c r="M162" s="215"/>
      <c r="N162" s="216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134</v>
      </c>
      <c r="AU162" s="18" t="s">
        <v>76</v>
      </c>
    </row>
    <row r="163" spans="1:65" s="2" customFormat="1" ht="16.5" customHeight="1">
      <c r="A163" s="39"/>
      <c r="B163" s="40"/>
      <c r="C163" s="217" t="s">
        <v>423</v>
      </c>
      <c r="D163" s="217" t="s">
        <v>188</v>
      </c>
      <c r="E163" s="218" t="s">
        <v>424</v>
      </c>
      <c r="F163" s="219" t="s">
        <v>425</v>
      </c>
      <c r="G163" s="220" t="s">
        <v>132</v>
      </c>
      <c r="H163" s="221">
        <v>1</v>
      </c>
      <c r="I163" s="222"/>
      <c r="J163" s="223">
        <f>ROUND(I163*H163,2)</f>
        <v>0</v>
      </c>
      <c r="K163" s="224"/>
      <c r="L163" s="225"/>
      <c r="M163" s="226" t="s">
        <v>19</v>
      </c>
      <c r="N163" s="227" t="s">
        <v>39</v>
      </c>
      <c r="O163" s="85"/>
      <c r="P163" s="208">
        <f>O163*H163</f>
        <v>0</v>
      </c>
      <c r="Q163" s="208">
        <v>0</v>
      </c>
      <c r="R163" s="208">
        <f>Q163*H163</f>
        <v>0</v>
      </c>
      <c r="S163" s="208">
        <v>0</v>
      </c>
      <c r="T163" s="20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0" t="s">
        <v>191</v>
      </c>
      <c r="AT163" s="210" t="s">
        <v>188</v>
      </c>
      <c r="AU163" s="210" t="s">
        <v>76</v>
      </c>
      <c r="AY163" s="18" t="s">
        <v>118</v>
      </c>
      <c r="BE163" s="211">
        <f>IF(N163="základní",J163,0)</f>
        <v>0</v>
      </c>
      <c r="BF163" s="211">
        <f>IF(N163="snížená",J163,0)</f>
        <v>0</v>
      </c>
      <c r="BG163" s="211">
        <f>IF(N163="zákl. přenesená",J163,0)</f>
        <v>0</v>
      </c>
      <c r="BH163" s="211">
        <f>IF(N163="sníž. přenesená",J163,0)</f>
        <v>0</v>
      </c>
      <c r="BI163" s="211">
        <f>IF(N163="nulová",J163,0)</f>
        <v>0</v>
      </c>
      <c r="BJ163" s="18" t="s">
        <v>76</v>
      </c>
      <c r="BK163" s="211">
        <f>ROUND(I163*H163,2)</f>
        <v>0</v>
      </c>
      <c r="BL163" s="18" t="s">
        <v>191</v>
      </c>
      <c r="BM163" s="210" t="s">
        <v>426</v>
      </c>
    </row>
    <row r="164" spans="1:47" s="2" customFormat="1" ht="12">
      <c r="A164" s="39"/>
      <c r="B164" s="40"/>
      <c r="C164" s="41"/>
      <c r="D164" s="212" t="s">
        <v>134</v>
      </c>
      <c r="E164" s="41"/>
      <c r="F164" s="213" t="s">
        <v>427</v>
      </c>
      <c r="G164" s="41"/>
      <c r="H164" s="41"/>
      <c r="I164" s="214"/>
      <c r="J164" s="41"/>
      <c r="K164" s="41"/>
      <c r="L164" s="45"/>
      <c r="M164" s="215"/>
      <c r="N164" s="216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134</v>
      </c>
      <c r="AU164" s="18" t="s">
        <v>76</v>
      </c>
    </row>
    <row r="165" spans="1:65" s="2" customFormat="1" ht="16.5" customHeight="1">
      <c r="A165" s="39"/>
      <c r="B165" s="40"/>
      <c r="C165" s="198" t="s">
        <v>428</v>
      </c>
      <c r="D165" s="198" t="s">
        <v>119</v>
      </c>
      <c r="E165" s="199" t="s">
        <v>429</v>
      </c>
      <c r="F165" s="200" t="s">
        <v>430</v>
      </c>
      <c r="G165" s="201" t="s">
        <v>132</v>
      </c>
      <c r="H165" s="202">
        <v>2</v>
      </c>
      <c r="I165" s="203"/>
      <c r="J165" s="204">
        <f>ROUND(I165*H165,2)</f>
        <v>0</v>
      </c>
      <c r="K165" s="205"/>
      <c r="L165" s="45"/>
      <c r="M165" s="206" t="s">
        <v>19</v>
      </c>
      <c r="N165" s="207" t="s">
        <v>39</v>
      </c>
      <c r="O165" s="85"/>
      <c r="P165" s="208">
        <f>O165*H165</f>
        <v>0</v>
      </c>
      <c r="Q165" s="208">
        <v>0</v>
      </c>
      <c r="R165" s="208">
        <f>Q165*H165</f>
        <v>0</v>
      </c>
      <c r="S165" s="208">
        <v>0</v>
      </c>
      <c r="T165" s="20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0" t="s">
        <v>262</v>
      </c>
      <c r="AT165" s="210" t="s">
        <v>119</v>
      </c>
      <c r="AU165" s="210" t="s">
        <v>76</v>
      </c>
      <c r="AY165" s="18" t="s">
        <v>118</v>
      </c>
      <c r="BE165" s="211">
        <f>IF(N165="základní",J165,0)</f>
        <v>0</v>
      </c>
      <c r="BF165" s="211">
        <f>IF(N165="snížená",J165,0)</f>
        <v>0</v>
      </c>
      <c r="BG165" s="211">
        <f>IF(N165="zákl. přenesená",J165,0)</f>
        <v>0</v>
      </c>
      <c r="BH165" s="211">
        <f>IF(N165="sníž. přenesená",J165,0)</f>
        <v>0</v>
      </c>
      <c r="BI165" s="211">
        <f>IF(N165="nulová",J165,0)</f>
        <v>0</v>
      </c>
      <c r="BJ165" s="18" t="s">
        <v>76</v>
      </c>
      <c r="BK165" s="211">
        <f>ROUND(I165*H165,2)</f>
        <v>0</v>
      </c>
      <c r="BL165" s="18" t="s">
        <v>262</v>
      </c>
      <c r="BM165" s="210" t="s">
        <v>431</v>
      </c>
    </row>
    <row r="166" spans="1:65" s="2" customFormat="1" ht="16.5" customHeight="1">
      <c r="A166" s="39"/>
      <c r="B166" s="40"/>
      <c r="C166" s="217" t="s">
        <v>432</v>
      </c>
      <c r="D166" s="217" t="s">
        <v>188</v>
      </c>
      <c r="E166" s="218" t="s">
        <v>433</v>
      </c>
      <c r="F166" s="219" t="s">
        <v>434</v>
      </c>
      <c r="G166" s="220" t="s">
        <v>132</v>
      </c>
      <c r="H166" s="221">
        <v>2</v>
      </c>
      <c r="I166" s="222"/>
      <c r="J166" s="223">
        <f>ROUND(I166*H166,2)</f>
        <v>0</v>
      </c>
      <c r="K166" s="224"/>
      <c r="L166" s="225"/>
      <c r="M166" s="226" t="s">
        <v>19</v>
      </c>
      <c r="N166" s="227" t="s">
        <v>39</v>
      </c>
      <c r="O166" s="85"/>
      <c r="P166" s="208">
        <f>O166*H166</f>
        <v>0</v>
      </c>
      <c r="Q166" s="208">
        <v>0</v>
      </c>
      <c r="R166" s="208">
        <f>Q166*H166</f>
        <v>0</v>
      </c>
      <c r="S166" s="208">
        <v>0</v>
      </c>
      <c r="T166" s="20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0" t="s">
        <v>191</v>
      </c>
      <c r="AT166" s="210" t="s">
        <v>188</v>
      </c>
      <c r="AU166" s="210" t="s">
        <v>76</v>
      </c>
      <c r="AY166" s="18" t="s">
        <v>118</v>
      </c>
      <c r="BE166" s="211">
        <f>IF(N166="základní",J166,0)</f>
        <v>0</v>
      </c>
      <c r="BF166" s="211">
        <f>IF(N166="snížená",J166,0)</f>
        <v>0</v>
      </c>
      <c r="BG166" s="211">
        <f>IF(N166="zákl. přenesená",J166,0)</f>
        <v>0</v>
      </c>
      <c r="BH166" s="211">
        <f>IF(N166="sníž. přenesená",J166,0)</f>
        <v>0</v>
      </c>
      <c r="BI166" s="211">
        <f>IF(N166="nulová",J166,0)</f>
        <v>0</v>
      </c>
      <c r="BJ166" s="18" t="s">
        <v>76</v>
      </c>
      <c r="BK166" s="211">
        <f>ROUND(I166*H166,2)</f>
        <v>0</v>
      </c>
      <c r="BL166" s="18" t="s">
        <v>191</v>
      </c>
      <c r="BM166" s="210" t="s">
        <v>435</v>
      </c>
    </row>
    <row r="167" spans="1:65" s="2" customFormat="1" ht="21.75" customHeight="1">
      <c r="A167" s="39"/>
      <c r="B167" s="40"/>
      <c r="C167" s="198" t="s">
        <v>436</v>
      </c>
      <c r="D167" s="198" t="s">
        <v>119</v>
      </c>
      <c r="E167" s="199" t="s">
        <v>437</v>
      </c>
      <c r="F167" s="200" t="s">
        <v>438</v>
      </c>
      <c r="G167" s="201" t="s">
        <v>132</v>
      </c>
      <c r="H167" s="202">
        <v>1</v>
      </c>
      <c r="I167" s="203"/>
      <c r="J167" s="204">
        <f>ROUND(I167*H167,2)</f>
        <v>0</v>
      </c>
      <c r="K167" s="205"/>
      <c r="L167" s="45"/>
      <c r="M167" s="206" t="s">
        <v>19</v>
      </c>
      <c r="N167" s="207" t="s">
        <v>39</v>
      </c>
      <c r="O167" s="85"/>
      <c r="P167" s="208">
        <f>O167*H167</f>
        <v>0</v>
      </c>
      <c r="Q167" s="208">
        <v>0</v>
      </c>
      <c r="R167" s="208">
        <f>Q167*H167</f>
        <v>0</v>
      </c>
      <c r="S167" s="208">
        <v>0</v>
      </c>
      <c r="T167" s="20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0" t="s">
        <v>123</v>
      </c>
      <c r="AT167" s="210" t="s">
        <v>119</v>
      </c>
      <c r="AU167" s="210" t="s">
        <v>76</v>
      </c>
      <c r="AY167" s="18" t="s">
        <v>118</v>
      </c>
      <c r="BE167" s="211">
        <f>IF(N167="základní",J167,0)</f>
        <v>0</v>
      </c>
      <c r="BF167" s="211">
        <f>IF(N167="snížená",J167,0)</f>
        <v>0</v>
      </c>
      <c r="BG167" s="211">
        <f>IF(N167="zákl. přenesená",J167,0)</f>
        <v>0</v>
      </c>
      <c r="BH167" s="211">
        <f>IF(N167="sníž. přenesená",J167,0)</f>
        <v>0</v>
      </c>
      <c r="BI167" s="211">
        <f>IF(N167="nulová",J167,0)</f>
        <v>0</v>
      </c>
      <c r="BJ167" s="18" t="s">
        <v>76</v>
      </c>
      <c r="BK167" s="211">
        <f>ROUND(I167*H167,2)</f>
        <v>0</v>
      </c>
      <c r="BL167" s="18" t="s">
        <v>123</v>
      </c>
      <c r="BM167" s="210" t="s">
        <v>439</v>
      </c>
    </row>
    <row r="168" spans="1:65" s="2" customFormat="1" ht="21.75" customHeight="1">
      <c r="A168" s="39"/>
      <c r="B168" s="40"/>
      <c r="C168" s="217" t="s">
        <v>440</v>
      </c>
      <c r="D168" s="217" t="s">
        <v>188</v>
      </c>
      <c r="E168" s="218" t="s">
        <v>441</v>
      </c>
      <c r="F168" s="219" t="s">
        <v>442</v>
      </c>
      <c r="G168" s="220" t="s">
        <v>132</v>
      </c>
      <c r="H168" s="221">
        <v>1</v>
      </c>
      <c r="I168" s="222"/>
      <c r="J168" s="223">
        <f>ROUND(I168*H168,2)</f>
        <v>0</v>
      </c>
      <c r="K168" s="224"/>
      <c r="L168" s="225"/>
      <c r="M168" s="226" t="s">
        <v>19</v>
      </c>
      <c r="N168" s="227" t="s">
        <v>39</v>
      </c>
      <c r="O168" s="85"/>
      <c r="P168" s="208">
        <f>O168*H168</f>
        <v>0</v>
      </c>
      <c r="Q168" s="208">
        <v>0</v>
      </c>
      <c r="R168" s="208">
        <f>Q168*H168</f>
        <v>0</v>
      </c>
      <c r="S168" s="208">
        <v>0</v>
      </c>
      <c r="T168" s="20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0" t="s">
        <v>191</v>
      </c>
      <c r="AT168" s="210" t="s">
        <v>188</v>
      </c>
      <c r="AU168" s="210" t="s">
        <v>76</v>
      </c>
      <c r="AY168" s="18" t="s">
        <v>118</v>
      </c>
      <c r="BE168" s="211">
        <f>IF(N168="základní",J168,0)</f>
        <v>0</v>
      </c>
      <c r="BF168" s="211">
        <f>IF(N168="snížená",J168,0)</f>
        <v>0</v>
      </c>
      <c r="BG168" s="211">
        <f>IF(N168="zákl. přenesená",J168,0)</f>
        <v>0</v>
      </c>
      <c r="BH168" s="211">
        <f>IF(N168="sníž. přenesená",J168,0)</f>
        <v>0</v>
      </c>
      <c r="BI168" s="211">
        <f>IF(N168="nulová",J168,0)</f>
        <v>0</v>
      </c>
      <c r="BJ168" s="18" t="s">
        <v>76</v>
      </c>
      <c r="BK168" s="211">
        <f>ROUND(I168*H168,2)</f>
        <v>0</v>
      </c>
      <c r="BL168" s="18" t="s">
        <v>191</v>
      </c>
      <c r="BM168" s="210" t="s">
        <v>443</v>
      </c>
    </row>
    <row r="169" spans="1:65" s="2" customFormat="1" ht="16.5" customHeight="1">
      <c r="A169" s="39"/>
      <c r="B169" s="40"/>
      <c r="C169" s="198" t="s">
        <v>444</v>
      </c>
      <c r="D169" s="198" t="s">
        <v>119</v>
      </c>
      <c r="E169" s="199" t="s">
        <v>445</v>
      </c>
      <c r="F169" s="200" t="s">
        <v>446</v>
      </c>
      <c r="G169" s="201" t="s">
        <v>132</v>
      </c>
      <c r="H169" s="202">
        <v>1</v>
      </c>
      <c r="I169" s="203"/>
      <c r="J169" s="204">
        <f>ROUND(I169*H169,2)</f>
        <v>0</v>
      </c>
      <c r="K169" s="205"/>
      <c r="L169" s="45"/>
      <c r="M169" s="206" t="s">
        <v>19</v>
      </c>
      <c r="N169" s="207" t="s">
        <v>39</v>
      </c>
      <c r="O169" s="85"/>
      <c r="P169" s="208">
        <f>O169*H169</f>
        <v>0</v>
      </c>
      <c r="Q169" s="208">
        <v>0</v>
      </c>
      <c r="R169" s="208">
        <f>Q169*H169</f>
        <v>0</v>
      </c>
      <c r="S169" s="208">
        <v>0</v>
      </c>
      <c r="T169" s="20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0" t="s">
        <v>123</v>
      </c>
      <c r="AT169" s="210" t="s">
        <v>119</v>
      </c>
      <c r="AU169" s="210" t="s">
        <v>76</v>
      </c>
      <c r="AY169" s="18" t="s">
        <v>118</v>
      </c>
      <c r="BE169" s="211">
        <f>IF(N169="základní",J169,0)</f>
        <v>0</v>
      </c>
      <c r="BF169" s="211">
        <f>IF(N169="snížená",J169,0)</f>
        <v>0</v>
      </c>
      <c r="BG169" s="211">
        <f>IF(N169="zákl. přenesená",J169,0)</f>
        <v>0</v>
      </c>
      <c r="BH169" s="211">
        <f>IF(N169="sníž. přenesená",J169,0)</f>
        <v>0</v>
      </c>
      <c r="BI169" s="211">
        <f>IF(N169="nulová",J169,0)</f>
        <v>0</v>
      </c>
      <c r="BJ169" s="18" t="s">
        <v>76</v>
      </c>
      <c r="BK169" s="211">
        <f>ROUND(I169*H169,2)</f>
        <v>0</v>
      </c>
      <c r="BL169" s="18" t="s">
        <v>123</v>
      </c>
      <c r="BM169" s="210" t="s">
        <v>447</v>
      </c>
    </row>
    <row r="170" spans="1:65" s="2" customFormat="1" ht="16.5" customHeight="1">
      <c r="A170" s="39"/>
      <c r="B170" s="40"/>
      <c r="C170" s="217" t="s">
        <v>448</v>
      </c>
      <c r="D170" s="217" t="s">
        <v>188</v>
      </c>
      <c r="E170" s="218" t="s">
        <v>449</v>
      </c>
      <c r="F170" s="219" t="s">
        <v>450</v>
      </c>
      <c r="G170" s="220" t="s">
        <v>132</v>
      </c>
      <c r="H170" s="221">
        <v>1</v>
      </c>
      <c r="I170" s="222"/>
      <c r="J170" s="223">
        <f>ROUND(I170*H170,2)</f>
        <v>0</v>
      </c>
      <c r="K170" s="224"/>
      <c r="L170" s="225"/>
      <c r="M170" s="226" t="s">
        <v>19</v>
      </c>
      <c r="N170" s="227" t="s">
        <v>39</v>
      </c>
      <c r="O170" s="85"/>
      <c r="P170" s="208">
        <f>O170*H170</f>
        <v>0</v>
      </c>
      <c r="Q170" s="208">
        <v>0</v>
      </c>
      <c r="R170" s="208">
        <f>Q170*H170</f>
        <v>0</v>
      </c>
      <c r="S170" s="208">
        <v>0</v>
      </c>
      <c r="T170" s="20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0" t="s">
        <v>191</v>
      </c>
      <c r="AT170" s="210" t="s">
        <v>188</v>
      </c>
      <c r="AU170" s="210" t="s">
        <v>76</v>
      </c>
      <c r="AY170" s="18" t="s">
        <v>118</v>
      </c>
      <c r="BE170" s="211">
        <f>IF(N170="základní",J170,0)</f>
        <v>0</v>
      </c>
      <c r="BF170" s="211">
        <f>IF(N170="snížená",J170,0)</f>
        <v>0</v>
      </c>
      <c r="BG170" s="211">
        <f>IF(N170="zákl. přenesená",J170,0)</f>
        <v>0</v>
      </c>
      <c r="BH170" s="211">
        <f>IF(N170="sníž. přenesená",J170,0)</f>
        <v>0</v>
      </c>
      <c r="BI170" s="211">
        <f>IF(N170="nulová",J170,0)</f>
        <v>0</v>
      </c>
      <c r="BJ170" s="18" t="s">
        <v>76</v>
      </c>
      <c r="BK170" s="211">
        <f>ROUND(I170*H170,2)</f>
        <v>0</v>
      </c>
      <c r="BL170" s="18" t="s">
        <v>191</v>
      </c>
      <c r="BM170" s="210" t="s">
        <v>451</v>
      </c>
    </row>
    <row r="171" spans="1:65" s="2" customFormat="1" ht="16.5" customHeight="1">
      <c r="A171" s="39"/>
      <c r="B171" s="40"/>
      <c r="C171" s="198" t="s">
        <v>452</v>
      </c>
      <c r="D171" s="198" t="s">
        <v>119</v>
      </c>
      <c r="E171" s="199" t="s">
        <v>453</v>
      </c>
      <c r="F171" s="200" t="s">
        <v>454</v>
      </c>
      <c r="G171" s="201" t="s">
        <v>132</v>
      </c>
      <c r="H171" s="202">
        <v>1</v>
      </c>
      <c r="I171" s="203"/>
      <c r="J171" s="204">
        <f>ROUND(I171*H171,2)</f>
        <v>0</v>
      </c>
      <c r="K171" s="205"/>
      <c r="L171" s="45"/>
      <c r="M171" s="206" t="s">
        <v>19</v>
      </c>
      <c r="N171" s="207" t="s">
        <v>39</v>
      </c>
      <c r="O171" s="85"/>
      <c r="P171" s="208">
        <f>O171*H171</f>
        <v>0</v>
      </c>
      <c r="Q171" s="208">
        <v>0</v>
      </c>
      <c r="R171" s="208">
        <f>Q171*H171</f>
        <v>0</v>
      </c>
      <c r="S171" s="208">
        <v>0</v>
      </c>
      <c r="T171" s="20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0" t="s">
        <v>262</v>
      </c>
      <c r="AT171" s="210" t="s">
        <v>119</v>
      </c>
      <c r="AU171" s="210" t="s">
        <v>76</v>
      </c>
      <c r="AY171" s="18" t="s">
        <v>118</v>
      </c>
      <c r="BE171" s="211">
        <f>IF(N171="základní",J171,0)</f>
        <v>0</v>
      </c>
      <c r="BF171" s="211">
        <f>IF(N171="snížená",J171,0)</f>
        <v>0</v>
      </c>
      <c r="BG171" s="211">
        <f>IF(N171="zákl. přenesená",J171,0)</f>
        <v>0</v>
      </c>
      <c r="BH171" s="211">
        <f>IF(N171="sníž. přenesená",J171,0)</f>
        <v>0</v>
      </c>
      <c r="BI171" s="211">
        <f>IF(N171="nulová",J171,0)</f>
        <v>0</v>
      </c>
      <c r="BJ171" s="18" t="s">
        <v>76</v>
      </c>
      <c r="BK171" s="211">
        <f>ROUND(I171*H171,2)</f>
        <v>0</v>
      </c>
      <c r="BL171" s="18" t="s">
        <v>262</v>
      </c>
      <c r="BM171" s="210" t="s">
        <v>455</v>
      </c>
    </row>
    <row r="172" spans="1:65" s="2" customFormat="1" ht="24.15" customHeight="1">
      <c r="A172" s="39"/>
      <c r="B172" s="40"/>
      <c r="C172" s="217" t="s">
        <v>456</v>
      </c>
      <c r="D172" s="217" t="s">
        <v>188</v>
      </c>
      <c r="E172" s="218" t="s">
        <v>457</v>
      </c>
      <c r="F172" s="219" t="s">
        <v>458</v>
      </c>
      <c r="G172" s="220" t="s">
        <v>132</v>
      </c>
      <c r="H172" s="221">
        <v>1</v>
      </c>
      <c r="I172" s="222"/>
      <c r="J172" s="223">
        <f>ROUND(I172*H172,2)</f>
        <v>0</v>
      </c>
      <c r="K172" s="224"/>
      <c r="L172" s="225"/>
      <c r="M172" s="226" t="s">
        <v>19</v>
      </c>
      <c r="N172" s="227" t="s">
        <v>39</v>
      </c>
      <c r="O172" s="85"/>
      <c r="P172" s="208">
        <f>O172*H172</f>
        <v>0</v>
      </c>
      <c r="Q172" s="208">
        <v>0</v>
      </c>
      <c r="R172" s="208">
        <f>Q172*H172</f>
        <v>0</v>
      </c>
      <c r="S172" s="208">
        <v>0</v>
      </c>
      <c r="T172" s="20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0" t="s">
        <v>191</v>
      </c>
      <c r="AT172" s="210" t="s">
        <v>188</v>
      </c>
      <c r="AU172" s="210" t="s">
        <v>76</v>
      </c>
      <c r="AY172" s="18" t="s">
        <v>118</v>
      </c>
      <c r="BE172" s="211">
        <f>IF(N172="základní",J172,0)</f>
        <v>0</v>
      </c>
      <c r="BF172" s="211">
        <f>IF(N172="snížená",J172,0)</f>
        <v>0</v>
      </c>
      <c r="BG172" s="211">
        <f>IF(N172="zákl. přenesená",J172,0)</f>
        <v>0</v>
      </c>
      <c r="BH172" s="211">
        <f>IF(N172="sníž. přenesená",J172,0)</f>
        <v>0</v>
      </c>
      <c r="BI172" s="211">
        <f>IF(N172="nulová",J172,0)</f>
        <v>0</v>
      </c>
      <c r="BJ172" s="18" t="s">
        <v>76</v>
      </c>
      <c r="BK172" s="211">
        <f>ROUND(I172*H172,2)</f>
        <v>0</v>
      </c>
      <c r="BL172" s="18" t="s">
        <v>191</v>
      </c>
      <c r="BM172" s="210" t="s">
        <v>459</v>
      </c>
    </row>
    <row r="173" spans="1:65" s="2" customFormat="1" ht="16.5" customHeight="1">
      <c r="A173" s="39"/>
      <c r="B173" s="40"/>
      <c r="C173" s="198" t="s">
        <v>460</v>
      </c>
      <c r="D173" s="198" t="s">
        <v>119</v>
      </c>
      <c r="E173" s="199" t="s">
        <v>461</v>
      </c>
      <c r="F173" s="200" t="s">
        <v>462</v>
      </c>
      <c r="G173" s="201" t="s">
        <v>132</v>
      </c>
      <c r="H173" s="202">
        <v>18</v>
      </c>
      <c r="I173" s="203"/>
      <c r="J173" s="204">
        <f>ROUND(I173*H173,2)</f>
        <v>0</v>
      </c>
      <c r="K173" s="205"/>
      <c r="L173" s="45"/>
      <c r="M173" s="206" t="s">
        <v>19</v>
      </c>
      <c r="N173" s="207" t="s">
        <v>39</v>
      </c>
      <c r="O173" s="85"/>
      <c r="P173" s="208">
        <f>O173*H173</f>
        <v>0</v>
      </c>
      <c r="Q173" s="208">
        <v>0</v>
      </c>
      <c r="R173" s="208">
        <f>Q173*H173</f>
        <v>0</v>
      </c>
      <c r="S173" s="208">
        <v>0</v>
      </c>
      <c r="T173" s="20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0" t="s">
        <v>262</v>
      </c>
      <c r="AT173" s="210" t="s">
        <v>119</v>
      </c>
      <c r="AU173" s="210" t="s">
        <v>76</v>
      </c>
      <c r="AY173" s="18" t="s">
        <v>118</v>
      </c>
      <c r="BE173" s="211">
        <f>IF(N173="základní",J173,0)</f>
        <v>0</v>
      </c>
      <c r="BF173" s="211">
        <f>IF(N173="snížená",J173,0)</f>
        <v>0</v>
      </c>
      <c r="BG173" s="211">
        <f>IF(N173="zákl. přenesená",J173,0)</f>
        <v>0</v>
      </c>
      <c r="BH173" s="211">
        <f>IF(N173="sníž. přenesená",J173,0)</f>
        <v>0</v>
      </c>
      <c r="BI173" s="211">
        <f>IF(N173="nulová",J173,0)</f>
        <v>0</v>
      </c>
      <c r="BJ173" s="18" t="s">
        <v>76</v>
      </c>
      <c r="BK173" s="211">
        <f>ROUND(I173*H173,2)</f>
        <v>0</v>
      </c>
      <c r="BL173" s="18" t="s">
        <v>262</v>
      </c>
      <c r="BM173" s="210" t="s">
        <v>463</v>
      </c>
    </row>
    <row r="174" spans="1:65" s="2" customFormat="1" ht="16.5" customHeight="1">
      <c r="A174" s="39"/>
      <c r="B174" s="40"/>
      <c r="C174" s="198" t="s">
        <v>464</v>
      </c>
      <c r="D174" s="198" t="s">
        <v>119</v>
      </c>
      <c r="E174" s="199" t="s">
        <v>465</v>
      </c>
      <c r="F174" s="200" t="s">
        <v>466</v>
      </c>
      <c r="G174" s="201" t="s">
        <v>132</v>
      </c>
      <c r="H174" s="202">
        <v>18</v>
      </c>
      <c r="I174" s="203"/>
      <c r="J174" s="204">
        <f>ROUND(I174*H174,2)</f>
        <v>0</v>
      </c>
      <c r="K174" s="205"/>
      <c r="L174" s="45"/>
      <c r="M174" s="206" t="s">
        <v>19</v>
      </c>
      <c r="N174" s="207" t="s">
        <v>39</v>
      </c>
      <c r="O174" s="85"/>
      <c r="P174" s="208">
        <f>O174*H174</f>
        <v>0</v>
      </c>
      <c r="Q174" s="208">
        <v>0</v>
      </c>
      <c r="R174" s="208">
        <f>Q174*H174</f>
        <v>0</v>
      </c>
      <c r="S174" s="208">
        <v>0</v>
      </c>
      <c r="T174" s="20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0" t="s">
        <v>262</v>
      </c>
      <c r="AT174" s="210" t="s">
        <v>119</v>
      </c>
      <c r="AU174" s="210" t="s">
        <v>76</v>
      </c>
      <c r="AY174" s="18" t="s">
        <v>118</v>
      </c>
      <c r="BE174" s="211">
        <f>IF(N174="základní",J174,0)</f>
        <v>0</v>
      </c>
      <c r="BF174" s="211">
        <f>IF(N174="snížená",J174,0)</f>
        <v>0</v>
      </c>
      <c r="BG174" s="211">
        <f>IF(N174="zákl. přenesená",J174,0)</f>
        <v>0</v>
      </c>
      <c r="BH174" s="211">
        <f>IF(N174="sníž. přenesená",J174,0)</f>
        <v>0</v>
      </c>
      <c r="BI174" s="211">
        <f>IF(N174="nulová",J174,0)</f>
        <v>0</v>
      </c>
      <c r="BJ174" s="18" t="s">
        <v>76</v>
      </c>
      <c r="BK174" s="211">
        <f>ROUND(I174*H174,2)</f>
        <v>0</v>
      </c>
      <c r="BL174" s="18" t="s">
        <v>262</v>
      </c>
      <c r="BM174" s="210" t="s">
        <v>467</v>
      </c>
    </row>
    <row r="175" spans="1:65" s="2" customFormat="1" ht="24.15" customHeight="1">
      <c r="A175" s="39"/>
      <c r="B175" s="40"/>
      <c r="C175" s="217" t="s">
        <v>468</v>
      </c>
      <c r="D175" s="217" t="s">
        <v>188</v>
      </c>
      <c r="E175" s="218" t="s">
        <v>469</v>
      </c>
      <c r="F175" s="219" t="s">
        <v>470</v>
      </c>
      <c r="G175" s="220" t="s">
        <v>132</v>
      </c>
      <c r="H175" s="221">
        <v>3</v>
      </c>
      <c r="I175" s="222"/>
      <c r="J175" s="223">
        <f>ROUND(I175*H175,2)</f>
        <v>0</v>
      </c>
      <c r="K175" s="224"/>
      <c r="L175" s="225"/>
      <c r="M175" s="226" t="s">
        <v>19</v>
      </c>
      <c r="N175" s="227" t="s">
        <v>39</v>
      </c>
      <c r="O175" s="85"/>
      <c r="P175" s="208">
        <f>O175*H175</f>
        <v>0</v>
      </c>
      <c r="Q175" s="208">
        <v>0</v>
      </c>
      <c r="R175" s="208">
        <f>Q175*H175</f>
        <v>0</v>
      </c>
      <c r="S175" s="208">
        <v>0</v>
      </c>
      <c r="T175" s="20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0" t="s">
        <v>191</v>
      </c>
      <c r="AT175" s="210" t="s">
        <v>188</v>
      </c>
      <c r="AU175" s="210" t="s">
        <v>76</v>
      </c>
      <c r="AY175" s="18" t="s">
        <v>118</v>
      </c>
      <c r="BE175" s="211">
        <f>IF(N175="základní",J175,0)</f>
        <v>0</v>
      </c>
      <c r="BF175" s="211">
        <f>IF(N175="snížená",J175,0)</f>
        <v>0</v>
      </c>
      <c r="BG175" s="211">
        <f>IF(N175="zákl. přenesená",J175,0)</f>
        <v>0</v>
      </c>
      <c r="BH175" s="211">
        <f>IF(N175="sníž. přenesená",J175,0)</f>
        <v>0</v>
      </c>
      <c r="BI175" s="211">
        <f>IF(N175="nulová",J175,0)</f>
        <v>0</v>
      </c>
      <c r="BJ175" s="18" t="s">
        <v>76</v>
      </c>
      <c r="BK175" s="211">
        <f>ROUND(I175*H175,2)</f>
        <v>0</v>
      </c>
      <c r="BL175" s="18" t="s">
        <v>191</v>
      </c>
      <c r="BM175" s="210" t="s">
        <v>471</v>
      </c>
    </row>
    <row r="176" spans="1:47" s="2" customFormat="1" ht="12">
      <c r="A176" s="39"/>
      <c r="B176" s="40"/>
      <c r="C176" s="41"/>
      <c r="D176" s="212" t="s">
        <v>134</v>
      </c>
      <c r="E176" s="41"/>
      <c r="F176" s="213" t="s">
        <v>472</v>
      </c>
      <c r="G176" s="41"/>
      <c r="H176" s="41"/>
      <c r="I176" s="214"/>
      <c r="J176" s="41"/>
      <c r="K176" s="41"/>
      <c r="L176" s="45"/>
      <c r="M176" s="215"/>
      <c r="N176" s="216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134</v>
      </c>
      <c r="AU176" s="18" t="s">
        <v>76</v>
      </c>
    </row>
    <row r="177" spans="1:65" s="2" customFormat="1" ht="24.15" customHeight="1">
      <c r="A177" s="39"/>
      <c r="B177" s="40"/>
      <c r="C177" s="217" t="s">
        <v>473</v>
      </c>
      <c r="D177" s="217" t="s">
        <v>188</v>
      </c>
      <c r="E177" s="218" t="s">
        <v>474</v>
      </c>
      <c r="F177" s="219" t="s">
        <v>475</v>
      </c>
      <c r="G177" s="220" t="s">
        <v>132</v>
      </c>
      <c r="H177" s="221">
        <v>6</v>
      </c>
      <c r="I177" s="222"/>
      <c r="J177" s="223">
        <f>ROUND(I177*H177,2)</f>
        <v>0</v>
      </c>
      <c r="K177" s="224"/>
      <c r="L177" s="225"/>
      <c r="M177" s="226" t="s">
        <v>19</v>
      </c>
      <c r="N177" s="227" t="s">
        <v>39</v>
      </c>
      <c r="O177" s="85"/>
      <c r="P177" s="208">
        <f>O177*H177</f>
        <v>0</v>
      </c>
      <c r="Q177" s="208">
        <v>0</v>
      </c>
      <c r="R177" s="208">
        <f>Q177*H177</f>
        <v>0</v>
      </c>
      <c r="S177" s="208">
        <v>0</v>
      </c>
      <c r="T177" s="20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0" t="s">
        <v>191</v>
      </c>
      <c r="AT177" s="210" t="s">
        <v>188</v>
      </c>
      <c r="AU177" s="210" t="s">
        <v>76</v>
      </c>
      <c r="AY177" s="18" t="s">
        <v>118</v>
      </c>
      <c r="BE177" s="211">
        <f>IF(N177="základní",J177,0)</f>
        <v>0</v>
      </c>
      <c r="BF177" s="211">
        <f>IF(N177="snížená",J177,0)</f>
        <v>0</v>
      </c>
      <c r="BG177" s="211">
        <f>IF(N177="zákl. přenesená",J177,0)</f>
        <v>0</v>
      </c>
      <c r="BH177" s="211">
        <f>IF(N177="sníž. přenesená",J177,0)</f>
        <v>0</v>
      </c>
      <c r="BI177" s="211">
        <f>IF(N177="nulová",J177,0)</f>
        <v>0</v>
      </c>
      <c r="BJ177" s="18" t="s">
        <v>76</v>
      </c>
      <c r="BK177" s="211">
        <f>ROUND(I177*H177,2)</f>
        <v>0</v>
      </c>
      <c r="BL177" s="18" t="s">
        <v>191</v>
      </c>
      <c r="BM177" s="210" t="s">
        <v>476</v>
      </c>
    </row>
    <row r="178" spans="1:47" s="2" customFormat="1" ht="12">
      <c r="A178" s="39"/>
      <c r="B178" s="40"/>
      <c r="C178" s="41"/>
      <c r="D178" s="212" t="s">
        <v>134</v>
      </c>
      <c r="E178" s="41"/>
      <c r="F178" s="213" t="s">
        <v>477</v>
      </c>
      <c r="G178" s="41"/>
      <c r="H178" s="41"/>
      <c r="I178" s="214"/>
      <c r="J178" s="41"/>
      <c r="K178" s="41"/>
      <c r="L178" s="45"/>
      <c r="M178" s="215"/>
      <c r="N178" s="216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134</v>
      </c>
      <c r="AU178" s="18" t="s">
        <v>76</v>
      </c>
    </row>
    <row r="179" spans="1:65" s="2" customFormat="1" ht="24.15" customHeight="1">
      <c r="A179" s="39"/>
      <c r="B179" s="40"/>
      <c r="C179" s="217" t="s">
        <v>478</v>
      </c>
      <c r="D179" s="217" t="s">
        <v>188</v>
      </c>
      <c r="E179" s="218" t="s">
        <v>479</v>
      </c>
      <c r="F179" s="219" t="s">
        <v>480</v>
      </c>
      <c r="G179" s="220" t="s">
        <v>132</v>
      </c>
      <c r="H179" s="221">
        <v>9</v>
      </c>
      <c r="I179" s="222"/>
      <c r="J179" s="223">
        <f>ROUND(I179*H179,2)</f>
        <v>0</v>
      </c>
      <c r="K179" s="224"/>
      <c r="L179" s="225"/>
      <c r="M179" s="226" t="s">
        <v>19</v>
      </c>
      <c r="N179" s="227" t="s">
        <v>39</v>
      </c>
      <c r="O179" s="85"/>
      <c r="P179" s="208">
        <f>O179*H179</f>
        <v>0</v>
      </c>
      <c r="Q179" s="208">
        <v>0</v>
      </c>
      <c r="R179" s="208">
        <f>Q179*H179</f>
        <v>0</v>
      </c>
      <c r="S179" s="208">
        <v>0</v>
      </c>
      <c r="T179" s="20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0" t="s">
        <v>191</v>
      </c>
      <c r="AT179" s="210" t="s">
        <v>188</v>
      </c>
      <c r="AU179" s="210" t="s">
        <v>76</v>
      </c>
      <c r="AY179" s="18" t="s">
        <v>118</v>
      </c>
      <c r="BE179" s="211">
        <f>IF(N179="základní",J179,0)</f>
        <v>0</v>
      </c>
      <c r="BF179" s="211">
        <f>IF(N179="snížená",J179,0)</f>
        <v>0</v>
      </c>
      <c r="BG179" s="211">
        <f>IF(N179="zákl. přenesená",J179,0)</f>
        <v>0</v>
      </c>
      <c r="BH179" s="211">
        <f>IF(N179="sníž. přenesená",J179,0)</f>
        <v>0</v>
      </c>
      <c r="BI179" s="211">
        <f>IF(N179="nulová",J179,0)</f>
        <v>0</v>
      </c>
      <c r="BJ179" s="18" t="s">
        <v>76</v>
      </c>
      <c r="BK179" s="211">
        <f>ROUND(I179*H179,2)</f>
        <v>0</v>
      </c>
      <c r="BL179" s="18" t="s">
        <v>191</v>
      </c>
      <c r="BM179" s="210" t="s">
        <v>481</v>
      </c>
    </row>
    <row r="180" spans="1:47" s="2" customFormat="1" ht="12">
      <c r="A180" s="39"/>
      <c r="B180" s="40"/>
      <c r="C180" s="41"/>
      <c r="D180" s="212" t="s">
        <v>134</v>
      </c>
      <c r="E180" s="41"/>
      <c r="F180" s="213" t="s">
        <v>482</v>
      </c>
      <c r="G180" s="41"/>
      <c r="H180" s="41"/>
      <c r="I180" s="214"/>
      <c r="J180" s="41"/>
      <c r="K180" s="41"/>
      <c r="L180" s="45"/>
      <c r="M180" s="215"/>
      <c r="N180" s="216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134</v>
      </c>
      <c r="AU180" s="18" t="s">
        <v>76</v>
      </c>
    </row>
    <row r="181" spans="1:65" s="2" customFormat="1" ht="16.5" customHeight="1">
      <c r="A181" s="39"/>
      <c r="B181" s="40"/>
      <c r="C181" s="198" t="s">
        <v>483</v>
      </c>
      <c r="D181" s="198" t="s">
        <v>119</v>
      </c>
      <c r="E181" s="199" t="s">
        <v>484</v>
      </c>
      <c r="F181" s="200" t="s">
        <v>485</v>
      </c>
      <c r="G181" s="201" t="s">
        <v>132</v>
      </c>
      <c r="H181" s="202">
        <v>2</v>
      </c>
      <c r="I181" s="203"/>
      <c r="J181" s="204">
        <f>ROUND(I181*H181,2)</f>
        <v>0</v>
      </c>
      <c r="K181" s="205"/>
      <c r="L181" s="45"/>
      <c r="M181" s="206" t="s">
        <v>19</v>
      </c>
      <c r="N181" s="207" t="s">
        <v>39</v>
      </c>
      <c r="O181" s="85"/>
      <c r="P181" s="208">
        <f>O181*H181</f>
        <v>0</v>
      </c>
      <c r="Q181" s="208">
        <v>0</v>
      </c>
      <c r="R181" s="208">
        <f>Q181*H181</f>
        <v>0</v>
      </c>
      <c r="S181" s="208">
        <v>0</v>
      </c>
      <c r="T181" s="20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0" t="s">
        <v>123</v>
      </c>
      <c r="AT181" s="210" t="s">
        <v>119</v>
      </c>
      <c r="AU181" s="210" t="s">
        <v>76</v>
      </c>
      <c r="AY181" s="18" t="s">
        <v>118</v>
      </c>
      <c r="BE181" s="211">
        <f>IF(N181="základní",J181,0)</f>
        <v>0</v>
      </c>
      <c r="BF181" s="211">
        <f>IF(N181="snížená",J181,0)</f>
        <v>0</v>
      </c>
      <c r="BG181" s="211">
        <f>IF(N181="zákl. přenesená",J181,0)</f>
        <v>0</v>
      </c>
      <c r="BH181" s="211">
        <f>IF(N181="sníž. přenesená",J181,0)</f>
        <v>0</v>
      </c>
      <c r="BI181" s="211">
        <f>IF(N181="nulová",J181,0)</f>
        <v>0</v>
      </c>
      <c r="BJ181" s="18" t="s">
        <v>76</v>
      </c>
      <c r="BK181" s="211">
        <f>ROUND(I181*H181,2)</f>
        <v>0</v>
      </c>
      <c r="BL181" s="18" t="s">
        <v>123</v>
      </c>
      <c r="BM181" s="210" t="s">
        <v>486</v>
      </c>
    </row>
    <row r="182" spans="1:47" s="2" customFormat="1" ht="12">
      <c r="A182" s="39"/>
      <c r="B182" s="40"/>
      <c r="C182" s="41"/>
      <c r="D182" s="212" t="s">
        <v>134</v>
      </c>
      <c r="E182" s="41"/>
      <c r="F182" s="213" t="s">
        <v>487</v>
      </c>
      <c r="G182" s="41"/>
      <c r="H182" s="41"/>
      <c r="I182" s="214"/>
      <c r="J182" s="41"/>
      <c r="K182" s="41"/>
      <c r="L182" s="45"/>
      <c r="M182" s="215"/>
      <c r="N182" s="216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134</v>
      </c>
      <c r="AU182" s="18" t="s">
        <v>76</v>
      </c>
    </row>
    <row r="183" spans="1:65" s="2" customFormat="1" ht="21.75" customHeight="1">
      <c r="A183" s="39"/>
      <c r="B183" s="40"/>
      <c r="C183" s="217" t="s">
        <v>488</v>
      </c>
      <c r="D183" s="217" t="s">
        <v>188</v>
      </c>
      <c r="E183" s="218" t="s">
        <v>489</v>
      </c>
      <c r="F183" s="219" t="s">
        <v>490</v>
      </c>
      <c r="G183" s="220" t="s">
        <v>132</v>
      </c>
      <c r="H183" s="221">
        <v>2</v>
      </c>
      <c r="I183" s="222"/>
      <c r="J183" s="223">
        <f>ROUND(I183*H183,2)</f>
        <v>0</v>
      </c>
      <c r="K183" s="224"/>
      <c r="L183" s="225"/>
      <c r="M183" s="226" t="s">
        <v>19</v>
      </c>
      <c r="N183" s="227" t="s">
        <v>39</v>
      </c>
      <c r="O183" s="85"/>
      <c r="P183" s="208">
        <f>O183*H183</f>
        <v>0</v>
      </c>
      <c r="Q183" s="208">
        <v>0</v>
      </c>
      <c r="R183" s="208">
        <f>Q183*H183</f>
        <v>0</v>
      </c>
      <c r="S183" s="208">
        <v>0</v>
      </c>
      <c r="T183" s="20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0" t="s">
        <v>191</v>
      </c>
      <c r="AT183" s="210" t="s">
        <v>188</v>
      </c>
      <c r="AU183" s="210" t="s">
        <v>76</v>
      </c>
      <c r="AY183" s="18" t="s">
        <v>118</v>
      </c>
      <c r="BE183" s="211">
        <f>IF(N183="základní",J183,0)</f>
        <v>0</v>
      </c>
      <c r="BF183" s="211">
        <f>IF(N183="snížená",J183,0)</f>
        <v>0</v>
      </c>
      <c r="BG183" s="211">
        <f>IF(N183="zákl. přenesená",J183,0)</f>
        <v>0</v>
      </c>
      <c r="BH183" s="211">
        <f>IF(N183="sníž. přenesená",J183,0)</f>
        <v>0</v>
      </c>
      <c r="BI183" s="211">
        <f>IF(N183="nulová",J183,0)</f>
        <v>0</v>
      </c>
      <c r="BJ183" s="18" t="s">
        <v>76</v>
      </c>
      <c r="BK183" s="211">
        <f>ROUND(I183*H183,2)</f>
        <v>0</v>
      </c>
      <c r="BL183" s="18" t="s">
        <v>191</v>
      </c>
      <c r="BM183" s="210" t="s">
        <v>491</v>
      </c>
    </row>
    <row r="184" spans="1:47" s="2" customFormat="1" ht="12">
      <c r="A184" s="39"/>
      <c r="B184" s="40"/>
      <c r="C184" s="41"/>
      <c r="D184" s="212" t="s">
        <v>134</v>
      </c>
      <c r="E184" s="41"/>
      <c r="F184" s="213" t="s">
        <v>487</v>
      </c>
      <c r="G184" s="41"/>
      <c r="H184" s="41"/>
      <c r="I184" s="214"/>
      <c r="J184" s="41"/>
      <c r="K184" s="41"/>
      <c r="L184" s="45"/>
      <c r="M184" s="215"/>
      <c r="N184" s="216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134</v>
      </c>
      <c r="AU184" s="18" t="s">
        <v>76</v>
      </c>
    </row>
    <row r="185" spans="1:65" s="2" customFormat="1" ht="21.75" customHeight="1">
      <c r="A185" s="39"/>
      <c r="B185" s="40"/>
      <c r="C185" s="198" t="s">
        <v>492</v>
      </c>
      <c r="D185" s="198" t="s">
        <v>119</v>
      </c>
      <c r="E185" s="199" t="s">
        <v>493</v>
      </c>
      <c r="F185" s="200" t="s">
        <v>494</v>
      </c>
      <c r="G185" s="201" t="s">
        <v>132</v>
      </c>
      <c r="H185" s="202">
        <v>15</v>
      </c>
      <c r="I185" s="203"/>
      <c r="J185" s="204">
        <f>ROUND(I185*H185,2)</f>
        <v>0</v>
      </c>
      <c r="K185" s="205"/>
      <c r="L185" s="45"/>
      <c r="M185" s="206" t="s">
        <v>19</v>
      </c>
      <c r="N185" s="207" t="s">
        <v>39</v>
      </c>
      <c r="O185" s="85"/>
      <c r="P185" s="208">
        <f>O185*H185</f>
        <v>0</v>
      </c>
      <c r="Q185" s="208">
        <v>0</v>
      </c>
      <c r="R185" s="208">
        <f>Q185*H185</f>
        <v>0</v>
      </c>
      <c r="S185" s="208">
        <v>0</v>
      </c>
      <c r="T185" s="20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0" t="s">
        <v>123</v>
      </c>
      <c r="AT185" s="210" t="s">
        <v>119</v>
      </c>
      <c r="AU185" s="210" t="s">
        <v>76</v>
      </c>
      <c r="AY185" s="18" t="s">
        <v>118</v>
      </c>
      <c r="BE185" s="211">
        <f>IF(N185="základní",J185,0)</f>
        <v>0</v>
      </c>
      <c r="BF185" s="211">
        <f>IF(N185="snížená",J185,0)</f>
        <v>0</v>
      </c>
      <c r="BG185" s="211">
        <f>IF(N185="zákl. přenesená",J185,0)</f>
        <v>0</v>
      </c>
      <c r="BH185" s="211">
        <f>IF(N185="sníž. přenesená",J185,0)</f>
        <v>0</v>
      </c>
      <c r="BI185" s="211">
        <f>IF(N185="nulová",J185,0)</f>
        <v>0</v>
      </c>
      <c r="BJ185" s="18" t="s">
        <v>76</v>
      </c>
      <c r="BK185" s="211">
        <f>ROUND(I185*H185,2)</f>
        <v>0</v>
      </c>
      <c r="BL185" s="18" t="s">
        <v>123</v>
      </c>
      <c r="BM185" s="210" t="s">
        <v>495</v>
      </c>
    </row>
    <row r="186" spans="1:65" s="2" customFormat="1" ht="21.75" customHeight="1">
      <c r="A186" s="39"/>
      <c r="B186" s="40"/>
      <c r="C186" s="217" t="s">
        <v>496</v>
      </c>
      <c r="D186" s="217" t="s">
        <v>188</v>
      </c>
      <c r="E186" s="218" t="s">
        <v>497</v>
      </c>
      <c r="F186" s="219" t="s">
        <v>498</v>
      </c>
      <c r="G186" s="220" t="s">
        <v>132</v>
      </c>
      <c r="H186" s="221">
        <v>15</v>
      </c>
      <c r="I186" s="222"/>
      <c r="J186" s="223">
        <f>ROUND(I186*H186,2)</f>
        <v>0</v>
      </c>
      <c r="K186" s="224"/>
      <c r="L186" s="225"/>
      <c r="M186" s="226" t="s">
        <v>19</v>
      </c>
      <c r="N186" s="227" t="s">
        <v>39</v>
      </c>
      <c r="O186" s="85"/>
      <c r="P186" s="208">
        <f>O186*H186</f>
        <v>0</v>
      </c>
      <c r="Q186" s="208">
        <v>0</v>
      </c>
      <c r="R186" s="208">
        <f>Q186*H186</f>
        <v>0</v>
      </c>
      <c r="S186" s="208">
        <v>0</v>
      </c>
      <c r="T186" s="20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0" t="s">
        <v>191</v>
      </c>
      <c r="AT186" s="210" t="s">
        <v>188</v>
      </c>
      <c r="AU186" s="210" t="s">
        <v>76</v>
      </c>
      <c r="AY186" s="18" t="s">
        <v>118</v>
      </c>
      <c r="BE186" s="211">
        <f>IF(N186="základní",J186,0)</f>
        <v>0</v>
      </c>
      <c r="BF186" s="211">
        <f>IF(N186="snížená",J186,0)</f>
        <v>0</v>
      </c>
      <c r="BG186" s="211">
        <f>IF(N186="zákl. přenesená",J186,0)</f>
        <v>0</v>
      </c>
      <c r="BH186" s="211">
        <f>IF(N186="sníž. přenesená",J186,0)</f>
        <v>0</v>
      </c>
      <c r="BI186" s="211">
        <f>IF(N186="nulová",J186,0)</f>
        <v>0</v>
      </c>
      <c r="BJ186" s="18" t="s">
        <v>76</v>
      </c>
      <c r="BK186" s="211">
        <f>ROUND(I186*H186,2)</f>
        <v>0</v>
      </c>
      <c r="BL186" s="18" t="s">
        <v>191</v>
      </c>
      <c r="BM186" s="210" t="s">
        <v>499</v>
      </c>
    </row>
    <row r="187" spans="1:65" s="2" customFormat="1" ht="24.15" customHeight="1">
      <c r="A187" s="39"/>
      <c r="B187" s="40"/>
      <c r="C187" s="198" t="s">
        <v>500</v>
      </c>
      <c r="D187" s="198" t="s">
        <v>119</v>
      </c>
      <c r="E187" s="199" t="s">
        <v>501</v>
      </c>
      <c r="F187" s="200" t="s">
        <v>502</v>
      </c>
      <c r="G187" s="201" t="s">
        <v>122</v>
      </c>
      <c r="H187" s="202">
        <v>32</v>
      </c>
      <c r="I187" s="203"/>
      <c r="J187" s="204">
        <f>ROUND(I187*H187,2)</f>
        <v>0</v>
      </c>
      <c r="K187" s="205"/>
      <c r="L187" s="45"/>
      <c r="M187" s="206" t="s">
        <v>19</v>
      </c>
      <c r="N187" s="207" t="s">
        <v>39</v>
      </c>
      <c r="O187" s="85"/>
      <c r="P187" s="208">
        <f>O187*H187</f>
        <v>0</v>
      </c>
      <c r="Q187" s="208">
        <v>0</v>
      </c>
      <c r="R187" s="208">
        <f>Q187*H187</f>
        <v>0</v>
      </c>
      <c r="S187" s="208">
        <v>0</v>
      </c>
      <c r="T187" s="20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0" t="s">
        <v>262</v>
      </c>
      <c r="AT187" s="210" t="s">
        <v>119</v>
      </c>
      <c r="AU187" s="210" t="s">
        <v>76</v>
      </c>
      <c r="AY187" s="18" t="s">
        <v>118</v>
      </c>
      <c r="BE187" s="211">
        <f>IF(N187="základní",J187,0)</f>
        <v>0</v>
      </c>
      <c r="BF187" s="211">
        <f>IF(N187="snížená",J187,0)</f>
        <v>0</v>
      </c>
      <c r="BG187" s="211">
        <f>IF(N187="zákl. přenesená",J187,0)</f>
        <v>0</v>
      </c>
      <c r="BH187" s="211">
        <f>IF(N187="sníž. přenesená",J187,0)</f>
        <v>0</v>
      </c>
      <c r="BI187" s="211">
        <f>IF(N187="nulová",J187,0)</f>
        <v>0</v>
      </c>
      <c r="BJ187" s="18" t="s">
        <v>76</v>
      </c>
      <c r="BK187" s="211">
        <f>ROUND(I187*H187,2)</f>
        <v>0</v>
      </c>
      <c r="BL187" s="18" t="s">
        <v>262</v>
      </c>
      <c r="BM187" s="210" t="s">
        <v>503</v>
      </c>
    </row>
    <row r="188" spans="1:47" s="2" customFormat="1" ht="12">
      <c r="A188" s="39"/>
      <c r="B188" s="40"/>
      <c r="C188" s="41"/>
      <c r="D188" s="212" t="s">
        <v>134</v>
      </c>
      <c r="E188" s="41"/>
      <c r="F188" s="213" t="s">
        <v>504</v>
      </c>
      <c r="G188" s="41"/>
      <c r="H188" s="41"/>
      <c r="I188" s="214"/>
      <c r="J188" s="41"/>
      <c r="K188" s="41"/>
      <c r="L188" s="45"/>
      <c r="M188" s="215"/>
      <c r="N188" s="216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134</v>
      </c>
      <c r="AU188" s="18" t="s">
        <v>76</v>
      </c>
    </row>
    <row r="189" spans="1:65" s="2" customFormat="1" ht="21.75" customHeight="1">
      <c r="A189" s="39"/>
      <c r="B189" s="40"/>
      <c r="C189" s="217" t="s">
        <v>505</v>
      </c>
      <c r="D189" s="217" t="s">
        <v>188</v>
      </c>
      <c r="E189" s="218" t="s">
        <v>506</v>
      </c>
      <c r="F189" s="219" t="s">
        <v>507</v>
      </c>
      <c r="G189" s="220" t="s">
        <v>122</v>
      </c>
      <c r="H189" s="221">
        <v>32</v>
      </c>
      <c r="I189" s="222"/>
      <c r="J189" s="223">
        <f>ROUND(I189*H189,2)</f>
        <v>0</v>
      </c>
      <c r="K189" s="224"/>
      <c r="L189" s="225"/>
      <c r="M189" s="226" t="s">
        <v>19</v>
      </c>
      <c r="N189" s="227" t="s">
        <v>39</v>
      </c>
      <c r="O189" s="85"/>
      <c r="P189" s="208">
        <f>O189*H189</f>
        <v>0</v>
      </c>
      <c r="Q189" s="208">
        <v>0</v>
      </c>
      <c r="R189" s="208">
        <f>Q189*H189</f>
        <v>0</v>
      </c>
      <c r="S189" s="208">
        <v>0</v>
      </c>
      <c r="T189" s="20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0" t="s">
        <v>191</v>
      </c>
      <c r="AT189" s="210" t="s">
        <v>188</v>
      </c>
      <c r="AU189" s="210" t="s">
        <v>76</v>
      </c>
      <c r="AY189" s="18" t="s">
        <v>118</v>
      </c>
      <c r="BE189" s="211">
        <f>IF(N189="základní",J189,0)</f>
        <v>0</v>
      </c>
      <c r="BF189" s="211">
        <f>IF(N189="snížená",J189,0)</f>
        <v>0</v>
      </c>
      <c r="BG189" s="211">
        <f>IF(N189="zákl. přenesená",J189,0)</f>
        <v>0</v>
      </c>
      <c r="BH189" s="211">
        <f>IF(N189="sníž. přenesená",J189,0)</f>
        <v>0</v>
      </c>
      <c r="BI189" s="211">
        <f>IF(N189="nulová",J189,0)</f>
        <v>0</v>
      </c>
      <c r="BJ189" s="18" t="s">
        <v>76</v>
      </c>
      <c r="BK189" s="211">
        <f>ROUND(I189*H189,2)</f>
        <v>0</v>
      </c>
      <c r="BL189" s="18" t="s">
        <v>191</v>
      </c>
      <c r="BM189" s="210" t="s">
        <v>508</v>
      </c>
    </row>
    <row r="190" spans="1:47" s="2" customFormat="1" ht="12">
      <c r="A190" s="39"/>
      <c r="B190" s="40"/>
      <c r="C190" s="41"/>
      <c r="D190" s="212" t="s">
        <v>134</v>
      </c>
      <c r="E190" s="41"/>
      <c r="F190" s="213" t="s">
        <v>504</v>
      </c>
      <c r="G190" s="41"/>
      <c r="H190" s="41"/>
      <c r="I190" s="214"/>
      <c r="J190" s="41"/>
      <c r="K190" s="41"/>
      <c r="L190" s="45"/>
      <c r="M190" s="215"/>
      <c r="N190" s="216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134</v>
      </c>
      <c r="AU190" s="18" t="s">
        <v>76</v>
      </c>
    </row>
    <row r="191" spans="1:65" s="2" customFormat="1" ht="16.5" customHeight="1">
      <c r="A191" s="39"/>
      <c r="B191" s="40"/>
      <c r="C191" s="217" t="s">
        <v>509</v>
      </c>
      <c r="D191" s="217" t="s">
        <v>188</v>
      </c>
      <c r="E191" s="218" t="s">
        <v>510</v>
      </c>
      <c r="F191" s="219" t="s">
        <v>511</v>
      </c>
      <c r="G191" s="220" t="s">
        <v>132</v>
      </c>
      <c r="H191" s="221">
        <v>32</v>
      </c>
      <c r="I191" s="222"/>
      <c r="J191" s="223">
        <f>ROUND(I191*H191,2)</f>
        <v>0</v>
      </c>
      <c r="K191" s="224"/>
      <c r="L191" s="225"/>
      <c r="M191" s="226" t="s">
        <v>19</v>
      </c>
      <c r="N191" s="227" t="s">
        <v>39</v>
      </c>
      <c r="O191" s="85"/>
      <c r="P191" s="208">
        <f>O191*H191</f>
        <v>0</v>
      </c>
      <c r="Q191" s="208">
        <v>0</v>
      </c>
      <c r="R191" s="208">
        <f>Q191*H191</f>
        <v>0</v>
      </c>
      <c r="S191" s="208">
        <v>0</v>
      </c>
      <c r="T191" s="20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0" t="s">
        <v>191</v>
      </c>
      <c r="AT191" s="210" t="s">
        <v>188</v>
      </c>
      <c r="AU191" s="210" t="s">
        <v>76</v>
      </c>
      <c r="AY191" s="18" t="s">
        <v>118</v>
      </c>
      <c r="BE191" s="211">
        <f>IF(N191="základní",J191,0)</f>
        <v>0</v>
      </c>
      <c r="BF191" s="211">
        <f>IF(N191="snížená",J191,0)</f>
        <v>0</v>
      </c>
      <c r="BG191" s="211">
        <f>IF(N191="zákl. přenesená",J191,0)</f>
        <v>0</v>
      </c>
      <c r="BH191" s="211">
        <f>IF(N191="sníž. přenesená",J191,0)</f>
        <v>0</v>
      </c>
      <c r="BI191" s="211">
        <f>IF(N191="nulová",J191,0)</f>
        <v>0</v>
      </c>
      <c r="BJ191" s="18" t="s">
        <v>76</v>
      </c>
      <c r="BK191" s="211">
        <f>ROUND(I191*H191,2)</f>
        <v>0</v>
      </c>
      <c r="BL191" s="18" t="s">
        <v>191</v>
      </c>
      <c r="BM191" s="210" t="s">
        <v>512</v>
      </c>
    </row>
    <row r="192" spans="1:65" s="2" customFormat="1" ht="24.15" customHeight="1">
      <c r="A192" s="39"/>
      <c r="B192" s="40"/>
      <c r="C192" s="217" t="s">
        <v>513</v>
      </c>
      <c r="D192" s="217" t="s">
        <v>188</v>
      </c>
      <c r="E192" s="218" t="s">
        <v>514</v>
      </c>
      <c r="F192" s="219" t="s">
        <v>515</v>
      </c>
      <c r="G192" s="220" t="s">
        <v>132</v>
      </c>
      <c r="H192" s="221">
        <v>32</v>
      </c>
      <c r="I192" s="222"/>
      <c r="J192" s="223">
        <f>ROUND(I192*H192,2)</f>
        <v>0</v>
      </c>
      <c r="K192" s="224"/>
      <c r="L192" s="225"/>
      <c r="M192" s="226" t="s">
        <v>19</v>
      </c>
      <c r="N192" s="227" t="s">
        <v>39</v>
      </c>
      <c r="O192" s="85"/>
      <c r="P192" s="208">
        <f>O192*H192</f>
        <v>0</v>
      </c>
      <c r="Q192" s="208">
        <v>0</v>
      </c>
      <c r="R192" s="208">
        <f>Q192*H192</f>
        <v>0</v>
      </c>
      <c r="S192" s="208">
        <v>0</v>
      </c>
      <c r="T192" s="20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0" t="s">
        <v>191</v>
      </c>
      <c r="AT192" s="210" t="s">
        <v>188</v>
      </c>
      <c r="AU192" s="210" t="s">
        <v>76</v>
      </c>
      <c r="AY192" s="18" t="s">
        <v>118</v>
      </c>
      <c r="BE192" s="211">
        <f>IF(N192="základní",J192,0)</f>
        <v>0</v>
      </c>
      <c r="BF192" s="211">
        <f>IF(N192="snížená",J192,0)</f>
        <v>0</v>
      </c>
      <c r="BG192" s="211">
        <f>IF(N192="zákl. přenesená",J192,0)</f>
        <v>0</v>
      </c>
      <c r="BH192" s="211">
        <f>IF(N192="sníž. přenesená",J192,0)</f>
        <v>0</v>
      </c>
      <c r="BI192" s="211">
        <f>IF(N192="nulová",J192,0)</f>
        <v>0</v>
      </c>
      <c r="BJ192" s="18" t="s">
        <v>76</v>
      </c>
      <c r="BK192" s="211">
        <f>ROUND(I192*H192,2)</f>
        <v>0</v>
      </c>
      <c r="BL192" s="18" t="s">
        <v>191</v>
      </c>
      <c r="BM192" s="210" t="s">
        <v>516</v>
      </c>
    </row>
    <row r="193" spans="1:65" s="2" customFormat="1" ht="21.75" customHeight="1">
      <c r="A193" s="39"/>
      <c r="B193" s="40"/>
      <c r="C193" s="198" t="s">
        <v>517</v>
      </c>
      <c r="D193" s="198" t="s">
        <v>119</v>
      </c>
      <c r="E193" s="199" t="s">
        <v>518</v>
      </c>
      <c r="F193" s="200" t="s">
        <v>519</v>
      </c>
      <c r="G193" s="201" t="s">
        <v>132</v>
      </c>
      <c r="H193" s="202">
        <v>1</v>
      </c>
      <c r="I193" s="203"/>
      <c r="J193" s="204">
        <f>ROUND(I193*H193,2)</f>
        <v>0</v>
      </c>
      <c r="K193" s="205"/>
      <c r="L193" s="45"/>
      <c r="M193" s="206" t="s">
        <v>19</v>
      </c>
      <c r="N193" s="207" t="s">
        <v>39</v>
      </c>
      <c r="O193" s="85"/>
      <c r="P193" s="208">
        <f>O193*H193</f>
        <v>0</v>
      </c>
      <c r="Q193" s="208">
        <v>0</v>
      </c>
      <c r="R193" s="208">
        <f>Q193*H193</f>
        <v>0</v>
      </c>
      <c r="S193" s="208">
        <v>0</v>
      </c>
      <c r="T193" s="20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0" t="s">
        <v>262</v>
      </c>
      <c r="AT193" s="210" t="s">
        <v>119</v>
      </c>
      <c r="AU193" s="210" t="s">
        <v>76</v>
      </c>
      <c r="AY193" s="18" t="s">
        <v>118</v>
      </c>
      <c r="BE193" s="211">
        <f>IF(N193="základní",J193,0)</f>
        <v>0</v>
      </c>
      <c r="BF193" s="211">
        <f>IF(N193="snížená",J193,0)</f>
        <v>0</v>
      </c>
      <c r="BG193" s="211">
        <f>IF(N193="zákl. přenesená",J193,0)</f>
        <v>0</v>
      </c>
      <c r="BH193" s="211">
        <f>IF(N193="sníž. přenesená",J193,0)</f>
        <v>0</v>
      </c>
      <c r="BI193" s="211">
        <f>IF(N193="nulová",J193,0)</f>
        <v>0</v>
      </c>
      <c r="BJ193" s="18" t="s">
        <v>76</v>
      </c>
      <c r="BK193" s="211">
        <f>ROUND(I193*H193,2)</f>
        <v>0</v>
      </c>
      <c r="BL193" s="18" t="s">
        <v>262</v>
      </c>
      <c r="BM193" s="210" t="s">
        <v>520</v>
      </c>
    </row>
    <row r="194" spans="1:47" s="2" customFormat="1" ht="12">
      <c r="A194" s="39"/>
      <c r="B194" s="40"/>
      <c r="C194" s="41"/>
      <c r="D194" s="212" t="s">
        <v>134</v>
      </c>
      <c r="E194" s="41"/>
      <c r="F194" s="213" t="s">
        <v>521</v>
      </c>
      <c r="G194" s="41"/>
      <c r="H194" s="41"/>
      <c r="I194" s="214"/>
      <c r="J194" s="41"/>
      <c r="K194" s="41"/>
      <c r="L194" s="45"/>
      <c r="M194" s="215"/>
      <c r="N194" s="216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134</v>
      </c>
      <c r="AU194" s="18" t="s">
        <v>76</v>
      </c>
    </row>
    <row r="195" spans="1:65" s="2" customFormat="1" ht="21.75" customHeight="1">
      <c r="A195" s="39"/>
      <c r="B195" s="40"/>
      <c r="C195" s="217" t="s">
        <v>522</v>
      </c>
      <c r="D195" s="217" t="s">
        <v>188</v>
      </c>
      <c r="E195" s="218" t="s">
        <v>523</v>
      </c>
      <c r="F195" s="219" t="s">
        <v>524</v>
      </c>
      <c r="G195" s="220" t="s">
        <v>132</v>
      </c>
      <c r="H195" s="221">
        <v>1</v>
      </c>
      <c r="I195" s="222"/>
      <c r="J195" s="223">
        <f>ROUND(I195*H195,2)</f>
        <v>0</v>
      </c>
      <c r="K195" s="224"/>
      <c r="L195" s="225"/>
      <c r="M195" s="226" t="s">
        <v>19</v>
      </c>
      <c r="N195" s="227" t="s">
        <v>39</v>
      </c>
      <c r="O195" s="85"/>
      <c r="P195" s="208">
        <f>O195*H195</f>
        <v>0</v>
      </c>
      <c r="Q195" s="208">
        <v>0</v>
      </c>
      <c r="R195" s="208">
        <f>Q195*H195</f>
        <v>0</v>
      </c>
      <c r="S195" s="208">
        <v>0</v>
      </c>
      <c r="T195" s="20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0" t="s">
        <v>525</v>
      </c>
      <c r="AT195" s="210" t="s">
        <v>188</v>
      </c>
      <c r="AU195" s="210" t="s">
        <v>76</v>
      </c>
      <c r="AY195" s="18" t="s">
        <v>118</v>
      </c>
      <c r="BE195" s="211">
        <f>IF(N195="základní",J195,0)</f>
        <v>0</v>
      </c>
      <c r="BF195" s="211">
        <f>IF(N195="snížená",J195,0)</f>
        <v>0</v>
      </c>
      <c r="BG195" s="211">
        <f>IF(N195="zákl. přenesená",J195,0)</f>
        <v>0</v>
      </c>
      <c r="BH195" s="211">
        <f>IF(N195="sníž. přenesená",J195,0)</f>
        <v>0</v>
      </c>
      <c r="BI195" s="211">
        <f>IF(N195="nulová",J195,0)</f>
        <v>0</v>
      </c>
      <c r="BJ195" s="18" t="s">
        <v>76</v>
      </c>
      <c r="BK195" s="211">
        <f>ROUND(I195*H195,2)</f>
        <v>0</v>
      </c>
      <c r="BL195" s="18" t="s">
        <v>262</v>
      </c>
      <c r="BM195" s="210" t="s">
        <v>526</v>
      </c>
    </row>
    <row r="196" spans="1:65" s="2" customFormat="1" ht="16.5" customHeight="1">
      <c r="A196" s="39"/>
      <c r="B196" s="40"/>
      <c r="C196" s="198" t="s">
        <v>527</v>
      </c>
      <c r="D196" s="198" t="s">
        <v>119</v>
      </c>
      <c r="E196" s="199" t="s">
        <v>528</v>
      </c>
      <c r="F196" s="200" t="s">
        <v>529</v>
      </c>
      <c r="G196" s="201" t="s">
        <v>132</v>
      </c>
      <c r="H196" s="202">
        <v>10</v>
      </c>
      <c r="I196" s="203"/>
      <c r="J196" s="204">
        <f>ROUND(I196*H196,2)</f>
        <v>0</v>
      </c>
      <c r="K196" s="205"/>
      <c r="L196" s="45"/>
      <c r="M196" s="206" t="s">
        <v>19</v>
      </c>
      <c r="N196" s="207" t="s">
        <v>39</v>
      </c>
      <c r="O196" s="85"/>
      <c r="P196" s="208">
        <f>O196*H196</f>
        <v>0</v>
      </c>
      <c r="Q196" s="208">
        <v>0</v>
      </c>
      <c r="R196" s="208">
        <f>Q196*H196</f>
        <v>0</v>
      </c>
      <c r="S196" s="208">
        <v>0</v>
      </c>
      <c r="T196" s="20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0" t="s">
        <v>123</v>
      </c>
      <c r="AT196" s="210" t="s">
        <v>119</v>
      </c>
      <c r="AU196" s="210" t="s">
        <v>76</v>
      </c>
      <c r="AY196" s="18" t="s">
        <v>118</v>
      </c>
      <c r="BE196" s="211">
        <f>IF(N196="základní",J196,0)</f>
        <v>0</v>
      </c>
      <c r="BF196" s="211">
        <f>IF(N196="snížená",J196,0)</f>
        <v>0</v>
      </c>
      <c r="BG196" s="211">
        <f>IF(N196="zákl. přenesená",J196,0)</f>
        <v>0</v>
      </c>
      <c r="BH196" s="211">
        <f>IF(N196="sníž. přenesená",J196,0)</f>
        <v>0</v>
      </c>
      <c r="BI196" s="211">
        <f>IF(N196="nulová",J196,0)</f>
        <v>0</v>
      </c>
      <c r="BJ196" s="18" t="s">
        <v>76</v>
      </c>
      <c r="BK196" s="211">
        <f>ROUND(I196*H196,2)</f>
        <v>0</v>
      </c>
      <c r="BL196" s="18" t="s">
        <v>123</v>
      </c>
      <c r="BM196" s="210" t="s">
        <v>530</v>
      </c>
    </row>
    <row r="197" spans="1:47" s="2" customFormat="1" ht="12">
      <c r="A197" s="39"/>
      <c r="B197" s="40"/>
      <c r="C197" s="41"/>
      <c r="D197" s="212" t="s">
        <v>134</v>
      </c>
      <c r="E197" s="41"/>
      <c r="F197" s="213" t="s">
        <v>531</v>
      </c>
      <c r="G197" s="41"/>
      <c r="H197" s="41"/>
      <c r="I197" s="214"/>
      <c r="J197" s="41"/>
      <c r="K197" s="41"/>
      <c r="L197" s="45"/>
      <c r="M197" s="215"/>
      <c r="N197" s="216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134</v>
      </c>
      <c r="AU197" s="18" t="s">
        <v>76</v>
      </c>
    </row>
    <row r="198" spans="1:65" s="2" customFormat="1" ht="16.5" customHeight="1">
      <c r="A198" s="39"/>
      <c r="B198" s="40"/>
      <c r="C198" s="198" t="s">
        <v>532</v>
      </c>
      <c r="D198" s="198" t="s">
        <v>119</v>
      </c>
      <c r="E198" s="199" t="s">
        <v>533</v>
      </c>
      <c r="F198" s="200" t="s">
        <v>534</v>
      </c>
      <c r="G198" s="201" t="s">
        <v>132</v>
      </c>
      <c r="H198" s="202">
        <v>6</v>
      </c>
      <c r="I198" s="203"/>
      <c r="J198" s="204">
        <f>ROUND(I198*H198,2)</f>
        <v>0</v>
      </c>
      <c r="K198" s="205"/>
      <c r="L198" s="45"/>
      <c r="M198" s="206" t="s">
        <v>19</v>
      </c>
      <c r="N198" s="207" t="s">
        <v>39</v>
      </c>
      <c r="O198" s="85"/>
      <c r="P198" s="208">
        <f>O198*H198</f>
        <v>0</v>
      </c>
      <c r="Q198" s="208">
        <v>0</v>
      </c>
      <c r="R198" s="208">
        <f>Q198*H198</f>
        <v>0</v>
      </c>
      <c r="S198" s="208">
        <v>0</v>
      </c>
      <c r="T198" s="20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0" t="s">
        <v>123</v>
      </c>
      <c r="AT198" s="210" t="s">
        <v>119</v>
      </c>
      <c r="AU198" s="210" t="s">
        <v>76</v>
      </c>
      <c r="AY198" s="18" t="s">
        <v>118</v>
      </c>
      <c r="BE198" s="211">
        <f>IF(N198="základní",J198,0)</f>
        <v>0</v>
      </c>
      <c r="BF198" s="211">
        <f>IF(N198="snížená",J198,0)</f>
        <v>0</v>
      </c>
      <c r="BG198" s="211">
        <f>IF(N198="zákl. přenesená",J198,0)</f>
        <v>0</v>
      </c>
      <c r="BH198" s="211">
        <f>IF(N198="sníž. přenesená",J198,0)</f>
        <v>0</v>
      </c>
      <c r="BI198" s="211">
        <f>IF(N198="nulová",J198,0)</f>
        <v>0</v>
      </c>
      <c r="BJ198" s="18" t="s">
        <v>76</v>
      </c>
      <c r="BK198" s="211">
        <f>ROUND(I198*H198,2)</f>
        <v>0</v>
      </c>
      <c r="BL198" s="18" t="s">
        <v>123</v>
      </c>
      <c r="BM198" s="210" t="s">
        <v>535</v>
      </c>
    </row>
    <row r="199" spans="1:65" s="2" customFormat="1" ht="16.5" customHeight="1">
      <c r="A199" s="39"/>
      <c r="B199" s="40"/>
      <c r="C199" s="217" t="s">
        <v>536</v>
      </c>
      <c r="D199" s="217" t="s">
        <v>188</v>
      </c>
      <c r="E199" s="218" t="s">
        <v>537</v>
      </c>
      <c r="F199" s="219" t="s">
        <v>538</v>
      </c>
      <c r="G199" s="220" t="s">
        <v>132</v>
      </c>
      <c r="H199" s="221">
        <v>1</v>
      </c>
      <c r="I199" s="222"/>
      <c r="J199" s="223">
        <f>ROUND(I199*H199,2)</f>
        <v>0</v>
      </c>
      <c r="K199" s="224"/>
      <c r="L199" s="225"/>
      <c r="M199" s="226" t="s">
        <v>19</v>
      </c>
      <c r="N199" s="227" t="s">
        <v>39</v>
      </c>
      <c r="O199" s="85"/>
      <c r="P199" s="208">
        <f>O199*H199</f>
        <v>0</v>
      </c>
      <c r="Q199" s="208">
        <v>0</v>
      </c>
      <c r="R199" s="208">
        <f>Q199*H199</f>
        <v>0</v>
      </c>
      <c r="S199" s="208">
        <v>0</v>
      </c>
      <c r="T199" s="20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0" t="s">
        <v>123</v>
      </c>
      <c r="AT199" s="210" t="s">
        <v>188</v>
      </c>
      <c r="AU199" s="210" t="s">
        <v>76</v>
      </c>
      <c r="AY199" s="18" t="s">
        <v>118</v>
      </c>
      <c r="BE199" s="211">
        <f>IF(N199="základní",J199,0)</f>
        <v>0</v>
      </c>
      <c r="BF199" s="211">
        <f>IF(N199="snížená",J199,0)</f>
        <v>0</v>
      </c>
      <c r="BG199" s="211">
        <f>IF(N199="zákl. přenesená",J199,0)</f>
        <v>0</v>
      </c>
      <c r="BH199" s="211">
        <f>IF(N199="sníž. přenesená",J199,0)</f>
        <v>0</v>
      </c>
      <c r="BI199" s="211">
        <f>IF(N199="nulová",J199,0)</f>
        <v>0</v>
      </c>
      <c r="BJ199" s="18" t="s">
        <v>76</v>
      </c>
      <c r="BK199" s="211">
        <f>ROUND(I199*H199,2)</f>
        <v>0</v>
      </c>
      <c r="BL199" s="18" t="s">
        <v>123</v>
      </c>
      <c r="BM199" s="210" t="s">
        <v>539</v>
      </c>
    </row>
    <row r="200" spans="1:47" s="2" customFormat="1" ht="12">
      <c r="A200" s="39"/>
      <c r="B200" s="40"/>
      <c r="C200" s="41"/>
      <c r="D200" s="212" t="s">
        <v>134</v>
      </c>
      <c r="E200" s="41"/>
      <c r="F200" s="213" t="s">
        <v>540</v>
      </c>
      <c r="G200" s="41"/>
      <c r="H200" s="41"/>
      <c r="I200" s="214"/>
      <c r="J200" s="41"/>
      <c r="K200" s="41"/>
      <c r="L200" s="45"/>
      <c r="M200" s="215"/>
      <c r="N200" s="216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134</v>
      </c>
      <c r="AU200" s="18" t="s">
        <v>76</v>
      </c>
    </row>
    <row r="201" spans="1:65" s="2" customFormat="1" ht="16.5" customHeight="1">
      <c r="A201" s="39"/>
      <c r="B201" s="40"/>
      <c r="C201" s="217" t="s">
        <v>541</v>
      </c>
      <c r="D201" s="217" t="s">
        <v>188</v>
      </c>
      <c r="E201" s="218" t="s">
        <v>542</v>
      </c>
      <c r="F201" s="219" t="s">
        <v>543</v>
      </c>
      <c r="G201" s="220" t="s">
        <v>132</v>
      </c>
      <c r="H201" s="221">
        <v>1</v>
      </c>
      <c r="I201" s="222"/>
      <c r="J201" s="223">
        <f>ROUND(I201*H201,2)</f>
        <v>0</v>
      </c>
      <c r="K201" s="224"/>
      <c r="L201" s="225"/>
      <c r="M201" s="226" t="s">
        <v>19</v>
      </c>
      <c r="N201" s="227" t="s">
        <v>39</v>
      </c>
      <c r="O201" s="85"/>
      <c r="P201" s="208">
        <f>O201*H201</f>
        <v>0</v>
      </c>
      <c r="Q201" s="208">
        <v>0</v>
      </c>
      <c r="R201" s="208">
        <f>Q201*H201</f>
        <v>0</v>
      </c>
      <c r="S201" s="208">
        <v>0</v>
      </c>
      <c r="T201" s="20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0" t="s">
        <v>123</v>
      </c>
      <c r="AT201" s="210" t="s">
        <v>188</v>
      </c>
      <c r="AU201" s="210" t="s">
        <v>76</v>
      </c>
      <c r="AY201" s="18" t="s">
        <v>118</v>
      </c>
      <c r="BE201" s="211">
        <f>IF(N201="základní",J201,0)</f>
        <v>0</v>
      </c>
      <c r="BF201" s="211">
        <f>IF(N201="snížená",J201,0)</f>
        <v>0</v>
      </c>
      <c r="BG201" s="211">
        <f>IF(N201="zákl. přenesená",J201,0)</f>
        <v>0</v>
      </c>
      <c r="BH201" s="211">
        <f>IF(N201="sníž. přenesená",J201,0)</f>
        <v>0</v>
      </c>
      <c r="BI201" s="211">
        <f>IF(N201="nulová",J201,0)</f>
        <v>0</v>
      </c>
      <c r="BJ201" s="18" t="s">
        <v>76</v>
      </c>
      <c r="BK201" s="211">
        <f>ROUND(I201*H201,2)</f>
        <v>0</v>
      </c>
      <c r="BL201" s="18" t="s">
        <v>123</v>
      </c>
      <c r="BM201" s="210" t="s">
        <v>544</v>
      </c>
    </row>
    <row r="202" spans="1:47" s="2" customFormat="1" ht="12">
      <c r="A202" s="39"/>
      <c r="B202" s="40"/>
      <c r="C202" s="41"/>
      <c r="D202" s="212" t="s">
        <v>134</v>
      </c>
      <c r="E202" s="41"/>
      <c r="F202" s="213" t="s">
        <v>545</v>
      </c>
      <c r="G202" s="41"/>
      <c r="H202" s="41"/>
      <c r="I202" s="214"/>
      <c r="J202" s="41"/>
      <c r="K202" s="41"/>
      <c r="L202" s="45"/>
      <c r="M202" s="215"/>
      <c r="N202" s="216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134</v>
      </c>
      <c r="AU202" s="18" t="s">
        <v>76</v>
      </c>
    </row>
    <row r="203" spans="1:65" s="2" customFormat="1" ht="16.5" customHeight="1">
      <c r="A203" s="39"/>
      <c r="B203" s="40"/>
      <c r="C203" s="217" t="s">
        <v>546</v>
      </c>
      <c r="D203" s="217" t="s">
        <v>188</v>
      </c>
      <c r="E203" s="218" t="s">
        <v>547</v>
      </c>
      <c r="F203" s="219" t="s">
        <v>548</v>
      </c>
      <c r="G203" s="220" t="s">
        <v>132</v>
      </c>
      <c r="H203" s="221">
        <v>3</v>
      </c>
      <c r="I203" s="222"/>
      <c r="J203" s="223">
        <f>ROUND(I203*H203,2)</f>
        <v>0</v>
      </c>
      <c r="K203" s="224"/>
      <c r="L203" s="225"/>
      <c r="M203" s="226" t="s">
        <v>19</v>
      </c>
      <c r="N203" s="227" t="s">
        <v>39</v>
      </c>
      <c r="O203" s="85"/>
      <c r="P203" s="208">
        <f>O203*H203</f>
        <v>0</v>
      </c>
      <c r="Q203" s="208">
        <v>0</v>
      </c>
      <c r="R203" s="208">
        <f>Q203*H203</f>
        <v>0</v>
      </c>
      <c r="S203" s="208">
        <v>0</v>
      </c>
      <c r="T203" s="20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0" t="s">
        <v>123</v>
      </c>
      <c r="AT203" s="210" t="s">
        <v>188</v>
      </c>
      <c r="AU203" s="210" t="s">
        <v>76</v>
      </c>
      <c r="AY203" s="18" t="s">
        <v>118</v>
      </c>
      <c r="BE203" s="211">
        <f>IF(N203="základní",J203,0)</f>
        <v>0</v>
      </c>
      <c r="BF203" s="211">
        <f>IF(N203="snížená",J203,0)</f>
        <v>0</v>
      </c>
      <c r="BG203" s="211">
        <f>IF(N203="zákl. přenesená",J203,0)</f>
        <v>0</v>
      </c>
      <c r="BH203" s="211">
        <f>IF(N203="sníž. přenesená",J203,0)</f>
        <v>0</v>
      </c>
      <c r="BI203" s="211">
        <f>IF(N203="nulová",J203,0)</f>
        <v>0</v>
      </c>
      <c r="BJ203" s="18" t="s">
        <v>76</v>
      </c>
      <c r="BK203" s="211">
        <f>ROUND(I203*H203,2)</f>
        <v>0</v>
      </c>
      <c r="BL203" s="18" t="s">
        <v>123</v>
      </c>
      <c r="BM203" s="210" t="s">
        <v>549</v>
      </c>
    </row>
    <row r="204" spans="1:47" s="2" customFormat="1" ht="12">
      <c r="A204" s="39"/>
      <c r="B204" s="40"/>
      <c r="C204" s="41"/>
      <c r="D204" s="212" t="s">
        <v>134</v>
      </c>
      <c r="E204" s="41"/>
      <c r="F204" s="213" t="s">
        <v>550</v>
      </c>
      <c r="G204" s="41"/>
      <c r="H204" s="41"/>
      <c r="I204" s="214"/>
      <c r="J204" s="41"/>
      <c r="K204" s="41"/>
      <c r="L204" s="45"/>
      <c r="M204" s="215"/>
      <c r="N204" s="216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134</v>
      </c>
      <c r="AU204" s="18" t="s">
        <v>76</v>
      </c>
    </row>
    <row r="205" spans="1:65" s="2" customFormat="1" ht="16.5" customHeight="1">
      <c r="A205" s="39"/>
      <c r="B205" s="40"/>
      <c r="C205" s="217" t="s">
        <v>551</v>
      </c>
      <c r="D205" s="217" t="s">
        <v>188</v>
      </c>
      <c r="E205" s="218" t="s">
        <v>552</v>
      </c>
      <c r="F205" s="219" t="s">
        <v>553</v>
      </c>
      <c r="G205" s="220" t="s">
        <v>132</v>
      </c>
      <c r="H205" s="221">
        <v>3</v>
      </c>
      <c r="I205" s="222"/>
      <c r="J205" s="223">
        <f>ROUND(I205*H205,2)</f>
        <v>0</v>
      </c>
      <c r="K205" s="224"/>
      <c r="L205" s="225"/>
      <c r="M205" s="226" t="s">
        <v>19</v>
      </c>
      <c r="N205" s="227" t="s">
        <v>39</v>
      </c>
      <c r="O205" s="85"/>
      <c r="P205" s="208">
        <f>O205*H205</f>
        <v>0</v>
      </c>
      <c r="Q205" s="208">
        <v>0</v>
      </c>
      <c r="R205" s="208">
        <f>Q205*H205</f>
        <v>0</v>
      </c>
      <c r="S205" s="208">
        <v>0</v>
      </c>
      <c r="T205" s="20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0" t="s">
        <v>123</v>
      </c>
      <c r="AT205" s="210" t="s">
        <v>188</v>
      </c>
      <c r="AU205" s="210" t="s">
        <v>76</v>
      </c>
      <c r="AY205" s="18" t="s">
        <v>118</v>
      </c>
      <c r="BE205" s="211">
        <f>IF(N205="základní",J205,0)</f>
        <v>0</v>
      </c>
      <c r="BF205" s="211">
        <f>IF(N205="snížená",J205,0)</f>
        <v>0</v>
      </c>
      <c r="BG205" s="211">
        <f>IF(N205="zákl. přenesená",J205,0)</f>
        <v>0</v>
      </c>
      <c r="BH205" s="211">
        <f>IF(N205="sníž. přenesená",J205,0)</f>
        <v>0</v>
      </c>
      <c r="BI205" s="211">
        <f>IF(N205="nulová",J205,0)</f>
        <v>0</v>
      </c>
      <c r="BJ205" s="18" t="s">
        <v>76</v>
      </c>
      <c r="BK205" s="211">
        <f>ROUND(I205*H205,2)</f>
        <v>0</v>
      </c>
      <c r="BL205" s="18" t="s">
        <v>123</v>
      </c>
      <c r="BM205" s="210" t="s">
        <v>554</v>
      </c>
    </row>
    <row r="206" spans="1:47" s="2" customFormat="1" ht="12">
      <c r="A206" s="39"/>
      <c r="B206" s="40"/>
      <c r="C206" s="41"/>
      <c r="D206" s="212" t="s">
        <v>134</v>
      </c>
      <c r="E206" s="41"/>
      <c r="F206" s="213" t="s">
        <v>555</v>
      </c>
      <c r="G206" s="41"/>
      <c r="H206" s="41"/>
      <c r="I206" s="214"/>
      <c r="J206" s="41"/>
      <c r="K206" s="41"/>
      <c r="L206" s="45"/>
      <c r="M206" s="215"/>
      <c r="N206" s="216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134</v>
      </c>
      <c r="AU206" s="18" t="s">
        <v>76</v>
      </c>
    </row>
    <row r="207" spans="1:65" s="2" customFormat="1" ht="16.5" customHeight="1">
      <c r="A207" s="39"/>
      <c r="B207" s="40"/>
      <c r="C207" s="198" t="s">
        <v>556</v>
      </c>
      <c r="D207" s="198" t="s">
        <v>119</v>
      </c>
      <c r="E207" s="199" t="s">
        <v>557</v>
      </c>
      <c r="F207" s="200" t="s">
        <v>558</v>
      </c>
      <c r="G207" s="201" t="s">
        <v>132</v>
      </c>
      <c r="H207" s="202">
        <v>12</v>
      </c>
      <c r="I207" s="203"/>
      <c r="J207" s="204">
        <f>ROUND(I207*H207,2)</f>
        <v>0</v>
      </c>
      <c r="K207" s="205"/>
      <c r="L207" s="45"/>
      <c r="M207" s="206" t="s">
        <v>19</v>
      </c>
      <c r="N207" s="207" t="s">
        <v>39</v>
      </c>
      <c r="O207" s="85"/>
      <c r="P207" s="208">
        <f>O207*H207</f>
        <v>0</v>
      </c>
      <c r="Q207" s="208">
        <v>0</v>
      </c>
      <c r="R207" s="208">
        <f>Q207*H207</f>
        <v>0</v>
      </c>
      <c r="S207" s="208">
        <v>0</v>
      </c>
      <c r="T207" s="20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0" t="s">
        <v>123</v>
      </c>
      <c r="AT207" s="210" t="s">
        <v>119</v>
      </c>
      <c r="AU207" s="210" t="s">
        <v>76</v>
      </c>
      <c r="AY207" s="18" t="s">
        <v>118</v>
      </c>
      <c r="BE207" s="211">
        <f>IF(N207="základní",J207,0)</f>
        <v>0</v>
      </c>
      <c r="BF207" s="211">
        <f>IF(N207="snížená",J207,0)</f>
        <v>0</v>
      </c>
      <c r="BG207" s="211">
        <f>IF(N207="zákl. přenesená",J207,0)</f>
        <v>0</v>
      </c>
      <c r="BH207" s="211">
        <f>IF(N207="sníž. přenesená",J207,0)</f>
        <v>0</v>
      </c>
      <c r="BI207" s="211">
        <f>IF(N207="nulová",J207,0)</f>
        <v>0</v>
      </c>
      <c r="BJ207" s="18" t="s">
        <v>76</v>
      </c>
      <c r="BK207" s="211">
        <f>ROUND(I207*H207,2)</f>
        <v>0</v>
      </c>
      <c r="BL207" s="18" t="s">
        <v>123</v>
      </c>
      <c r="BM207" s="210" t="s">
        <v>559</v>
      </c>
    </row>
    <row r="208" spans="1:65" s="2" customFormat="1" ht="21.75" customHeight="1">
      <c r="A208" s="39"/>
      <c r="B208" s="40"/>
      <c r="C208" s="217" t="s">
        <v>560</v>
      </c>
      <c r="D208" s="217" t="s">
        <v>188</v>
      </c>
      <c r="E208" s="218" t="s">
        <v>561</v>
      </c>
      <c r="F208" s="219" t="s">
        <v>562</v>
      </c>
      <c r="G208" s="220" t="s">
        <v>132</v>
      </c>
      <c r="H208" s="221">
        <v>12</v>
      </c>
      <c r="I208" s="222"/>
      <c r="J208" s="223">
        <f>ROUND(I208*H208,2)</f>
        <v>0</v>
      </c>
      <c r="K208" s="224"/>
      <c r="L208" s="225"/>
      <c r="M208" s="226" t="s">
        <v>19</v>
      </c>
      <c r="N208" s="227" t="s">
        <v>39</v>
      </c>
      <c r="O208" s="85"/>
      <c r="P208" s="208">
        <f>O208*H208</f>
        <v>0</v>
      </c>
      <c r="Q208" s="208">
        <v>0</v>
      </c>
      <c r="R208" s="208">
        <f>Q208*H208</f>
        <v>0</v>
      </c>
      <c r="S208" s="208">
        <v>0</v>
      </c>
      <c r="T208" s="20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0" t="s">
        <v>123</v>
      </c>
      <c r="AT208" s="210" t="s">
        <v>188</v>
      </c>
      <c r="AU208" s="210" t="s">
        <v>76</v>
      </c>
      <c r="AY208" s="18" t="s">
        <v>118</v>
      </c>
      <c r="BE208" s="211">
        <f>IF(N208="základní",J208,0)</f>
        <v>0</v>
      </c>
      <c r="BF208" s="211">
        <f>IF(N208="snížená",J208,0)</f>
        <v>0</v>
      </c>
      <c r="BG208" s="211">
        <f>IF(N208="zákl. přenesená",J208,0)</f>
        <v>0</v>
      </c>
      <c r="BH208" s="211">
        <f>IF(N208="sníž. přenesená",J208,0)</f>
        <v>0</v>
      </c>
      <c r="BI208" s="211">
        <f>IF(N208="nulová",J208,0)</f>
        <v>0</v>
      </c>
      <c r="BJ208" s="18" t="s">
        <v>76</v>
      </c>
      <c r="BK208" s="211">
        <f>ROUND(I208*H208,2)</f>
        <v>0</v>
      </c>
      <c r="BL208" s="18" t="s">
        <v>123</v>
      </c>
      <c r="BM208" s="210" t="s">
        <v>563</v>
      </c>
    </row>
    <row r="209" spans="1:65" s="2" customFormat="1" ht="16.5" customHeight="1">
      <c r="A209" s="39"/>
      <c r="B209" s="40"/>
      <c r="C209" s="198" t="s">
        <v>564</v>
      </c>
      <c r="D209" s="198" t="s">
        <v>119</v>
      </c>
      <c r="E209" s="199" t="s">
        <v>565</v>
      </c>
      <c r="F209" s="200" t="s">
        <v>566</v>
      </c>
      <c r="G209" s="201" t="s">
        <v>132</v>
      </c>
      <c r="H209" s="202">
        <v>3</v>
      </c>
      <c r="I209" s="203"/>
      <c r="J209" s="204">
        <f>ROUND(I209*H209,2)</f>
        <v>0</v>
      </c>
      <c r="K209" s="205"/>
      <c r="L209" s="45"/>
      <c r="M209" s="206" t="s">
        <v>19</v>
      </c>
      <c r="N209" s="207" t="s">
        <v>39</v>
      </c>
      <c r="O209" s="85"/>
      <c r="P209" s="208">
        <f>O209*H209</f>
        <v>0</v>
      </c>
      <c r="Q209" s="208">
        <v>0</v>
      </c>
      <c r="R209" s="208">
        <f>Q209*H209</f>
        <v>0</v>
      </c>
      <c r="S209" s="208">
        <v>0</v>
      </c>
      <c r="T209" s="20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0" t="s">
        <v>123</v>
      </c>
      <c r="AT209" s="210" t="s">
        <v>119</v>
      </c>
      <c r="AU209" s="210" t="s">
        <v>76</v>
      </c>
      <c r="AY209" s="18" t="s">
        <v>118</v>
      </c>
      <c r="BE209" s="211">
        <f>IF(N209="základní",J209,0)</f>
        <v>0</v>
      </c>
      <c r="BF209" s="211">
        <f>IF(N209="snížená",J209,0)</f>
        <v>0</v>
      </c>
      <c r="BG209" s="211">
        <f>IF(N209="zákl. přenesená",J209,0)</f>
        <v>0</v>
      </c>
      <c r="BH209" s="211">
        <f>IF(N209="sníž. přenesená",J209,0)</f>
        <v>0</v>
      </c>
      <c r="BI209" s="211">
        <f>IF(N209="nulová",J209,0)</f>
        <v>0</v>
      </c>
      <c r="BJ209" s="18" t="s">
        <v>76</v>
      </c>
      <c r="BK209" s="211">
        <f>ROUND(I209*H209,2)</f>
        <v>0</v>
      </c>
      <c r="BL209" s="18" t="s">
        <v>123</v>
      </c>
      <c r="BM209" s="210" t="s">
        <v>567</v>
      </c>
    </row>
    <row r="210" spans="1:65" s="2" customFormat="1" ht="16.5" customHeight="1">
      <c r="A210" s="39"/>
      <c r="B210" s="40"/>
      <c r="C210" s="217" t="s">
        <v>568</v>
      </c>
      <c r="D210" s="217" t="s">
        <v>188</v>
      </c>
      <c r="E210" s="218" t="s">
        <v>569</v>
      </c>
      <c r="F210" s="219" t="s">
        <v>570</v>
      </c>
      <c r="G210" s="220" t="s">
        <v>132</v>
      </c>
      <c r="H210" s="221">
        <v>3</v>
      </c>
      <c r="I210" s="222"/>
      <c r="J210" s="223">
        <f>ROUND(I210*H210,2)</f>
        <v>0</v>
      </c>
      <c r="K210" s="224"/>
      <c r="L210" s="225"/>
      <c r="M210" s="226" t="s">
        <v>19</v>
      </c>
      <c r="N210" s="227" t="s">
        <v>39</v>
      </c>
      <c r="O210" s="85"/>
      <c r="P210" s="208">
        <f>O210*H210</f>
        <v>0</v>
      </c>
      <c r="Q210" s="208">
        <v>0</v>
      </c>
      <c r="R210" s="208">
        <f>Q210*H210</f>
        <v>0</v>
      </c>
      <c r="S210" s="208">
        <v>0</v>
      </c>
      <c r="T210" s="20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0" t="s">
        <v>123</v>
      </c>
      <c r="AT210" s="210" t="s">
        <v>188</v>
      </c>
      <c r="AU210" s="210" t="s">
        <v>76</v>
      </c>
      <c r="AY210" s="18" t="s">
        <v>118</v>
      </c>
      <c r="BE210" s="211">
        <f>IF(N210="základní",J210,0)</f>
        <v>0</v>
      </c>
      <c r="BF210" s="211">
        <f>IF(N210="snížená",J210,0)</f>
        <v>0</v>
      </c>
      <c r="BG210" s="211">
        <f>IF(N210="zákl. přenesená",J210,0)</f>
        <v>0</v>
      </c>
      <c r="BH210" s="211">
        <f>IF(N210="sníž. přenesená",J210,0)</f>
        <v>0</v>
      </c>
      <c r="BI210" s="211">
        <f>IF(N210="nulová",J210,0)</f>
        <v>0</v>
      </c>
      <c r="BJ210" s="18" t="s">
        <v>76</v>
      </c>
      <c r="BK210" s="211">
        <f>ROUND(I210*H210,2)</f>
        <v>0</v>
      </c>
      <c r="BL210" s="18" t="s">
        <v>123</v>
      </c>
      <c r="BM210" s="210" t="s">
        <v>571</v>
      </c>
    </row>
    <row r="211" spans="1:47" s="2" customFormat="1" ht="12">
      <c r="A211" s="39"/>
      <c r="B211" s="40"/>
      <c r="C211" s="41"/>
      <c r="D211" s="212" t="s">
        <v>134</v>
      </c>
      <c r="E211" s="41"/>
      <c r="F211" s="213" t="s">
        <v>572</v>
      </c>
      <c r="G211" s="41"/>
      <c r="H211" s="41"/>
      <c r="I211" s="214"/>
      <c r="J211" s="41"/>
      <c r="K211" s="41"/>
      <c r="L211" s="45"/>
      <c r="M211" s="215"/>
      <c r="N211" s="216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134</v>
      </c>
      <c r="AU211" s="18" t="s">
        <v>76</v>
      </c>
    </row>
    <row r="212" spans="1:65" s="2" customFormat="1" ht="16.5" customHeight="1">
      <c r="A212" s="39"/>
      <c r="B212" s="40"/>
      <c r="C212" s="198" t="s">
        <v>573</v>
      </c>
      <c r="D212" s="198" t="s">
        <v>119</v>
      </c>
      <c r="E212" s="199" t="s">
        <v>574</v>
      </c>
      <c r="F212" s="200" t="s">
        <v>575</v>
      </c>
      <c r="G212" s="201" t="s">
        <v>132</v>
      </c>
      <c r="H212" s="202">
        <v>9</v>
      </c>
      <c r="I212" s="203"/>
      <c r="J212" s="204">
        <f>ROUND(I212*H212,2)</f>
        <v>0</v>
      </c>
      <c r="K212" s="205"/>
      <c r="L212" s="45"/>
      <c r="M212" s="206" t="s">
        <v>19</v>
      </c>
      <c r="N212" s="207" t="s">
        <v>39</v>
      </c>
      <c r="O212" s="85"/>
      <c r="P212" s="208">
        <f>O212*H212</f>
        <v>0</v>
      </c>
      <c r="Q212" s="208">
        <v>0</v>
      </c>
      <c r="R212" s="208">
        <f>Q212*H212</f>
        <v>0</v>
      </c>
      <c r="S212" s="208">
        <v>0</v>
      </c>
      <c r="T212" s="20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0" t="s">
        <v>262</v>
      </c>
      <c r="AT212" s="210" t="s">
        <v>119</v>
      </c>
      <c r="AU212" s="210" t="s">
        <v>76</v>
      </c>
      <c r="AY212" s="18" t="s">
        <v>118</v>
      </c>
      <c r="BE212" s="211">
        <f>IF(N212="základní",J212,0)</f>
        <v>0</v>
      </c>
      <c r="BF212" s="211">
        <f>IF(N212="snížená",J212,0)</f>
        <v>0</v>
      </c>
      <c r="BG212" s="211">
        <f>IF(N212="zákl. přenesená",J212,0)</f>
        <v>0</v>
      </c>
      <c r="BH212" s="211">
        <f>IF(N212="sníž. přenesená",J212,0)</f>
        <v>0</v>
      </c>
      <c r="BI212" s="211">
        <f>IF(N212="nulová",J212,0)</f>
        <v>0</v>
      </c>
      <c r="BJ212" s="18" t="s">
        <v>76</v>
      </c>
      <c r="BK212" s="211">
        <f>ROUND(I212*H212,2)</f>
        <v>0</v>
      </c>
      <c r="BL212" s="18" t="s">
        <v>262</v>
      </c>
      <c r="BM212" s="210" t="s">
        <v>576</v>
      </c>
    </row>
    <row r="213" spans="1:65" s="2" customFormat="1" ht="24.15" customHeight="1">
      <c r="A213" s="39"/>
      <c r="B213" s="40"/>
      <c r="C213" s="217" t="s">
        <v>577</v>
      </c>
      <c r="D213" s="217" t="s">
        <v>188</v>
      </c>
      <c r="E213" s="218" t="s">
        <v>578</v>
      </c>
      <c r="F213" s="219" t="s">
        <v>579</v>
      </c>
      <c r="G213" s="220" t="s">
        <v>132</v>
      </c>
      <c r="H213" s="221">
        <v>9</v>
      </c>
      <c r="I213" s="222"/>
      <c r="J213" s="223">
        <f>ROUND(I213*H213,2)</f>
        <v>0</v>
      </c>
      <c r="K213" s="224"/>
      <c r="L213" s="225"/>
      <c r="M213" s="226" t="s">
        <v>19</v>
      </c>
      <c r="N213" s="227" t="s">
        <v>39</v>
      </c>
      <c r="O213" s="85"/>
      <c r="P213" s="208">
        <f>O213*H213</f>
        <v>0</v>
      </c>
      <c r="Q213" s="208">
        <v>0</v>
      </c>
      <c r="R213" s="208">
        <f>Q213*H213</f>
        <v>0</v>
      </c>
      <c r="S213" s="208">
        <v>0</v>
      </c>
      <c r="T213" s="20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0" t="s">
        <v>191</v>
      </c>
      <c r="AT213" s="210" t="s">
        <v>188</v>
      </c>
      <c r="AU213" s="210" t="s">
        <v>76</v>
      </c>
      <c r="AY213" s="18" t="s">
        <v>118</v>
      </c>
      <c r="BE213" s="211">
        <f>IF(N213="základní",J213,0)</f>
        <v>0</v>
      </c>
      <c r="BF213" s="211">
        <f>IF(N213="snížená",J213,0)</f>
        <v>0</v>
      </c>
      <c r="BG213" s="211">
        <f>IF(N213="zákl. přenesená",J213,0)</f>
        <v>0</v>
      </c>
      <c r="BH213" s="211">
        <f>IF(N213="sníž. přenesená",J213,0)</f>
        <v>0</v>
      </c>
      <c r="BI213" s="211">
        <f>IF(N213="nulová",J213,0)</f>
        <v>0</v>
      </c>
      <c r="BJ213" s="18" t="s">
        <v>76</v>
      </c>
      <c r="BK213" s="211">
        <f>ROUND(I213*H213,2)</f>
        <v>0</v>
      </c>
      <c r="BL213" s="18" t="s">
        <v>191</v>
      </c>
      <c r="BM213" s="210" t="s">
        <v>580</v>
      </c>
    </row>
    <row r="214" spans="1:47" s="2" customFormat="1" ht="12">
      <c r="A214" s="39"/>
      <c r="B214" s="40"/>
      <c r="C214" s="41"/>
      <c r="D214" s="212" t="s">
        <v>134</v>
      </c>
      <c r="E214" s="41"/>
      <c r="F214" s="213" t="s">
        <v>581</v>
      </c>
      <c r="G214" s="41"/>
      <c r="H214" s="41"/>
      <c r="I214" s="214"/>
      <c r="J214" s="41"/>
      <c r="K214" s="41"/>
      <c r="L214" s="45"/>
      <c r="M214" s="215"/>
      <c r="N214" s="216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134</v>
      </c>
      <c r="AU214" s="18" t="s">
        <v>76</v>
      </c>
    </row>
    <row r="215" spans="1:65" s="2" customFormat="1" ht="24.15" customHeight="1">
      <c r="A215" s="39"/>
      <c r="B215" s="40"/>
      <c r="C215" s="217" t="s">
        <v>582</v>
      </c>
      <c r="D215" s="217" t="s">
        <v>188</v>
      </c>
      <c r="E215" s="218" t="s">
        <v>583</v>
      </c>
      <c r="F215" s="219" t="s">
        <v>584</v>
      </c>
      <c r="G215" s="220" t="s">
        <v>132</v>
      </c>
      <c r="H215" s="221">
        <v>1</v>
      </c>
      <c r="I215" s="222"/>
      <c r="J215" s="223">
        <f>ROUND(I215*H215,2)</f>
        <v>0</v>
      </c>
      <c r="K215" s="224"/>
      <c r="L215" s="225"/>
      <c r="M215" s="226" t="s">
        <v>19</v>
      </c>
      <c r="N215" s="227" t="s">
        <v>39</v>
      </c>
      <c r="O215" s="85"/>
      <c r="P215" s="208">
        <f>O215*H215</f>
        <v>0</v>
      </c>
      <c r="Q215" s="208">
        <v>0</v>
      </c>
      <c r="R215" s="208">
        <f>Q215*H215</f>
        <v>0</v>
      </c>
      <c r="S215" s="208">
        <v>0</v>
      </c>
      <c r="T215" s="20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0" t="s">
        <v>191</v>
      </c>
      <c r="AT215" s="210" t="s">
        <v>188</v>
      </c>
      <c r="AU215" s="210" t="s">
        <v>76</v>
      </c>
      <c r="AY215" s="18" t="s">
        <v>118</v>
      </c>
      <c r="BE215" s="211">
        <f>IF(N215="základní",J215,0)</f>
        <v>0</v>
      </c>
      <c r="BF215" s="211">
        <f>IF(N215="snížená",J215,0)</f>
        <v>0</v>
      </c>
      <c r="BG215" s="211">
        <f>IF(N215="zákl. přenesená",J215,0)</f>
        <v>0</v>
      </c>
      <c r="BH215" s="211">
        <f>IF(N215="sníž. přenesená",J215,0)</f>
        <v>0</v>
      </c>
      <c r="BI215" s="211">
        <f>IF(N215="nulová",J215,0)</f>
        <v>0</v>
      </c>
      <c r="BJ215" s="18" t="s">
        <v>76</v>
      </c>
      <c r="BK215" s="211">
        <f>ROUND(I215*H215,2)</f>
        <v>0</v>
      </c>
      <c r="BL215" s="18" t="s">
        <v>191</v>
      </c>
      <c r="BM215" s="210" t="s">
        <v>585</v>
      </c>
    </row>
    <row r="216" spans="1:65" s="2" customFormat="1" ht="24.15" customHeight="1">
      <c r="A216" s="39"/>
      <c r="B216" s="40"/>
      <c r="C216" s="217" t="s">
        <v>586</v>
      </c>
      <c r="D216" s="217" t="s">
        <v>188</v>
      </c>
      <c r="E216" s="218" t="s">
        <v>587</v>
      </c>
      <c r="F216" s="219" t="s">
        <v>588</v>
      </c>
      <c r="G216" s="220" t="s">
        <v>122</v>
      </c>
      <c r="H216" s="221">
        <v>34</v>
      </c>
      <c r="I216" s="222"/>
      <c r="J216" s="223">
        <f>ROUND(I216*H216,2)</f>
        <v>0</v>
      </c>
      <c r="K216" s="224"/>
      <c r="L216" s="225"/>
      <c r="M216" s="226" t="s">
        <v>19</v>
      </c>
      <c r="N216" s="227" t="s">
        <v>39</v>
      </c>
      <c r="O216" s="85"/>
      <c r="P216" s="208">
        <f>O216*H216</f>
        <v>0</v>
      </c>
      <c r="Q216" s="208">
        <v>0</v>
      </c>
      <c r="R216" s="208">
        <f>Q216*H216</f>
        <v>0</v>
      </c>
      <c r="S216" s="208">
        <v>0</v>
      </c>
      <c r="T216" s="20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0" t="s">
        <v>191</v>
      </c>
      <c r="AT216" s="210" t="s">
        <v>188</v>
      </c>
      <c r="AU216" s="210" t="s">
        <v>76</v>
      </c>
      <c r="AY216" s="18" t="s">
        <v>118</v>
      </c>
      <c r="BE216" s="211">
        <f>IF(N216="základní",J216,0)</f>
        <v>0</v>
      </c>
      <c r="BF216" s="211">
        <f>IF(N216="snížená",J216,0)</f>
        <v>0</v>
      </c>
      <c r="BG216" s="211">
        <f>IF(N216="zákl. přenesená",J216,0)</f>
        <v>0</v>
      </c>
      <c r="BH216" s="211">
        <f>IF(N216="sníž. přenesená",J216,0)</f>
        <v>0</v>
      </c>
      <c r="BI216" s="211">
        <f>IF(N216="nulová",J216,0)</f>
        <v>0</v>
      </c>
      <c r="BJ216" s="18" t="s">
        <v>76</v>
      </c>
      <c r="BK216" s="211">
        <f>ROUND(I216*H216,2)</f>
        <v>0</v>
      </c>
      <c r="BL216" s="18" t="s">
        <v>191</v>
      </c>
      <c r="BM216" s="210" t="s">
        <v>589</v>
      </c>
    </row>
    <row r="217" spans="1:65" s="2" customFormat="1" ht="24.15" customHeight="1">
      <c r="A217" s="39"/>
      <c r="B217" s="40"/>
      <c r="C217" s="198" t="s">
        <v>590</v>
      </c>
      <c r="D217" s="198" t="s">
        <v>119</v>
      </c>
      <c r="E217" s="199" t="s">
        <v>591</v>
      </c>
      <c r="F217" s="200" t="s">
        <v>592</v>
      </c>
      <c r="G217" s="201" t="s">
        <v>132</v>
      </c>
      <c r="H217" s="202">
        <v>1</v>
      </c>
      <c r="I217" s="203"/>
      <c r="J217" s="204">
        <f>ROUND(I217*H217,2)</f>
        <v>0</v>
      </c>
      <c r="K217" s="205"/>
      <c r="L217" s="45"/>
      <c r="M217" s="206" t="s">
        <v>19</v>
      </c>
      <c r="N217" s="207" t="s">
        <v>39</v>
      </c>
      <c r="O217" s="85"/>
      <c r="P217" s="208">
        <f>O217*H217</f>
        <v>0</v>
      </c>
      <c r="Q217" s="208">
        <v>0</v>
      </c>
      <c r="R217" s="208">
        <f>Q217*H217</f>
        <v>0</v>
      </c>
      <c r="S217" s="208">
        <v>0</v>
      </c>
      <c r="T217" s="20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0" t="s">
        <v>123</v>
      </c>
      <c r="AT217" s="210" t="s">
        <v>119</v>
      </c>
      <c r="AU217" s="210" t="s">
        <v>76</v>
      </c>
      <c r="AY217" s="18" t="s">
        <v>118</v>
      </c>
      <c r="BE217" s="211">
        <f>IF(N217="základní",J217,0)</f>
        <v>0</v>
      </c>
      <c r="BF217" s="211">
        <f>IF(N217="snížená",J217,0)</f>
        <v>0</v>
      </c>
      <c r="BG217" s="211">
        <f>IF(N217="zákl. přenesená",J217,0)</f>
        <v>0</v>
      </c>
      <c r="BH217" s="211">
        <f>IF(N217="sníž. přenesená",J217,0)</f>
        <v>0</v>
      </c>
      <c r="BI217" s="211">
        <f>IF(N217="nulová",J217,0)</f>
        <v>0</v>
      </c>
      <c r="BJ217" s="18" t="s">
        <v>76</v>
      </c>
      <c r="BK217" s="211">
        <f>ROUND(I217*H217,2)</f>
        <v>0</v>
      </c>
      <c r="BL217" s="18" t="s">
        <v>123</v>
      </c>
      <c r="BM217" s="210" t="s">
        <v>593</v>
      </c>
    </row>
    <row r="218" spans="1:65" s="2" customFormat="1" ht="24.15" customHeight="1">
      <c r="A218" s="39"/>
      <c r="B218" s="40"/>
      <c r="C218" s="198" t="s">
        <v>594</v>
      </c>
      <c r="D218" s="198" t="s">
        <v>119</v>
      </c>
      <c r="E218" s="199" t="s">
        <v>595</v>
      </c>
      <c r="F218" s="200" t="s">
        <v>596</v>
      </c>
      <c r="G218" s="201" t="s">
        <v>132</v>
      </c>
      <c r="H218" s="202">
        <v>1</v>
      </c>
      <c r="I218" s="203"/>
      <c r="J218" s="204">
        <f>ROUND(I218*H218,2)</f>
        <v>0</v>
      </c>
      <c r="K218" s="205"/>
      <c r="L218" s="45"/>
      <c r="M218" s="206" t="s">
        <v>19</v>
      </c>
      <c r="N218" s="207" t="s">
        <v>39</v>
      </c>
      <c r="O218" s="85"/>
      <c r="P218" s="208">
        <f>O218*H218</f>
        <v>0</v>
      </c>
      <c r="Q218" s="208">
        <v>0</v>
      </c>
      <c r="R218" s="208">
        <f>Q218*H218</f>
        <v>0</v>
      </c>
      <c r="S218" s="208">
        <v>0</v>
      </c>
      <c r="T218" s="20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0" t="s">
        <v>117</v>
      </c>
      <c r="AT218" s="210" t="s">
        <v>119</v>
      </c>
      <c r="AU218" s="210" t="s">
        <v>76</v>
      </c>
      <c r="AY218" s="18" t="s">
        <v>118</v>
      </c>
      <c r="BE218" s="211">
        <f>IF(N218="základní",J218,0)</f>
        <v>0</v>
      </c>
      <c r="BF218" s="211">
        <f>IF(N218="snížená",J218,0)</f>
        <v>0</v>
      </c>
      <c r="BG218" s="211">
        <f>IF(N218="zákl. přenesená",J218,0)</f>
        <v>0</v>
      </c>
      <c r="BH218" s="211">
        <f>IF(N218="sníž. přenesená",J218,0)</f>
        <v>0</v>
      </c>
      <c r="BI218" s="211">
        <f>IF(N218="nulová",J218,0)</f>
        <v>0</v>
      </c>
      <c r="BJ218" s="18" t="s">
        <v>76</v>
      </c>
      <c r="BK218" s="211">
        <f>ROUND(I218*H218,2)</f>
        <v>0</v>
      </c>
      <c r="BL218" s="18" t="s">
        <v>117</v>
      </c>
      <c r="BM218" s="210" t="s">
        <v>597</v>
      </c>
    </row>
    <row r="219" spans="1:65" s="2" customFormat="1" ht="16.5" customHeight="1">
      <c r="A219" s="39"/>
      <c r="B219" s="40"/>
      <c r="C219" s="198" t="s">
        <v>598</v>
      </c>
      <c r="D219" s="198" t="s">
        <v>119</v>
      </c>
      <c r="E219" s="199" t="s">
        <v>599</v>
      </c>
      <c r="F219" s="200" t="s">
        <v>600</v>
      </c>
      <c r="G219" s="201" t="s">
        <v>132</v>
      </c>
      <c r="H219" s="202">
        <v>20</v>
      </c>
      <c r="I219" s="203"/>
      <c r="J219" s="204">
        <f>ROUND(I219*H219,2)</f>
        <v>0</v>
      </c>
      <c r="K219" s="205"/>
      <c r="L219" s="45"/>
      <c r="M219" s="206" t="s">
        <v>19</v>
      </c>
      <c r="N219" s="207" t="s">
        <v>39</v>
      </c>
      <c r="O219" s="85"/>
      <c r="P219" s="208">
        <f>O219*H219</f>
        <v>0</v>
      </c>
      <c r="Q219" s="208">
        <v>0</v>
      </c>
      <c r="R219" s="208">
        <f>Q219*H219</f>
        <v>0</v>
      </c>
      <c r="S219" s="208">
        <v>0</v>
      </c>
      <c r="T219" s="20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0" t="s">
        <v>123</v>
      </c>
      <c r="AT219" s="210" t="s">
        <v>119</v>
      </c>
      <c r="AU219" s="210" t="s">
        <v>76</v>
      </c>
      <c r="AY219" s="18" t="s">
        <v>118</v>
      </c>
      <c r="BE219" s="211">
        <f>IF(N219="základní",J219,0)</f>
        <v>0</v>
      </c>
      <c r="BF219" s="211">
        <f>IF(N219="snížená",J219,0)</f>
        <v>0</v>
      </c>
      <c r="BG219" s="211">
        <f>IF(N219="zákl. přenesená",J219,0)</f>
        <v>0</v>
      </c>
      <c r="BH219" s="211">
        <f>IF(N219="sníž. přenesená",J219,0)</f>
        <v>0</v>
      </c>
      <c r="BI219" s="211">
        <f>IF(N219="nulová",J219,0)</f>
        <v>0</v>
      </c>
      <c r="BJ219" s="18" t="s">
        <v>76</v>
      </c>
      <c r="BK219" s="211">
        <f>ROUND(I219*H219,2)</f>
        <v>0</v>
      </c>
      <c r="BL219" s="18" t="s">
        <v>123</v>
      </c>
      <c r="BM219" s="210" t="s">
        <v>601</v>
      </c>
    </row>
    <row r="220" spans="1:65" s="2" customFormat="1" ht="21.75" customHeight="1">
      <c r="A220" s="39"/>
      <c r="B220" s="40"/>
      <c r="C220" s="217" t="s">
        <v>602</v>
      </c>
      <c r="D220" s="217" t="s">
        <v>188</v>
      </c>
      <c r="E220" s="218" t="s">
        <v>603</v>
      </c>
      <c r="F220" s="219" t="s">
        <v>604</v>
      </c>
      <c r="G220" s="220" t="s">
        <v>132</v>
      </c>
      <c r="H220" s="221">
        <v>20</v>
      </c>
      <c r="I220" s="222"/>
      <c r="J220" s="223">
        <f>ROUND(I220*H220,2)</f>
        <v>0</v>
      </c>
      <c r="K220" s="224"/>
      <c r="L220" s="225"/>
      <c r="M220" s="226" t="s">
        <v>19</v>
      </c>
      <c r="N220" s="227" t="s">
        <v>39</v>
      </c>
      <c r="O220" s="85"/>
      <c r="P220" s="208">
        <f>O220*H220</f>
        <v>0</v>
      </c>
      <c r="Q220" s="208">
        <v>0</v>
      </c>
      <c r="R220" s="208">
        <f>Q220*H220</f>
        <v>0</v>
      </c>
      <c r="S220" s="208">
        <v>0</v>
      </c>
      <c r="T220" s="20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0" t="s">
        <v>191</v>
      </c>
      <c r="AT220" s="210" t="s">
        <v>188</v>
      </c>
      <c r="AU220" s="210" t="s">
        <v>76</v>
      </c>
      <c r="AY220" s="18" t="s">
        <v>118</v>
      </c>
      <c r="BE220" s="211">
        <f>IF(N220="základní",J220,0)</f>
        <v>0</v>
      </c>
      <c r="BF220" s="211">
        <f>IF(N220="snížená",J220,0)</f>
        <v>0</v>
      </c>
      <c r="BG220" s="211">
        <f>IF(N220="zákl. přenesená",J220,0)</f>
        <v>0</v>
      </c>
      <c r="BH220" s="211">
        <f>IF(N220="sníž. přenesená",J220,0)</f>
        <v>0</v>
      </c>
      <c r="BI220" s="211">
        <f>IF(N220="nulová",J220,0)</f>
        <v>0</v>
      </c>
      <c r="BJ220" s="18" t="s">
        <v>76</v>
      </c>
      <c r="BK220" s="211">
        <f>ROUND(I220*H220,2)</f>
        <v>0</v>
      </c>
      <c r="BL220" s="18" t="s">
        <v>191</v>
      </c>
      <c r="BM220" s="210" t="s">
        <v>605</v>
      </c>
    </row>
    <row r="221" spans="1:65" s="2" customFormat="1" ht="24.15" customHeight="1">
      <c r="A221" s="39"/>
      <c r="B221" s="40"/>
      <c r="C221" s="198" t="s">
        <v>606</v>
      </c>
      <c r="D221" s="198" t="s">
        <v>119</v>
      </c>
      <c r="E221" s="199" t="s">
        <v>607</v>
      </c>
      <c r="F221" s="200" t="s">
        <v>608</v>
      </c>
      <c r="G221" s="201" t="s">
        <v>132</v>
      </c>
      <c r="H221" s="202">
        <v>1</v>
      </c>
      <c r="I221" s="203"/>
      <c r="J221" s="204">
        <f>ROUND(I221*H221,2)</f>
        <v>0</v>
      </c>
      <c r="K221" s="205"/>
      <c r="L221" s="45"/>
      <c r="M221" s="206" t="s">
        <v>19</v>
      </c>
      <c r="N221" s="207" t="s">
        <v>39</v>
      </c>
      <c r="O221" s="85"/>
      <c r="P221" s="208">
        <f>O221*H221</f>
        <v>0</v>
      </c>
      <c r="Q221" s="208">
        <v>0</v>
      </c>
      <c r="R221" s="208">
        <f>Q221*H221</f>
        <v>0</v>
      </c>
      <c r="S221" s="208">
        <v>0</v>
      </c>
      <c r="T221" s="20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0" t="s">
        <v>123</v>
      </c>
      <c r="AT221" s="210" t="s">
        <v>119</v>
      </c>
      <c r="AU221" s="210" t="s">
        <v>76</v>
      </c>
      <c r="AY221" s="18" t="s">
        <v>118</v>
      </c>
      <c r="BE221" s="211">
        <f>IF(N221="základní",J221,0)</f>
        <v>0</v>
      </c>
      <c r="BF221" s="211">
        <f>IF(N221="snížená",J221,0)</f>
        <v>0</v>
      </c>
      <c r="BG221" s="211">
        <f>IF(N221="zákl. přenesená",J221,0)</f>
        <v>0</v>
      </c>
      <c r="BH221" s="211">
        <f>IF(N221="sníž. přenesená",J221,0)</f>
        <v>0</v>
      </c>
      <c r="BI221" s="211">
        <f>IF(N221="nulová",J221,0)</f>
        <v>0</v>
      </c>
      <c r="BJ221" s="18" t="s">
        <v>76</v>
      </c>
      <c r="BK221" s="211">
        <f>ROUND(I221*H221,2)</f>
        <v>0</v>
      </c>
      <c r="BL221" s="18" t="s">
        <v>123</v>
      </c>
      <c r="BM221" s="210" t="s">
        <v>609</v>
      </c>
    </row>
    <row r="222" spans="1:65" s="2" customFormat="1" ht="24.15" customHeight="1">
      <c r="A222" s="39"/>
      <c r="B222" s="40"/>
      <c r="C222" s="198" t="s">
        <v>610</v>
      </c>
      <c r="D222" s="198" t="s">
        <v>119</v>
      </c>
      <c r="E222" s="199" t="s">
        <v>611</v>
      </c>
      <c r="F222" s="200" t="s">
        <v>612</v>
      </c>
      <c r="G222" s="201" t="s">
        <v>613</v>
      </c>
      <c r="H222" s="202">
        <v>100</v>
      </c>
      <c r="I222" s="203"/>
      <c r="J222" s="204">
        <f>ROUND(I222*H222,2)</f>
        <v>0</v>
      </c>
      <c r="K222" s="205"/>
      <c r="L222" s="45"/>
      <c r="M222" s="206" t="s">
        <v>19</v>
      </c>
      <c r="N222" s="207" t="s">
        <v>39</v>
      </c>
      <c r="O222" s="85"/>
      <c r="P222" s="208">
        <f>O222*H222</f>
        <v>0</v>
      </c>
      <c r="Q222" s="208">
        <v>0</v>
      </c>
      <c r="R222" s="208">
        <f>Q222*H222</f>
        <v>0</v>
      </c>
      <c r="S222" s="208">
        <v>0</v>
      </c>
      <c r="T222" s="20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0" t="s">
        <v>123</v>
      </c>
      <c r="AT222" s="210" t="s">
        <v>119</v>
      </c>
      <c r="AU222" s="210" t="s">
        <v>76</v>
      </c>
      <c r="AY222" s="18" t="s">
        <v>118</v>
      </c>
      <c r="BE222" s="211">
        <f>IF(N222="základní",J222,0)</f>
        <v>0</v>
      </c>
      <c r="BF222" s="211">
        <f>IF(N222="snížená",J222,0)</f>
        <v>0</v>
      </c>
      <c r="BG222" s="211">
        <f>IF(N222="zákl. přenesená",J222,0)</f>
        <v>0</v>
      </c>
      <c r="BH222" s="211">
        <f>IF(N222="sníž. přenesená",J222,0)</f>
        <v>0</v>
      </c>
      <c r="BI222" s="211">
        <f>IF(N222="nulová",J222,0)</f>
        <v>0</v>
      </c>
      <c r="BJ222" s="18" t="s">
        <v>76</v>
      </c>
      <c r="BK222" s="211">
        <f>ROUND(I222*H222,2)</f>
        <v>0</v>
      </c>
      <c r="BL222" s="18" t="s">
        <v>123</v>
      </c>
      <c r="BM222" s="210" t="s">
        <v>614</v>
      </c>
    </row>
    <row r="223" spans="1:65" s="2" customFormat="1" ht="37.8" customHeight="1">
      <c r="A223" s="39"/>
      <c r="B223" s="40"/>
      <c r="C223" s="198" t="s">
        <v>615</v>
      </c>
      <c r="D223" s="198" t="s">
        <v>119</v>
      </c>
      <c r="E223" s="199" t="s">
        <v>616</v>
      </c>
      <c r="F223" s="200" t="s">
        <v>617</v>
      </c>
      <c r="G223" s="201" t="s">
        <v>613</v>
      </c>
      <c r="H223" s="202">
        <v>45</v>
      </c>
      <c r="I223" s="203"/>
      <c r="J223" s="204">
        <f>ROUND(I223*H223,2)</f>
        <v>0</v>
      </c>
      <c r="K223" s="205"/>
      <c r="L223" s="45"/>
      <c r="M223" s="206" t="s">
        <v>19</v>
      </c>
      <c r="N223" s="207" t="s">
        <v>39</v>
      </c>
      <c r="O223" s="85"/>
      <c r="P223" s="208">
        <f>O223*H223</f>
        <v>0</v>
      </c>
      <c r="Q223" s="208">
        <v>0</v>
      </c>
      <c r="R223" s="208">
        <f>Q223*H223</f>
        <v>0</v>
      </c>
      <c r="S223" s="208">
        <v>0</v>
      </c>
      <c r="T223" s="20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0" t="s">
        <v>123</v>
      </c>
      <c r="AT223" s="210" t="s">
        <v>119</v>
      </c>
      <c r="AU223" s="210" t="s">
        <v>76</v>
      </c>
      <c r="AY223" s="18" t="s">
        <v>118</v>
      </c>
      <c r="BE223" s="211">
        <f>IF(N223="základní",J223,0)</f>
        <v>0</v>
      </c>
      <c r="BF223" s="211">
        <f>IF(N223="snížená",J223,0)</f>
        <v>0</v>
      </c>
      <c r="BG223" s="211">
        <f>IF(N223="zákl. přenesená",J223,0)</f>
        <v>0</v>
      </c>
      <c r="BH223" s="211">
        <f>IF(N223="sníž. přenesená",J223,0)</f>
        <v>0</v>
      </c>
      <c r="BI223" s="211">
        <f>IF(N223="nulová",J223,0)</f>
        <v>0</v>
      </c>
      <c r="BJ223" s="18" t="s">
        <v>76</v>
      </c>
      <c r="BK223" s="211">
        <f>ROUND(I223*H223,2)</f>
        <v>0</v>
      </c>
      <c r="BL223" s="18" t="s">
        <v>123</v>
      </c>
      <c r="BM223" s="210" t="s">
        <v>618</v>
      </c>
    </row>
    <row r="224" spans="1:65" s="2" customFormat="1" ht="21.75" customHeight="1">
      <c r="A224" s="39"/>
      <c r="B224" s="40"/>
      <c r="C224" s="198" t="s">
        <v>619</v>
      </c>
      <c r="D224" s="198" t="s">
        <v>119</v>
      </c>
      <c r="E224" s="199" t="s">
        <v>620</v>
      </c>
      <c r="F224" s="200" t="s">
        <v>621</v>
      </c>
      <c r="G224" s="201" t="s">
        <v>613</v>
      </c>
      <c r="H224" s="202">
        <v>30</v>
      </c>
      <c r="I224" s="203"/>
      <c r="J224" s="204">
        <f>ROUND(I224*H224,2)</f>
        <v>0</v>
      </c>
      <c r="K224" s="205"/>
      <c r="L224" s="45"/>
      <c r="M224" s="206" t="s">
        <v>19</v>
      </c>
      <c r="N224" s="207" t="s">
        <v>39</v>
      </c>
      <c r="O224" s="85"/>
      <c r="P224" s="208">
        <f>O224*H224</f>
        <v>0</v>
      </c>
      <c r="Q224" s="208">
        <v>0</v>
      </c>
      <c r="R224" s="208">
        <f>Q224*H224</f>
        <v>0</v>
      </c>
      <c r="S224" s="208">
        <v>0</v>
      </c>
      <c r="T224" s="20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0" t="s">
        <v>123</v>
      </c>
      <c r="AT224" s="210" t="s">
        <v>119</v>
      </c>
      <c r="AU224" s="210" t="s">
        <v>76</v>
      </c>
      <c r="AY224" s="18" t="s">
        <v>118</v>
      </c>
      <c r="BE224" s="211">
        <f>IF(N224="základní",J224,0)</f>
        <v>0</v>
      </c>
      <c r="BF224" s="211">
        <f>IF(N224="snížená",J224,0)</f>
        <v>0</v>
      </c>
      <c r="BG224" s="211">
        <f>IF(N224="zákl. přenesená",J224,0)</f>
        <v>0</v>
      </c>
      <c r="BH224" s="211">
        <f>IF(N224="sníž. přenesená",J224,0)</f>
        <v>0</v>
      </c>
      <c r="BI224" s="211">
        <f>IF(N224="nulová",J224,0)</f>
        <v>0</v>
      </c>
      <c r="BJ224" s="18" t="s">
        <v>76</v>
      </c>
      <c r="BK224" s="211">
        <f>ROUND(I224*H224,2)</f>
        <v>0</v>
      </c>
      <c r="BL224" s="18" t="s">
        <v>123</v>
      </c>
      <c r="BM224" s="210" t="s">
        <v>622</v>
      </c>
    </row>
    <row r="225" spans="1:65" s="2" customFormat="1" ht="24.15" customHeight="1">
      <c r="A225" s="39"/>
      <c r="B225" s="40"/>
      <c r="C225" s="198" t="s">
        <v>623</v>
      </c>
      <c r="D225" s="198" t="s">
        <v>119</v>
      </c>
      <c r="E225" s="199" t="s">
        <v>624</v>
      </c>
      <c r="F225" s="200" t="s">
        <v>625</v>
      </c>
      <c r="G225" s="201" t="s">
        <v>613</v>
      </c>
      <c r="H225" s="202">
        <v>6</v>
      </c>
      <c r="I225" s="203"/>
      <c r="J225" s="204">
        <f>ROUND(I225*H225,2)</f>
        <v>0</v>
      </c>
      <c r="K225" s="205"/>
      <c r="L225" s="45"/>
      <c r="M225" s="206" t="s">
        <v>19</v>
      </c>
      <c r="N225" s="207" t="s">
        <v>39</v>
      </c>
      <c r="O225" s="85"/>
      <c r="P225" s="208">
        <f>O225*H225</f>
        <v>0</v>
      </c>
      <c r="Q225" s="208">
        <v>0</v>
      </c>
      <c r="R225" s="208">
        <f>Q225*H225</f>
        <v>0</v>
      </c>
      <c r="S225" s="208">
        <v>0</v>
      </c>
      <c r="T225" s="20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0" t="s">
        <v>123</v>
      </c>
      <c r="AT225" s="210" t="s">
        <v>119</v>
      </c>
      <c r="AU225" s="210" t="s">
        <v>76</v>
      </c>
      <c r="AY225" s="18" t="s">
        <v>118</v>
      </c>
      <c r="BE225" s="211">
        <f>IF(N225="základní",J225,0)</f>
        <v>0</v>
      </c>
      <c r="BF225" s="211">
        <f>IF(N225="snížená",J225,0)</f>
        <v>0</v>
      </c>
      <c r="BG225" s="211">
        <f>IF(N225="zákl. přenesená",J225,0)</f>
        <v>0</v>
      </c>
      <c r="BH225" s="211">
        <f>IF(N225="sníž. přenesená",J225,0)</f>
        <v>0</v>
      </c>
      <c r="BI225" s="211">
        <f>IF(N225="nulová",J225,0)</f>
        <v>0</v>
      </c>
      <c r="BJ225" s="18" t="s">
        <v>76</v>
      </c>
      <c r="BK225" s="211">
        <f>ROUND(I225*H225,2)</f>
        <v>0</v>
      </c>
      <c r="BL225" s="18" t="s">
        <v>123</v>
      </c>
      <c r="BM225" s="210" t="s">
        <v>626</v>
      </c>
    </row>
    <row r="226" spans="1:65" s="2" customFormat="1" ht="24.15" customHeight="1">
      <c r="A226" s="39"/>
      <c r="B226" s="40"/>
      <c r="C226" s="198" t="s">
        <v>627</v>
      </c>
      <c r="D226" s="198" t="s">
        <v>119</v>
      </c>
      <c r="E226" s="199" t="s">
        <v>628</v>
      </c>
      <c r="F226" s="200" t="s">
        <v>629</v>
      </c>
      <c r="G226" s="201" t="s">
        <v>613</v>
      </c>
      <c r="H226" s="202">
        <v>22</v>
      </c>
      <c r="I226" s="203"/>
      <c r="J226" s="204">
        <f>ROUND(I226*H226,2)</f>
        <v>0</v>
      </c>
      <c r="K226" s="205"/>
      <c r="L226" s="45"/>
      <c r="M226" s="206" t="s">
        <v>19</v>
      </c>
      <c r="N226" s="207" t="s">
        <v>39</v>
      </c>
      <c r="O226" s="85"/>
      <c r="P226" s="208">
        <f>O226*H226</f>
        <v>0</v>
      </c>
      <c r="Q226" s="208">
        <v>0</v>
      </c>
      <c r="R226" s="208">
        <f>Q226*H226</f>
        <v>0</v>
      </c>
      <c r="S226" s="208">
        <v>0</v>
      </c>
      <c r="T226" s="20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0" t="s">
        <v>123</v>
      </c>
      <c r="AT226" s="210" t="s">
        <v>119</v>
      </c>
      <c r="AU226" s="210" t="s">
        <v>76</v>
      </c>
      <c r="AY226" s="18" t="s">
        <v>118</v>
      </c>
      <c r="BE226" s="211">
        <f>IF(N226="základní",J226,0)</f>
        <v>0</v>
      </c>
      <c r="BF226" s="211">
        <f>IF(N226="snížená",J226,0)</f>
        <v>0</v>
      </c>
      <c r="BG226" s="211">
        <f>IF(N226="zákl. přenesená",J226,0)</f>
        <v>0</v>
      </c>
      <c r="BH226" s="211">
        <f>IF(N226="sníž. přenesená",J226,0)</f>
        <v>0</v>
      </c>
      <c r="BI226" s="211">
        <f>IF(N226="nulová",J226,0)</f>
        <v>0</v>
      </c>
      <c r="BJ226" s="18" t="s">
        <v>76</v>
      </c>
      <c r="BK226" s="211">
        <f>ROUND(I226*H226,2)</f>
        <v>0</v>
      </c>
      <c r="BL226" s="18" t="s">
        <v>123</v>
      </c>
      <c r="BM226" s="210" t="s">
        <v>630</v>
      </c>
    </row>
    <row r="227" spans="1:65" s="2" customFormat="1" ht="55.5" customHeight="1">
      <c r="A227" s="39"/>
      <c r="B227" s="40"/>
      <c r="C227" s="198" t="s">
        <v>631</v>
      </c>
      <c r="D227" s="198" t="s">
        <v>119</v>
      </c>
      <c r="E227" s="199" t="s">
        <v>632</v>
      </c>
      <c r="F227" s="200" t="s">
        <v>633</v>
      </c>
      <c r="G227" s="201" t="s">
        <v>132</v>
      </c>
      <c r="H227" s="202">
        <v>1</v>
      </c>
      <c r="I227" s="203"/>
      <c r="J227" s="204">
        <f>ROUND(I227*H227,2)</f>
        <v>0</v>
      </c>
      <c r="K227" s="205"/>
      <c r="L227" s="45"/>
      <c r="M227" s="206" t="s">
        <v>19</v>
      </c>
      <c r="N227" s="207" t="s">
        <v>39</v>
      </c>
      <c r="O227" s="85"/>
      <c r="P227" s="208">
        <f>O227*H227</f>
        <v>0</v>
      </c>
      <c r="Q227" s="208">
        <v>0</v>
      </c>
      <c r="R227" s="208">
        <f>Q227*H227</f>
        <v>0</v>
      </c>
      <c r="S227" s="208">
        <v>0</v>
      </c>
      <c r="T227" s="20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0" t="s">
        <v>123</v>
      </c>
      <c r="AT227" s="210" t="s">
        <v>119</v>
      </c>
      <c r="AU227" s="210" t="s">
        <v>76</v>
      </c>
      <c r="AY227" s="18" t="s">
        <v>118</v>
      </c>
      <c r="BE227" s="211">
        <f>IF(N227="základní",J227,0)</f>
        <v>0</v>
      </c>
      <c r="BF227" s="211">
        <f>IF(N227="snížená",J227,0)</f>
        <v>0</v>
      </c>
      <c r="BG227" s="211">
        <f>IF(N227="zákl. přenesená",J227,0)</f>
        <v>0</v>
      </c>
      <c r="BH227" s="211">
        <f>IF(N227="sníž. přenesená",J227,0)</f>
        <v>0</v>
      </c>
      <c r="BI227" s="211">
        <f>IF(N227="nulová",J227,0)</f>
        <v>0</v>
      </c>
      <c r="BJ227" s="18" t="s">
        <v>76</v>
      </c>
      <c r="BK227" s="211">
        <f>ROUND(I227*H227,2)</f>
        <v>0</v>
      </c>
      <c r="BL227" s="18" t="s">
        <v>123</v>
      </c>
      <c r="BM227" s="210" t="s">
        <v>634</v>
      </c>
    </row>
    <row r="228" spans="1:65" s="2" customFormat="1" ht="21.75" customHeight="1">
      <c r="A228" s="39"/>
      <c r="B228" s="40"/>
      <c r="C228" s="198" t="s">
        <v>635</v>
      </c>
      <c r="D228" s="198" t="s">
        <v>119</v>
      </c>
      <c r="E228" s="199" t="s">
        <v>636</v>
      </c>
      <c r="F228" s="200" t="s">
        <v>637</v>
      </c>
      <c r="G228" s="201" t="s">
        <v>132</v>
      </c>
      <c r="H228" s="202">
        <v>1</v>
      </c>
      <c r="I228" s="203"/>
      <c r="J228" s="204">
        <f>ROUND(I228*H228,2)</f>
        <v>0</v>
      </c>
      <c r="K228" s="205"/>
      <c r="L228" s="45"/>
      <c r="M228" s="206" t="s">
        <v>19</v>
      </c>
      <c r="N228" s="207" t="s">
        <v>39</v>
      </c>
      <c r="O228" s="85"/>
      <c r="P228" s="208">
        <f>O228*H228</f>
        <v>0</v>
      </c>
      <c r="Q228" s="208">
        <v>0</v>
      </c>
      <c r="R228" s="208">
        <f>Q228*H228</f>
        <v>0</v>
      </c>
      <c r="S228" s="208">
        <v>0</v>
      </c>
      <c r="T228" s="20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0" t="s">
        <v>123</v>
      </c>
      <c r="AT228" s="210" t="s">
        <v>119</v>
      </c>
      <c r="AU228" s="210" t="s">
        <v>76</v>
      </c>
      <c r="AY228" s="18" t="s">
        <v>118</v>
      </c>
      <c r="BE228" s="211">
        <f>IF(N228="základní",J228,0)</f>
        <v>0</v>
      </c>
      <c r="BF228" s="211">
        <f>IF(N228="snížená",J228,0)</f>
        <v>0</v>
      </c>
      <c r="BG228" s="211">
        <f>IF(N228="zákl. přenesená",J228,0)</f>
        <v>0</v>
      </c>
      <c r="BH228" s="211">
        <f>IF(N228="sníž. přenesená",J228,0)</f>
        <v>0</v>
      </c>
      <c r="BI228" s="211">
        <f>IF(N228="nulová",J228,0)</f>
        <v>0</v>
      </c>
      <c r="BJ228" s="18" t="s">
        <v>76</v>
      </c>
      <c r="BK228" s="211">
        <f>ROUND(I228*H228,2)</f>
        <v>0</v>
      </c>
      <c r="BL228" s="18" t="s">
        <v>123</v>
      </c>
      <c r="BM228" s="210" t="s">
        <v>638</v>
      </c>
    </row>
    <row r="229" spans="1:65" s="2" customFormat="1" ht="24.15" customHeight="1">
      <c r="A229" s="39"/>
      <c r="B229" s="40"/>
      <c r="C229" s="198" t="s">
        <v>639</v>
      </c>
      <c r="D229" s="198" t="s">
        <v>119</v>
      </c>
      <c r="E229" s="199" t="s">
        <v>640</v>
      </c>
      <c r="F229" s="200" t="s">
        <v>641</v>
      </c>
      <c r="G229" s="201" t="s">
        <v>132</v>
      </c>
      <c r="H229" s="202">
        <v>1</v>
      </c>
      <c r="I229" s="203"/>
      <c r="J229" s="204">
        <f>ROUND(I229*H229,2)</f>
        <v>0</v>
      </c>
      <c r="K229" s="205"/>
      <c r="L229" s="45"/>
      <c r="M229" s="206" t="s">
        <v>19</v>
      </c>
      <c r="N229" s="207" t="s">
        <v>39</v>
      </c>
      <c r="O229" s="85"/>
      <c r="P229" s="208">
        <f>O229*H229</f>
        <v>0</v>
      </c>
      <c r="Q229" s="208">
        <v>0</v>
      </c>
      <c r="R229" s="208">
        <f>Q229*H229</f>
        <v>0</v>
      </c>
      <c r="S229" s="208">
        <v>0</v>
      </c>
      <c r="T229" s="20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0" t="s">
        <v>123</v>
      </c>
      <c r="AT229" s="210" t="s">
        <v>119</v>
      </c>
      <c r="AU229" s="210" t="s">
        <v>76</v>
      </c>
      <c r="AY229" s="18" t="s">
        <v>118</v>
      </c>
      <c r="BE229" s="211">
        <f>IF(N229="základní",J229,0)</f>
        <v>0</v>
      </c>
      <c r="BF229" s="211">
        <f>IF(N229="snížená",J229,0)</f>
        <v>0</v>
      </c>
      <c r="BG229" s="211">
        <f>IF(N229="zákl. přenesená",J229,0)</f>
        <v>0</v>
      </c>
      <c r="BH229" s="211">
        <f>IF(N229="sníž. přenesená",J229,0)</f>
        <v>0</v>
      </c>
      <c r="BI229" s="211">
        <f>IF(N229="nulová",J229,0)</f>
        <v>0</v>
      </c>
      <c r="BJ229" s="18" t="s">
        <v>76</v>
      </c>
      <c r="BK229" s="211">
        <f>ROUND(I229*H229,2)</f>
        <v>0</v>
      </c>
      <c r="BL229" s="18" t="s">
        <v>123</v>
      </c>
      <c r="BM229" s="210" t="s">
        <v>642</v>
      </c>
    </row>
    <row r="230" spans="1:65" s="2" customFormat="1" ht="33" customHeight="1">
      <c r="A230" s="39"/>
      <c r="B230" s="40"/>
      <c r="C230" s="198" t="s">
        <v>643</v>
      </c>
      <c r="D230" s="198" t="s">
        <v>119</v>
      </c>
      <c r="E230" s="199" t="s">
        <v>644</v>
      </c>
      <c r="F230" s="200" t="s">
        <v>645</v>
      </c>
      <c r="G230" s="201" t="s">
        <v>132</v>
      </c>
      <c r="H230" s="202">
        <v>6</v>
      </c>
      <c r="I230" s="203"/>
      <c r="J230" s="204">
        <f>ROUND(I230*H230,2)</f>
        <v>0</v>
      </c>
      <c r="K230" s="205"/>
      <c r="L230" s="45"/>
      <c r="M230" s="206" t="s">
        <v>19</v>
      </c>
      <c r="N230" s="207" t="s">
        <v>39</v>
      </c>
      <c r="O230" s="85"/>
      <c r="P230" s="208">
        <f>O230*H230</f>
        <v>0</v>
      </c>
      <c r="Q230" s="208">
        <v>0</v>
      </c>
      <c r="R230" s="208">
        <f>Q230*H230</f>
        <v>0</v>
      </c>
      <c r="S230" s="208">
        <v>0</v>
      </c>
      <c r="T230" s="20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0" t="s">
        <v>123</v>
      </c>
      <c r="AT230" s="210" t="s">
        <v>119</v>
      </c>
      <c r="AU230" s="210" t="s">
        <v>76</v>
      </c>
      <c r="AY230" s="18" t="s">
        <v>118</v>
      </c>
      <c r="BE230" s="211">
        <f>IF(N230="základní",J230,0)</f>
        <v>0</v>
      </c>
      <c r="BF230" s="211">
        <f>IF(N230="snížená",J230,0)</f>
        <v>0</v>
      </c>
      <c r="BG230" s="211">
        <f>IF(N230="zákl. přenesená",J230,0)</f>
        <v>0</v>
      </c>
      <c r="BH230" s="211">
        <f>IF(N230="sníž. přenesená",J230,0)</f>
        <v>0</v>
      </c>
      <c r="BI230" s="211">
        <f>IF(N230="nulová",J230,0)</f>
        <v>0</v>
      </c>
      <c r="BJ230" s="18" t="s">
        <v>76</v>
      </c>
      <c r="BK230" s="211">
        <f>ROUND(I230*H230,2)</f>
        <v>0</v>
      </c>
      <c r="BL230" s="18" t="s">
        <v>123</v>
      </c>
      <c r="BM230" s="210" t="s">
        <v>646</v>
      </c>
    </row>
    <row r="231" spans="1:65" s="2" customFormat="1" ht="62.7" customHeight="1">
      <c r="A231" s="39"/>
      <c r="B231" s="40"/>
      <c r="C231" s="198" t="s">
        <v>647</v>
      </c>
      <c r="D231" s="198" t="s">
        <v>119</v>
      </c>
      <c r="E231" s="199" t="s">
        <v>648</v>
      </c>
      <c r="F231" s="200" t="s">
        <v>649</v>
      </c>
      <c r="G231" s="201" t="s">
        <v>132</v>
      </c>
      <c r="H231" s="202">
        <v>1</v>
      </c>
      <c r="I231" s="203"/>
      <c r="J231" s="204">
        <f>ROUND(I231*H231,2)</f>
        <v>0</v>
      </c>
      <c r="K231" s="205"/>
      <c r="L231" s="45"/>
      <c r="M231" s="206" t="s">
        <v>19</v>
      </c>
      <c r="N231" s="207" t="s">
        <v>39</v>
      </c>
      <c r="O231" s="85"/>
      <c r="P231" s="208">
        <f>O231*H231</f>
        <v>0</v>
      </c>
      <c r="Q231" s="208">
        <v>0</v>
      </c>
      <c r="R231" s="208">
        <f>Q231*H231</f>
        <v>0</v>
      </c>
      <c r="S231" s="208">
        <v>0</v>
      </c>
      <c r="T231" s="20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0" t="s">
        <v>123</v>
      </c>
      <c r="AT231" s="210" t="s">
        <v>119</v>
      </c>
      <c r="AU231" s="210" t="s">
        <v>76</v>
      </c>
      <c r="AY231" s="18" t="s">
        <v>118</v>
      </c>
      <c r="BE231" s="211">
        <f>IF(N231="základní",J231,0)</f>
        <v>0</v>
      </c>
      <c r="BF231" s="211">
        <f>IF(N231="snížená",J231,0)</f>
        <v>0</v>
      </c>
      <c r="BG231" s="211">
        <f>IF(N231="zákl. přenesená",J231,0)</f>
        <v>0</v>
      </c>
      <c r="BH231" s="211">
        <f>IF(N231="sníž. přenesená",J231,0)</f>
        <v>0</v>
      </c>
      <c r="BI231" s="211">
        <f>IF(N231="nulová",J231,0)</f>
        <v>0</v>
      </c>
      <c r="BJ231" s="18" t="s">
        <v>76</v>
      </c>
      <c r="BK231" s="211">
        <f>ROUND(I231*H231,2)</f>
        <v>0</v>
      </c>
      <c r="BL231" s="18" t="s">
        <v>123</v>
      </c>
      <c r="BM231" s="210" t="s">
        <v>650</v>
      </c>
    </row>
    <row r="232" spans="1:65" s="2" customFormat="1" ht="24.15" customHeight="1">
      <c r="A232" s="39"/>
      <c r="B232" s="40"/>
      <c r="C232" s="198" t="s">
        <v>191</v>
      </c>
      <c r="D232" s="198" t="s">
        <v>119</v>
      </c>
      <c r="E232" s="199" t="s">
        <v>651</v>
      </c>
      <c r="F232" s="200" t="s">
        <v>652</v>
      </c>
      <c r="G232" s="201" t="s">
        <v>132</v>
      </c>
      <c r="H232" s="202">
        <v>1</v>
      </c>
      <c r="I232" s="203"/>
      <c r="J232" s="204">
        <f>ROUND(I232*H232,2)</f>
        <v>0</v>
      </c>
      <c r="K232" s="205"/>
      <c r="L232" s="45"/>
      <c r="M232" s="206" t="s">
        <v>19</v>
      </c>
      <c r="N232" s="207" t="s">
        <v>39</v>
      </c>
      <c r="O232" s="85"/>
      <c r="P232" s="208">
        <f>O232*H232</f>
        <v>0</v>
      </c>
      <c r="Q232" s="208">
        <v>0</v>
      </c>
      <c r="R232" s="208">
        <f>Q232*H232</f>
        <v>0</v>
      </c>
      <c r="S232" s="208">
        <v>0</v>
      </c>
      <c r="T232" s="20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0" t="s">
        <v>123</v>
      </c>
      <c r="AT232" s="210" t="s">
        <v>119</v>
      </c>
      <c r="AU232" s="210" t="s">
        <v>76</v>
      </c>
      <c r="AY232" s="18" t="s">
        <v>118</v>
      </c>
      <c r="BE232" s="211">
        <f>IF(N232="základní",J232,0)</f>
        <v>0</v>
      </c>
      <c r="BF232" s="211">
        <f>IF(N232="snížená",J232,0)</f>
        <v>0</v>
      </c>
      <c r="BG232" s="211">
        <f>IF(N232="zákl. přenesená",J232,0)</f>
        <v>0</v>
      </c>
      <c r="BH232" s="211">
        <f>IF(N232="sníž. přenesená",J232,0)</f>
        <v>0</v>
      </c>
      <c r="BI232" s="211">
        <f>IF(N232="nulová",J232,0)</f>
        <v>0</v>
      </c>
      <c r="BJ232" s="18" t="s">
        <v>76</v>
      </c>
      <c r="BK232" s="211">
        <f>ROUND(I232*H232,2)</f>
        <v>0</v>
      </c>
      <c r="BL232" s="18" t="s">
        <v>123</v>
      </c>
      <c r="BM232" s="210" t="s">
        <v>653</v>
      </c>
    </row>
    <row r="233" spans="1:65" s="2" customFormat="1" ht="24.15" customHeight="1">
      <c r="A233" s="39"/>
      <c r="B233" s="40"/>
      <c r="C233" s="217" t="s">
        <v>654</v>
      </c>
      <c r="D233" s="217" t="s">
        <v>188</v>
      </c>
      <c r="E233" s="218" t="s">
        <v>655</v>
      </c>
      <c r="F233" s="219" t="s">
        <v>656</v>
      </c>
      <c r="G233" s="220" t="s">
        <v>132</v>
      </c>
      <c r="H233" s="221">
        <v>1</v>
      </c>
      <c r="I233" s="222"/>
      <c r="J233" s="223">
        <f>ROUND(I233*H233,2)</f>
        <v>0</v>
      </c>
      <c r="K233" s="224"/>
      <c r="L233" s="225"/>
      <c r="M233" s="226" t="s">
        <v>19</v>
      </c>
      <c r="N233" s="227" t="s">
        <v>39</v>
      </c>
      <c r="O233" s="85"/>
      <c r="P233" s="208">
        <f>O233*H233</f>
        <v>0</v>
      </c>
      <c r="Q233" s="208">
        <v>0</v>
      </c>
      <c r="R233" s="208">
        <f>Q233*H233</f>
        <v>0</v>
      </c>
      <c r="S233" s="208">
        <v>0</v>
      </c>
      <c r="T233" s="20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0" t="s">
        <v>123</v>
      </c>
      <c r="AT233" s="210" t="s">
        <v>188</v>
      </c>
      <c r="AU233" s="210" t="s">
        <v>76</v>
      </c>
      <c r="AY233" s="18" t="s">
        <v>118</v>
      </c>
      <c r="BE233" s="211">
        <f>IF(N233="základní",J233,0)</f>
        <v>0</v>
      </c>
      <c r="BF233" s="211">
        <f>IF(N233="snížená",J233,0)</f>
        <v>0</v>
      </c>
      <c r="BG233" s="211">
        <f>IF(N233="zákl. přenesená",J233,0)</f>
        <v>0</v>
      </c>
      <c r="BH233" s="211">
        <f>IF(N233="sníž. přenesená",J233,0)</f>
        <v>0</v>
      </c>
      <c r="BI233" s="211">
        <f>IF(N233="nulová",J233,0)</f>
        <v>0</v>
      </c>
      <c r="BJ233" s="18" t="s">
        <v>76</v>
      </c>
      <c r="BK233" s="211">
        <f>ROUND(I233*H233,2)</f>
        <v>0</v>
      </c>
      <c r="BL233" s="18" t="s">
        <v>123</v>
      </c>
      <c r="BM233" s="210" t="s">
        <v>657</v>
      </c>
    </row>
    <row r="234" spans="1:65" s="2" customFormat="1" ht="21.75" customHeight="1">
      <c r="A234" s="39"/>
      <c r="B234" s="40"/>
      <c r="C234" s="217" t="s">
        <v>658</v>
      </c>
      <c r="D234" s="217" t="s">
        <v>188</v>
      </c>
      <c r="E234" s="218" t="s">
        <v>659</v>
      </c>
      <c r="F234" s="219" t="s">
        <v>660</v>
      </c>
      <c r="G234" s="220" t="s">
        <v>122</v>
      </c>
      <c r="H234" s="221">
        <v>12</v>
      </c>
      <c r="I234" s="222"/>
      <c r="J234" s="223">
        <f>ROUND(I234*H234,2)</f>
        <v>0</v>
      </c>
      <c r="K234" s="224"/>
      <c r="L234" s="225"/>
      <c r="M234" s="228" t="s">
        <v>19</v>
      </c>
      <c r="N234" s="229" t="s">
        <v>39</v>
      </c>
      <c r="O234" s="230"/>
      <c r="P234" s="231">
        <f>O234*H234</f>
        <v>0</v>
      </c>
      <c r="Q234" s="231">
        <v>0</v>
      </c>
      <c r="R234" s="231">
        <f>Q234*H234</f>
        <v>0</v>
      </c>
      <c r="S234" s="231">
        <v>0</v>
      </c>
      <c r="T234" s="232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0" t="s">
        <v>123</v>
      </c>
      <c r="AT234" s="210" t="s">
        <v>188</v>
      </c>
      <c r="AU234" s="210" t="s">
        <v>76</v>
      </c>
      <c r="AY234" s="18" t="s">
        <v>118</v>
      </c>
      <c r="BE234" s="211">
        <f>IF(N234="základní",J234,0)</f>
        <v>0</v>
      </c>
      <c r="BF234" s="211">
        <f>IF(N234="snížená",J234,0)</f>
        <v>0</v>
      </c>
      <c r="BG234" s="211">
        <f>IF(N234="zákl. přenesená",J234,0)</f>
        <v>0</v>
      </c>
      <c r="BH234" s="211">
        <f>IF(N234="sníž. přenesená",J234,0)</f>
        <v>0</v>
      </c>
      <c r="BI234" s="211">
        <f>IF(N234="nulová",J234,0)</f>
        <v>0</v>
      </c>
      <c r="BJ234" s="18" t="s">
        <v>76</v>
      </c>
      <c r="BK234" s="211">
        <f>ROUND(I234*H234,2)</f>
        <v>0</v>
      </c>
      <c r="BL234" s="18" t="s">
        <v>123</v>
      </c>
      <c r="BM234" s="210" t="s">
        <v>661</v>
      </c>
    </row>
    <row r="235" spans="1:31" s="2" customFormat="1" ht="6.95" customHeight="1">
      <c r="A235" s="39"/>
      <c r="B235" s="60"/>
      <c r="C235" s="61"/>
      <c r="D235" s="61"/>
      <c r="E235" s="61"/>
      <c r="F235" s="61"/>
      <c r="G235" s="61"/>
      <c r="H235" s="61"/>
      <c r="I235" s="61"/>
      <c r="J235" s="61"/>
      <c r="K235" s="61"/>
      <c r="L235" s="45"/>
      <c r="M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</row>
  </sheetData>
  <sheetProtection password="CC35" sheet="1" objects="1" scenarios="1" formatColumns="0" formatRows="0" autoFilter="0"/>
  <autoFilter ref="C79:K234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78</v>
      </c>
    </row>
    <row r="4" spans="2:46" s="1" customFormat="1" ht="24.95" customHeight="1">
      <c r="B4" s="21"/>
      <c r="D4" s="131" t="s">
        <v>94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Oprava rozvodny NN v TS- KV Horní nádraží_2023/OPRAVA Č.1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662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9. 5. 2023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22</v>
      </c>
      <c r="F15" s="39"/>
      <c r="G15" s="39"/>
      <c r="H15" s="39"/>
      <c r="I15" s="133" t="s">
        <v>27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22</v>
      </c>
      <c r="F21" s="39"/>
      <c r="G21" s="39"/>
      <c r="H21" s="39"/>
      <c r="I21" s="133" t="s">
        <v>27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31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22</v>
      </c>
      <c r="F24" s="39"/>
      <c r="G24" s="39"/>
      <c r="H24" s="39"/>
      <c r="I24" s="133" t="s">
        <v>27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32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34</v>
      </c>
      <c r="E30" s="39"/>
      <c r="F30" s="39"/>
      <c r="G30" s="39"/>
      <c r="H30" s="39"/>
      <c r="I30" s="39"/>
      <c r="J30" s="145">
        <f>ROUND(J80,2)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36</v>
      </c>
      <c r="G32" s="39"/>
      <c r="H32" s="39"/>
      <c r="I32" s="146" t="s">
        <v>35</v>
      </c>
      <c r="J32" s="146" t="s">
        <v>37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38</v>
      </c>
      <c r="E33" s="133" t="s">
        <v>39</v>
      </c>
      <c r="F33" s="148">
        <f>ROUND((SUM(BE80:BE170)),2)</f>
        <v>0</v>
      </c>
      <c r="G33" s="39"/>
      <c r="H33" s="39"/>
      <c r="I33" s="149">
        <v>0.21</v>
      </c>
      <c r="J33" s="148">
        <f>ROUND(((SUM(BE80:BE170))*I33),2)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40</v>
      </c>
      <c r="F34" s="148">
        <f>ROUND((SUM(BF80:BF170)),2)</f>
        <v>0</v>
      </c>
      <c r="G34" s="39"/>
      <c r="H34" s="39"/>
      <c r="I34" s="149">
        <v>0.15</v>
      </c>
      <c r="J34" s="148">
        <f>ROUND(((SUM(BF80:BF170))*I34),2)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41</v>
      </c>
      <c r="F35" s="148">
        <f>ROUND((SUM(BG80:BG170)),2)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42</v>
      </c>
      <c r="F36" s="148">
        <f>ROUND((SUM(BH80:BH170)),2)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43</v>
      </c>
      <c r="F37" s="148">
        <f>ROUND((SUM(BI80:BI170)),2)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44</v>
      </c>
      <c r="E39" s="152"/>
      <c r="F39" s="152"/>
      <c r="G39" s="153" t="s">
        <v>45</v>
      </c>
      <c r="H39" s="154" t="s">
        <v>46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Oprava rozvodny NN v TS- KV Horní nádraží_2023/OPRAVA Č.1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02 - připojení RH a vnitřní elektroinstalace (databáze ÚOŽI)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9. 5. 2023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31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66</v>
      </c>
      <c r="D59" s="41"/>
      <c r="E59" s="41"/>
      <c r="F59" s="41"/>
      <c r="G59" s="41"/>
      <c r="H59" s="41"/>
      <c r="I59" s="41"/>
      <c r="J59" s="103">
        <f>J80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pans="1:31" s="9" customFormat="1" ht="24.95" customHeight="1">
      <c r="A60" s="9"/>
      <c r="B60" s="166"/>
      <c r="C60" s="167"/>
      <c r="D60" s="168" t="s">
        <v>101</v>
      </c>
      <c r="E60" s="169"/>
      <c r="F60" s="169"/>
      <c r="G60" s="169"/>
      <c r="H60" s="169"/>
      <c r="I60" s="169"/>
      <c r="J60" s="170">
        <f>J81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13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6.95" customHeight="1">
      <c r="A62" s="39"/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6" spans="1:31" s="2" customFormat="1" ht="6.95" customHeight="1">
      <c r="A66" s="39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24.95" customHeight="1">
      <c r="A67" s="39"/>
      <c r="B67" s="40"/>
      <c r="C67" s="24" t="s">
        <v>102</v>
      </c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12" customHeight="1">
      <c r="A69" s="39"/>
      <c r="B69" s="40"/>
      <c r="C69" s="33" t="s">
        <v>16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6.5" customHeight="1">
      <c r="A70" s="39"/>
      <c r="B70" s="40"/>
      <c r="C70" s="41"/>
      <c r="D70" s="41"/>
      <c r="E70" s="161" t="str">
        <f>E7</f>
        <v>Oprava rozvodny NN v TS- KV Horní nádraží_2023/OPRAVA Č.1</v>
      </c>
      <c r="F70" s="33"/>
      <c r="G70" s="33"/>
      <c r="H70" s="33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95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70" t="str">
        <f>E9</f>
        <v>02 - připojení RH a vnitřní elektroinstalace (databáze ÚOŽI)</v>
      </c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21</v>
      </c>
      <c r="D74" s="41"/>
      <c r="E74" s="41"/>
      <c r="F74" s="28" t="str">
        <f>F12</f>
        <v xml:space="preserve"> </v>
      </c>
      <c r="G74" s="41"/>
      <c r="H74" s="41"/>
      <c r="I74" s="33" t="s">
        <v>23</v>
      </c>
      <c r="J74" s="73" t="str">
        <f>IF(J12="","",J12)</f>
        <v>9. 5. 2023</v>
      </c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5.15" customHeight="1">
      <c r="A76" s="39"/>
      <c r="B76" s="40"/>
      <c r="C76" s="33" t="s">
        <v>25</v>
      </c>
      <c r="D76" s="41"/>
      <c r="E76" s="41"/>
      <c r="F76" s="28" t="str">
        <f>E15</f>
        <v xml:space="preserve"> </v>
      </c>
      <c r="G76" s="41"/>
      <c r="H76" s="41"/>
      <c r="I76" s="33" t="s">
        <v>30</v>
      </c>
      <c r="J76" s="37" t="str">
        <f>E21</f>
        <v xml:space="preserve"> 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28</v>
      </c>
      <c r="D77" s="41"/>
      <c r="E77" s="41"/>
      <c r="F77" s="28" t="str">
        <f>IF(E18="","",E18)</f>
        <v>Vyplň údaj</v>
      </c>
      <c r="G77" s="41"/>
      <c r="H77" s="41"/>
      <c r="I77" s="33" t="s">
        <v>31</v>
      </c>
      <c r="J77" s="37" t="str">
        <f>E24</f>
        <v xml:space="preserve"> 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0.3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10" customFormat="1" ht="29.25" customHeight="1">
      <c r="A79" s="172"/>
      <c r="B79" s="173"/>
      <c r="C79" s="174" t="s">
        <v>103</v>
      </c>
      <c r="D79" s="175" t="s">
        <v>53</v>
      </c>
      <c r="E79" s="175" t="s">
        <v>49</v>
      </c>
      <c r="F79" s="175" t="s">
        <v>50</v>
      </c>
      <c r="G79" s="175" t="s">
        <v>104</v>
      </c>
      <c r="H79" s="175" t="s">
        <v>105</v>
      </c>
      <c r="I79" s="175" t="s">
        <v>106</v>
      </c>
      <c r="J79" s="176" t="s">
        <v>99</v>
      </c>
      <c r="K79" s="177" t="s">
        <v>107</v>
      </c>
      <c r="L79" s="178"/>
      <c r="M79" s="93" t="s">
        <v>19</v>
      </c>
      <c r="N79" s="94" t="s">
        <v>38</v>
      </c>
      <c r="O79" s="94" t="s">
        <v>108</v>
      </c>
      <c r="P79" s="94" t="s">
        <v>109</v>
      </c>
      <c r="Q79" s="94" t="s">
        <v>110</v>
      </c>
      <c r="R79" s="94" t="s">
        <v>111</v>
      </c>
      <c r="S79" s="94" t="s">
        <v>112</v>
      </c>
      <c r="T79" s="95" t="s">
        <v>113</v>
      </c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</row>
    <row r="80" spans="1:63" s="2" customFormat="1" ht="22.8" customHeight="1">
      <c r="A80" s="39"/>
      <c r="B80" s="40"/>
      <c r="C80" s="100" t="s">
        <v>114</v>
      </c>
      <c r="D80" s="41"/>
      <c r="E80" s="41"/>
      <c r="F80" s="41"/>
      <c r="G80" s="41"/>
      <c r="H80" s="41"/>
      <c r="I80" s="41"/>
      <c r="J80" s="179">
        <f>BK80</f>
        <v>0</v>
      </c>
      <c r="K80" s="41"/>
      <c r="L80" s="45"/>
      <c r="M80" s="96"/>
      <c r="N80" s="180"/>
      <c r="O80" s="97"/>
      <c r="P80" s="181">
        <f>P81</f>
        <v>0</v>
      </c>
      <c r="Q80" s="97"/>
      <c r="R80" s="181">
        <f>R81</f>
        <v>2.084</v>
      </c>
      <c r="S80" s="97"/>
      <c r="T80" s="182">
        <f>T81</f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T80" s="18" t="s">
        <v>67</v>
      </c>
      <c r="AU80" s="18" t="s">
        <v>100</v>
      </c>
      <c r="BK80" s="183">
        <f>BK81</f>
        <v>0</v>
      </c>
    </row>
    <row r="81" spans="1:63" s="11" customFormat="1" ht="25.9" customHeight="1">
      <c r="A81" s="11"/>
      <c r="B81" s="184"/>
      <c r="C81" s="185"/>
      <c r="D81" s="186" t="s">
        <v>67</v>
      </c>
      <c r="E81" s="187" t="s">
        <v>115</v>
      </c>
      <c r="F81" s="187" t="s">
        <v>116</v>
      </c>
      <c r="G81" s="185"/>
      <c r="H81" s="185"/>
      <c r="I81" s="188"/>
      <c r="J81" s="189">
        <f>BK81</f>
        <v>0</v>
      </c>
      <c r="K81" s="185"/>
      <c r="L81" s="190"/>
      <c r="M81" s="191"/>
      <c r="N81" s="192"/>
      <c r="O81" s="192"/>
      <c r="P81" s="193">
        <f>SUM(P82:P170)</f>
        <v>0</v>
      </c>
      <c r="Q81" s="192"/>
      <c r="R81" s="193">
        <f>SUM(R82:R170)</f>
        <v>2.084</v>
      </c>
      <c r="S81" s="192"/>
      <c r="T81" s="194">
        <f>SUM(T82:T170)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195" t="s">
        <v>117</v>
      </c>
      <c r="AT81" s="196" t="s">
        <v>67</v>
      </c>
      <c r="AU81" s="196" t="s">
        <v>68</v>
      </c>
      <c r="AY81" s="195" t="s">
        <v>118</v>
      </c>
      <c r="BK81" s="197">
        <f>SUM(BK82:BK170)</f>
        <v>0</v>
      </c>
    </row>
    <row r="82" spans="1:65" s="2" customFormat="1" ht="24.15" customHeight="1">
      <c r="A82" s="39"/>
      <c r="B82" s="40"/>
      <c r="C82" s="198" t="s">
        <v>76</v>
      </c>
      <c r="D82" s="198" t="s">
        <v>119</v>
      </c>
      <c r="E82" s="199" t="s">
        <v>663</v>
      </c>
      <c r="F82" s="200" t="s">
        <v>664</v>
      </c>
      <c r="G82" s="201" t="s">
        <v>132</v>
      </c>
      <c r="H82" s="202">
        <v>2</v>
      </c>
      <c r="I82" s="203"/>
      <c r="J82" s="204">
        <f>ROUND(I82*H82,2)</f>
        <v>0</v>
      </c>
      <c r="K82" s="205"/>
      <c r="L82" s="45"/>
      <c r="M82" s="206" t="s">
        <v>19</v>
      </c>
      <c r="N82" s="207" t="s">
        <v>39</v>
      </c>
      <c r="O82" s="85"/>
      <c r="P82" s="208">
        <f>O82*H82</f>
        <v>0</v>
      </c>
      <c r="Q82" s="208">
        <v>0</v>
      </c>
      <c r="R82" s="208">
        <f>Q82*H82</f>
        <v>0</v>
      </c>
      <c r="S82" s="208">
        <v>0</v>
      </c>
      <c r="T82" s="209">
        <f>S82*H82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R82" s="210" t="s">
        <v>262</v>
      </c>
      <c r="AT82" s="210" t="s">
        <v>119</v>
      </c>
      <c r="AU82" s="210" t="s">
        <v>76</v>
      </c>
      <c r="AY82" s="18" t="s">
        <v>118</v>
      </c>
      <c r="BE82" s="211">
        <f>IF(N82="základní",J82,0)</f>
        <v>0</v>
      </c>
      <c r="BF82" s="211">
        <f>IF(N82="snížená",J82,0)</f>
        <v>0</v>
      </c>
      <c r="BG82" s="211">
        <f>IF(N82="zákl. přenesená",J82,0)</f>
        <v>0</v>
      </c>
      <c r="BH82" s="211">
        <f>IF(N82="sníž. přenesená",J82,0)</f>
        <v>0</v>
      </c>
      <c r="BI82" s="211">
        <f>IF(N82="nulová",J82,0)</f>
        <v>0</v>
      </c>
      <c r="BJ82" s="18" t="s">
        <v>76</v>
      </c>
      <c r="BK82" s="211">
        <f>ROUND(I82*H82,2)</f>
        <v>0</v>
      </c>
      <c r="BL82" s="18" t="s">
        <v>262</v>
      </c>
      <c r="BM82" s="210" t="s">
        <v>665</v>
      </c>
    </row>
    <row r="83" spans="1:65" s="2" customFormat="1" ht="24.15" customHeight="1">
      <c r="A83" s="39"/>
      <c r="B83" s="40"/>
      <c r="C83" s="217" t="s">
        <v>78</v>
      </c>
      <c r="D83" s="217" t="s">
        <v>188</v>
      </c>
      <c r="E83" s="218" t="s">
        <v>666</v>
      </c>
      <c r="F83" s="219" t="s">
        <v>667</v>
      </c>
      <c r="G83" s="220" t="s">
        <v>132</v>
      </c>
      <c r="H83" s="221">
        <v>2</v>
      </c>
      <c r="I83" s="222"/>
      <c r="J83" s="223">
        <f>ROUND(I83*H83,2)</f>
        <v>0</v>
      </c>
      <c r="K83" s="224"/>
      <c r="L83" s="225"/>
      <c r="M83" s="226" t="s">
        <v>19</v>
      </c>
      <c r="N83" s="227" t="s">
        <v>39</v>
      </c>
      <c r="O83" s="85"/>
      <c r="P83" s="208">
        <f>O83*H83</f>
        <v>0</v>
      </c>
      <c r="Q83" s="208">
        <v>0</v>
      </c>
      <c r="R83" s="208">
        <f>Q83*H83</f>
        <v>0</v>
      </c>
      <c r="S83" s="208">
        <v>0</v>
      </c>
      <c r="T83" s="209">
        <f>S83*H83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R83" s="210" t="s">
        <v>525</v>
      </c>
      <c r="AT83" s="210" t="s">
        <v>188</v>
      </c>
      <c r="AU83" s="210" t="s">
        <v>76</v>
      </c>
      <c r="AY83" s="18" t="s">
        <v>118</v>
      </c>
      <c r="BE83" s="211">
        <f>IF(N83="základní",J83,0)</f>
        <v>0</v>
      </c>
      <c r="BF83" s="211">
        <f>IF(N83="snížená",J83,0)</f>
        <v>0</v>
      </c>
      <c r="BG83" s="211">
        <f>IF(N83="zákl. přenesená",J83,0)</f>
        <v>0</v>
      </c>
      <c r="BH83" s="211">
        <f>IF(N83="sníž. přenesená",J83,0)</f>
        <v>0</v>
      </c>
      <c r="BI83" s="211">
        <f>IF(N83="nulová",J83,0)</f>
        <v>0</v>
      </c>
      <c r="BJ83" s="18" t="s">
        <v>76</v>
      </c>
      <c r="BK83" s="211">
        <f>ROUND(I83*H83,2)</f>
        <v>0</v>
      </c>
      <c r="BL83" s="18" t="s">
        <v>262</v>
      </c>
      <c r="BM83" s="210" t="s">
        <v>668</v>
      </c>
    </row>
    <row r="84" spans="1:65" s="2" customFormat="1" ht="24.15" customHeight="1">
      <c r="A84" s="39"/>
      <c r="B84" s="40"/>
      <c r="C84" s="198" t="s">
        <v>129</v>
      </c>
      <c r="D84" s="198" t="s">
        <v>119</v>
      </c>
      <c r="E84" s="199" t="s">
        <v>669</v>
      </c>
      <c r="F84" s="200" t="s">
        <v>670</v>
      </c>
      <c r="G84" s="201" t="s">
        <v>132</v>
      </c>
      <c r="H84" s="202">
        <v>3</v>
      </c>
      <c r="I84" s="203"/>
      <c r="J84" s="204">
        <f>ROUND(I84*H84,2)</f>
        <v>0</v>
      </c>
      <c r="K84" s="205"/>
      <c r="L84" s="45"/>
      <c r="M84" s="206" t="s">
        <v>19</v>
      </c>
      <c r="N84" s="207" t="s">
        <v>39</v>
      </c>
      <c r="O84" s="85"/>
      <c r="P84" s="208">
        <f>O84*H84</f>
        <v>0</v>
      </c>
      <c r="Q84" s="208">
        <v>0</v>
      </c>
      <c r="R84" s="208">
        <f>Q84*H84</f>
        <v>0</v>
      </c>
      <c r="S84" s="208">
        <v>0</v>
      </c>
      <c r="T84" s="209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0" t="s">
        <v>262</v>
      </c>
      <c r="AT84" s="210" t="s">
        <v>119</v>
      </c>
      <c r="AU84" s="210" t="s">
        <v>76</v>
      </c>
      <c r="AY84" s="18" t="s">
        <v>118</v>
      </c>
      <c r="BE84" s="211">
        <f>IF(N84="základní",J84,0)</f>
        <v>0</v>
      </c>
      <c r="BF84" s="211">
        <f>IF(N84="snížená",J84,0)</f>
        <v>0</v>
      </c>
      <c r="BG84" s="211">
        <f>IF(N84="zákl. přenesená",J84,0)</f>
        <v>0</v>
      </c>
      <c r="BH84" s="211">
        <f>IF(N84="sníž. přenesená",J84,0)</f>
        <v>0</v>
      </c>
      <c r="BI84" s="211">
        <f>IF(N84="nulová",J84,0)</f>
        <v>0</v>
      </c>
      <c r="BJ84" s="18" t="s">
        <v>76</v>
      </c>
      <c r="BK84" s="211">
        <f>ROUND(I84*H84,2)</f>
        <v>0</v>
      </c>
      <c r="BL84" s="18" t="s">
        <v>262</v>
      </c>
      <c r="BM84" s="210" t="s">
        <v>671</v>
      </c>
    </row>
    <row r="85" spans="1:65" s="2" customFormat="1" ht="21.75" customHeight="1">
      <c r="A85" s="39"/>
      <c r="B85" s="40"/>
      <c r="C85" s="217" t="s">
        <v>117</v>
      </c>
      <c r="D85" s="217" t="s">
        <v>188</v>
      </c>
      <c r="E85" s="218" t="s">
        <v>672</v>
      </c>
      <c r="F85" s="219" t="s">
        <v>673</v>
      </c>
      <c r="G85" s="220" t="s">
        <v>132</v>
      </c>
      <c r="H85" s="221">
        <v>3</v>
      </c>
      <c r="I85" s="222"/>
      <c r="J85" s="223">
        <f>ROUND(I85*H85,2)</f>
        <v>0</v>
      </c>
      <c r="K85" s="224"/>
      <c r="L85" s="225"/>
      <c r="M85" s="226" t="s">
        <v>19</v>
      </c>
      <c r="N85" s="227" t="s">
        <v>39</v>
      </c>
      <c r="O85" s="85"/>
      <c r="P85" s="208">
        <f>O85*H85</f>
        <v>0</v>
      </c>
      <c r="Q85" s="208">
        <v>0</v>
      </c>
      <c r="R85" s="208">
        <f>Q85*H85</f>
        <v>0</v>
      </c>
      <c r="S85" s="208">
        <v>0</v>
      </c>
      <c r="T85" s="209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0" t="s">
        <v>191</v>
      </c>
      <c r="AT85" s="210" t="s">
        <v>188</v>
      </c>
      <c r="AU85" s="210" t="s">
        <v>76</v>
      </c>
      <c r="AY85" s="18" t="s">
        <v>118</v>
      </c>
      <c r="BE85" s="211">
        <f>IF(N85="základní",J85,0)</f>
        <v>0</v>
      </c>
      <c r="BF85" s="211">
        <f>IF(N85="snížená",J85,0)</f>
        <v>0</v>
      </c>
      <c r="BG85" s="211">
        <f>IF(N85="zákl. přenesená",J85,0)</f>
        <v>0</v>
      </c>
      <c r="BH85" s="211">
        <f>IF(N85="sníž. přenesená",J85,0)</f>
        <v>0</v>
      </c>
      <c r="BI85" s="211">
        <f>IF(N85="nulová",J85,0)</f>
        <v>0</v>
      </c>
      <c r="BJ85" s="18" t="s">
        <v>76</v>
      </c>
      <c r="BK85" s="211">
        <f>ROUND(I85*H85,2)</f>
        <v>0</v>
      </c>
      <c r="BL85" s="18" t="s">
        <v>191</v>
      </c>
      <c r="BM85" s="210" t="s">
        <v>674</v>
      </c>
    </row>
    <row r="86" spans="1:65" s="2" customFormat="1" ht="24.15" customHeight="1">
      <c r="A86" s="39"/>
      <c r="B86" s="40"/>
      <c r="C86" s="198" t="s">
        <v>139</v>
      </c>
      <c r="D86" s="198" t="s">
        <v>119</v>
      </c>
      <c r="E86" s="199" t="s">
        <v>675</v>
      </c>
      <c r="F86" s="200" t="s">
        <v>676</v>
      </c>
      <c r="G86" s="201" t="s">
        <v>122</v>
      </c>
      <c r="H86" s="202">
        <v>12</v>
      </c>
      <c r="I86" s="203"/>
      <c r="J86" s="204">
        <f>ROUND(I86*H86,2)</f>
        <v>0</v>
      </c>
      <c r="K86" s="205"/>
      <c r="L86" s="45"/>
      <c r="M86" s="206" t="s">
        <v>19</v>
      </c>
      <c r="N86" s="207" t="s">
        <v>39</v>
      </c>
      <c r="O86" s="85"/>
      <c r="P86" s="208">
        <f>O86*H86</f>
        <v>0</v>
      </c>
      <c r="Q86" s="208">
        <v>0</v>
      </c>
      <c r="R86" s="208">
        <f>Q86*H86</f>
        <v>0</v>
      </c>
      <c r="S86" s="208">
        <v>0</v>
      </c>
      <c r="T86" s="209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0" t="s">
        <v>262</v>
      </c>
      <c r="AT86" s="210" t="s">
        <v>119</v>
      </c>
      <c r="AU86" s="210" t="s">
        <v>76</v>
      </c>
      <c r="AY86" s="18" t="s">
        <v>118</v>
      </c>
      <c r="BE86" s="211">
        <f>IF(N86="základní",J86,0)</f>
        <v>0</v>
      </c>
      <c r="BF86" s="211">
        <f>IF(N86="snížená",J86,0)</f>
        <v>0</v>
      </c>
      <c r="BG86" s="211">
        <f>IF(N86="zákl. přenesená",J86,0)</f>
        <v>0</v>
      </c>
      <c r="BH86" s="211">
        <f>IF(N86="sníž. přenesená",J86,0)</f>
        <v>0</v>
      </c>
      <c r="BI86" s="211">
        <f>IF(N86="nulová",J86,0)</f>
        <v>0</v>
      </c>
      <c r="BJ86" s="18" t="s">
        <v>76</v>
      </c>
      <c r="BK86" s="211">
        <f>ROUND(I86*H86,2)</f>
        <v>0</v>
      </c>
      <c r="BL86" s="18" t="s">
        <v>262</v>
      </c>
      <c r="BM86" s="210" t="s">
        <v>677</v>
      </c>
    </row>
    <row r="87" spans="1:65" s="2" customFormat="1" ht="16.5" customHeight="1">
      <c r="A87" s="39"/>
      <c r="B87" s="40"/>
      <c r="C87" s="217" t="s">
        <v>143</v>
      </c>
      <c r="D87" s="217" t="s">
        <v>188</v>
      </c>
      <c r="E87" s="218" t="s">
        <v>678</v>
      </c>
      <c r="F87" s="219" t="s">
        <v>679</v>
      </c>
      <c r="G87" s="220" t="s">
        <v>132</v>
      </c>
      <c r="H87" s="221">
        <v>42</v>
      </c>
      <c r="I87" s="222"/>
      <c r="J87" s="223">
        <f>ROUND(I87*H87,2)</f>
        <v>0</v>
      </c>
      <c r="K87" s="224"/>
      <c r="L87" s="225"/>
      <c r="M87" s="226" t="s">
        <v>19</v>
      </c>
      <c r="N87" s="227" t="s">
        <v>39</v>
      </c>
      <c r="O87" s="85"/>
      <c r="P87" s="208">
        <f>O87*H87</f>
        <v>0</v>
      </c>
      <c r="Q87" s="208">
        <v>0</v>
      </c>
      <c r="R87" s="208">
        <f>Q87*H87</f>
        <v>0</v>
      </c>
      <c r="S87" s="208">
        <v>0</v>
      </c>
      <c r="T87" s="209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0" t="s">
        <v>191</v>
      </c>
      <c r="AT87" s="210" t="s">
        <v>188</v>
      </c>
      <c r="AU87" s="210" t="s">
        <v>76</v>
      </c>
      <c r="AY87" s="18" t="s">
        <v>118</v>
      </c>
      <c r="BE87" s="211">
        <f>IF(N87="základní",J87,0)</f>
        <v>0</v>
      </c>
      <c r="BF87" s="211">
        <f>IF(N87="snížená",J87,0)</f>
        <v>0</v>
      </c>
      <c r="BG87" s="211">
        <f>IF(N87="zákl. přenesená",J87,0)</f>
        <v>0</v>
      </c>
      <c r="BH87" s="211">
        <f>IF(N87="sníž. přenesená",J87,0)</f>
        <v>0</v>
      </c>
      <c r="BI87" s="211">
        <f>IF(N87="nulová",J87,0)</f>
        <v>0</v>
      </c>
      <c r="BJ87" s="18" t="s">
        <v>76</v>
      </c>
      <c r="BK87" s="211">
        <f>ROUND(I87*H87,2)</f>
        <v>0</v>
      </c>
      <c r="BL87" s="18" t="s">
        <v>191</v>
      </c>
      <c r="BM87" s="210" t="s">
        <v>680</v>
      </c>
    </row>
    <row r="88" spans="1:65" s="2" customFormat="1" ht="21.75" customHeight="1">
      <c r="A88" s="39"/>
      <c r="B88" s="40"/>
      <c r="C88" s="198" t="s">
        <v>147</v>
      </c>
      <c r="D88" s="198" t="s">
        <v>119</v>
      </c>
      <c r="E88" s="199" t="s">
        <v>681</v>
      </c>
      <c r="F88" s="200" t="s">
        <v>682</v>
      </c>
      <c r="G88" s="201" t="s">
        <v>132</v>
      </c>
      <c r="H88" s="202">
        <v>42</v>
      </c>
      <c r="I88" s="203"/>
      <c r="J88" s="204">
        <f>ROUND(I88*H88,2)</f>
        <v>0</v>
      </c>
      <c r="K88" s="205"/>
      <c r="L88" s="45"/>
      <c r="M88" s="206" t="s">
        <v>19</v>
      </c>
      <c r="N88" s="207" t="s">
        <v>39</v>
      </c>
      <c r="O88" s="85"/>
      <c r="P88" s="208">
        <f>O88*H88</f>
        <v>0</v>
      </c>
      <c r="Q88" s="208">
        <v>0</v>
      </c>
      <c r="R88" s="208">
        <f>Q88*H88</f>
        <v>0</v>
      </c>
      <c r="S88" s="208">
        <v>0</v>
      </c>
      <c r="T88" s="209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0" t="s">
        <v>262</v>
      </c>
      <c r="AT88" s="210" t="s">
        <v>119</v>
      </c>
      <c r="AU88" s="210" t="s">
        <v>76</v>
      </c>
      <c r="AY88" s="18" t="s">
        <v>118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18" t="s">
        <v>76</v>
      </c>
      <c r="BK88" s="211">
        <f>ROUND(I88*H88,2)</f>
        <v>0</v>
      </c>
      <c r="BL88" s="18" t="s">
        <v>262</v>
      </c>
      <c r="BM88" s="210" t="s">
        <v>683</v>
      </c>
    </row>
    <row r="89" spans="1:65" s="2" customFormat="1" ht="16.5" customHeight="1">
      <c r="A89" s="39"/>
      <c r="B89" s="40"/>
      <c r="C89" s="217" t="s">
        <v>151</v>
      </c>
      <c r="D89" s="217" t="s">
        <v>188</v>
      </c>
      <c r="E89" s="218" t="s">
        <v>684</v>
      </c>
      <c r="F89" s="219" t="s">
        <v>685</v>
      </c>
      <c r="G89" s="220" t="s">
        <v>122</v>
      </c>
      <c r="H89" s="221">
        <v>4</v>
      </c>
      <c r="I89" s="222"/>
      <c r="J89" s="223">
        <f>ROUND(I89*H89,2)</f>
        <v>0</v>
      </c>
      <c r="K89" s="224"/>
      <c r="L89" s="225"/>
      <c r="M89" s="226" t="s">
        <v>19</v>
      </c>
      <c r="N89" s="227" t="s">
        <v>39</v>
      </c>
      <c r="O89" s="85"/>
      <c r="P89" s="208">
        <f>O89*H89</f>
        <v>0</v>
      </c>
      <c r="Q89" s="208">
        <v>0</v>
      </c>
      <c r="R89" s="208">
        <f>Q89*H89</f>
        <v>0</v>
      </c>
      <c r="S89" s="208">
        <v>0</v>
      </c>
      <c r="T89" s="209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0" t="s">
        <v>191</v>
      </c>
      <c r="AT89" s="210" t="s">
        <v>188</v>
      </c>
      <c r="AU89" s="210" t="s">
        <v>76</v>
      </c>
      <c r="AY89" s="18" t="s">
        <v>118</v>
      </c>
      <c r="BE89" s="211">
        <f>IF(N89="základní",J89,0)</f>
        <v>0</v>
      </c>
      <c r="BF89" s="211">
        <f>IF(N89="snížená",J89,0)</f>
        <v>0</v>
      </c>
      <c r="BG89" s="211">
        <f>IF(N89="zákl. přenesená",J89,0)</f>
        <v>0</v>
      </c>
      <c r="BH89" s="211">
        <f>IF(N89="sníž. přenesená",J89,0)</f>
        <v>0</v>
      </c>
      <c r="BI89" s="211">
        <f>IF(N89="nulová",J89,0)</f>
        <v>0</v>
      </c>
      <c r="BJ89" s="18" t="s">
        <v>76</v>
      </c>
      <c r="BK89" s="211">
        <f>ROUND(I89*H89,2)</f>
        <v>0</v>
      </c>
      <c r="BL89" s="18" t="s">
        <v>191</v>
      </c>
      <c r="BM89" s="210" t="s">
        <v>686</v>
      </c>
    </row>
    <row r="90" spans="1:65" s="2" customFormat="1" ht="16.5" customHeight="1">
      <c r="A90" s="39"/>
      <c r="B90" s="40"/>
      <c r="C90" s="217" t="s">
        <v>155</v>
      </c>
      <c r="D90" s="217" t="s">
        <v>188</v>
      </c>
      <c r="E90" s="218" t="s">
        <v>687</v>
      </c>
      <c r="F90" s="219" t="s">
        <v>688</v>
      </c>
      <c r="G90" s="220" t="s">
        <v>132</v>
      </c>
      <c r="H90" s="221">
        <v>8</v>
      </c>
      <c r="I90" s="222"/>
      <c r="J90" s="223">
        <f>ROUND(I90*H90,2)</f>
        <v>0</v>
      </c>
      <c r="K90" s="224"/>
      <c r="L90" s="225"/>
      <c r="M90" s="226" t="s">
        <v>19</v>
      </c>
      <c r="N90" s="227" t="s">
        <v>39</v>
      </c>
      <c r="O90" s="85"/>
      <c r="P90" s="208">
        <f>O90*H90</f>
        <v>0</v>
      </c>
      <c r="Q90" s="208">
        <v>0</v>
      </c>
      <c r="R90" s="208">
        <f>Q90*H90</f>
        <v>0</v>
      </c>
      <c r="S90" s="208">
        <v>0</v>
      </c>
      <c r="T90" s="209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0" t="s">
        <v>191</v>
      </c>
      <c r="AT90" s="210" t="s">
        <v>188</v>
      </c>
      <c r="AU90" s="210" t="s">
        <v>76</v>
      </c>
      <c r="AY90" s="18" t="s">
        <v>118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18" t="s">
        <v>76</v>
      </c>
      <c r="BK90" s="211">
        <f>ROUND(I90*H90,2)</f>
        <v>0</v>
      </c>
      <c r="BL90" s="18" t="s">
        <v>191</v>
      </c>
      <c r="BM90" s="210" t="s">
        <v>689</v>
      </c>
    </row>
    <row r="91" spans="1:65" s="2" customFormat="1" ht="16.5" customHeight="1">
      <c r="A91" s="39"/>
      <c r="B91" s="40"/>
      <c r="C91" s="217" t="s">
        <v>159</v>
      </c>
      <c r="D91" s="217" t="s">
        <v>188</v>
      </c>
      <c r="E91" s="218" t="s">
        <v>690</v>
      </c>
      <c r="F91" s="219" t="s">
        <v>691</v>
      </c>
      <c r="G91" s="220" t="s">
        <v>132</v>
      </c>
      <c r="H91" s="221">
        <v>4</v>
      </c>
      <c r="I91" s="222"/>
      <c r="J91" s="223">
        <f>ROUND(I91*H91,2)</f>
        <v>0</v>
      </c>
      <c r="K91" s="224"/>
      <c r="L91" s="225"/>
      <c r="M91" s="226" t="s">
        <v>19</v>
      </c>
      <c r="N91" s="227" t="s">
        <v>39</v>
      </c>
      <c r="O91" s="85"/>
      <c r="P91" s="208">
        <f>O91*H91</f>
        <v>0</v>
      </c>
      <c r="Q91" s="208">
        <v>0</v>
      </c>
      <c r="R91" s="208">
        <f>Q91*H91</f>
        <v>0</v>
      </c>
      <c r="S91" s="208">
        <v>0</v>
      </c>
      <c r="T91" s="209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0" t="s">
        <v>191</v>
      </c>
      <c r="AT91" s="210" t="s">
        <v>188</v>
      </c>
      <c r="AU91" s="210" t="s">
        <v>76</v>
      </c>
      <c r="AY91" s="18" t="s">
        <v>118</v>
      </c>
      <c r="BE91" s="211">
        <f>IF(N91="základní",J91,0)</f>
        <v>0</v>
      </c>
      <c r="BF91" s="211">
        <f>IF(N91="snížená",J91,0)</f>
        <v>0</v>
      </c>
      <c r="BG91" s="211">
        <f>IF(N91="zákl. přenesená",J91,0)</f>
        <v>0</v>
      </c>
      <c r="BH91" s="211">
        <f>IF(N91="sníž. přenesená",J91,0)</f>
        <v>0</v>
      </c>
      <c r="BI91" s="211">
        <f>IF(N91="nulová",J91,0)</f>
        <v>0</v>
      </c>
      <c r="BJ91" s="18" t="s">
        <v>76</v>
      </c>
      <c r="BK91" s="211">
        <f>ROUND(I91*H91,2)</f>
        <v>0</v>
      </c>
      <c r="BL91" s="18" t="s">
        <v>191</v>
      </c>
      <c r="BM91" s="210" t="s">
        <v>692</v>
      </c>
    </row>
    <row r="92" spans="1:65" s="2" customFormat="1" ht="24.15" customHeight="1">
      <c r="A92" s="39"/>
      <c r="B92" s="40"/>
      <c r="C92" s="198" t="s">
        <v>163</v>
      </c>
      <c r="D92" s="198" t="s">
        <v>119</v>
      </c>
      <c r="E92" s="199" t="s">
        <v>693</v>
      </c>
      <c r="F92" s="200" t="s">
        <v>694</v>
      </c>
      <c r="G92" s="201" t="s">
        <v>132</v>
      </c>
      <c r="H92" s="202">
        <v>1</v>
      </c>
      <c r="I92" s="203"/>
      <c r="J92" s="204">
        <f>ROUND(I92*H92,2)</f>
        <v>0</v>
      </c>
      <c r="K92" s="205"/>
      <c r="L92" s="45"/>
      <c r="M92" s="206" t="s">
        <v>19</v>
      </c>
      <c r="N92" s="207" t="s">
        <v>39</v>
      </c>
      <c r="O92" s="85"/>
      <c r="P92" s="208">
        <f>O92*H92</f>
        <v>0</v>
      </c>
      <c r="Q92" s="208">
        <v>0</v>
      </c>
      <c r="R92" s="208">
        <f>Q92*H92</f>
        <v>0</v>
      </c>
      <c r="S92" s="208">
        <v>0</v>
      </c>
      <c r="T92" s="209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0" t="s">
        <v>262</v>
      </c>
      <c r="AT92" s="210" t="s">
        <v>119</v>
      </c>
      <c r="AU92" s="210" t="s">
        <v>76</v>
      </c>
      <c r="AY92" s="18" t="s">
        <v>118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18" t="s">
        <v>76</v>
      </c>
      <c r="BK92" s="211">
        <f>ROUND(I92*H92,2)</f>
        <v>0</v>
      </c>
      <c r="BL92" s="18" t="s">
        <v>262</v>
      </c>
      <c r="BM92" s="210" t="s">
        <v>695</v>
      </c>
    </row>
    <row r="93" spans="1:65" s="2" customFormat="1" ht="24.15" customHeight="1">
      <c r="A93" s="39"/>
      <c r="B93" s="40"/>
      <c r="C93" s="217" t="s">
        <v>167</v>
      </c>
      <c r="D93" s="217" t="s">
        <v>188</v>
      </c>
      <c r="E93" s="218" t="s">
        <v>696</v>
      </c>
      <c r="F93" s="219" t="s">
        <v>697</v>
      </c>
      <c r="G93" s="220" t="s">
        <v>132</v>
      </c>
      <c r="H93" s="221">
        <v>1</v>
      </c>
      <c r="I93" s="222"/>
      <c r="J93" s="223">
        <f>ROUND(I93*H93,2)</f>
        <v>0</v>
      </c>
      <c r="K93" s="224"/>
      <c r="L93" s="225"/>
      <c r="M93" s="226" t="s">
        <v>19</v>
      </c>
      <c r="N93" s="227" t="s">
        <v>39</v>
      </c>
      <c r="O93" s="85"/>
      <c r="P93" s="208">
        <f>O93*H93</f>
        <v>0</v>
      </c>
      <c r="Q93" s="208">
        <v>0</v>
      </c>
      <c r="R93" s="208">
        <f>Q93*H93</f>
        <v>0</v>
      </c>
      <c r="S93" s="208">
        <v>0</v>
      </c>
      <c r="T93" s="209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0" t="s">
        <v>191</v>
      </c>
      <c r="AT93" s="210" t="s">
        <v>188</v>
      </c>
      <c r="AU93" s="210" t="s">
        <v>76</v>
      </c>
      <c r="AY93" s="18" t="s">
        <v>118</v>
      </c>
      <c r="BE93" s="211">
        <f>IF(N93="základní",J93,0)</f>
        <v>0</v>
      </c>
      <c r="BF93" s="211">
        <f>IF(N93="snížená",J93,0)</f>
        <v>0</v>
      </c>
      <c r="BG93" s="211">
        <f>IF(N93="zákl. přenesená",J93,0)</f>
        <v>0</v>
      </c>
      <c r="BH93" s="211">
        <f>IF(N93="sníž. přenesená",J93,0)</f>
        <v>0</v>
      </c>
      <c r="BI93" s="211">
        <f>IF(N93="nulová",J93,0)</f>
        <v>0</v>
      </c>
      <c r="BJ93" s="18" t="s">
        <v>76</v>
      </c>
      <c r="BK93" s="211">
        <f>ROUND(I93*H93,2)</f>
        <v>0</v>
      </c>
      <c r="BL93" s="18" t="s">
        <v>191</v>
      </c>
      <c r="BM93" s="210" t="s">
        <v>698</v>
      </c>
    </row>
    <row r="94" spans="1:47" s="2" customFormat="1" ht="12">
      <c r="A94" s="39"/>
      <c r="B94" s="40"/>
      <c r="C94" s="41"/>
      <c r="D94" s="212" t="s">
        <v>134</v>
      </c>
      <c r="E94" s="41"/>
      <c r="F94" s="213" t="s">
        <v>699</v>
      </c>
      <c r="G94" s="41"/>
      <c r="H94" s="41"/>
      <c r="I94" s="214"/>
      <c r="J94" s="41"/>
      <c r="K94" s="41"/>
      <c r="L94" s="45"/>
      <c r="M94" s="215"/>
      <c r="N94" s="216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134</v>
      </c>
      <c r="AU94" s="18" t="s">
        <v>76</v>
      </c>
    </row>
    <row r="95" spans="1:65" s="2" customFormat="1" ht="33" customHeight="1">
      <c r="A95" s="39"/>
      <c r="B95" s="40"/>
      <c r="C95" s="198" t="s">
        <v>171</v>
      </c>
      <c r="D95" s="198" t="s">
        <v>119</v>
      </c>
      <c r="E95" s="199" t="s">
        <v>700</v>
      </c>
      <c r="F95" s="200" t="s">
        <v>701</v>
      </c>
      <c r="G95" s="201" t="s">
        <v>132</v>
      </c>
      <c r="H95" s="202">
        <v>4</v>
      </c>
      <c r="I95" s="203"/>
      <c r="J95" s="204">
        <f>ROUND(I95*H95,2)</f>
        <v>0</v>
      </c>
      <c r="K95" s="205"/>
      <c r="L95" s="45"/>
      <c r="M95" s="206" t="s">
        <v>19</v>
      </c>
      <c r="N95" s="207" t="s">
        <v>39</v>
      </c>
      <c r="O95" s="85"/>
      <c r="P95" s="208">
        <f>O95*H95</f>
        <v>0</v>
      </c>
      <c r="Q95" s="208">
        <v>0</v>
      </c>
      <c r="R95" s="208">
        <f>Q95*H95</f>
        <v>0</v>
      </c>
      <c r="S95" s="208">
        <v>0</v>
      </c>
      <c r="T95" s="209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0" t="s">
        <v>262</v>
      </c>
      <c r="AT95" s="210" t="s">
        <v>119</v>
      </c>
      <c r="AU95" s="210" t="s">
        <v>76</v>
      </c>
      <c r="AY95" s="18" t="s">
        <v>118</v>
      </c>
      <c r="BE95" s="211">
        <f>IF(N95="základní",J95,0)</f>
        <v>0</v>
      </c>
      <c r="BF95" s="211">
        <f>IF(N95="snížená",J95,0)</f>
        <v>0</v>
      </c>
      <c r="BG95" s="211">
        <f>IF(N95="zákl. přenesená",J95,0)</f>
        <v>0</v>
      </c>
      <c r="BH95" s="211">
        <f>IF(N95="sníž. přenesená",J95,0)</f>
        <v>0</v>
      </c>
      <c r="BI95" s="211">
        <f>IF(N95="nulová",J95,0)</f>
        <v>0</v>
      </c>
      <c r="BJ95" s="18" t="s">
        <v>76</v>
      </c>
      <c r="BK95" s="211">
        <f>ROUND(I95*H95,2)</f>
        <v>0</v>
      </c>
      <c r="BL95" s="18" t="s">
        <v>262</v>
      </c>
      <c r="BM95" s="210" t="s">
        <v>702</v>
      </c>
    </row>
    <row r="96" spans="1:65" s="2" customFormat="1" ht="24.15" customHeight="1">
      <c r="A96" s="39"/>
      <c r="B96" s="40"/>
      <c r="C96" s="217" t="s">
        <v>175</v>
      </c>
      <c r="D96" s="217" t="s">
        <v>188</v>
      </c>
      <c r="E96" s="218" t="s">
        <v>703</v>
      </c>
      <c r="F96" s="219" t="s">
        <v>704</v>
      </c>
      <c r="G96" s="220" t="s">
        <v>132</v>
      </c>
      <c r="H96" s="221">
        <v>4</v>
      </c>
      <c r="I96" s="222"/>
      <c r="J96" s="223">
        <f>ROUND(I96*H96,2)</f>
        <v>0</v>
      </c>
      <c r="K96" s="224"/>
      <c r="L96" s="225"/>
      <c r="M96" s="226" t="s">
        <v>19</v>
      </c>
      <c r="N96" s="227" t="s">
        <v>39</v>
      </c>
      <c r="O96" s="85"/>
      <c r="P96" s="208">
        <f>O96*H96</f>
        <v>0</v>
      </c>
      <c r="Q96" s="208">
        <v>0</v>
      </c>
      <c r="R96" s="208">
        <f>Q96*H96</f>
        <v>0</v>
      </c>
      <c r="S96" s="208">
        <v>0</v>
      </c>
      <c r="T96" s="209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0" t="s">
        <v>191</v>
      </c>
      <c r="AT96" s="210" t="s">
        <v>188</v>
      </c>
      <c r="AU96" s="210" t="s">
        <v>76</v>
      </c>
      <c r="AY96" s="18" t="s">
        <v>118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8" t="s">
        <v>76</v>
      </c>
      <c r="BK96" s="211">
        <f>ROUND(I96*H96,2)</f>
        <v>0</v>
      </c>
      <c r="BL96" s="18" t="s">
        <v>191</v>
      </c>
      <c r="BM96" s="210" t="s">
        <v>705</v>
      </c>
    </row>
    <row r="97" spans="1:65" s="2" customFormat="1" ht="24.15" customHeight="1">
      <c r="A97" s="39"/>
      <c r="B97" s="40"/>
      <c r="C97" s="198" t="s">
        <v>8</v>
      </c>
      <c r="D97" s="198" t="s">
        <v>119</v>
      </c>
      <c r="E97" s="199" t="s">
        <v>706</v>
      </c>
      <c r="F97" s="200" t="s">
        <v>707</v>
      </c>
      <c r="G97" s="201" t="s">
        <v>122</v>
      </c>
      <c r="H97" s="202">
        <v>30</v>
      </c>
      <c r="I97" s="203"/>
      <c r="J97" s="204">
        <f>ROUND(I97*H97,2)</f>
        <v>0</v>
      </c>
      <c r="K97" s="205"/>
      <c r="L97" s="45"/>
      <c r="M97" s="206" t="s">
        <v>19</v>
      </c>
      <c r="N97" s="207" t="s">
        <v>39</v>
      </c>
      <c r="O97" s="85"/>
      <c r="P97" s="208">
        <f>O97*H97</f>
        <v>0</v>
      </c>
      <c r="Q97" s="208">
        <v>0</v>
      </c>
      <c r="R97" s="208">
        <f>Q97*H97</f>
        <v>0</v>
      </c>
      <c r="S97" s="208">
        <v>0</v>
      </c>
      <c r="T97" s="209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0" t="s">
        <v>123</v>
      </c>
      <c r="AT97" s="210" t="s">
        <v>119</v>
      </c>
      <c r="AU97" s="210" t="s">
        <v>76</v>
      </c>
      <c r="AY97" s="18" t="s">
        <v>118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18" t="s">
        <v>76</v>
      </c>
      <c r="BK97" s="211">
        <f>ROUND(I97*H97,2)</f>
        <v>0</v>
      </c>
      <c r="BL97" s="18" t="s">
        <v>123</v>
      </c>
      <c r="BM97" s="210" t="s">
        <v>708</v>
      </c>
    </row>
    <row r="98" spans="1:65" s="2" customFormat="1" ht="16.5" customHeight="1">
      <c r="A98" s="39"/>
      <c r="B98" s="40"/>
      <c r="C98" s="217" t="s">
        <v>183</v>
      </c>
      <c r="D98" s="217" t="s">
        <v>188</v>
      </c>
      <c r="E98" s="218" t="s">
        <v>709</v>
      </c>
      <c r="F98" s="219" t="s">
        <v>710</v>
      </c>
      <c r="G98" s="220" t="s">
        <v>711</v>
      </c>
      <c r="H98" s="221">
        <v>30</v>
      </c>
      <c r="I98" s="222"/>
      <c r="J98" s="223">
        <f>ROUND(I98*H98,2)</f>
        <v>0</v>
      </c>
      <c r="K98" s="224"/>
      <c r="L98" s="225"/>
      <c r="M98" s="226" t="s">
        <v>19</v>
      </c>
      <c r="N98" s="227" t="s">
        <v>39</v>
      </c>
      <c r="O98" s="85"/>
      <c r="P98" s="208">
        <f>O98*H98</f>
        <v>0</v>
      </c>
      <c r="Q98" s="208">
        <v>0</v>
      </c>
      <c r="R98" s="208">
        <f>Q98*H98</f>
        <v>0</v>
      </c>
      <c r="S98" s="208">
        <v>0</v>
      </c>
      <c r="T98" s="209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0" t="s">
        <v>191</v>
      </c>
      <c r="AT98" s="210" t="s">
        <v>188</v>
      </c>
      <c r="AU98" s="210" t="s">
        <v>76</v>
      </c>
      <c r="AY98" s="18" t="s">
        <v>118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18" t="s">
        <v>76</v>
      </c>
      <c r="BK98" s="211">
        <f>ROUND(I98*H98,2)</f>
        <v>0</v>
      </c>
      <c r="BL98" s="18" t="s">
        <v>191</v>
      </c>
      <c r="BM98" s="210" t="s">
        <v>712</v>
      </c>
    </row>
    <row r="99" spans="1:65" s="2" customFormat="1" ht="16.5" customHeight="1">
      <c r="A99" s="39"/>
      <c r="B99" s="40"/>
      <c r="C99" s="198" t="s">
        <v>187</v>
      </c>
      <c r="D99" s="198" t="s">
        <v>119</v>
      </c>
      <c r="E99" s="199" t="s">
        <v>713</v>
      </c>
      <c r="F99" s="200" t="s">
        <v>714</v>
      </c>
      <c r="G99" s="201" t="s">
        <v>132</v>
      </c>
      <c r="H99" s="202">
        <v>4</v>
      </c>
      <c r="I99" s="203"/>
      <c r="J99" s="204">
        <f>ROUND(I99*H99,2)</f>
        <v>0</v>
      </c>
      <c r="K99" s="205"/>
      <c r="L99" s="45"/>
      <c r="M99" s="206" t="s">
        <v>19</v>
      </c>
      <c r="N99" s="207" t="s">
        <v>39</v>
      </c>
      <c r="O99" s="85"/>
      <c r="P99" s="208">
        <f>O99*H99</f>
        <v>0</v>
      </c>
      <c r="Q99" s="208">
        <v>0</v>
      </c>
      <c r="R99" s="208">
        <f>Q99*H99</f>
        <v>0</v>
      </c>
      <c r="S99" s="208">
        <v>0</v>
      </c>
      <c r="T99" s="209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0" t="s">
        <v>123</v>
      </c>
      <c r="AT99" s="210" t="s">
        <v>119</v>
      </c>
      <c r="AU99" s="210" t="s">
        <v>76</v>
      </c>
      <c r="AY99" s="18" t="s">
        <v>118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18" t="s">
        <v>76</v>
      </c>
      <c r="BK99" s="211">
        <f>ROUND(I99*H99,2)</f>
        <v>0</v>
      </c>
      <c r="BL99" s="18" t="s">
        <v>123</v>
      </c>
      <c r="BM99" s="210" t="s">
        <v>715</v>
      </c>
    </row>
    <row r="100" spans="1:65" s="2" customFormat="1" ht="16.5" customHeight="1">
      <c r="A100" s="39"/>
      <c r="B100" s="40"/>
      <c r="C100" s="217" t="s">
        <v>193</v>
      </c>
      <c r="D100" s="217" t="s">
        <v>188</v>
      </c>
      <c r="E100" s="218" t="s">
        <v>716</v>
      </c>
      <c r="F100" s="219" t="s">
        <v>717</v>
      </c>
      <c r="G100" s="220" t="s">
        <v>132</v>
      </c>
      <c r="H100" s="221">
        <v>4</v>
      </c>
      <c r="I100" s="222"/>
      <c r="J100" s="223">
        <f>ROUND(I100*H100,2)</f>
        <v>0</v>
      </c>
      <c r="K100" s="224"/>
      <c r="L100" s="225"/>
      <c r="M100" s="226" t="s">
        <v>19</v>
      </c>
      <c r="N100" s="227" t="s">
        <v>39</v>
      </c>
      <c r="O100" s="85"/>
      <c r="P100" s="208">
        <f>O100*H100</f>
        <v>0</v>
      </c>
      <c r="Q100" s="208">
        <v>0</v>
      </c>
      <c r="R100" s="208">
        <f>Q100*H100</f>
        <v>0</v>
      </c>
      <c r="S100" s="208">
        <v>0</v>
      </c>
      <c r="T100" s="209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0" t="s">
        <v>191</v>
      </c>
      <c r="AT100" s="210" t="s">
        <v>188</v>
      </c>
      <c r="AU100" s="210" t="s">
        <v>76</v>
      </c>
      <c r="AY100" s="18" t="s">
        <v>118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8" t="s">
        <v>76</v>
      </c>
      <c r="BK100" s="211">
        <f>ROUND(I100*H100,2)</f>
        <v>0</v>
      </c>
      <c r="BL100" s="18" t="s">
        <v>191</v>
      </c>
      <c r="BM100" s="210" t="s">
        <v>718</v>
      </c>
    </row>
    <row r="101" spans="1:65" s="2" customFormat="1" ht="44.25" customHeight="1">
      <c r="A101" s="39"/>
      <c r="B101" s="40"/>
      <c r="C101" s="198" t="s">
        <v>197</v>
      </c>
      <c r="D101" s="198" t="s">
        <v>119</v>
      </c>
      <c r="E101" s="199" t="s">
        <v>719</v>
      </c>
      <c r="F101" s="200" t="s">
        <v>720</v>
      </c>
      <c r="G101" s="201" t="s">
        <v>132</v>
      </c>
      <c r="H101" s="202">
        <v>1</v>
      </c>
      <c r="I101" s="203"/>
      <c r="J101" s="204">
        <f>ROUND(I101*H101,2)</f>
        <v>0</v>
      </c>
      <c r="K101" s="205"/>
      <c r="L101" s="45"/>
      <c r="M101" s="206" t="s">
        <v>19</v>
      </c>
      <c r="N101" s="207" t="s">
        <v>39</v>
      </c>
      <c r="O101" s="85"/>
      <c r="P101" s="208">
        <f>O101*H101</f>
        <v>0</v>
      </c>
      <c r="Q101" s="208">
        <v>0</v>
      </c>
      <c r="R101" s="208">
        <f>Q101*H101</f>
        <v>0</v>
      </c>
      <c r="S101" s="208">
        <v>0</v>
      </c>
      <c r="T101" s="20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0" t="s">
        <v>262</v>
      </c>
      <c r="AT101" s="210" t="s">
        <v>119</v>
      </c>
      <c r="AU101" s="210" t="s">
        <v>76</v>
      </c>
      <c r="AY101" s="18" t="s">
        <v>118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8" t="s">
        <v>76</v>
      </c>
      <c r="BK101" s="211">
        <f>ROUND(I101*H101,2)</f>
        <v>0</v>
      </c>
      <c r="BL101" s="18" t="s">
        <v>262</v>
      </c>
      <c r="BM101" s="210" t="s">
        <v>721</v>
      </c>
    </row>
    <row r="102" spans="1:65" s="2" customFormat="1" ht="24.15" customHeight="1">
      <c r="A102" s="39"/>
      <c r="B102" s="40"/>
      <c r="C102" s="217" t="s">
        <v>201</v>
      </c>
      <c r="D102" s="217" t="s">
        <v>188</v>
      </c>
      <c r="E102" s="218" t="s">
        <v>722</v>
      </c>
      <c r="F102" s="219" t="s">
        <v>723</v>
      </c>
      <c r="G102" s="220" t="s">
        <v>132</v>
      </c>
      <c r="H102" s="221">
        <v>1</v>
      </c>
      <c r="I102" s="222"/>
      <c r="J102" s="223">
        <f>ROUND(I102*H102,2)</f>
        <v>0</v>
      </c>
      <c r="K102" s="224"/>
      <c r="L102" s="225"/>
      <c r="M102" s="226" t="s">
        <v>19</v>
      </c>
      <c r="N102" s="227" t="s">
        <v>39</v>
      </c>
      <c r="O102" s="85"/>
      <c r="P102" s="208">
        <f>O102*H102</f>
        <v>0</v>
      </c>
      <c r="Q102" s="208">
        <v>0</v>
      </c>
      <c r="R102" s="208">
        <f>Q102*H102</f>
        <v>0</v>
      </c>
      <c r="S102" s="208">
        <v>0</v>
      </c>
      <c r="T102" s="20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0" t="s">
        <v>191</v>
      </c>
      <c r="AT102" s="210" t="s">
        <v>188</v>
      </c>
      <c r="AU102" s="210" t="s">
        <v>76</v>
      </c>
      <c r="AY102" s="18" t="s">
        <v>118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18" t="s">
        <v>76</v>
      </c>
      <c r="BK102" s="211">
        <f>ROUND(I102*H102,2)</f>
        <v>0</v>
      </c>
      <c r="BL102" s="18" t="s">
        <v>191</v>
      </c>
      <c r="BM102" s="210" t="s">
        <v>724</v>
      </c>
    </row>
    <row r="103" spans="1:47" s="2" customFormat="1" ht="12">
      <c r="A103" s="39"/>
      <c r="B103" s="40"/>
      <c r="C103" s="41"/>
      <c r="D103" s="212" t="s">
        <v>134</v>
      </c>
      <c r="E103" s="41"/>
      <c r="F103" s="213" t="s">
        <v>725</v>
      </c>
      <c r="G103" s="41"/>
      <c r="H103" s="41"/>
      <c r="I103" s="214"/>
      <c r="J103" s="41"/>
      <c r="K103" s="41"/>
      <c r="L103" s="45"/>
      <c r="M103" s="215"/>
      <c r="N103" s="216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134</v>
      </c>
      <c r="AU103" s="18" t="s">
        <v>76</v>
      </c>
    </row>
    <row r="104" spans="1:65" s="2" customFormat="1" ht="24.15" customHeight="1">
      <c r="A104" s="39"/>
      <c r="B104" s="40"/>
      <c r="C104" s="198" t="s">
        <v>7</v>
      </c>
      <c r="D104" s="198" t="s">
        <v>119</v>
      </c>
      <c r="E104" s="199" t="s">
        <v>726</v>
      </c>
      <c r="F104" s="200" t="s">
        <v>727</v>
      </c>
      <c r="G104" s="201" t="s">
        <v>132</v>
      </c>
      <c r="H104" s="202">
        <v>1</v>
      </c>
      <c r="I104" s="203"/>
      <c r="J104" s="204">
        <f>ROUND(I104*H104,2)</f>
        <v>0</v>
      </c>
      <c r="K104" s="205"/>
      <c r="L104" s="45"/>
      <c r="M104" s="206" t="s">
        <v>19</v>
      </c>
      <c r="N104" s="207" t="s">
        <v>39</v>
      </c>
      <c r="O104" s="85"/>
      <c r="P104" s="208">
        <f>O104*H104</f>
        <v>0</v>
      </c>
      <c r="Q104" s="208">
        <v>0</v>
      </c>
      <c r="R104" s="208">
        <f>Q104*H104</f>
        <v>0</v>
      </c>
      <c r="S104" s="208">
        <v>0</v>
      </c>
      <c r="T104" s="209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0" t="s">
        <v>262</v>
      </c>
      <c r="AT104" s="210" t="s">
        <v>119</v>
      </c>
      <c r="AU104" s="210" t="s">
        <v>76</v>
      </c>
      <c r="AY104" s="18" t="s">
        <v>118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18" t="s">
        <v>76</v>
      </c>
      <c r="BK104" s="211">
        <f>ROUND(I104*H104,2)</f>
        <v>0</v>
      </c>
      <c r="BL104" s="18" t="s">
        <v>262</v>
      </c>
      <c r="BM104" s="210" t="s">
        <v>728</v>
      </c>
    </row>
    <row r="105" spans="1:65" s="2" customFormat="1" ht="24.15" customHeight="1">
      <c r="A105" s="39"/>
      <c r="B105" s="40"/>
      <c r="C105" s="217" t="s">
        <v>208</v>
      </c>
      <c r="D105" s="217" t="s">
        <v>188</v>
      </c>
      <c r="E105" s="218" t="s">
        <v>729</v>
      </c>
      <c r="F105" s="219" t="s">
        <v>730</v>
      </c>
      <c r="G105" s="220" t="s">
        <v>132</v>
      </c>
      <c r="H105" s="221">
        <v>1</v>
      </c>
      <c r="I105" s="222"/>
      <c r="J105" s="223">
        <f>ROUND(I105*H105,2)</f>
        <v>0</v>
      </c>
      <c r="K105" s="224"/>
      <c r="L105" s="225"/>
      <c r="M105" s="226" t="s">
        <v>19</v>
      </c>
      <c r="N105" s="227" t="s">
        <v>39</v>
      </c>
      <c r="O105" s="85"/>
      <c r="P105" s="208">
        <f>O105*H105</f>
        <v>0</v>
      </c>
      <c r="Q105" s="208">
        <v>0</v>
      </c>
      <c r="R105" s="208">
        <f>Q105*H105</f>
        <v>0</v>
      </c>
      <c r="S105" s="208">
        <v>0</v>
      </c>
      <c r="T105" s="209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0" t="s">
        <v>191</v>
      </c>
      <c r="AT105" s="210" t="s">
        <v>188</v>
      </c>
      <c r="AU105" s="210" t="s">
        <v>76</v>
      </c>
      <c r="AY105" s="18" t="s">
        <v>118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18" t="s">
        <v>76</v>
      </c>
      <c r="BK105" s="211">
        <f>ROUND(I105*H105,2)</f>
        <v>0</v>
      </c>
      <c r="BL105" s="18" t="s">
        <v>191</v>
      </c>
      <c r="BM105" s="210" t="s">
        <v>731</v>
      </c>
    </row>
    <row r="106" spans="1:65" s="2" customFormat="1" ht="24.15" customHeight="1">
      <c r="A106" s="39"/>
      <c r="B106" s="40"/>
      <c r="C106" s="217" t="s">
        <v>212</v>
      </c>
      <c r="D106" s="217" t="s">
        <v>188</v>
      </c>
      <c r="E106" s="218" t="s">
        <v>732</v>
      </c>
      <c r="F106" s="219" t="s">
        <v>733</v>
      </c>
      <c r="G106" s="220" t="s">
        <v>132</v>
      </c>
      <c r="H106" s="221">
        <v>3</v>
      </c>
      <c r="I106" s="222"/>
      <c r="J106" s="223">
        <f>ROUND(I106*H106,2)</f>
        <v>0</v>
      </c>
      <c r="K106" s="224"/>
      <c r="L106" s="225"/>
      <c r="M106" s="226" t="s">
        <v>19</v>
      </c>
      <c r="N106" s="227" t="s">
        <v>39</v>
      </c>
      <c r="O106" s="85"/>
      <c r="P106" s="208">
        <f>O106*H106</f>
        <v>0</v>
      </c>
      <c r="Q106" s="208">
        <v>0</v>
      </c>
      <c r="R106" s="208">
        <f>Q106*H106</f>
        <v>0</v>
      </c>
      <c r="S106" s="208">
        <v>0</v>
      </c>
      <c r="T106" s="209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0" t="s">
        <v>191</v>
      </c>
      <c r="AT106" s="210" t="s">
        <v>188</v>
      </c>
      <c r="AU106" s="210" t="s">
        <v>76</v>
      </c>
      <c r="AY106" s="18" t="s">
        <v>118</v>
      </c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18" t="s">
        <v>76</v>
      </c>
      <c r="BK106" s="211">
        <f>ROUND(I106*H106,2)</f>
        <v>0</v>
      </c>
      <c r="BL106" s="18" t="s">
        <v>191</v>
      </c>
      <c r="BM106" s="210" t="s">
        <v>734</v>
      </c>
    </row>
    <row r="107" spans="1:65" s="2" customFormat="1" ht="16.5" customHeight="1">
      <c r="A107" s="39"/>
      <c r="B107" s="40"/>
      <c r="C107" s="198" t="s">
        <v>216</v>
      </c>
      <c r="D107" s="198" t="s">
        <v>119</v>
      </c>
      <c r="E107" s="199" t="s">
        <v>362</v>
      </c>
      <c r="F107" s="200" t="s">
        <v>363</v>
      </c>
      <c r="G107" s="201" t="s">
        <v>132</v>
      </c>
      <c r="H107" s="202">
        <v>3</v>
      </c>
      <c r="I107" s="203"/>
      <c r="J107" s="204">
        <f>ROUND(I107*H107,2)</f>
        <v>0</v>
      </c>
      <c r="K107" s="205"/>
      <c r="L107" s="45"/>
      <c r="M107" s="206" t="s">
        <v>19</v>
      </c>
      <c r="N107" s="207" t="s">
        <v>39</v>
      </c>
      <c r="O107" s="85"/>
      <c r="P107" s="208">
        <f>O107*H107</f>
        <v>0</v>
      </c>
      <c r="Q107" s="208">
        <v>0</v>
      </c>
      <c r="R107" s="208">
        <f>Q107*H107</f>
        <v>0</v>
      </c>
      <c r="S107" s="208">
        <v>0</v>
      </c>
      <c r="T107" s="209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0" t="s">
        <v>262</v>
      </c>
      <c r="AT107" s="210" t="s">
        <v>119</v>
      </c>
      <c r="AU107" s="210" t="s">
        <v>76</v>
      </c>
      <c r="AY107" s="18" t="s">
        <v>118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18" t="s">
        <v>76</v>
      </c>
      <c r="BK107" s="211">
        <f>ROUND(I107*H107,2)</f>
        <v>0</v>
      </c>
      <c r="BL107" s="18" t="s">
        <v>262</v>
      </c>
      <c r="BM107" s="210" t="s">
        <v>735</v>
      </c>
    </row>
    <row r="108" spans="1:65" s="2" customFormat="1" ht="33" customHeight="1">
      <c r="A108" s="39"/>
      <c r="B108" s="40"/>
      <c r="C108" s="217" t="s">
        <v>220</v>
      </c>
      <c r="D108" s="217" t="s">
        <v>188</v>
      </c>
      <c r="E108" s="218" t="s">
        <v>736</v>
      </c>
      <c r="F108" s="219" t="s">
        <v>737</v>
      </c>
      <c r="G108" s="220" t="s">
        <v>132</v>
      </c>
      <c r="H108" s="221">
        <v>3</v>
      </c>
      <c r="I108" s="222"/>
      <c r="J108" s="223">
        <f>ROUND(I108*H108,2)</f>
        <v>0</v>
      </c>
      <c r="K108" s="224"/>
      <c r="L108" s="225"/>
      <c r="M108" s="226" t="s">
        <v>19</v>
      </c>
      <c r="N108" s="227" t="s">
        <v>39</v>
      </c>
      <c r="O108" s="85"/>
      <c r="P108" s="208">
        <f>O108*H108</f>
        <v>0</v>
      </c>
      <c r="Q108" s="208">
        <v>0</v>
      </c>
      <c r="R108" s="208">
        <f>Q108*H108</f>
        <v>0</v>
      </c>
      <c r="S108" s="208">
        <v>0</v>
      </c>
      <c r="T108" s="209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0" t="s">
        <v>191</v>
      </c>
      <c r="AT108" s="210" t="s">
        <v>188</v>
      </c>
      <c r="AU108" s="210" t="s">
        <v>76</v>
      </c>
      <c r="AY108" s="18" t="s">
        <v>118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18" t="s">
        <v>76</v>
      </c>
      <c r="BK108" s="211">
        <f>ROUND(I108*H108,2)</f>
        <v>0</v>
      </c>
      <c r="BL108" s="18" t="s">
        <v>191</v>
      </c>
      <c r="BM108" s="210" t="s">
        <v>738</v>
      </c>
    </row>
    <row r="109" spans="1:65" s="2" customFormat="1" ht="24.15" customHeight="1">
      <c r="A109" s="39"/>
      <c r="B109" s="40"/>
      <c r="C109" s="198" t="s">
        <v>224</v>
      </c>
      <c r="D109" s="198" t="s">
        <v>119</v>
      </c>
      <c r="E109" s="199" t="s">
        <v>739</v>
      </c>
      <c r="F109" s="200" t="s">
        <v>740</v>
      </c>
      <c r="G109" s="201" t="s">
        <v>132</v>
      </c>
      <c r="H109" s="202">
        <v>1</v>
      </c>
      <c r="I109" s="203"/>
      <c r="J109" s="204">
        <f>ROUND(I109*H109,2)</f>
        <v>0</v>
      </c>
      <c r="K109" s="205"/>
      <c r="L109" s="45"/>
      <c r="M109" s="206" t="s">
        <v>19</v>
      </c>
      <c r="N109" s="207" t="s">
        <v>39</v>
      </c>
      <c r="O109" s="85"/>
      <c r="P109" s="208">
        <f>O109*H109</f>
        <v>0</v>
      </c>
      <c r="Q109" s="208">
        <v>0</v>
      </c>
      <c r="R109" s="208">
        <f>Q109*H109</f>
        <v>0</v>
      </c>
      <c r="S109" s="208">
        <v>0</v>
      </c>
      <c r="T109" s="209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0" t="s">
        <v>117</v>
      </c>
      <c r="AT109" s="210" t="s">
        <v>119</v>
      </c>
      <c r="AU109" s="210" t="s">
        <v>76</v>
      </c>
      <c r="AY109" s="18" t="s">
        <v>118</v>
      </c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18" t="s">
        <v>76</v>
      </c>
      <c r="BK109" s="211">
        <f>ROUND(I109*H109,2)</f>
        <v>0</v>
      </c>
      <c r="BL109" s="18" t="s">
        <v>117</v>
      </c>
      <c r="BM109" s="210" t="s">
        <v>741</v>
      </c>
    </row>
    <row r="110" spans="1:65" s="2" customFormat="1" ht="24.15" customHeight="1">
      <c r="A110" s="39"/>
      <c r="B110" s="40"/>
      <c r="C110" s="217" t="s">
        <v>228</v>
      </c>
      <c r="D110" s="217" t="s">
        <v>188</v>
      </c>
      <c r="E110" s="218" t="s">
        <v>742</v>
      </c>
      <c r="F110" s="219" t="s">
        <v>743</v>
      </c>
      <c r="G110" s="220" t="s">
        <v>132</v>
      </c>
      <c r="H110" s="221">
        <v>1</v>
      </c>
      <c r="I110" s="222"/>
      <c r="J110" s="223">
        <f>ROUND(I110*H110,2)</f>
        <v>0</v>
      </c>
      <c r="K110" s="224"/>
      <c r="L110" s="225"/>
      <c r="M110" s="226" t="s">
        <v>19</v>
      </c>
      <c r="N110" s="227" t="s">
        <v>39</v>
      </c>
      <c r="O110" s="85"/>
      <c r="P110" s="208">
        <f>O110*H110</f>
        <v>0</v>
      </c>
      <c r="Q110" s="208">
        <v>0</v>
      </c>
      <c r="R110" s="208">
        <f>Q110*H110</f>
        <v>0</v>
      </c>
      <c r="S110" s="208">
        <v>0</v>
      </c>
      <c r="T110" s="209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0" t="s">
        <v>151</v>
      </c>
      <c r="AT110" s="210" t="s">
        <v>188</v>
      </c>
      <c r="AU110" s="210" t="s">
        <v>76</v>
      </c>
      <c r="AY110" s="18" t="s">
        <v>118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18" t="s">
        <v>76</v>
      </c>
      <c r="BK110" s="211">
        <f>ROUND(I110*H110,2)</f>
        <v>0</v>
      </c>
      <c r="BL110" s="18" t="s">
        <v>117</v>
      </c>
      <c r="BM110" s="210" t="s">
        <v>744</v>
      </c>
    </row>
    <row r="111" spans="1:47" s="2" customFormat="1" ht="12">
      <c r="A111" s="39"/>
      <c r="B111" s="40"/>
      <c r="C111" s="41"/>
      <c r="D111" s="212" t="s">
        <v>134</v>
      </c>
      <c r="E111" s="41"/>
      <c r="F111" s="213" t="s">
        <v>745</v>
      </c>
      <c r="G111" s="41"/>
      <c r="H111" s="41"/>
      <c r="I111" s="214"/>
      <c r="J111" s="41"/>
      <c r="K111" s="41"/>
      <c r="L111" s="45"/>
      <c r="M111" s="215"/>
      <c r="N111" s="216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134</v>
      </c>
      <c r="AU111" s="18" t="s">
        <v>76</v>
      </c>
    </row>
    <row r="112" spans="1:65" s="2" customFormat="1" ht="21.75" customHeight="1">
      <c r="A112" s="39"/>
      <c r="B112" s="40"/>
      <c r="C112" s="198" t="s">
        <v>231</v>
      </c>
      <c r="D112" s="198" t="s">
        <v>119</v>
      </c>
      <c r="E112" s="199" t="s">
        <v>746</v>
      </c>
      <c r="F112" s="200" t="s">
        <v>747</v>
      </c>
      <c r="G112" s="201" t="s">
        <v>122</v>
      </c>
      <c r="H112" s="202">
        <v>10</v>
      </c>
      <c r="I112" s="203"/>
      <c r="J112" s="204">
        <f>ROUND(I112*H112,2)</f>
        <v>0</v>
      </c>
      <c r="K112" s="205"/>
      <c r="L112" s="45"/>
      <c r="M112" s="206" t="s">
        <v>19</v>
      </c>
      <c r="N112" s="207" t="s">
        <v>39</v>
      </c>
      <c r="O112" s="85"/>
      <c r="P112" s="208">
        <f>O112*H112</f>
        <v>0</v>
      </c>
      <c r="Q112" s="208">
        <v>0</v>
      </c>
      <c r="R112" s="208">
        <f>Q112*H112</f>
        <v>0</v>
      </c>
      <c r="S112" s="208">
        <v>0</v>
      </c>
      <c r="T112" s="209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0" t="s">
        <v>123</v>
      </c>
      <c r="AT112" s="210" t="s">
        <v>119</v>
      </c>
      <c r="AU112" s="210" t="s">
        <v>76</v>
      </c>
      <c r="AY112" s="18" t="s">
        <v>118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18" t="s">
        <v>76</v>
      </c>
      <c r="BK112" s="211">
        <f>ROUND(I112*H112,2)</f>
        <v>0</v>
      </c>
      <c r="BL112" s="18" t="s">
        <v>123</v>
      </c>
      <c r="BM112" s="210" t="s">
        <v>748</v>
      </c>
    </row>
    <row r="113" spans="1:65" s="2" customFormat="1" ht="16.5" customHeight="1">
      <c r="A113" s="39"/>
      <c r="B113" s="40"/>
      <c r="C113" s="217" t="s">
        <v>235</v>
      </c>
      <c r="D113" s="217" t="s">
        <v>188</v>
      </c>
      <c r="E113" s="218" t="s">
        <v>749</v>
      </c>
      <c r="F113" s="219" t="s">
        <v>750</v>
      </c>
      <c r="G113" s="220" t="s">
        <v>122</v>
      </c>
      <c r="H113" s="221">
        <v>10</v>
      </c>
      <c r="I113" s="222"/>
      <c r="J113" s="223">
        <f>ROUND(I113*H113,2)</f>
        <v>0</v>
      </c>
      <c r="K113" s="224"/>
      <c r="L113" s="225"/>
      <c r="M113" s="226" t="s">
        <v>19</v>
      </c>
      <c r="N113" s="227" t="s">
        <v>39</v>
      </c>
      <c r="O113" s="85"/>
      <c r="P113" s="208">
        <f>O113*H113</f>
        <v>0</v>
      </c>
      <c r="Q113" s="208">
        <v>0</v>
      </c>
      <c r="R113" s="208">
        <f>Q113*H113</f>
        <v>0</v>
      </c>
      <c r="S113" s="208">
        <v>0</v>
      </c>
      <c r="T113" s="209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0" t="s">
        <v>151</v>
      </c>
      <c r="AT113" s="210" t="s">
        <v>188</v>
      </c>
      <c r="AU113" s="210" t="s">
        <v>76</v>
      </c>
      <c r="AY113" s="18" t="s">
        <v>118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18" t="s">
        <v>76</v>
      </c>
      <c r="BK113" s="211">
        <f>ROUND(I113*H113,2)</f>
        <v>0</v>
      </c>
      <c r="BL113" s="18" t="s">
        <v>117</v>
      </c>
      <c r="BM113" s="210" t="s">
        <v>751</v>
      </c>
    </row>
    <row r="114" spans="1:65" s="2" customFormat="1" ht="44.25" customHeight="1">
      <c r="A114" s="39"/>
      <c r="B114" s="40"/>
      <c r="C114" s="198" t="s">
        <v>239</v>
      </c>
      <c r="D114" s="198" t="s">
        <v>119</v>
      </c>
      <c r="E114" s="199" t="s">
        <v>752</v>
      </c>
      <c r="F114" s="200" t="s">
        <v>753</v>
      </c>
      <c r="G114" s="201" t="s">
        <v>132</v>
      </c>
      <c r="H114" s="202">
        <v>3</v>
      </c>
      <c r="I114" s="203"/>
      <c r="J114" s="204">
        <f>ROUND(I114*H114,2)</f>
        <v>0</v>
      </c>
      <c r="K114" s="205"/>
      <c r="L114" s="45"/>
      <c r="M114" s="206" t="s">
        <v>19</v>
      </c>
      <c r="N114" s="207" t="s">
        <v>39</v>
      </c>
      <c r="O114" s="85"/>
      <c r="P114" s="208">
        <f>O114*H114</f>
        <v>0</v>
      </c>
      <c r="Q114" s="208">
        <v>0</v>
      </c>
      <c r="R114" s="208">
        <f>Q114*H114</f>
        <v>0</v>
      </c>
      <c r="S114" s="208">
        <v>0</v>
      </c>
      <c r="T114" s="20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0" t="s">
        <v>123</v>
      </c>
      <c r="AT114" s="210" t="s">
        <v>119</v>
      </c>
      <c r="AU114" s="210" t="s">
        <v>76</v>
      </c>
      <c r="AY114" s="18" t="s">
        <v>118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18" t="s">
        <v>76</v>
      </c>
      <c r="BK114" s="211">
        <f>ROUND(I114*H114,2)</f>
        <v>0</v>
      </c>
      <c r="BL114" s="18" t="s">
        <v>123</v>
      </c>
      <c r="BM114" s="210" t="s">
        <v>754</v>
      </c>
    </row>
    <row r="115" spans="1:65" s="2" customFormat="1" ht="21.75" customHeight="1">
      <c r="A115" s="39"/>
      <c r="B115" s="40"/>
      <c r="C115" s="198" t="s">
        <v>243</v>
      </c>
      <c r="D115" s="198" t="s">
        <v>119</v>
      </c>
      <c r="E115" s="199" t="s">
        <v>755</v>
      </c>
      <c r="F115" s="200" t="s">
        <v>756</v>
      </c>
      <c r="G115" s="201" t="s">
        <v>122</v>
      </c>
      <c r="H115" s="202">
        <v>58.8</v>
      </c>
      <c r="I115" s="203"/>
      <c r="J115" s="204">
        <f>ROUND(I115*H115,2)</f>
        <v>0</v>
      </c>
      <c r="K115" s="205"/>
      <c r="L115" s="45"/>
      <c r="M115" s="206" t="s">
        <v>19</v>
      </c>
      <c r="N115" s="207" t="s">
        <v>39</v>
      </c>
      <c r="O115" s="85"/>
      <c r="P115" s="208">
        <f>O115*H115</f>
        <v>0</v>
      </c>
      <c r="Q115" s="208">
        <v>0</v>
      </c>
      <c r="R115" s="208">
        <f>Q115*H115</f>
        <v>0</v>
      </c>
      <c r="S115" s="208">
        <v>0</v>
      </c>
      <c r="T115" s="209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0" t="s">
        <v>123</v>
      </c>
      <c r="AT115" s="210" t="s">
        <v>119</v>
      </c>
      <c r="AU115" s="210" t="s">
        <v>76</v>
      </c>
      <c r="AY115" s="18" t="s">
        <v>118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18" t="s">
        <v>76</v>
      </c>
      <c r="BK115" s="211">
        <f>ROUND(I115*H115,2)</f>
        <v>0</v>
      </c>
      <c r="BL115" s="18" t="s">
        <v>123</v>
      </c>
      <c r="BM115" s="210" t="s">
        <v>757</v>
      </c>
    </row>
    <row r="116" spans="1:47" s="2" customFormat="1" ht="12">
      <c r="A116" s="39"/>
      <c r="B116" s="40"/>
      <c r="C116" s="41"/>
      <c r="D116" s="212" t="s">
        <v>134</v>
      </c>
      <c r="E116" s="41"/>
      <c r="F116" s="213" t="s">
        <v>758</v>
      </c>
      <c r="G116" s="41"/>
      <c r="H116" s="41"/>
      <c r="I116" s="214"/>
      <c r="J116" s="41"/>
      <c r="K116" s="41"/>
      <c r="L116" s="45"/>
      <c r="M116" s="215"/>
      <c r="N116" s="216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134</v>
      </c>
      <c r="AU116" s="18" t="s">
        <v>76</v>
      </c>
    </row>
    <row r="117" spans="1:65" s="2" customFormat="1" ht="16.5" customHeight="1">
      <c r="A117" s="39"/>
      <c r="B117" s="40"/>
      <c r="C117" s="217" t="s">
        <v>247</v>
      </c>
      <c r="D117" s="217" t="s">
        <v>188</v>
      </c>
      <c r="E117" s="218" t="s">
        <v>759</v>
      </c>
      <c r="F117" s="219" t="s">
        <v>760</v>
      </c>
      <c r="G117" s="220" t="s">
        <v>122</v>
      </c>
      <c r="H117" s="221">
        <v>58.8</v>
      </c>
      <c r="I117" s="222"/>
      <c r="J117" s="223">
        <f>ROUND(I117*H117,2)</f>
        <v>0</v>
      </c>
      <c r="K117" s="224"/>
      <c r="L117" s="225"/>
      <c r="M117" s="226" t="s">
        <v>19</v>
      </c>
      <c r="N117" s="227" t="s">
        <v>39</v>
      </c>
      <c r="O117" s="85"/>
      <c r="P117" s="208">
        <f>O117*H117</f>
        <v>0</v>
      </c>
      <c r="Q117" s="208">
        <v>0</v>
      </c>
      <c r="R117" s="208">
        <f>Q117*H117</f>
        <v>0</v>
      </c>
      <c r="S117" s="208">
        <v>0</v>
      </c>
      <c r="T117" s="209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0" t="s">
        <v>191</v>
      </c>
      <c r="AT117" s="210" t="s">
        <v>188</v>
      </c>
      <c r="AU117" s="210" t="s">
        <v>76</v>
      </c>
      <c r="AY117" s="18" t="s">
        <v>118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18" t="s">
        <v>76</v>
      </c>
      <c r="BK117" s="211">
        <f>ROUND(I117*H117,2)</f>
        <v>0</v>
      </c>
      <c r="BL117" s="18" t="s">
        <v>191</v>
      </c>
      <c r="BM117" s="210" t="s">
        <v>761</v>
      </c>
    </row>
    <row r="118" spans="1:51" s="12" customFormat="1" ht="12">
      <c r="A118" s="12"/>
      <c r="B118" s="233"/>
      <c r="C118" s="234"/>
      <c r="D118" s="212" t="s">
        <v>762</v>
      </c>
      <c r="E118" s="235" t="s">
        <v>19</v>
      </c>
      <c r="F118" s="236" t="s">
        <v>763</v>
      </c>
      <c r="G118" s="234"/>
      <c r="H118" s="237">
        <v>42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T118" s="243" t="s">
        <v>762</v>
      </c>
      <c r="AU118" s="243" t="s">
        <v>76</v>
      </c>
      <c r="AV118" s="12" t="s">
        <v>78</v>
      </c>
      <c r="AW118" s="12" t="s">
        <v>764</v>
      </c>
      <c r="AX118" s="12" t="s">
        <v>68</v>
      </c>
      <c r="AY118" s="243" t="s">
        <v>118</v>
      </c>
    </row>
    <row r="119" spans="1:51" s="13" customFormat="1" ht="12">
      <c r="A119" s="13"/>
      <c r="B119" s="244"/>
      <c r="C119" s="245"/>
      <c r="D119" s="212" t="s">
        <v>762</v>
      </c>
      <c r="E119" s="246" t="s">
        <v>19</v>
      </c>
      <c r="F119" s="247" t="s">
        <v>765</v>
      </c>
      <c r="G119" s="245"/>
      <c r="H119" s="246" t="s">
        <v>19</v>
      </c>
      <c r="I119" s="248"/>
      <c r="J119" s="245"/>
      <c r="K119" s="245"/>
      <c r="L119" s="249"/>
      <c r="M119" s="250"/>
      <c r="N119" s="251"/>
      <c r="O119" s="251"/>
      <c r="P119" s="251"/>
      <c r="Q119" s="251"/>
      <c r="R119" s="251"/>
      <c r="S119" s="251"/>
      <c r="T119" s="25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3" t="s">
        <v>762</v>
      </c>
      <c r="AU119" s="253" t="s">
        <v>76</v>
      </c>
      <c r="AV119" s="13" t="s">
        <v>76</v>
      </c>
      <c r="AW119" s="13" t="s">
        <v>764</v>
      </c>
      <c r="AX119" s="13" t="s">
        <v>68</v>
      </c>
      <c r="AY119" s="253" t="s">
        <v>118</v>
      </c>
    </row>
    <row r="120" spans="1:51" s="12" customFormat="1" ht="12">
      <c r="A120" s="12"/>
      <c r="B120" s="233"/>
      <c r="C120" s="234"/>
      <c r="D120" s="212" t="s">
        <v>762</v>
      </c>
      <c r="E120" s="235" t="s">
        <v>19</v>
      </c>
      <c r="F120" s="236" t="s">
        <v>766</v>
      </c>
      <c r="G120" s="234"/>
      <c r="H120" s="237">
        <v>58.800000000000004</v>
      </c>
      <c r="I120" s="238"/>
      <c r="J120" s="234"/>
      <c r="K120" s="234"/>
      <c r="L120" s="239"/>
      <c r="M120" s="240"/>
      <c r="N120" s="241"/>
      <c r="O120" s="241"/>
      <c r="P120" s="241"/>
      <c r="Q120" s="241"/>
      <c r="R120" s="241"/>
      <c r="S120" s="241"/>
      <c r="T120" s="24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T120" s="243" t="s">
        <v>762</v>
      </c>
      <c r="AU120" s="243" t="s">
        <v>76</v>
      </c>
      <c r="AV120" s="12" t="s">
        <v>78</v>
      </c>
      <c r="AW120" s="12" t="s">
        <v>764</v>
      </c>
      <c r="AX120" s="12" t="s">
        <v>76</v>
      </c>
      <c r="AY120" s="243" t="s">
        <v>118</v>
      </c>
    </row>
    <row r="121" spans="1:51" s="13" customFormat="1" ht="12">
      <c r="A121" s="13"/>
      <c r="B121" s="244"/>
      <c r="C121" s="245"/>
      <c r="D121" s="212" t="s">
        <v>762</v>
      </c>
      <c r="E121" s="246" t="s">
        <v>19</v>
      </c>
      <c r="F121" s="247" t="s">
        <v>767</v>
      </c>
      <c r="G121" s="245"/>
      <c r="H121" s="246" t="s">
        <v>19</v>
      </c>
      <c r="I121" s="248"/>
      <c r="J121" s="245"/>
      <c r="K121" s="245"/>
      <c r="L121" s="249"/>
      <c r="M121" s="250"/>
      <c r="N121" s="251"/>
      <c r="O121" s="251"/>
      <c r="P121" s="251"/>
      <c r="Q121" s="251"/>
      <c r="R121" s="251"/>
      <c r="S121" s="251"/>
      <c r="T121" s="25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3" t="s">
        <v>762</v>
      </c>
      <c r="AU121" s="253" t="s">
        <v>76</v>
      </c>
      <c r="AV121" s="13" t="s">
        <v>76</v>
      </c>
      <c r="AW121" s="13" t="s">
        <v>764</v>
      </c>
      <c r="AX121" s="13" t="s">
        <v>68</v>
      </c>
      <c r="AY121" s="253" t="s">
        <v>118</v>
      </c>
    </row>
    <row r="122" spans="1:65" s="2" customFormat="1" ht="37.8" customHeight="1">
      <c r="A122" s="39"/>
      <c r="B122" s="40"/>
      <c r="C122" s="198" t="s">
        <v>251</v>
      </c>
      <c r="D122" s="198" t="s">
        <v>119</v>
      </c>
      <c r="E122" s="199" t="s">
        <v>768</v>
      </c>
      <c r="F122" s="200" t="s">
        <v>769</v>
      </c>
      <c r="G122" s="201" t="s">
        <v>132</v>
      </c>
      <c r="H122" s="202">
        <v>16</v>
      </c>
      <c r="I122" s="203"/>
      <c r="J122" s="204">
        <f>ROUND(I122*H122,2)</f>
        <v>0</v>
      </c>
      <c r="K122" s="205"/>
      <c r="L122" s="45"/>
      <c r="M122" s="206" t="s">
        <v>19</v>
      </c>
      <c r="N122" s="207" t="s">
        <v>39</v>
      </c>
      <c r="O122" s="85"/>
      <c r="P122" s="208">
        <f>O122*H122</f>
        <v>0</v>
      </c>
      <c r="Q122" s="208">
        <v>0</v>
      </c>
      <c r="R122" s="208">
        <f>Q122*H122</f>
        <v>0</v>
      </c>
      <c r="S122" s="208">
        <v>0</v>
      </c>
      <c r="T122" s="20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0" t="s">
        <v>262</v>
      </c>
      <c r="AT122" s="210" t="s">
        <v>119</v>
      </c>
      <c r="AU122" s="210" t="s">
        <v>76</v>
      </c>
      <c r="AY122" s="18" t="s">
        <v>118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18" t="s">
        <v>76</v>
      </c>
      <c r="BK122" s="211">
        <f>ROUND(I122*H122,2)</f>
        <v>0</v>
      </c>
      <c r="BL122" s="18" t="s">
        <v>262</v>
      </c>
      <c r="BM122" s="210" t="s">
        <v>770</v>
      </c>
    </row>
    <row r="123" spans="1:65" s="2" customFormat="1" ht="16.5" customHeight="1">
      <c r="A123" s="39"/>
      <c r="B123" s="40"/>
      <c r="C123" s="217" t="s">
        <v>255</v>
      </c>
      <c r="D123" s="217" t="s">
        <v>188</v>
      </c>
      <c r="E123" s="218" t="s">
        <v>771</v>
      </c>
      <c r="F123" s="219" t="s">
        <v>772</v>
      </c>
      <c r="G123" s="220" t="s">
        <v>132</v>
      </c>
      <c r="H123" s="221">
        <v>8</v>
      </c>
      <c r="I123" s="222"/>
      <c r="J123" s="223">
        <f>ROUND(I123*H123,2)</f>
        <v>0</v>
      </c>
      <c r="K123" s="224"/>
      <c r="L123" s="225"/>
      <c r="M123" s="226" t="s">
        <v>19</v>
      </c>
      <c r="N123" s="227" t="s">
        <v>39</v>
      </c>
      <c r="O123" s="85"/>
      <c r="P123" s="208">
        <f>O123*H123</f>
        <v>0</v>
      </c>
      <c r="Q123" s="208">
        <v>0</v>
      </c>
      <c r="R123" s="208">
        <f>Q123*H123</f>
        <v>0</v>
      </c>
      <c r="S123" s="208">
        <v>0</v>
      </c>
      <c r="T123" s="20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0" t="s">
        <v>191</v>
      </c>
      <c r="AT123" s="210" t="s">
        <v>188</v>
      </c>
      <c r="AU123" s="210" t="s">
        <v>76</v>
      </c>
      <c r="AY123" s="18" t="s">
        <v>118</v>
      </c>
      <c r="BE123" s="211">
        <f>IF(N123="základní",J123,0)</f>
        <v>0</v>
      </c>
      <c r="BF123" s="211">
        <f>IF(N123="snížená",J123,0)</f>
        <v>0</v>
      </c>
      <c r="BG123" s="211">
        <f>IF(N123="zákl. přenesená",J123,0)</f>
        <v>0</v>
      </c>
      <c r="BH123" s="211">
        <f>IF(N123="sníž. přenesená",J123,0)</f>
        <v>0</v>
      </c>
      <c r="BI123" s="211">
        <f>IF(N123="nulová",J123,0)</f>
        <v>0</v>
      </c>
      <c r="BJ123" s="18" t="s">
        <v>76</v>
      </c>
      <c r="BK123" s="211">
        <f>ROUND(I123*H123,2)</f>
        <v>0</v>
      </c>
      <c r="BL123" s="18" t="s">
        <v>191</v>
      </c>
      <c r="BM123" s="210" t="s">
        <v>773</v>
      </c>
    </row>
    <row r="124" spans="1:65" s="2" customFormat="1" ht="16.5" customHeight="1">
      <c r="A124" s="39"/>
      <c r="B124" s="40"/>
      <c r="C124" s="198" t="s">
        <v>259</v>
      </c>
      <c r="D124" s="198" t="s">
        <v>119</v>
      </c>
      <c r="E124" s="199" t="s">
        <v>599</v>
      </c>
      <c r="F124" s="200" t="s">
        <v>600</v>
      </c>
      <c r="G124" s="201" t="s">
        <v>132</v>
      </c>
      <c r="H124" s="202">
        <v>3</v>
      </c>
      <c r="I124" s="203"/>
      <c r="J124" s="204">
        <f>ROUND(I124*H124,2)</f>
        <v>0</v>
      </c>
      <c r="K124" s="205"/>
      <c r="L124" s="45"/>
      <c r="M124" s="206" t="s">
        <v>19</v>
      </c>
      <c r="N124" s="207" t="s">
        <v>39</v>
      </c>
      <c r="O124" s="85"/>
      <c r="P124" s="208">
        <f>O124*H124</f>
        <v>0</v>
      </c>
      <c r="Q124" s="208">
        <v>0</v>
      </c>
      <c r="R124" s="208">
        <f>Q124*H124</f>
        <v>0</v>
      </c>
      <c r="S124" s="208">
        <v>0</v>
      </c>
      <c r="T124" s="20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0" t="s">
        <v>123</v>
      </c>
      <c r="AT124" s="210" t="s">
        <v>119</v>
      </c>
      <c r="AU124" s="210" t="s">
        <v>76</v>
      </c>
      <c r="AY124" s="18" t="s">
        <v>118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18" t="s">
        <v>76</v>
      </c>
      <c r="BK124" s="211">
        <f>ROUND(I124*H124,2)</f>
        <v>0</v>
      </c>
      <c r="BL124" s="18" t="s">
        <v>123</v>
      </c>
      <c r="BM124" s="210" t="s">
        <v>774</v>
      </c>
    </row>
    <row r="125" spans="1:65" s="2" customFormat="1" ht="21.75" customHeight="1">
      <c r="A125" s="39"/>
      <c r="B125" s="40"/>
      <c r="C125" s="217" t="s">
        <v>264</v>
      </c>
      <c r="D125" s="217" t="s">
        <v>188</v>
      </c>
      <c r="E125" s="218" t="s">
        <v>603</v>
      </c>
      <c r="F125" s="219" t="s">
        <v>604</v>
      </c>
      <c r="G125" s="220" t="s">
        <v>132</v>
      </c>
      <c r="H125" s="221">
        <v>3</v>
      </c>
      <c r="I125" s="222"/>
      <c r="J125" s="223">
        <f>ROUND(I125*H125,2)</f>
        <v>0</v>
      </c>
      <c r="K125" s="224"/>
      <c r="L125" s="225"/>
      <c r="M125" s="226" t="s">
        <v>19</v>
      </c>
      <c r="N125" s="227" t="s">
        <v>39</v>
      </c>
      <c r="O125" s="85"/>
      <c r="P125" s="208">
        <f>O125*H125</f>
        <v>0</v>
      </c>
      <c r="Q125" s="208">
        <v>0</v>
      </c>
      <c r="R125" s="208">
        <f>Q125*H125</f>
        <v>0</v>
      </c>
      <c r="S125" s="208">
        <v>0</v>
      </c>
      <c r="T125" s="20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0" t="s">
        <v>191</v>
      </c>
      <c r="AT125" s="210" t="s">
        <v>188</v>
      </c>
      <c r="AU125" s="210" t="s">
        <v>76</v>
      </c>
      <c r="AY125" s="18" t="s">
        <v>118</v>
      </c>
      <c r="BE125" s="211">
        <f>IF(N125="základní",J125,0)</f>
        <v>0</v>
      </c>
      <c r="BF125" s="211">
        <f>IF(N125="snížená",J125,0)</f>
        <v>0</v>
      </c>
      <c r="BG125" s="211">
        <f>IF(N125="zákl. přenesená",J125,0)</f>
        <v>0</v>
      </c>
      <c r="BH125" s="211">
        <f>IF(N125="sníž. přenesená",J125,0)</f>
        <v>0</v>
      </c>
      <c r="BI125" s="211">
        <f>IF(N125="nulová",J125,0)</f>
        <v>0</v>
      </c>
      <c r="BJ125" s="18" t="s">
        <v>76</v>
      </c>
      <c r="BK125" s="211">
        <f>ROUND(I125*H125,2)</f>
        <v>0</v>
      </c>
      <c r="BL125" s="18" t="s">
        <v>191</v>
      </c>
      <c r="BM125" s="210" t="s">
        <v>775</v>
      </c>
    </row>
    <row r="126" spans="1:65" s="2" customFormat="1" ht="24.15" customHeight="1">
      <c r="A126" s="39"/>
      <c r="B126" s="40"/>
      <c r="C126" s="198" t="s">
        <v>268</v>
      </c>
      <c r="D126" s="198" t="s">
        <v>119</v>
      </c>
      <c r="E126" s="199" t="s">
        <v>776</v>
      </c>
      <c r="F126" s="200" t="s">
        <v>777</v>
      </c>
      <c r="G126" s="201" t="s">
        <v>132</v>
      </c>
      <c r="H126" s="202">
        <v>1</v>
      </c>
      <c r="I126" s="203"/>
      <c r="J126" s="204">
        <f>ROUND(I126*H126,2)</f>
        <v>0</v>
      </c>
      <c r="K126" s="205"/>
      <c r="L126" s="45"/>
      <c r="M126" s="206" t="s">
        <v>19</v>
      </c>
      <c r="N126" s="207" t="s">
        <v>39</v>
      </c>
      <c r="O126" s="85"/>
      <c r="P126" s="208">
        <f>O126*H126</f>
        <v>0</v>
      </c>
      <c r="Q126" s="208">
        <v>0</v>
      </c>
      <c r="R126" s="208">
        <f>Q126*H126</f>
        <v>0</v>
      </c>
      <c r="S126" s="208">
        <v>0</v>
      </c>
      <c r="T126" s="20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0" t="s">
        <v>123</v>
      </c>
      <c r="AT126" s="210" t="s">
        <v>119</v>
      </c>
      <c r="AU126" s="210" t="s">
        <v>76</v>
      </c>
      <c r="AY126" s="18" t="s">
        <v>118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18" t="s">
        <v>76</v>
      </c>
      <c r="BK126" s="211">
        <f>ROUND(I126*H126,2)</f>
        <v>0</v>
      </c>
      <c r="BL126" s="18" t="s">
        <v>123</v>
      </c>
      <c r="BM126" s="210" t="s">
        <v>778</v>
      </c>
    </row>
    <row r="127" spans="1:47" s="2" customFormat="1" ht="12">
      <c r="A127" s="39"/>
      <c r="B127" s="40"/>
      <c r="C127" s="41"/>
      <c r="D127" s="212" t="s">
        <v>134</v>
      </c>
      <c r="E127" s="41"/>
      <c r="F127" s="213" t="s">
        <v>779</v>
      </c>
      <c r="G127" s="41"/>
      <c r="H127" s="41"/>
      <c r="I127" s="214"/>
      <c r="J127" s="41"/>
      <c r="K127" s="41"/>
      <c r="L127" s="45"/>
      <c r="M127" s="215"/>
      <c r="N127" s="216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134</v>
      </c>
      <c r="AU127" s="18" t="s">
        <v>76</v>
      </c>
    </row>
    <row r="128" spans="1:65" s="2" customFormat="1" ht="24.15" customHeight="1">
      <c r="A128" s="39"/>
      <c r="B128" s="40"/>
      <c r="C128" s="217" t="s">
        <v>272</v>
      </c>
      <c r="D128" s="217" t="s">
        <v>188</v>
      </c>
      <c r="E128" s="218" t="s">
        <v>780</v>
      </c>
      <c r="F128" s="219" t="s">
        <v>781</v>
      </c>
      <c r="G128" s="220" t="s">
        <v>132</v>
      </c>
      <c r="H128" s="221">
        <v>1</v>
      </c>
      <c r="I128" s="222"/>
      <c r="J128" s="223">
        <f>ROUND(I128*H128,2)</f>
        <v>0</v>
      </c>
      <c r="K128" s="224"/>
      <c r="L128" s="225"/>
      <c r="M128" s="226" t="s">
        <v>19</v>
      </c>
      <c r="N128" s="227" t="s">
        <v>39</v>
      </c>
      <c r="O128" s="85"/>
      <c r="P128" s="208">
        <f>O128*H128</f>
        <v>0</v>
      </c>
      <c r="Q128" s="208">
        <v>0</v>
      </c>
      <c r="R128" s="208">
        <f>Q128*H128</f>
        <v>0</v>
      </c>
      <c r="S128" s="208">
        <v>0</v>
      </c>
      <c r="T128" s="20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0" t="s">
        <v>191</v>
      </c>
      <c r="AT128" s="210" t="s">
        <v>188</v>
      </c>
      <c r="AU128" s="210" t="s">
        <v>76</v>
      </c>
      <c r="AY128" s="18" t="s">
        <v>118</v>
      </c>
      <c r="BE128" s="211">
        <f>IF(N128="základní",J128,0)</f>
        <v>0</v>
      </c>
      <c r="BF128" s="211">
        <f>IF(N128="snížená",J128,0)</f>
        <v>0</v>
      </c>
      <c r="BG128" s="211">
        <f>IF(N128="zákl. přenesená",J128,0)</f>
        <v>0</v>
      </c>
      <c r="BH128" s="211">
        <f>IF(N128="sníž. přenesená",J128,0)</f>
        <v>0</v>
      </c>
      <c r="BI128" s="211">
        <f>IF(N128="nulová",J128,0)</f>
        <v>0</v>
      </c>
      <c r="BJ128" s="18" t="s">
        <v>76</v>
      </c>
      <c r="BK128" s="211">
        <f>ROUND(I128*H128,2)</f>
        <v>0</v>
      </c>
      <c r="BL128" s="18" t="s">
        <v>191</v>
      </c>
      <c r="BM128" s="210" t="s">
        <v>782</v>
      </c>
    </row>
    <row r="129" spans="1:65" s="2" customFormat="1" ht="16.5" customHeight="1">
      <c r="A129" s="39"/>
      <c r="B129" s="40"/>
      <c r="C129" s="198" t="s">
        <v>276</v>
      </c>
      <c r="D129" s="198" t="s">
        <v>119</v>
      </c>
      <c r="E129" s="199" t="s">
        <v>783</v>
      </c>
      <c r="F129" s="200" t="s">
        <v>784</v>
      </c>
      <c r="G129" s="201" t="s">
        <v>132</v>
      </c>
      <c r="H129" s="202">
        <v>1</v>
      </c>
      <c r="I129" s="203"/>
      <c r="J129" s="204">
        <f>ROUND(I129*H129,2)</f>
        <v>0</v>
      </c>
      <c r="K129" s="205"/>
      <c r="L129" s="45"/>
      <c r="M129" s="206" t="s">
        <v>19</v>
      </c>
      <c r="N129" s="207" t="s">
        <v>39</v>
      </c>
      <c r="O129" s="85"/>
      <c r="P129" s="208">
        <f>O129*H129</f>
        <v>0</v>
      </c>
      <c r="Q129" s="208">
        <v>0</v>
      </c>
      <c r="R129" s="208">
        <f>Q129*H129</f>
        <v>0</v>
      </c>
      <c r="S129" s="208">
        <v>0</v>
      </c>
      <c r="T129" s="20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0" t="s">
        <v>262</v>
      </c>
      <c r="AT129" s="210" t="s">
        <v>119</v>
      </c>
      <c r="AU129" s="210" t="s">
        <v>76</v>
      </c>
      <c r="AY129" s="18" t="s">
        <v>118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18" t="s">
        <v>76</v>
      </c>
      <c r="BK129" s="211">
        <f>ROUND(I129*H129,2)</f>
        <v>0</v>
      </c>
      <c r="BL129" s="18" t="s">
        <v>262</v>
      </c>
      <c r="BM129" s="210" t="s">
        <v>785</v>
      </c>
    </row>
    <row r="130" spans="1:47" s="2" customFormat="1" ht="12">
      <c r="A130" s="39"/>
      <c r="B130" s="40"/>
      <c r="C130" s="41"/>
      <c r="D130" s="212" t="s">
        <v>134</v>
      </c>
      <c r="E130" s="41"/>
      <c r="F130" s="213" t="s">
        <v>786</v>
      </c>
      <c r="G130" s="41"/>
      <c r="H130" s="41"/>
      <c r="I130" s="214"/>
      <c r="J130" s="41"/>
      <c r="K130" s="41"/>
      <c r="L130" s="45"/>
      <c r="M130" s="215"/>
      <c r="N130" s="216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134</v>
      </c>
      <c r="AU130" s="18" t="s">
        <v>76</v>
      </c>
    </row>
    <row r="131" spans="1:65" s="2" customFormat="1" ht="21.75" customHeight="1">
      <c r="A131" s="39"/>
      <c r="B131" s="40"/>
      <c r="C131" s="217" t="s">
        <v>280</v>
      </c>
      <c r="D131" s="217" t="s">
        <v>188</v>
      </c>
      <c r="E131" s="218" t="s">
        <v>787</v>
      </c>
      <c r="F131" s="219" t="s">
        <v>788</v>
      </c>
      <c r="G131" s="220" t="s">
        <v>132</v>
      </c>
      <c r="H131" s="221">
        <v>1</v>
      </c>
      <c r="I131" s="222"/>
      <c r="J131" s="223">
        <f>ROUND(I131*H131,2)</f>
        <v>0</v>
      </c>
      <c r="K131" s="224"/>
      <c r="L131" s="225"/>
      <c r="M131" s="226" t="s">
        <v>19</v>
      </c>
      <c r="N131" s="227" t="s">
        <v>39</v>
      </c>
      <c r="O131" s="85"/>
      <c r="P131" s="208">
        <f>O131*H131</f>
        <v>0</v>
      </c>
      <c r="Q131" s="208">
        <v>0</v>
      </c>
      <c r="R131" s="208">
        <f>Q131*H131</f>
        <v>0</v>
      </c>
      <c r="S131" s="208">
        <v>0</v>
      </c>
      <c r="T131" s="20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0" t="s">
        <v>191</v>
      </c>
      <c r="AT131" s="210" t="s">
        <v>188</v>
      </c>
      <c r="AU131" s="210" t="s">
        <v>76</v>
      </c>
      <c r="AY131" s="18" t="s">
        <v>118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18" t="s">
        <v>76</v>
      </c>
      <c r="BK131" s="211">
        <f>ROUND(I131*H131,2)</f>
        <v>0</v>
      </c>
      <c r="BL131" s="18" t="s">
        <v>191</v>
      </c>
      <c r="BM131" s="210" t="s">
        <v>789</v>
      </c>
    </row>
    <row r="132" spans="1:65" s="2" customFormat="1" ht="21.75" customHeight="1">
      <c r="A132" s="39"/>
      <c r="B132" s="40"/>
      <c r="C132" s="198" t="s">
        <v>284</v>
      </c>
      <c r="D132" s="198" t="s">
        <v>119</v>
      </c>
      <c r="E132" s="199" t="s">
        <v>790</v>
      </c>
      <c r="F132" s="200" t="s">
        <v>791</v>
      </c>
      <c r="G132" s="201" t="s">
        <v>132</v>
      </c>
      <c r="H132" s="202">
        <v>4</v>
      </c>
      <c r="I132" s="203"/>
      <c r="J132" s="204">
        <f>ROUND(I132*H132,2)</f>
        <v>0</v>
      </c>
      <c r="K132" s="205"/>
      <c r="L132" s="45"/>
      <c r="M132" s="206" t="s">
        <v>19</v>
      </c>
      <c r="N132" s="207" t="s">
        <v>39</v>
      </c>
      <c r="O132" s="85"/>
      <c r="P132" s="208">
        <f>O132*H132</f>
        <v>0</v>
      </c>
      <c r="Q132" s="208">
        <v>0</v>
      </c>
      <c r="R132" s="208">
        <f>Q132*H132</f>
        <v>0</v>
      </c>
      <c r="S132" s="208">
        <v>0</v>
      </c>
      <c r="T132" s="20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0" t="s">
        <v>123</v>
      </c>
      <c r="AT132" s="210" t="s">
        <v>119</v>
      </c>
      <c r="AU132" s="210" t="s">
        <v>76</v>
      </c>
      <c r="AY132" s="18" t="s">
        <v>118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18" t="s">
        <v>76</v>
      </c>
      <c r="BK132" s="211">
        <f>ROUND(I132*H132,2)</f>
        <v>0</v>
      </c>
      <c r="BL132" s="18" t="s">
        <v>123</v>
      </c>
      <c r="BM132" s="210" t="s">
        <v>792</v>
      </c>
    </row>
    <row r="133" spans="1:65" s="2" customFormat="1" ht="24.15" customHeight="1">
      <c r="A133" s="39"/>
      <c r="B133" s="40"/>
      <c r="C133" s="217" t="s">
        <v>289</v>
      </c>
      <c r="D133" s="217" t="s">
        <v>188</v>
      </c>
      <c r="E133" s="218" t="s">
        <v>793</v>
      </c>
      <c r="F133" s="219" t="s">
        <v>794</v>
      </c>
      <c r="G133" s="220" t="s">
        <v>132</v>
      </c>
      <c r="H133" s="221">
        <v>2</v>
      </c>
      <c r="I133" s="222"/>
      <c r="J133" s="223">
        <f>ROUND(I133*H133,2)</f>
        <v>0</v>
      </c>
      <c r="K133" s="224"/>
      <c r="L133" s="225"/>
      <c r="M133" s="226" t="s">
        <v>19</v>
      </c>
      <c r="N133" s="227" t="s">
        <v>39</v>
      </c>
      <c r="O133" s="85"/>
      <c r="P133" s="208">
        <f>O133*H133</f>
        <v>0</v>
      </c>
      <c r="Q133" s="208">
        <v>0</v>
      </c>
      <c r="R133" s="208">
        <f>Q133*H133</f>
        <v>0</v>
      </c>
      <c r="S133" s="208">
        <v>0</v>
      </c>
      <c r="T133" s="20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0" t="s">
        <v>123</v>
      </c>
      <c r="AT133" s="210" t="s">
        <v>188</v>
      </c>
      <c r="AU133" s="210" t="s">
        <v>76</v>
      </c>
      <c r="AY133" s="18" t="s">
        <v>118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18" t="s">
        <v>76</v>
      </c>
      <c r="BK133" s="211">
        <f>ROUND(I133*H133,2)</f>
        <v>0</v>
      </c>
      <c r="BL133" s="18" t="s">
        <v>123</v>
      </c>
      <c r="BM133" s="210" t="s">
        <v>795</v>
      </c>
    </row>
    <row r="134" spans="1:65" s="2" customFormat="1" ht="24.15" customHeight="1">
      <c r="A134" s="39"/>
      <c r="B134" s="40"/>
      <c r="C134" s="217" t="s">
        <v>293</v>
      </c>
      <c r="D134" s="217" t="s">
        <v>188</v>
      </c>
      <c r="E134" s="218" t="s">
        <v>796</v>
      </c>
      <c r="F134" s="219" t="s">
        <v>797</v>
      </c>
      <c r="G134" s="220" t="s">
        <v>132</v>
      </c>
      <c r="H134" s="221">
        <v>2</v>
      </c>
      <c r="I134" s="222"/>
      <c r="J134" s="223">
        <f>ROUND(I134*H134,2)</f>
        <v>0</v>
      </c>
      <c r="K134" s="224"/>
      <c r="L134" s="225"/>
      <c r="M134" s="226" t="s">
        <v>19</v>
      </c>
      <c r="N134" s="227" t="s">
        <v>39</v>
      </c>
      <c r="O134" s="85"/>
      <c r="P134" s="208">
        <f>O134*H134</f>
        <v>0</v>
      </c>
      <c r="Q134" s="208">
        <v>0</v>
      </c>
      <c r="R134" s="208">
        <f>Q134*H134</f>
        <v>0</v>
      </c>
      <c r="S134" s="208">
        <v>0</v>
      </c>
      <c r="T134" s="20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0" t="s">
        <v>123</v>
      </c>
      <c r="AT134" s="210" t="s">
        <v>188</v>
      </c>
      <c r="AU134" s="210" t="s">
        <v>76</v>
      </c>
      <c r="AY134" s="18" t="s">
        <v>118</v>
      </c>
      <c r="BE134" s="211">
        <f>IF(N134="základní",J134,0)</f>
        <v>0</v>
      </c>
      <c r="BF134" s="211">
        <f>IF(N134="snížená",J134,0)</f>
        <v>0</v>
      </c>
      <c r="BG134" s="211">
        <f>IF(N134="zákl. přenesená",J134,0)</f>
        <v>0</v>
      </c>
      <c r="BH134" s="211">
        <f>IF(N134="sníž. přenesená",J134,0)</f>
        <v>0</v>
      </c>
      <c r="BI134" s="211">
        <f>IF(N134="nulová",J134,0)</f>
        <v>0</v>
      </c>
      <c r="BJ134" s="18" t="s">
        <v>76</v>
      </c>
      <c r="BK134" s="211">
        <f>ROUND(I134*H134,2)</f>
        <v>0</v>
      </c>
      <c r="BL134" s="18" t="s">
        <v>123</v>
      </c>
      <c r="BM134" s="210" t="s">
        <v>798</v>
      </c>
    </row>
    <row r="135" spans="1:65" s="2" customFormat="1" ht="21.75" customHeight="1">
      <c r="A135" s="39"/>
      <c r="B135" s="40"/>
      <c r="C135" s="198" t="s">
        <v>297</v>
      </c>
      <c r="D135" s="198" t="s">
        <v>119</v>
      </c>
      <c r="E135" s="199" t="s">
        <v>799</v>
      </c>
      <c r="F135" s="200" t="s">
        <v>800</v>
      </c>
      <c r="G135" s="201" t="s">
        <v>122</v>
      </c>
      <c r="H135" s="202">
        <v>8</v>
      </c>
      <c r="I135" s="203"/>
      <c r="J135" s="204">
        <f>ROUND(I135*H135,2)</f>
        <v>0</v>
      </c>
      <c r="K135" s="205"/>
      <c r="L135" s="45"/>
      <c r="M135" s="206" t="s">
        <v>19</v>
      </c>
      <c r="N135" s="207" t="s">
        <v>39</v>
      </c>
      <c r="O135" s="85"/>
      <c r="P135" s="208">
        <f>O135*H135</f>
        <v>0</v>
      </c>
      <c r="Q135" s="208">
        <v>0</v>
      </c>
      <c r="R135" s="208">
        <f>Q135*H135</f>
        <v>0</v>
      </c>
      <c r="S135" s="208">
        <v>0</v>
      </c>
      <c r="T135" s="20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0" t="s">
        <v>123</v>
      </c>
      <c r="AT135" s="210" t="s">
        <v>119</v>
      </c>
      <c r="AU135" s="210" t="s">
        <v>76</v>
      </c>
      <c r="AY135" s="18" t="s">
        <v>118</v>
      </c>
      <c r="BE135" s="211">
        <f>IF(N135="základní",J135,0)</f>
        <v>0</v>
      </c>
      <c r="BF135" s="211">
        <f>IF(N135="snížená",J135,0)</f>
        <v>0</v>
      </c>
      <c r="BG135" s="211">
        <f>IF(N135="zákl. přenesená",J135,0)</f>
        <v>0</v>
      </c>
      <c r="BH135" s="211">
        <f>IF(N135="sníž. přenesená",J135,0)</f>
        <v>0</v>
      </c>
      <c r="BI135" s="211">
        <f>IF(N135="nulová",J135,0)</f>
        <v>0</v>
      </c>
      <c r="BJ135" s="18" t="s">
        <v>76</v>
      </c>
      <c r="BK135" s="211">
        <f>ROUND(I135*H135,2)</f>
        <v>0</v>
      </c>
      <c r="BL135" s="18" t="s">
        <v>123</v>
      </c>
      <c r="BM135" s="210" t="s">
        <v>801</v>
      </c>
    </row>
    <row r="136" spans="1:65" s="2" customFormat="1" ht="21.75" customHeight="1">
      <c r="A136" s="39"/>
      <c r="B136" s="40"/>
      <c r="C136" s="217" t="s">
        <v>301</v>
      </c>
      <c r="D136" s="217" t="s">
        <v>188</v>
      </c>
      <c r="E136" s="218" t="s">
        <v>802</v>
      </c>
      <c r="F136" s="219" t="s">
        <v>803</v>
      </c>
      <c r="G136" s="220" t="s">
        <v>122</v>
      </c>
      <c r="H136" s="221">
        <v>8</v>
      </c>
      <c r="I136" s="222"/>
      <c r="J136" s="223">
        <f>ROUND(I136*H136,2)</f>
        <v>0</v>
      </c>
      <c r="K136" s="224"/>
      <c r="L136" s="225"/>
      <c r="M136" s="226" t="s">
        <v>19</v>
      </c>
      <c r="N136" s="227" t="s">
        <v>39</v>
      </c>
      <c r="O136" s="85"/>
      <c r="P136" s="208">
        <f>O136*H136</f>
        <v>0</v>
      </c>
      <c r="Q136" s="208">
        <v>0</v>
      </c>
      <c r="R136" s="208">
        <f>Q136*H136</f>
        <v>0</v>
      </c>
      <c r="S136" s="208">
        <v>0</v>
      </c>
      <c r="T136" s="20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0" t="s">
        <v>191</v>
      </c>
      <c r="AT136" s="210" t="s">
        <v>188</v>
      </c>
      <c r="AU136" s="210" t="s">
        <v>76</v>
      </c>
      <c r="AY136" s="18" t="s">
        <v>118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18" t="s">
        <v>76</v>
      </c>
      <c r="BK136" s="211">
        <f>ROUND(I136*H136,2)</f>
        <v>0</v>
      </c>
      <c r="BL136" s="18" t="s">
        <v>191</v>
      </c>
      <c r="BM136" s="210" t="s">
        <v>804</v>
      </c>
    </row>
    <row r="137" spans="1:65" s="2" customFormat="1" ht="44.25" customHeight="1">
      <c r="A137" s="39"/>
      <c r="B137" s="40"/>
      <c r="C137" s="198" t="s">
        <v>305</v>
      </c>
      <c r="D137" s="198" t="s">
        <v>119</v>
      </c>
      <c r="E137" s="199" t="s">
        <v>805</v>
      </c>
      <c r="F137" s="200" t="s">
        <v>806</v>
      </c>
      <c r="G137" s="201" t="s">
        <v>132</v>
      </c>
      <c r="H137" s="202">
        <v>2</v>
      </c>
      <c r="I137" s="203"/>
      <c r="J137" s="204">
        <f>ROUND(I137*H137,2)</f>
        <v>0</v>
      </c>
      <c r="K137" s="205"/>
      <c r="L137" s="45"/>
      <c r="M137" s="206" t="s">
        <v>19</v>
      </c>
      <c r="N137" s="207" t="s">
        <v>39</v>
      </c>
      <c r="O137" s="85"/>
      <c r="P137" s="208">
        <f>O137*H137</f>
        <v>0</v>
      </c>
      <c r="Q137" s="208">
        <v>0</v>
      </c>
      <c r="R137" s="208">
        <f>Q137*H137</f>
        <v>0</v>
      </c>
      <c r="S137" s="208">
        <v>0</v>
      </c>
      <c r="T137" s="20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0" t="s">
        <v>117</v>
      </c>
      <c r="AT137" s="210" t="s">
        <v>119</v>
      </c>
      <c r="AU137" s="210" t="s">
        <v>76</v>
      </c>
      <c r="AY137" s="18" t="s">
        <v>118</v>
      </c>
      <c r="BE137" s="211">
        <f>IF(N137="základní",J137,0)</f>
        <v>0</v>
      </c>
      <c r="BF137" s="211">
        <f>IF(N137="snížená",J137,0)</f>
        <v>0</v>
      </c>
      <c r="BG137" s="211">
        <f>IF(N137="zákl. přenesená",J137,0)</f>
        <v>0</v>
      </c>
      <c r="BH137" s="211">
        <f>IF(N137="sníž. přenesená",J137,0)</f>
        <v>0</v>
      </c>
      <c r="BI137" s="211">
        <f>IF(N137="nulová",J137,0)</f>
        <v>0</v>
      </c>
      <c r="BJ137" s="18" t="s">
        <v>76</v>
      </c>
      <c r="BK137" s="211">
        <f>ROUND(I137*H137,2)</f>
        <v>0</v>
      </c>
      <c r="BL137" s="18" t="s">
        <v>117</v>
      </c>
      <c r="BM137" s="210" t="s">
        <v>807</v>
      </c>
    </row>
    <row r="138" spans="1:65" s="2" customFormat="1" ht="21.75" customHeight="1">
      <c r="A138" s="39"/>
      <c r="B138" s="40"/>
      <c r="C138" s="198" t="s">
        <v>309</v>
      </c>
      <c r="D138" s="198" t="s">
        <v>119</v>
      </c>
      <c r="E138" s="199" t="s">
        <v>808</v>
      </c>
      <c r="F138" s="200" t="s">
        <v>809</v>
      </c>
      <c r="G138" s="201" t="s">
        <v>122</v>
      </c>
      <c r="H138" s="202">
        <v>36</v>
      </c>
      <c r="I138" s="203"/>
      <c r="J138" s="204">
        <f>ROUND(I138*H138,2)</f>
        <v>0</v>
      </c>
      <c r="K138" s="205"/>
      <c r="L138" s="45"/>
      <c r="M138" s="206" t="s">
        <v>19</v>
      </c>
      <c r="N138" s="207" t="s">
        <v>39</v>
      </c>
      <c r="O138" s="85"/>
      <c r="P138" s="208">
        <f>O138*H138</f>
        <v>0</v>
      </c>
      <c r="Q138" s="208">
        <v>0</v>
      </c>
      <c r="R138" s="208">
        <f>Q138*H138</f>
        <v>0</v>
      </c>
      <c r="S138" s="208">
        <v>0</v>
      </c>
      <c r="T138" s="20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0" t="s">
        <v>123</v>
      </c>
      <c r="AT138" s="210" t="s">
        <v>119</v>
      </c>
      <c r="AU138" s="210" t="s">
        <v>76</v>
      </c>
      <c r="AY138" s="18" t="s">
        <v>118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18" t="s">
        <v>76</v>
      </c>
      <c r="BK138" s="211">
        <f>ROUND(I138*H138,2)</f>
        <v>0</v>
      </c>
      <c r="BL138" s="18" t="s">
        <v>123</v>
      </c>
      <c r="BM138" s="210" t="s">
        <v>810</v>
      </c>
    </row>
    <row r="139" spans="1:65" s="2" customFormat="1" ht="21.75" customHeight="1">
      <c r="A139" s="39"/>
      <c r="B139" s="40"/>
      <c r="C139" s="217" t="s">
        <v>313</v>
      </c>
      <c r="D139" s="217" t="s">
        <v>188</v>
      </c>
      <c r="E139" s="218" t="s">
        <v>811</v>
      </c>
      <c r="F139" s="219" t="s">
        <v>812</v>
      </c>
      <c r="G139" s="220" t="s">
        <v>122</v>
      </c>
      <c r="H139" s="221">
        <v>16</v>
      </c>
      <c r="I139" s="222"/>
      <c r="J139" s="223">
        <f>ROUND(I139*H139,2)</f>
        <v>0</v>
      </c>
      <c r="K139" s="224"/>
      <c r="L139" s="225"/>
      <c r="M139" s="226" t="s">
        <v>19</v>
      </c>
      <c r="N139" s="227" t="s">
        <v>39</v>
      </c>
      <c r="O139" s="85"/>
      <c r="P139" s="208">
        <f>O139*H139</f>
        <v>0</v>
      </c>
      <c r="Q139" s="208">
        <v>0</v>
      </c>
      <c r="R139" s="208">
        <f>Q139*H139</f>
        <v>0</v>
      </c>
      <c r="S139" s="208">
        <v>0</v>
      </c>
      <c r="T139" s="20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0" t="s">
        <v>191</v>
      </c>
      <c r="AT139" s="210" t="s">
        <v>188</v>
      </c>
      <c r="AU139" s="210" t="s">
        <v>76</v>
      </c>
      <c r="AY139" s="18" t="s">
        <v>118</v>
      </c>
      <c r="BE139" s="211">
        <f>IF(N139="základní",J139,0)</f>
        <v>0</v>
      </c>
      <c r="BF139" s="211">
        <f>IF(N139="snížená",J139,0)</f>
        <v>0</v>
      </c>
      <c r="BG139" s="211">
        <f>IF(N139="zákl. přenesená",J139,0)</f>
        <v>0</v>
      </c>
      <c r="BH139" s="211">
        <f>IF(N139="sníž. přenesená",J139,0)</f>
        <v>0</v>
      </c>
      <c r="BI139" s="211">
        <f>IF(N139="nulová",J139,0)</f>
        <v>0</v>
      </c>
      <c r="BJ139" s="18" t="s">
        <v>76</v>
      </c>
      <c r="BK139" s="211">
        <f>ROUND(I139*H139,2)</f>
        <v>0</v>
      </c>
      <c r="BL139" s="18" t="s">
        <v>191</v>
      </c>
      <c r="BM139" s="210" t="s">
        <v>813</v>
      </c>
    </row>
    <row r="140" spans="1:47" s="2" customFormat="1" ht="12">
      <c r="A140" s="39"/>
      <c r="B140" s="40"/>
      <c r="C140" s="41"/>
      <c r="D140" s="212" t="s">
        <v>134</v>
      </c>
      <c r="E140" s="41"/>
      <c r="F140" s="213" t="s">
        <v>814</v>
      </c>
      <c r="G140" s="41"/>
      <c r="H140" s="41"/>
      <c r="I140" s="214"/>
      <c r="J140" s="41"/>
      <c r="K140" s="41"/>
      <c r="L140" s="45"/>
      <c r="M140" s="215"/>
      <c r="N140" s="216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134</v>
      </c>
      <c r="AU140" s="18" t="s">
        <v>76</v>
      </c>
    </row>
    <row r="141" spans="1:65" s="2" customFormat="1" ht="21.75" customHeight="1">
      <c r="A141" s="39"/>
      <c r="B141" s="40"/>
      <c r="C141" s="217" t="s">
        <v>317</v>
      </c>
      <c r="D141" s="217" t="s">
        <v>188</v>
      </c>
      <c r="E141" s="218" t="s">
        <v>815</v>
      </c>
      <c r="F141" s="219" t="s">
        <v>816</v>
      </c>
      <c r="G141" s="220" t="s">
        <v>122</v>
      </c>
      <c r="H141" s="221">
        <v>20</v>
      </c>
      <c r="I141" s="222"/>
      <c r="J141" s="223">
        <f>ROUND(I141*H141,2)</f>
        <v>0</v>
      </c>
      <c r="K141" s="224"/>
      <c r="L141" s="225"/>
      <c r="M141" s="226" t="s">
        <v>19</v>
      </c>
      <c r="N141" s="227" t="s">
        <v>39</v>
      </c>
      <c r="O141" s="85"/>
      <c r="P141" s="208">
        <f>O141*H141</f>
        <v>0</v>
      </c>
      <c r="Q141" s="208">
        <v>0</v>
      </c>
      <c r="R141" s="208">
        <f>Q141*H141</f>
        <v>0</v>
      </c>
      <c r="S141" s="208">
        <v>0</v>
      </c>
      <c r="T141" s="20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0" t="s">
        <v>191</v>
      </c>
      <c r="AT141" s="210" t="s">
        <v>188</v>
      </c>
      <c r="AU141" s="210" t="s">
        <v>76</v>
      </c>
      <c r="AY141" s="18" t="s">
        <v>118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18" t="s">
        <v>76</v>
      </c>
      <c r="BK141" s="211">
        <f>ROUND(I141*H141,2)</f>
        <v>0</v>
      </c>
      <c r="BL141" s="18" t="s">
        <v>191</v>
      </c>
      <c r="BM141" s="210" t="s">
        <v>817</v>
      </c>
    </row>
    <row r="142" spans="1:65" s="2" customFormat="1" ht="44.25" customHeight="1">
      <c r="A142" s="39"/>
      <c r="B142" s="40"/>
      <c r="C142" s="198" t="s">
        <v>321</v>
      </c>
      <c r="D142" s="198" t="s">
        <v>119</v>
      </c>
      <c r="E142" s="199" t="s">
        <v>818</v>
      </c>
      <c r="F142" s="200" t="s">
        <v>819</v>
      </c>
      <c r="G142" s="201" t="s">
        <v>132</v>
      </c>
      <c r="H142" s="202">
        <v>4</v>
      </c>
      <c r="I142" s="203"/>
      <c r="J142" s="204">
        <f>ROUND(I142*H142,2)</f>
        <v>0</v>
      </c>
      <c r="K142" s="205"/>
      <c r="L142" s="45"/>
      <c r="M142" s="206" t="s">
        <v>19</v>
      </c>
      <c r="N142" s="207" t="s">
        <v>39</v>
      </c>
      <c r="O142" s="85"/>
      <c r="P142" s="208">
        <f>O142*H142</f>
        <v>0</v>
      </c>
      <c r="Q142" s="208">
        <v>0</v>
      </c>
      <c r="R142" s="208">
        <f>Q142*H142</f>
        <v>0</v>
      </c>
      <c r="S142" s="208">
        <v>0</v>
      </c>
      <c r="T142" s="20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0" t="s">
        <v>117</v>
      </c>
      <c r="AT142" s="210" t="s">
        <v>119</v>
      </c>
      <c r="AU142" s="210" t="s">
        <v>76</v>
      </c>
      <c r="AY142" s="18" t="s">
        <v>118</v>
      </c>
      <c r="BE142" s="211">
        <f>IF(N142="základní",J142,0)</f>
        <v>0</v>
      </c>
      <c r="BF142" s="211">
        <f>IF(N142="snížená",J142,0)</f>
        <v>0</v>
      </c>
      <c r="BG142" s="211">
        <f>IF(N142="zákl. přenesená",J142,0)</f>
        <v>0</v>
      </c>
      <c r="BH142" s="211">
        <f>IF(N142="sníž. přenesená",J142,0)</f>
        <v>0</v>
      </c>
      <c r="BI142" s="211">
        <f>IF(N142="nulová",J142,0)</f>
        <v>0</v>
      </c>
      <c r="BJ142" s="18" t="s">
        <v>76</v>
      </c>
      <c r="BK142" s="211">
        <f>ROUND(I142*H142,2)</f>
        <v>0</v>
      </c>
      <c r="BL142" s="18" t="s">
        <v>117</v>
      </c>
      <c r="BM142" s="210" t="s">
        <v>820</v>
      </c>
    </row>
    <row r="143" spans="1:65" s="2" customFormat="1" ht="21.75" customHeight="1">
      <c r="A143" s="39"/>
      <c r="B143" s="40"/>
      <c r="C143" s="198" t="s">
        <v>325</v>
      </c>
      <c r="D143" s="198" t="s">
        <v>119</v>
      </c>
      <c r="E143" s="199" t="s">
        <v>821</v>
      </c>
      <c r="F143" s="200" t="s">
        <v>822</v>
      </c>
      <c r="G143" s="201" t="s">
        <v>122</v>
      </c>
      <c r="H143" s="202">
        <v>132</v>
      </c>
      <c r="I143" s="203"/>
      <c r="J143" s="204">
        <f>ROUND(I143*H143,2)</f>
        <v>0</v>
      </c>
      <c r="K143" s="205"/>
      <c r="L143" s="45"/>
      <c r="M143" s="206" t="s">
        <v>19</v>
      </c>
      <c r="N143" s="207" t="s">
        <v>39</v>
      </c>
      <c r="O143" s="85"/>
      <c r="P143" s="208">
        <f>O143*H143</f>
        <v>0</v>
      </c>
      <c r="Q143" s="208">
        <v>0</v>
      </c>
      <c r="R143" s="208">
        <f>Q143*H143</f>
        <v>0</v>
      </c>
      <c r="S143" s="208">
        <v>0</v>
      </c>
      <c r="T143" s="20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0" t="s">
        <v>123</v>
      </c>
      <c r="AT143" s="210" t="s">
        <v>119</v>
      </c>
      <c r="AU143" s="210" t="s">
        <v>76</v>
      </c>
      <c r="AY143" s="18" t="s">
        <v>118</v>
      </c>
      <c r="BE143" s="211">
        <f>IF(N143="základní",J143,0)</f>
        <v>0</v>
      </c>
      <c r="BF143" s="211">
        <f>IF(N143="snížená",J143,0)</f>
        <v>0</v>
      </c>
      <c r="BG143" s="211">
        <f>IF(N143="zákl. přenesená",J143,0)</f>
        <v>0</v>
      </c>
      <c r="BH143" s="211">
        <f>IF(N143="sníž. přenesená",J143,0)</f>
        <v>0</v>
      </c>
      <c r="BI143" s="211">
        <f>IF(N143="nulová",J143,0)</f>
        <v>0</v>
      </c>
      <c r="BJ143" s="18" t="s">
        <v>76</v>
      </c>
      <c r="BK143" s="211">
        <f>ROUND(I143*H143,2)</f>
        <v>0</v>
      </c>
      <c r="BL143" s="18" t="s">
        <v>123</v>
      </c>
      <c r="BM143" s="210" t="s">
        <v>823</v>
      </c>
    </row>
    <row r="144" spans="1:65" s="2" customFormat="1" ht="21.75" customHeight="1">
      <c r="A144" s="39"/>
      <c r="B144" s="40"/>
      <c r="C144" s="217" t="s">
        <v>329</v>
      </c>
      <c r="D144" s="217" t="s">
        <v>188</v>
      </c>
      <c r="E144" s="218" t="s">
        <v>824</v>
      </c>
      <c r="F144" s="219" t="s">
        <v>825</v>
      </c>
      <c r="G144" s="220" t="s">
        <v>122</v>
      </c>
      <c r="H144" s="221">
        <v>80</v>
      </c>
      <c r="I144" s="222"/>
      <c r="J144" s="223">
        <f>ROUND(I144*H144,2)</f>
        <v>0</v>
      </c>
      <c r="K144" s="224"/>
      <c r="L144" s="225"/>
      <c r="M144" s="226" t="s">
        <v>19</v>
      </c>
      <c r="N144" s="227" t="s">
        <v>39</v>
      </c>
      <c r="O144" s="85"/>
      <c r="P144" s="208">
        <f>O144*H144</f>
        <v>0</v>
      </c>
      <c r="Q144" s="208">
        <v>0</v>
      </c>
      <c r="R144" s="208">
        <f>Q144*H144</f>
        <v>0</v>
      </c>
      <c r="S144" s="208">
        <v>0</v>
      </c>
      <c r="T144" s="20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0" t="s">
        <v>191</v>
      </c>
      <c r="AT144" s="210" t="s">
        <v>188</v>
      </c>
      <c r="AU144" s="210" t="s">
        <v>76</v>
      </c>
      <c r="AY144" s="18" t="s">
        <v>118</v>
      </c>
      <c r="BE144" s="211">
        <f>IF(N144="základní",J144,0)</f>
        <v>0</v>
      </c>
      <c r="BF144" s="211">
        <f>IF(N144="snížená",J144,0)</f>
        <v>0</v>
      </c>
      <c r="BG144" s="211">
        <f>IF(N144="zákl. přenesená",J144,0)</f>
        <v>0</v>
      </c>
      <c r="BH144" s="211">
        <f>IF(N144="sníž. přenesená",J144,0)</f>
        <v>0</v>
      </c>
      <c r="BI144" s="211">
        <f>IF(N144="nulová",J144,0)</f>
        <v>0</v>
      </c>
      <c r="BJ144" s="18" t="s">
        <v>76</v>
      </c>
      <c r="BK144" s="211">
        <f>ROUND(I144*H144,2)</f>
        <v>0</v>
      </c>
      <c r="BL144" s="18" t="s">
        <v>191</v>
      </c>
      <c r="BM144" s="210" t="s">
        <v>826</v>
      </c>
    </row>
    <row r="145" spans="1:65" s="2" customFormat="1" ht="21.75" customHeight="1">
      <c r="A145" s="39"/>
      <c r="B145" s="40"/>
      <c r="C145" s="217" t="s">
        <v>333</v>
      </c>
      <c r="D145" s="217" t="s">
        <v>188</v>
      </c>
      <c r="E145" s="218" t="s">
        <v>827</v>
      </c>
      <c r="F145" s="219" t="s">
        <v>828</v>
      </c>
      <c r="G145" s="220" t="s">
        <v>122</v>
      </c>
      <c r="H145" s="221">
        <v>50</v>
      </c>
      <c r="I145" s="222"/>
      <c r="J145" s="223">
        <f>ROUND(I145*H145,2)</f>
        <v>0</v>
      </c>
      <c r="K145" s="224"/>
      <c r="L145" s="225"/>
      <c r="M145" s="226" t="s">
        <v>19</v>
      </c>
      <c r="N145" s="227" t="s">
        <v>39</v>
      </c>
      <c r="O145" s="85"/>
      <c r="P145" s="208">
        <f>O145*H145</f>
        <v>0</v>
      </c>
      <c r="Q145" s="208">
        <v>0</v>
      </c>
      <c r="R145" s="208">
        <f>Q145*H145</f>
        <v>0</v>
      </c>
      <c r="S145" s="208">
        <v>0</v>
      </c>
      <c r="T145" s="20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0" t="s">
        <v>191</v>
      </c>
      <c r="AT145" s="210" t="s">
        <v>188</v>
      </c>
      <c r="AU145" s="210" t="s">
        <v>76</v>
      </c>
      <c r="AY145" s="18" t="s">
        <v>118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18" t="s">
        <v>76</v>
      </c>
      <c r="BK145" s="211">
        <f>ROUND(I145*H145,2)</f>
        <v>0</v>
      </c>
      <c r="BL145" s="18" t="s">
        <v>191</v>
      </c>
      <c r="BM145" s="210" t="s">
        <v>829</v>
      </c>
    </row>
    <row r="146" spans="1:65" s="2" customFormat="1" ht="44.25" customHeight="1">
      <c r="A146" s="39"/>
      <c r="B146" s="40"/>
      <c r="C146" s="198" t="s">
        <v>337</v>
      </c>
      <c r="D146" s="198" t="s">
        <v>119</v>
      </c>
      <c r="E146" s="199" t="s">
        <v>830</v>
      </c>
      <c r="F146" s="200" t="s">
        <v>831</v>
      </c>
      <c r="G146" s="201" t="s">
        <v>132</v>
      </c>
      <c r="H146" s="202">
        <v>27</v>
      </c>
      <c r="I146" s="203"/>
      <c r="J146" s="204">
        <f>ROUND(I146*H146,2)</f>
        <v>0</v>
      </c>
      <c r="K146" s="205"/>
      <c r="L146" s="45"/>
      <c r="M146" s="206" t="s">
        <v>19</v>
      </c>
      <c r="N146" s="207" t="s">
        <v>39</v>
      </c>
      <c r="O146" s="85"/>
      <c r="P146" s="208">
        <f>O146*H146</f>
        <v>0</v>
      </c>
      <c r="Q146" s="208">
        <v>0</v>
      </c>
      <c r="R146" s="208">
        <f>Q146*H146</f>
        <v>0</v>
      </c>
      <c r="S146" s="208">
        <v>0</v>
      </c>
      <c r="T146" s="20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0" t="s">
        <v>117</v>
      </c>
      <c r="AT146" s="210" t="s">
        <v>119</v>
      </c>
      <c r="AU146" s="210" t="s">
        <v>76</v>
      </c>
      <c r="AY146" s="18" t="s">
        <v>118</v>
      </c>
      <c r="BE146" s="211">
        <f>IF(N146="základní",J146,0)</f>
        <v>0</v>
      </c>
      <c r="BF146" s="211">
        <f>IF(N146="snížená",J146,0)</f>
        <v>0</v>
      </c>
      <c r="BG146" s="211">
        <f>IF(N146="zákl. přenesená",J146,0)</f>
        <v>0</v>
      </c>
      <c r="BH146" s="211">
        <f>IF(N146="sníž. přenesená",J146,0)</f>
        <v>0</v>
      </c>
      <c r="BI146" s="211">
        <f>IF(N146="nulová",J146,0)</f>
        <v>0</v>
      </c>
      <c r="BJ146" s="18" t="s">
        <v>76</v>
      </c>
      <c r="BK146" s="211">
        <f>ROUND(I146*H146,2)</f>
        <v>0</v>
      </c>
      <c r="BL146" s="18" t="s">
        <v>117</v>
      </c>
      <c r="BM146" s="210" t="s">
        <v>832</v>
      </c>
    </row>
    <row r="147" spans="1:47" s="2" customFormat="1" ht="12">
      <c r="A147" s="39"/>
      <c r="B147" s="40"/>
      <c r="C147" s="41"/>
      <c r="D147" s="212" t="s">
        <v>134</v>
      </c>
      <c r="E147" s="41"/>
      <c r="F147" s="213" t="s">
        <v>833</v>
      </c>
      <c r="G147" s="41"/>
      <c r="H147" s="41"/>
      <c r="I147" s="214"/>
      <c r="J147" s="41"/>
      <c r="K147" s="41"/>
      <c r="L147" s="45"/>
      <c r="M147" s="215"/>
      <c r="N147" s="216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134</v>
      </c>
      <c r="AU147" s="18" t="s">
        <v>76</v>
      </c>
    </row>
    <row r="148" spans="1:65" s="2" customFormat="1" ht="24.15" customHeight="1">
      <c r="A148" s="39"/>
      <c r="B148" s="40"/>
      <c r="C148" s="198" t="s">
        <v>341</v>
      </c>
      <c r="D148" s="198" t="s">
        <v>119</v>
      </c>
      <c r="E148" s="199" t="s">
        <v>834</v>
      </c>
      <c r="F148" s="200" t="s">
        <v>835</v>
      </c>
      <c r="G148" s="201" t="s">
        <v>132</v>
      </c>
      <c r="H148" s="202">
        <v>2</v>
      </c>
      <c r="I148" s="203"/>
      <c r="J148" s="204">
        <f>ROUND(I148*H148,2)</f>
        <v>0</v>
      </c>
      <c r="K148" s="205"/>
      <c r="L148" s="45"/>
      <c r="M148" s="206" t="s">
        <v>19</v>
      </c>
      <c r="N148" s="207" t="s">
        <v>39</v>
      </c>
      <c r="O148" s="85"/>
      <c r="P148" s="208">
        <f>O148*H148</f>
        <v>0</v>
      </c>
      <c r="Q148" s="208">
        <v>0</v>
      </c>
      <c r="R148" s="208">
        <f>Q148*H148</f>
        <v>0</v>
      </c>
      <c r="S148" s="208">
        <v>0</v>
      </c>
      <c r="T148" s="20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0" t="s">
        <v>117</v>
      </c>
      <c r="AT148" s="210" t="s">
        <v>119</v>
      </c>
      <c r="AU148" s="210" t="s">
        <v>76</v>
      </c>
      <c r="AY148" s="18" t="s">
        <v>118</v>
      </c>
      <c r="BE148" s="211">
        <f>IF(N148="základní",J148,0)</f>
        <v>0</v>
      </c>
      <c r="BF148" s="211">
        <f>IF(N148="snížená",J148,0)</f>
        <v>0</v>
      </c>
      <c r="BG148" s="211">
        <f>IF(N148="zákl. přenesená",J148,0)</f>
        <v>0</v>
      </c>
      <c r="BH148" s="211">
        <f>IF(N148="sníž. přenesená",J148,0)</f>
        <v>0</v>
      </c>
      <c r="BI148" s="211">
        <f>IF(N148="nulová",J148,0)</f>
        <v>0</v>
      </c>
      <c r="BJ148" s="18" t="s">
        <v>76</v>
      </c>
      <c r="BK148" s="211">
        <f>ROUND(I148*H148,2)</f>
        <v>0</v>
      </c>
      <c r="BL148" s="18" t="s">
        <v>117</v>
      </c>
      <c r="BM148" s="210" t="s">
        <v>836</v>
      </c>
    </row>
    <row r="149" spans="1:65" s="2" customFormat="1" ht="16.5" customHeight="1">
      <c r="A149" s="39"/>
      <c r="B149" s="40"/>
      <c r="C149" s="217" t="s">
        <v>345</v>
      </c>
      <c r="D149" s="217" t="s">
        <v>188</v>
      </c>
      <c r="E149" s="218" t="s">
        <v>837</v>
      </c>
      <c r="F149" s="219" t="s">
        <v>838</v>
      </c>
      <c r="G149" s="220" t="s">
        <v>132</v>
      </c>
      <c r="H149" s="221">
        <v>2</v>
      </c>
      <c r="I149" s="222"/>
      <c r="J149" s="223">
        <f>ROUND(I149*H149,2)</f>
        <v>0</v>
      </c>
      <c r="K149" s="224"/>
      <c r="L149" s="225"/>
      <c r="M149" s="226" t="s">
        <v>19</v>
      </c>
      <c r="N149" s="227" t="s">
        <v>39</v>
      </c>
      <c r="O149" s="85"/>
      <c r="P149" s="208">
        <f>O149*H149</f>
        <v>0</v>
      </c>
      <c r="Q149" s="208">
        <v>0</v>
      </c>
      <c r="R149" s="208">
        <f>Q149*H149</f>
        <v>0</v>
      </c>
      <c r="S149" s="208">
        <v>0</v>
      </c>
      <c r="T149" s="20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0" t="s">
        <v>191</v>
      </c>
      <c r="AT149" s="210" t="s">
        <v>188</v>
      </c>
      <c r="AU149" s="210" t="s">
        <v>76</v>
      </c>
      <c r="AY149" s="18" t="s">
        <v>118</v>
      </c>
      <c r="BE149" s="211">
        <f>IF(N149="základní",J149,0)</f>
        <v>0</v>
      </c>
      <c r="BF149" s="211">
        <f>IF(N149="snížená",J149,0)</f>
        <v>0</v>
      </c>
      <c r="BG149" s="211">
        <f>IF(N149="zákl. přenesená",J149,0)</f>
        <v>0</v>
      </c>
      <c r="BH149" s="211">
        <f>IF(N149="sníž. přenesená",J149,0)</f>
        <v>0</v>
      </c>
      <c r="BI149" s="211">
        <f>IF(N149="nulová",J149,0)</f>
        <v>0</v>
      </c>
      <c r="BJ149" s="18" t="s">
        <v>76</v>
      </c>
      <c r="BK149" s="211">
        <f>ROUND(I149*H149,2)</f>
        <v>0</v>
      </c>
      <c r="BL149" s="18" t="s">
        <v>191</v>
      </c>
      <c r="BM149" s="210" t="s">
        <v>839</v>
      </c>
    </row>
    <row r="150" spans="1:65" s="2" customFormat="1" ht="24.15" customHeight="1">
      <c r="A150" s="39"/>
      <c r="B150" s="40"/>
      <c r="C150" s="198" t="s">
        <v>349</v>
      </c>
      <c r="D150" s="198" t="s">
        <v>119</v>
      </c>
      <c r="E150" s="199" t="s">
        <v>840</v>
      </c>
      <c r="F150" s="200" t="s">
        <v>841</v>
      </c>
      <c r="G150" s="201" t="s">
        <v>127</v>
      </c>
      <c r="H150" s="202">
        <v>1.28</v>
      </c>
      <c r="I150" s="203"/>
      <c r="J150" s="204">
        <f>ROUND(I150*H150,2)</f>
        <v>0</v>
      </c>
      <c r="K150" s="205"/>
      <c r="L150" s="45"/>
      <c r="M150" s="206" t="s">
        <v>19</v>
      </c>
      <c r="N150" s="207" t="s">
        <v>39</v>
      </c>
      <c r="O150" s="85"/>
      <c r="P150" s="208">
        <f>O150*H150</f>
        <v>0</v>
      </c>
      <c r="Q150" s="208">
        <v>0</v>
      </c>
      <c r="R150" s="208">
        <f>Q150*H150</f>
        <v>0</v>
      </c>
      <c r="S150" s="208">
        <v>0</v>
      </c>
      <c r="T150" s="20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0" t="s">
        <v>117</v>
      </c>
      <c r="AT150" s="210" t="s">
        <v>119</v>
      </c>
      <c r="AU150" s="210" t="s">
        <v>76</v>
      </c>
      <c r="AY150" s="18" t="s">
        <v>118</v>
      </c>
      <c r="BE150" s="211">
        <f>IF(N150="základní",J150,0)</f>
        <v>0</v>
      </c>
      <c r="BF150" s="211">
        <f>IF(N150="snížená",J150,0)</f>
        <v>0</v>
      </c>
      <c r="BG150" s="211">
        <f>IF(N150="zákl. přenesená",J150,0)</f>
        <v>0</v>
      </c>
      <c r="BH150" s="211">
        <f>IF(N150="sníž. přenesená",J150,0)</f>
        <v>0</v>
      </c>
      <c r="BI150" s="211">
        <f>IF(N150="nulová",J150,0)</f>
        <v>0</v>
      </c>
      <c r="BJ150" s="18" t="s">
        <v>76</v>
      </c>
      <c r="BK150" s="211">
        <f>ROUND(I150*H150,2)</f>
        <v>0</v>
      </c>
      <c r="BL150" s="18" t="s">
        <v>117</v>
      </c>
      <c r="BM150" s="210" t="s">
        <v>842</v>
      </c>
    </row>
    <row r="151" spans="1:51" s="12" customFormat="1" ht="12">
      <c r="A151" s="12"/>
      <c r="B151" s="233"/>
      <c r="C151" s="234"/>
      <c r="D151" s="212" t="s">
        <v>762</v>
      </c>
      <c r="E151" s="235" t="s">
        <v>19</v>
      </c>
      <c r="F151" s="236" t="s">
        <v>843</v>
      </c>
      <c r="G151" s="234"/>
      <c r="H151" s="237">
        <v>1.2800000000000002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43" t="s">
        <v>762</v>
      </c>
      <c r="AU151" s="243" t="s">
        <v>76</v>
      </c>
      <c r="AV151" s="12" t="s">
        <v>78</v>
      </c>
      <c r="AW151" s="12" t="s">
        <v>764</v>
      </c>
      <c r="AX151" s="12" t="s">
        <v>76</v>
      </c>
      <c r="AY151" s="243" t="s">
        <v>118</v>
      </c>
    </row>
    <row r="152" spans="1:65" s="2" customFormat="1" ht="21.75" customHeight="1">
      <c r="A152" s="39"/>
      <c r="B152" s="40"/>
      <c r="C152" s="217" t="s">
        <v>353</v>
      </c>
      <c r="D152" s="217" t="s">
        <v>188</v>
      </c>
      <c r="E152" s="218" t="s">
        <v>844</v>
      </c>
      <c r="F152" s="219" t="s">
        <v>845</v>
      </c>
      <c r="G152" s="220" t="s">
        <v>127</v>
      </c>
      <c r="H152" s="221">
        <v>1.28</v>
      </c>
      <c r="I152" s="222"/>
      <c r="J152" s="223">
        <f>ROUND(I152*H152,2)</f>
        <v>0</v>
      </c>
      <c r="K152" s="224"/>
      <c r="L152" s="225"/>
      <c r="M152" s="226" t="s">
        <v>19</v>
      </c>
      <c r="N152" s="227" t="s">
        <v>39</v>
      </c>
      <c r="O152" s="85"/>
      <c r="P152" s="208">
        <f>O152*H152</f>
        <v>0</v>
      </c>
      <c r="Q152" s="208">
        <v>0</v>
      </c>
      <c r="R152" s="208">
        <f>Q152*H152</f>
        <v>0</v>
      </c>
      <c r="S152" s="208">
        <v>0</v>
      </c>
      <c r="T152" s="20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0" t="s">
        <v>191</v>
      </c>
      <c r="AT152" s="210" t="s">
        <v>188</v>
      </c>
      <c r="AU152" s="210" t="s">
        <v>76</v>
      </c>
      <c r="AY152" s="18" t="s">
        <v>118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18" t="s">
        <v>76</v>
      </c>
      <c r="BK152" s="211">
        <f>ROUND(I152*H152,2)</f>
        <v>0</v>
      </c>
      <c r="BL152" s="18" t="s">
        <v>191</v>
      </c>
      <c r="BM152" s="210" t="s">
        <v>846</v>
      </c>
    </row>
    <row r="153" spans="1:65" s="2" customFormat="1" ht="24.15" customHeight="1">
      <c r="A153" s="39"/>
      <c r="B153" s="40"/>
      <c r="C153" s="198" t="s">
        <v>357</v>
      </c>
      <c r="D153" s="198" t="s">
        <v>119</v>
      </c>
      <c r="E153" s="199" t="s">
        <v>847</v>
      </c>
      <c r="F153" s="200" t="s">
        <v>848</v>
      </c>
      <c r="G153" s="201" t="s">
        <v>132</v>
      </c>
      <c r="H153" s="202">
        <v>14</v>
      </c>
      <c r="I153" s="203"/>
      <c r="J153" s="204">
        <f>ROUND(I153*H153,2)</f>
        <v>0</v>
      </c>
      <c r="K153" s="205"/>
      <c r="L153" s="45"/>
      <c r="M153" s="206" t="s">
        <v>19</v>
      </c>
      <c r="N153" s="207" t="s">
        <v>39</v>
      </c>
      <c r="O153" s="85"/>
      <c r="P153" s="208">
        <f>O153*H153</f>
        <v>0</v>
      </c>
      <c r="Q153" s="208">
        <v>0</v>
      </c>
      <c r="R153" s="208">
        <f>Q153*H153</f>
        <v>0</v>
      </c>
      <c r="S153" s="208">
        <v>0</v>
      </c>
      <c r="T153" s="20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0" t="s">
        <v>117</v>
      </c>
      <c r="AT153" s="210" t="s">
        <v>119</v>
      </c>
      <c r="AU153" s="210" t="s">
        <v>76</v>
      </c>
      <c r="AY153" s="18" t="s">
        <v>118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18" t="s">
        <v>76</v>
      </c>
      <c r="BK153" s="211">
        <f>ROUND(I153*H153,2)</f>
        <v>0</v>
      </c>
      <c r="BL153" s="18" t="s">
        <v>117</v>
      </c>
      <c r="BM153" s="210" t="s">
        <v>849</v>
      </c>
    </row>
    <row r="154" spans="1:65" s="2" customFormat="1" ht="24.15" customHeight="1">
      <c r="A154" s="39"/>
      <c r="B154" s="40"/>
      <c r="C154" s="217" t="s">
        <v>361</v>
      </c>
      <c r="D154" s="217" t="s">
        <v>188</v>
      </c>
      <c r="E154" s="218" t="s">
        <v>850</v>
      </c>
      <c r="F154" s="219" t="s">
        <v>851</v>
      </c>
      <c r="G154" s="220" t="s">
        <v>132</v>
      </c>
      <c r="H154" s="221">
        <v>14</v>
      </c>
      <c r="I154" s="222"/>
      <c r="J154" s="223">
        <f>ROUND(I154*H154,2)</f>
        <v>0</v>
      </c>
      <c r="K154" s="224"/>
      <c r="L154" s="225"/>
      <c r="M154" s="226" t="s">
        <v>19</v>
      </c>
      <c r="N154" s="227" t="s">
        <v>39</v>
      </c>
      <c r="O154" s="85"/>
      <c r="P154" s="208">
        <f>O154*H154</f>
        <v>0</v>
      </c>
      <c r="Q154" s="208">
        <v>0</v>
      </c>
      <c r="R154" s="208">
        <f>Q154*H154</f>
        <v>0</v>
      </c>
      <c r="S154" s="208">
        <v>0</v>
      </c>
      <c r="T154" s="20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0" t="s">
        <v>151</v>
      </c>
      <c r="AT154" s="210" t="s">
        <v>188</v>
      </c>
      <c r="AU154" s="210" t="s">
        <v>76</v>
      </c>
      <c r="AY154" s="18" t="s">
        <v>118</v>
      </c>
      <c r="BE154" s="211">
        <f>IF(N154="základní",J154,0)</f>
        <v>0</v>
      </c>
      <c r="BF154" s="211">
        <f>IF(N154="snížená",J154,0)</f>
        <v>0</v>
      </c>
      <c r="BG154" s="211">
        <f>IF(N154="zákl. přenesená",J154,0)</f>
        <v>0</v>
      </c>
      <c r="BH154" s="211">
        <f>IF(N154="sníž. přenesená",J154,0)</f>
        <v>0</v>
      </c>
      <c r="BI154" s="211">
        <f>IF(N154="nulová",J154,0)</f>
        <v>0</v>
      </c>
      <c r="BJ154" s="18" t="s">
        <v>76</v>
      </c>
      <c r="BK154" s="211">
        <f>ROUND(I154*H154,2)</f>
        <v>0</v>
      </c>
      <c r="BL154" s="18" t="s">
        <v>117</v>
      </c>
      <c r="BM154" s="210" t="s">
        <v>852</v>
      </c>
    </row>
    <row r="155" spans="1:65" s="2" customFormat="1" ht="24.15" customHeight="1">
      <c r="A155" s="39"/>
      <c r="B155" s="40"/>
      <c r="C155" s="217" t="s">
        <v>365</v>
      </c>
      <c r="D155" s="217" t="s">
        <v>188</v>
      </c>
      <c r="E155" s="218" t="s">
        <v>853</v>
      </c>
      <c r="F155" s="219" t="s">
        <v>854</v>
      </c>
      <c r="G155" s="220" t="s">
        <v>132</v>
      </c>
      <c r="H155" s="221">
        <v>6</v>
      </c>
      <c r="I155" s="222"/>
      <c r="J155" s="223">
        <f>ROUND(I155*H155,2)</f>
        <v>0</v>
      </c>
      <c r="K155" s="224"/>
      <c r="L155" s="225"/>
      <c r="M155" s="226" t="s">
        <v>19</v>
      </c>
      <c r="N155" s="227" t="s">
        <v>39</v>
      </c>
      <c r="O155" s="85"/>
      <c r="P155" s="208">
        <f>O155*H155</f>
        <v>0</v>
      </c>
      <c r="Q155" s="208">
        <v>0</v>
      </c>
      <c r="R155" s="208">
        <f>Q155*H155</f>
        <v>0</v>
      </c>
      <c r="S155" s="208">
        <v>0</v>
      </c>
      <c r="T155" s="20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0" t="s">
        <v>151</v>
      </c>
      <c r="AT155" s="210" t="s">
        <v>188</v>
      </c>
      <c r="AU155" s="210" t="s">
        <v>76</v>
      </c>
      <c r="AY155" s="18" t="s">
        <v>118</v>
      </c>
      <c r="BE155" s="211">
        <f>IF(N155="základní",J155,0)</f>
        <v>0</v>
      </c>
      <c r="BF155" s="211">
        <f>IF(N155="snížená",J155,0)</f>
        <v>0</v>
      </c>
      <c r="BG155" s="211">
        <f>IF(N155="zákl. přenesená",J155,0)</f>
        <v>0</v>
      </c>
      <c r="BH155" s="211">
        <f>IF(N155="sníž. přenesená",J155,0)</f>
        <v>0</v>
      </c>
      <c r="BI155" s="211">
        <f>IF(N155="nulová",J155,0)</f>
        <v>0</v>
      </c>
      <c r="BJ155" s="18" t="s">
        <v>76</v>
      </c>
      <c r="BK155" s="211">
        <f>ROUND(I155*H155,2)</f>
        <v>0</v>
      </c>
      <c r="BL155" s="18" t="s">
        <v>117</v>
      </c>
      <c r="BM155" s="210" t="s">
        <v>855</v>
      </c>
    </row>
    <row r="156" spans="1:65" s="2" customFormat="1" ht="16.5" customHeight="1">
      <c r="A156" s="39"/>
      <c r="B156" s="40"/>
      <c r="C156" s="198" t="s">
        <v>369</v>
      </c>
      <c r="D156" s="198" t="s">
        <v>119</v>
      </c>
      <c r="E156" s="199" t="s">
        <v>856</v>
      </c>
      <c r="F156" s="200" t="s">
        <v>857</v>
      </c>
      <c r="G156" s="201" t="s">
        <v>711</v>
      </c>
      <c r="H156" s="202">
        <v>60</v>
      </c>
      <c r="I156" s="203"/>
      <c r="J156" s="204">
        <f>ROUND(I156*H156,2)</f>
        <v>0</v>
      </c>
      <c r="K156" s="205"/>
      <c r="L156" s="45"/>
      <c r="M156" s="206" t="s">
        <v>19</v>
      </c>
      <c r="N156" s="207" t="s">
        <v>39</v>
      </c>
      <c r="O156" s="85"/>
      <c r="P156" s="208">
        <f>O156*H156</f>
        <v>0</v>
      </c>
      <c r="Q156" s="208">
        <v>0</v>
      </c>
      <c r="R156" s="208">
        <f>Q156*H156</f>
        <v>0</v>
      </c>
      <c r="S156" s="208">
        <v>0</v>
      </c>
      <c r="T156" s="20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0" t="s">
        <v>262</v>
      </c>
      <c r="AT156" s="210" t="s">
        <v>119</v>
      </c>
      <c r="AU156" s="210" t="s">
        <v>76</v>
      </c>
      <c r="AY156" s="18" t="s">
        <v>118</v>
      </c>
      <c r="BE156" s="211">
        <f>IF(N156="základní",J156,0)</f>
        <v>0</v>
      </c>
      <c r="BF156" s="211">
        <f>IF(N156="snížená",J156,0)</f>
        <v>0</v>
      </c>
      <c r="BG156" s="211">
        <f>IF(N156="zákl. přenesená",J156,0)</f>
        <v>0</v>
      </c>
      <c r="BH156" s="211">
        <f>IF(N156="sníž. přenesená",J156,0)</f>
        <v>0</v>
      </c>
      <c r="BI156" s="211">
        <f>IF(N156="nulová",J156,0)</f>
        <v>0</v>
      </c>
      <c r="BJ156" s="18" t="s">
        <v>76</v>
      </c>
      <c r="BK156" s="211">
        <f>ROUND(I156*H156,2)</f>
        <v>0</v>
      </c>
      <c r="BL156" s="18" t="s">
        <v>262</v>
      </c>
      <c r="BM156" s="210" t="s">
        <v>858</v>
      </c>
    </row>
    <row r="157" spans="1:65" s="2" customFormat="1" ht="16.5" customHeight="1">
      <c r="A157" s="39"/>
      <c r="B157" s="40"/>
      <c r="C157" s="217" t="s">
        <v>373</v>
      </c>
      <c r="D157" s="217" t="s">
        <v>188</v>
      </c>
      <c r="E157" s="218" t="s">
        <v>859</v>
      </c>
      <c r="F157" s="219" t="s">
        <v>860</v>
      </c>
      <c r="G157" s="220" t="s">
        <v>132</v>
      </c>
      <c r="H157" s="221">
        <v>4</v>
      </c>
      <c r="I157" s="222"/>
      <c r="J157" s="223">
        <f>ROUND(I157*H157,2)</f>
        <v>0</v>
      </c>
      <c r="K157" s="224"/>
      <c r="L157" s="225"/>
      <c r="M157" s="226" t="s">
        <v>19</v>
      </c>
      <c r="N157" s="227" t="s">
        <v>39</v>
      </c>
      <c r="O157" s="85"/>
      <c r="P157" s="208">
        <f>O157*H157</f>
        <v>0</v>
      </c>
      <c r="Q157" s="208">
        <v>0.521</v>
      </c>
      <c r="R157" s="208">
        <f>Q157*H157</f>
        <v>2.084</v>
      </c>
      <c r="S157" s="208">
        <v>0</v>
      </c>
      <c r="T157" s="20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0" t="s">
        <v>191</v>
      </c>
      <c r="AT157" s="210" t="s">
        <v>188</v>
      </c>
      <c r="AU157" s="210" t="s">
        <v>76</v>
      </c>
      <c r="AY157" s="18" t="s">
        <v>118</v>
      </c>
      <c r="BE157" s="211">
        <f>IF(N157="základní",J157,0)</f>
        <v>0</v>
      </c>
      <c r="BF157" s="211">
        <f>IF(N157="snížená",J157,0)</f>
        <v>0</v>
      </c>
      <c r="BG157" s="211">
        <f>IF(N157="zákl. přenesená",J157,0)</f>
        <v>0</v>
      </c>
      <c r="BH157" s="211">
        <f>IF(N157="sníž. přenesená",J157,0)</f>
        <v>0</v>
      </c>
      <c r="BI157" s="211">
        <f>IF(N157="nulová",J157,0)</f>
        <v>0</v>
      </c>
      <c r="BJ157" s="18" t="s">
        <v>76</v>
      </c>
      <c r="BK157" s="211">
        <f>ROUND(I157*H157,2)</f>
        <v>0</v>
      </c>
      <c r="BL157" s="18" t="s">
        <v>191</v>
      </c>
      <c r="BM157" s="210" t="s">
        <v>861</v>
      </c>
    </row>
    <row r="158" spans="1:65" s="2" customFormat="1" ht="37.8" customHeight="1">
      <c r="A158" s="39"/>
      <c r="B158" s="40"/>
      <c r="C158" s="198" t="s">
        <v>262</v>
      </c>
      <c r="D158" s="198" t="s">
        <v>119</v>
      </c>
      <c r="E158" s="199" t="s">
        <v>862</v>
      </c>
      <c r="F158" s="200" t="s">
        <v>863</v>
      </c>
      <c r="G158" s="201" t="s">
        <v>122</v>
      </c>
      <c r="H158" s="202">
        <v>28</v>
      </c>
      <c r="I158" s="203"/>
      <c r="J158" s="204">
        <f>ROUND(I158*H158,2)</f>
        <v>0</v>
      </c>
      <c r="K158" s="205"/>
      <c r="L158" s="45"/>
      <c r="M158" s="206" t="s">
        <v>19</v>
      </c>
      <c r="N158" s="207" t="s">
        <v>39</v>
      </c>
      <c r="O158" s="85"/>
      <c r="P158" s="208">
        <f>O158*H158</f>
        <v>0</v>
      </c>
      <c r="Q158" s="208">
        <v>0</v>
      </c>
      <c r="R158" s="208">
        <f>Q158*H158</f>
        <v>0</v>
      </c>
      <c r="S158" s="208">
        <v>0</v>
      </c>
      <c r="T158" s="20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0" t="s">
        <v>262</v>
      </c>
      <c r="AT158" s="210" t="s">
        <v>119</v>
      </c>
      <c r="AU158" s="210" t="s">
        <v>76</v>
      </c>
      <c r="AY158" s="18" t="s">
        <v>118</v>
      </c>
      <c r="BE158" s="211">
        <f>IF(N158="základní",J158,0)</f>
        <v>0</v>
      </c>
      <c r="BF158" s="211">
        <f>IF(N158="snížená",J158,0)</f>
        <v>0</v>
      </c>
      <c r="BG158" s="211">
        <f>IF(N158="zákl. přenesená",J158,0)</f>
        <v>0</v>
      </c>
      <c r="BH158" s="211">
        <f>IF(N158="sníž. přenesená",J158,0)</f>
        <v>0</v>
      </c>
      <c r="BI158" s="211">
        <f>IF(N158="nulová",J158,0)</f>
        <v>0</v>
      </c>
      <c r="BJ158" s="18" t="s">
        <v>76</v>
      </c>
      <c r="BK158" s="211">
        <f>ROUND(I158*H158,2)</f>
        <v>0</v>
      </c>
      <c r="BL158" s="18" t="s">
        <v>262</v>
      </c>
      <c r="BM158" s="210" t="s">
        <v>864</v>
      </c>
    </row>
    <row r="159" spans="1:65" s="2" customFormat="1" ht="16.5" customHeight="1">
      <c r="A159" s="39"/>
      <c r="B159" s="40"/>
      <c r="C159" s="217" t="s">
        <v>380</v>
      </c>
      <c r="D159" s="217" t="s">
        <v>188</v>
      </c>
      <c r="E159" s="218" t="s">
        <v>865</v>
      </c>
      <c r="F159" s="219" t="s">
        <v>866</v>
      </c>
      <c r="G159" s="220" t="s">
        <v>867</v>
      </c>
      <c r="H159" s="221">
        <v>5</v>
      </c>
      <c r="I159" s="222"/>
      <c r="J159" s="223">
        <f>ROUND(I159*H159,2)</f>
        <v>0</v>
      </c>
      <c r="K159" s="224"/>
      <c r="L159" s="225"/>
      <c r="M159" s="226" t="s">
        <v>19</v>
      </c>
      <c r="N159" s="227" t="s">
        <v>39</v>
      </c>
      <c r="O159" s="85"/>
      <c r="P159" s="208">
        <f>O159*H159</f>
        <v>0</v>
      </c>
      <c r="Q159" s="208">
        <v>0</v>
      </c>
      <c r="R159" s="208">
        <f>Q159*H159</f>
        <v>0</v>
      </c>
      <c r="S159" s="208">
        <v>0</v>
      </c>
      <c r="T159" s="20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0" t="s">
        <v>525</v>
      </c>
      <c r="AT159" s="210" t="s">
        <v>188</v>
      </c>
      <c r="AU159" s="210" t="s">
        <v>76</v>
      </c>
      <c r="AY159" s="18" t="s">
        <v>118</v>
      </c>
      <c r="BE159" s="211">
        <f>IF(N159="základní",J159,0)</f>
        <v>0</v>
      </c>
      <c r="BF159" s="211">
        <f>IF(N159="snížená",J159,0)</f>
        <v>0</v>
      </c>
      <c r="BG159" s="211">
        <f>IF(N159="zákl. přenesená",J159,0)</f>
        <v>0</v>
      </c>
      <c r="BH159" s="211">
        <f>IF(N159="sníž. přenesená",J159,0)</f>
        <v>0</v>
      </c>
      <c r="BI159" s="211">
        <f>IF(N159="nulová",J159,0)</f>
        <v>0</v>
      </c>
      <c r="BJ159" s="18" t="s">
        <v>76</v>
      </c>
      <c r="BK159" s="211">
        <f>ROUND(I159*H159,2)</f>
        <v>0</v>
      </c>
      <c r="BL159" s="18" t="s">
        <v>262</v>
      </c>
      <c r="BM159" s="210" t="s">
        <v>868</v>
      </c>
    </row>
    <row r="160" spans="1:47" s="2" customFormat="1" ht="12">
      <c r="A160" s="39"/>
      <c r="B160" s="40"/>
      <c r="C160" s="41"/>
      <c r="D160" s="212" t="s">
        <v>134</v>
      </c>
      <c r="E160" s="41"/>
      <c r="F160" s="213" t="s">
        <v>869</v>
      </c>
      <c r="G160" s="41"/>
      <c r="H160" s="41"/>
      <c r="I160" s="214"/>
      <c r="J160" s="41"/>
      <c r="K160" s="41"/>
      <c r="L160" s="45"/>
      <c r="M160" s="215"/>
      <c r="N160" s="216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134</v>
      </c>
      <c r="AU160" s="18" t="s">
        <v>76</v>
      </c>
    </row>
    <row r="161" spans="1:65" s="2" customFormat="1" ht="24.15" customHeight="1">
      <c r="A161" s="39"/>
      <c r="B161" s="40"/>
      <c r="C161" s="198" t="s">
        <v>384</v>
      </c>
      <c r="D161" s="198" t="s">
        <v>119</v>
      </c>
      <c r="E161" s="199" t="s">
        <v>870</v>
      </c>
      <c r="F161" s="200" t="s">
        <v>871</v>
      </c>
      <c r="G161" s="201" t="s">
        <v>127</v>
      </c>
      <c r="H161" s="202">
        <v>10.4</v>
      </c>
      <c r="I161" s="203"/>
      <c r="J161" s="204">
        <f>ROUND(I161*H161,2)</f>
        <v>0</v>
      </c>
      <c r="K161" s="205"/>
      <c r="L161" s="45"/>
      <c r="M161" s="206" t="s">
        <v>19</v>
      </c>
      <c r="N161" s="207" t="s">
        <v>39</v>
      </c>
      <c r="O161" s="85"/>
      <c r="P161" s="208">
        <f>O161*H161</f>
        <v>0</v>
      </c>
      <c r="Q161" s="208">
        <v>0</v>
      </c>
      <c r="R161" s="208">
        <f>Q161*H161</f>
        <v>0</v>
      </c>
      <c r="S161" s="208">
        <v>0</v>
      </c>
      <c r="T161" s="20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0" t="s">
        <v>262</v>
      </c>
      <c r="AT161" s="210" t="s">
        <v>119</v>
      </c>
      <c r="AU161" s="210" t="s">
        <v>76</v>
      </c>
      <c r="AY161" s="18" t="s">
        <v>118</v>
      </c>
      <c r="BE161" s="211">
        <f>IF(N161="základní",J161,0)</f>
        <v>0</v>
      </c>
      <c r="BF161" s="211">
        <f>IF(N161="snížená",J161,0)</f>
        <v>0</v>
      </c>
      <c r="BG161" s="211">
        <f>IF(N161="zákl. přenesená",J161,0)</f>
        <v>0</v>
      </c>
      <c r="BH161" s="211">
        <f>IF(N161="sníž. přenesená",J161,0)</f>
        <v>0</v>
      </c>
      <c r="BI161" s="211">
        <f>IF(N161="nulová",J161,0)</f>
        <v>0</v>
      </c>
      <c r="BJ161" s="18" t="s">
        <v>76</v>
      </c>
      <c r="BK161" s="211">
        <f>ROUND(I161*H161,2)</f>
        <v>0</v>
      </c>
      <c r="BL161" s="18" t="s">
        <v>262</v>
      </c>
      <c r="BM161" s="210" t="s">
        <v>872</v>
      </c>
    </row>
    <row r="162" spans="1:65" s="2" customFormat="1" ht="21.75" customHeight="1">
      <c r="A162" s="39"/>
      <c r="B162" s="40"/>
      <c r="C162" s="217" t="s">
        <v>388</v>
      </c>
      <c r="D162" s="217" t="s">
        <v>188</v>
      </c>
      <c r="E162" s="218" t="s">
        <v>659</v>
      </c>
      <c r="F162" s="219" t="s">
        <v>660</v>
      </c>
      <c r="G162" s="220" t="s">
        <v>122</v>
      </c>
      <c r="H162" s="221">
        <v>8</v>
      </c>
      <c r="I162" s="222"/>
      <c r="J162" s="223">
        <f>ROUND(I162*H162,2)</f>
        <v>0</v>
      </c>
      <c r="K162" s="224"/>
      <c r="L162" s="225"/>
      <c r="M162" s="226" t="s">
        <v>19</v>
      </c>
      <c r="N162" s="227" t="s">
        <v>39</v>
      </c>
      <c r="O162" s="85"/>
      <c r="P162" s="208">
        <f>O162*H162</f>
        <v>0</v>
      </c>
      <c r="Q162" s="208">
        <v>0</v>
      </c>
      <c r="R162" s="208">
        <f>Q162*H162</f>
        <v>0</v>
      </c>
      <c r="S162" s="208">
        <v>0</v>
      </c>
      <c r="T162" s="20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0" t="s">
        <v>191</v>
      </c>
      <c r="AT162" s="210" t="s">
        <v>188</v>
      </c>
      <c r="AU162" s="210" t="s">
        <v>76</v>
      </c>
      <c r="AY162" s="18" t="s">
        <v>118</v>
      </c>
      <c r="BE162" s="211">
        <f>IF(N162="základní",J162,0)</f>
        <v>0</v>
      </c>
      <c r="BF162" s="211">
        <f>IF(N162="snížená",J162,0)</f>
        <v>0</v>
      </c>
      <c r="BG162" s="211">
        <f>IF(N162="zákl. přenesená",J162,0)</f>
        <v>0</v>
      </c>
      <c r="BH162" s="211">
        <f>IF(N162="sníž. přenesená",J162,0)</f>
        <v>0</v>
      </c>
      <c r="BI162" s="211">
        <f>IF(N162="nulová",J162,0)</f>
        <v>0</v>
      </c>
      <c r="BJ162" s="18" t="s">
        <v>76</v>
      </c>
      <c r="BK162" s="211">
        <f>ROUND(I162*H162,2)</f>
        <v>0</v>
      </c>
      <c r="BL162" s="18" t="s">
        <v>191</v>
      </c>
      <c r="BM162" s="210" t="s">
        <v>873</v>
      </c>
    </row>
    <row r="163" spans="1:65" s="2" customFormat="1" ht="37.8" customHeight="1">
      <c r="A163" s="39"/>
      <c r="B163" s="40"/>
      <c r="C163" s="198" t="s">
        <v>392</v>
      </c>
      <c r="D163" s="198" t="s">
        <v>119</v>
      </c>
      <c r="E163" s="199" t="s">
        <v>874</v>
      </c>
      <c r="F163" s="200" t="s">
        <v>875</v>
      </c>
      <c r="G163" s="201" t="s">
        <v>127</v>
      </c>
      <c r="H163" s="202">
        <v>30</v>
      </c>
      <c r="I163" s="203"/>
      <c r="J163" s="204">
        <f>ROUND(I163*H163,2)</f>
        <v>0</v>
      </c>
      <c r="K163" s="205"/>
      <c r="L163" s="45"/>
      <c r="M163" s="206" t="s">
        <v>19</v>
      </c>
      <c r="N163" s="207" t="s">
        <v>39</v>
      </c>
      <c r="O163" s="85"/>
      <c r="P163" s="208">
        <f>O163*H163</f>
        <v>0</v>
      </c>
      <c r="Q163" s="208">
        <v>0</v>
      </c>
      <c r="R163" s="208">
        <f>Q163*H163</f>
        <v>0</v>
      </c>
      <c r="S163" s="208">
        <v>0</v>
      </c>
      <c r="T163" s="20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0" t="s">
        <v>262</v>
      </c>
      <c r="AT163" s="210" t="s">
        <v>119</v>
      </c>
      <c r="AU163" s="210" t="s">
        <v>76</v>
      </c>
      <c r="AY163" s="18" t="s">
        <v>118</v>
      </c>
      <c r="BE163" s="211">
        <f>IF(N163="základní",J163,0)</f>
        <v>0</v>
      </c>
      <c r="BF163" s="211">
        <f>IF(N163="snížená",J163,0)</f>
        <v>0</v>
      </c>
      <c r="BG163" s="211">
        <f>IF(N163="zákl. přenesená",J163,0)</f>
        <v>0</v>
      </c>
      <c r="BH163" s="211">
        <f>IF(N163="sníž. přenesená",J163,0)</f>
        <v>0</v>
      </c>
      <c r="BI163" s="211">
        <f>IF(N163="nulová",J163,0)</f>
        <v>0</v>
      </c>
      <c r="BJ163" s="18" t="s">
        <v>76</v>
      </c>
      <c r="BK163" s="211">
        <f>ROUND(I163*H163,2)</f>
        <v>0</v>
      </c>
      <c r="BL163" s="18" t="s">
        <v>262</v>
      </c>
      <c r="BM163" s="210" t="s">
        <v>876</v>
      </c>
    </row>
    <row r="164" spans="1:65" s="2" customFormat="1" ht="24.15" customHeight="1">
      <c r="A164" s="39"/>
      <c r="B164" s="40"/>
      <c r="C164" s="198" t="s">
        <v>396</v>
      </c>
      <c r="D164" s="198" t="s">
        <v>119</v>
      </c>
      <c r="E164" s="199" t="s">
        <v>877</v>
      </c>
      <c r="F164" s="200" t="s">
        <v>878</v>
      </c>
      <c r="G164" s="201" t="s">
        <v>127</v>
      </c>
      <c r="H164" s="202">
        <v>15</v>
      </c>
      <c r="I164" s="203"/>
      <c r="J164" s="204">
        <f>ROUND(I164*H164,2)</f>
        <v>0</v>
      </c>
      <c r="K164" s="205"/>
      <c r="L164" s="45"/>
      <c r="M164" s="206" t="s">
        <v>19</v>
      </c>
      <c r="N164" s="207" t="s">
        <v>39</v>
      </c>
      <c r="O164" s="85"/>
      <c r="P164" s="208">
        <f>O164*H164</f>
        <v>0</v>
      </c>
      <c r="Q164" s="208">
        <v>0</v>
      </c>
      <c r="R164" s="208">
        <f>Q164*H164</f>
        <v>0</v>
      </c>
      <c r="S164" s="208">
        <v>0</v>
      </c>
      <c r="T164" s="20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0" t="s">
        <v>262</v>
      </c>
      <c r="AT164" s="210" t="s">
        <v>119</v>
      </c>
      <c r="AU164" s="210" t="s">
        <v>76</v>
      </c>
      <c r="AY164" s="18" t="s">
        <v>118</v>
      </c>
      <c r="BE164" s="211">
        <f>IF(N164="základní",J164,0)</f>
        <v>0</v>
      </c>
      <c r="BF164" s="211">
        <f>IF(N164="snížená",J164,0)</f>
        <v>0</v>
      </c>
      <c r="BG164" s="211">
        <f>IF(N164="zákl. přenesená",J164,0)</f>
        <v>0</v>
      </c>
      <c r="BH164" s="211">
        <f>IF(N164="sníž. přenesená",J164,0)</f>
        <v>0</v>
      </c>
      <c r="BI164" s="211">
        <f>IF(N164="nulová",J164,0)</f>
        <v>0</v>
      </c>
      <c r="BJ164" s="18" t="s">
        <v>76</v>
      </c>
      <c r="BK164" s="211">
        <f>ROUND(I164*H164,2)</f>
        <v>0</v>
      </c>
      <c r="BL164" s="18" t="s">
        <v>262</v>
      </c>
      <c r="BM164" s="210" t="s">
        <v>879</v>
      </c>
    </row>
    <row r="165" spans="1:65" s="2" customFormat="1" ht="21.75" customHeight="1">
      <c r="A165" s="39"/>
      <c r="B165" s="40"/>
      <c r="C165" s="198" t="s">
        <v>400</v>
      </c>
      <c r="D165" s="198" t="s">
        <v>119</v>
      </c>
      <c r="E165" s="199" t="s">
        <v>880</v>
      </c>
      <c r="F165" s="200" t="s">
        <v>881</v>
      </c>
      <c r="G165" s="201" t="s">
        <v>132</v>
      </c>
      <c r="H165" s="202">
        <v>1</v>
      </c>
      <c r="I165" s="203"/>
      <c r="J165" s="204">
        <f>ROUND(I165*H165,2)</f>
        <v>0</v>
      </c>
      <c r="K165" s="205"/>
      <c r="L165" s="45"/>
      <c r="M165" s="206" t="s">
        <v>19</v>
      </c>
      <c r="N165" s="207" t="s">
        <v>39</v>
      </c>
      <c r="O165" s="85"/>
      <c r="P165" s="208">
        <f>O165*H165</f>
        <v>0</v>
      </c>
      <c r="Q165" s="208">
        <v>0</v>
      </c>
      <c r="R165" s="208">
        <f>Q165*H165</f>
        <v>0</v>
      </c>
      <c r="S165" s="208">
        <v>0</v>
      </c>
      <c r="T165" s="20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0" t="s">
        <v>262</v>
      </c>
      <c r="AT165" s="210" t="s">
        <v>119</v>
      </c>
      <c r="AU165" s="210" t="s">
        <v>76</v>
      </c>
      <c r="AY165" s="18" t="s">
        <v>118</v>
      </c>
      <c r="BE165" s="211">
        <f>IF(N165="základní",J165,0)</f>
        <v>0</v>
      </c>
      <c r="BF165" s="211">
        <f>IF(N165="snížená",J165,0)</f>
        <v>0</v>
      </c>
      <c r="BG165" s="211">
        <f>IF(N165="zákl. přenesená",J165,0)</f>
        <v>0</v>
      </c>
      <c r="BH165" s="211">
        <f>IF(N165="sníž. přenesená",J165,0)</f>
        <v>0</v>
      </c>
      <c r="BI165" s="211">
        <f>IF(N165="nulová",J165,0)</f>
        <v>0</v>
      </c>
      <c r="BJ165" s="18" t="s">
        <v>76</v>
      </c>
      <c r="BK165" s="211">
        <f>ROUND(I165*H165,2)</f>
        <v>0</v>
      </c>
      <c r="BL165" s="18" t="s">
        <v>262</v>
      </c>
      <c r="BM165" s="210" t="s">
        <v>882</v>
      </c>
    </row>
    <row r="166" spans="1:65" s="2" customFormat="1" ht="24.15" customHeight="1">
      <c r="A166" s="39"/>
      <c r="B166" s="40"/>
      <c r="C166" s="198" t="s">
        <v>405</v>
      </c>
      <c r="D166" s="198" t="s">
        <v>119</v>
      </c>
      <c r="E166" s="199" t="s">
        <v>628</v>
      </c>
      <c r="F166" s="200" t="s">
        <v>629</v>
      </c>
      <c r="G166" s="201" t="s">
        <v>613</v>
      </c>
      <c r="H166" s="202">
        <v>14</v>
      </c>
      <c r="I166" s="203"/>
      <c r="J166" s="204">
        <f>ROUND(I166*H166,2)</f>
        <v>0</v>
      </c>
      <c r="K166" s="205"/>
      <c r="L166" s="45"/>
      <c r="M166" s="206" t="s">
        <v>19</v>
      </c>
      <c r="N166" s="207" t="s">
        <v>39</v>
      </c>
      <c r="O166" s="85"/>
      <c r="P166" s="208">
        <f>O166*H166</f>
        <v>0</v>
      </c>
      <c r="Q166" s="208">
        <v>0</v>
      </c>
      <c r="R166" s="208">
        <f>Q166*H166</f>
        <v>0</v>
      </c>
      <c r="S166" s="208">
        <v>0</v>
      </c>
      <c r="T166" s="20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0" t="s">
        <v>123</v>
      </c>
      <c r="AT166" s="210" t="s">
        <v>119</v>
      </c>
      <c r="AU166" s="210" t="s">
        <v>76</v>
      </c>
      <c r="AY166" s="18" t="s">
        <v>118</v>
      </c>
      <c r="BE166" s="211">
        <f>IF(N166="základní",J166,0)</f>
        <v>0</v>
      </c>
      <c r="BF166" s="211">
        <f>IF(N166="snížená",J166,0)</f>
        <v>0</v>
      </c>
      <c r="BG166" s="211">
        <f>IF(N166="zákl. přenesená",J166,0)</f>
        <v>0</v>
      </c>
      <c r="BH166" s="211">
        <f>IF(N166="sníž. přenesená",J166,0)</f>
        <v>0</v>
      </c>
      <c r="BI166" s="211">
        <f>IF(N166="nulová",J166,0)</f>
        <v>0</v>
      </c>
      <c r="BJ166" s="18" t="s">
        <v>76</v>
      </c>
      <c r="BK166" s="211">
        <f>ROUND(I166*H166,2)</f>
        <v>0</v>
      </c>
      <c r="BL166" s="18" t="s">
        <v>123</v>
      </c>
      <c r="BM166" s="210" t="s">
        <v>883</v>
      </c>
    </row>
    <row r="167" spans="1:65" s="2" customFormat="1" ht="24.15" customHeight="1">
      <c r="A167" s="39"/>
      <c r="B167" s="40"/>
      <c r="C167" s="198" t="s">
        <v>409</v>
      </c>
      <c r="D167" s="198" t="s">
        <v>119</v>
      </c>
      <c r="E167" s="199" t="s">
        <v>611</v>
      </c>
      <c r="F167" s="200" t="s">
        <v>612</v>
      </c>
      <c r="G167" s="201" t="s">
        <v>613</v>
      </c>
      <c r="H167" s="202">
        <v>36</v>
      </c>
      <c r="I167" s="203"/>
      <c r="J167" s="204">
        <f>ROUND(I167*H167,2)</f>
        <v>0</v>
      </c>
      <c r="K167" s="205"/>
      <c r="L167" s="45"/>
      <c r="M167" s="206" t="s">
        <v>19</v>
      </c>
      <c r="N167" s="207" t="s">
        <v>39</v>
      </c>
      <c r="O167" s="85"/>
      <c r="P167" s="208">
        <f>O167*H167</f>
        <v>0</v>
      </c>
      <c r="Q167" s="208">
        <v>0</v>
      </c>
      <c r="R167" s="208">
        <f>Q167*H167</f>
        <v>0</v>
      </c>
      <c r="S167" s="208">
        <v>0</v>
      </c>
      <c r="T167" s="20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0" t="s">
        <v>123</v>
      </c>
      <c r="AT167" s="210" t="s">
        <v>119</v>
      </c>
      <c r="AU167" s="210" t="s">
        <v>76</v>
      </c>
      <c r="AY167" s="18" t="s">
        <v>118</v>
      </c>
      <c r="BE167" s="211">
        <f>IF(N167="základní",J167,0)</f>
        <v>0</v>
      </c>
      <c r="BF167" s="211">
        <f>IF(N167="snížená",J167,0)</f>
        <v>0</v>
      </c>
      <c r="BG167" s="211">
        <f>IF(N167="zákl. přenesená",J167,0)</f>
        <v>0</v>
      </c>
      <c r="BH167" s="211">
        <f>IF(N167="sníž. přenesená",J167,0)</f>
        <v>0</v>
      </c>
      <c r="BI167" s="211">
        <f>IF(N167="nulová",J167,0)</f>
        <v>0</v>
      </c>
      <c r="BJ167" s="18" t="s">
        <v>76</v>
      </c>
      <c r="BK167" s="211">
        <f>ROUND(I167*H167,2)</f>
        <v>0</v>
      </c>
      <c r="BL167" s="18" t="s">
        <v>123</v>
      </c>
      <c r="BM167" s="210" t="s">
        <v>884</v>
      </c>
    </row>
    <row r="168" spans="1:65" s="2" customFormat="1" ht="33" customHeight="1">
      <c r="A168" s="39"/>
      <c r="B168" s="40"/>
      <c r="C168" s="198" t="s">
        <v>414</v>
      </c>
      <c r="D168" s="198" t="s">
        <v>119</v>
      </c>
      <c r="E168" s="199" t="s">
        <v>644</v>
      </c>
      <c r="F168" s="200" t="s">
        <v>645</v>
      </c>
      <c r="G168" s="201" t="s">
        <v>132</v>
      </c>
      <c r="H168" s="202">
        <v>4</v>
      </c>
      <c r="I168" s="203"/>
      <c r="J168" s="204">
        <f>ROUND(I168*H168,2)</f>
        <v>0</v>
      </c>
      <c r="K168" s="205"/>
      <c r="L168" s="45"/>
      <c r="M168" s="206" t="s">
        <v>19</v>
      </c>
      <c r="N168" s="207" t="s">
        <v>39</v>
      </c>
      <c r="O168" s="85"/>
      <c r="P168" s="208">
        <f>O168*H168</f>
        <v>0</v>
      </c>
      <c r="Q168" s="208">
        <v>0</v>
      </c>
      <c r="R168" s="208">
        <f>Q168*H168</f>
        <v>0</v>
      </c>
      <c r="S168" s="208">
        <v>0</v>
      </c>
      <c r="T168" s="20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0" t="s">
        <v>123</v>
      </c>
      <c r="AT168" s="210" t="s">
        <v>119</v>
      </c>
      <c r="AU168" s="210" t="s">
        <v>76</v>
      </c>
      <c r="AY168" s="18" t="s">
        <v>118</v>
      </c>
      <c r="BE168" s="211">
        <f>IF(N168="základní",J168,0)</f>
        <v>0</v>
      </c>
      <c r="BF168" s="211">
        <f>IF(N168="snížená",J168,0)</f>
        <v>0</v>
      </c>
      <c r="BG168" s="211">
        <f>IF(N168="zákl. přenesená",J168,0)</f>
        <v>0</v>
      </c>
      <c r="BH168" s="211">
        <f>IF(N168="sníž. přenesená",J168,0)</f>
        <v>0</v>
      </c>
      <c r="BI168" s="211">
        <f>IF(N168="nulová",J168,0)</f>
        <v>0</v>
      </c>
      <c r="BJ168" s="18" t="s">
        <v>76</v>
      </c>
      <c r="BK168" s="211">
        <f>ROUND(I168*H168,2)</f>
        <v>0</v>
      </c>
      <c r="BL168" s="18" t="s">
        <v>123</v>
      </c>
      <c r="BM168" s="210" t="s">
        <v>885</v>
      </c>
    </row>
    <row r="169" spans="1:65" s="2" customFormat="1" ht="49.05" customHeight="1">
      <c r="A169" s="39"/>
      <c r="B169" s="40"/>
      <c r="C169" s="198" t="s">
        <v>418</v>
      </c>
      <c r="D169" s="198" t="s">
        <v>119</v>
      </c>
      <c r="E169" s="199" t="s">
        <v>886</v>
      </c>
      <c r="F169" s="200" t="s">
        <v>887</v>
      </c>
      <c r="G169" s="201" t="s">
        <v>132</v>
      </c>
      <c r="H169" s="202">
        <v>1</v>
      </c>
      <c r="I169" s="203"/>
      <c r="J169" s="204">
        <f>ROUND(I169*H169,2)</f>
        <v>0</v>
      </c>
      <c r="K169" s="205"/>
      <c r="L169" s="45"/>
      <c r="M169" s="206" t="s">
        <v>19</v>
      </c>
      <c r="N169" s="207" t="s">
        <v>39</v>
      </c>
      <c r="O169" s="85"/>
      <c r="P169" s="208">
        <f>O169*H169</f>
        <v>0</v>
      </c>
      <c r="Q169" s="208">
        <v>0</v>
      </c>
      <c r="R169" s="208">
        <f>Q169*H169</f>
        <v>0</v>
      </c>
      <c r="S169" s="208">
        <v>0</v>
      </c>
      <c r="T169" s="20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0" t="s">
        <v>123</v>
      </c>
      <c r="AT169" s="210" t="s">
        <v>119</v>
      </c>
      <c r="AU169" s="210" t="s">
        <v>76</v>
      </c>
      <c r="AY169" s="18" t="s">
        <v>118</v>
      </c>
      <c r="BE169" s="211">
        <f>IF(N169="základní",J169,0)</f>
        <v>0</v>
      </c>
      <c r="BF169" s="211">
        <f>IF(N169="snížená",J169,0)</f>
        <v>0</v>
      </c>
      <c r="BG169" s="211">
        <f>IF(N169="zákl. přenesená",J169,0)</f>
        <v>0</v>
      </c>
      <c r="BH169" s="211">
        <f>IF(N169="sníž. přenesená",J169,0)</f>
        <v>0</v>
      </c>
      <c r="BI169" s="211">
        <f>IF(N169="nulová",J169,0)</f>
        <v>0</v>
      </c>
      <c r="BJ169" s="18" t="s">
        <v>76</v>
      </c>
      <c r="BK169" s="211">
        <f>ROUND(I169*H169,2)</f>
        <v>0</v>
      </c>
      <c r="BL169" s="18" t="s">
        <v>123</v>
      </c>
      <c r="BM169" s="210" t="s">
        <v>888</v>
      </c>
    </row>
    <row r="170" spans="1:65" s="2" customFormat="1" ht="62.7" customHeight="1">
      <c r="A170" s="39"/>
      <c r="B170" s="40"/>
      <c r="C170" s="198" t="s">
        <v>423</v>
      </c>
      <c r="D170" s="198" t="s">
        <v>119</v>
      </c>
      <c r="E170" s="199" t="s">
        <v>889</v>
      </c>
      <c r="F170" s="200" t="s">
        <v>890</v>
      </c>
      <c r="G170" s="201" t="s">
        <v>132</v>
      </c>
      <c r="H170" s="202">
        <v>1</v>
      </c>
      <c r="I170" s="203"/>
      <c r="J170" s="204">
        <f>ROUND(I170*H170,2)</f>
        <v>0</v>
      </c>
      <c r="K170" s="205"/>
      <c r="L170" s="45"/>
      <c r="M170" s="254" t="s">
        <v>19</v>
      </c>
      <c r="N170" s="255" t="s">
        <v>39</v>
      </c>
      <c r="O170" s="230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0" t="s">
        <v>123</v>
      </c>
      <c r="AT170" s="210" t="s">
        <v>119</v>
      </c>
      <c r="AU170" s="210" t="s">
        <v>76</v>
      </c>
      <c r="AY170" s="18" t="s">
        <v>118</v>
      </c>
      <c r="BE170" s="211">
        <f>IF(N170="základní",J170,0)</f>
        <v>0</v>
      </c>
      <c r="BF170" s="211">
        <f>IF(N170="snížená",J170,0)</f>
        <v>0</v>
      </c>
      <c r="BG170" s="211">
        <f>IF(N170="zákl. přenesená",J170,0)</f>
        <v>0</v>
      </c>
      <c r="BH170" s="211">
        <f>IF(N170="sníž. přenesená",J170,0)</f>
        <v>0</v>
      </c>
      <c r="BI170" s="211">
        <f>IF(N170="nulová",J170,0)</f>
        <v>0</v>
      </c>
      <c r="BJ170" s="18" t="s">
        <v>76</v>
      </c>
      <c r="BK170" s="211">
        <f>ROUND(I170*H170,2)</f>
        <v>0</v>
      </c>
      <c r="BL170" s="18" t="s">
        <v>123</v>
      </c>
      <c r="BM170" s="210" t="s">
        <v>891</v>
      </c>
    </row>
    <row r="171" spans="1:31" s="2" customFormat="1" ht="6.95" customHeight="1">
      <c r="A171" s="39"/>
      <c r="B171" s="60"/>
      <c r="C171" s="61"/>
      <c r="D171" s="61"/>
      <c r="E171" s="61"/>
      <c r="F171" s="61"/>
      <c r="G171" s="61"/>
      <c r="H171" s="61"/>
      <c r="I171" s="61"/>
      <c r="J171" s="61"/>
      <c r="K171" s="61"/>
      <c r="L171" s="45"/>
      <c r="M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</row>
  </sheetData>
  <sheetProtection password="CC35" sheet="1" objects="1" scenarios="1" formatColumns="0" formatRows="0" autoFilter="0"/>
  <autoFilter ref="C79:K170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78</v>
      </c>
    </row>
    <row r="4" spans="2:46" s="1" customFormat="1" ht="24.95" customHeight="1">
      <c r="B4" s="21"/>
      <c r="D4" s="131" t="s">
        <v>94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Oprava rozvodny NN v TS- KV Horní nádraží_2023/OPRAVA Č.1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892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9. 5. 2023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22</v>
      </c>
      <c r="F15" s="39"/>
      <c r="G15" s="39"/>
      <c r="H15" s="39"/>
      <c r="I15" s="133" t="s">
        <v>27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22</v>
      </c>
      <c r="F21" s="39"/>
      <c r="G21" s="39"/>
      <c r="H21" s="39"/>
      <c r="I21" s="133" t="s">
        <v>27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31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22</v>
      </c>
      <c r="F24" s="39"/>
      <c r="G24" s="39"/>
      <c r="H24" s="39"/>
      <c r="I24" s="133" t="s">
        <v>27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32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34</v>
      </c>
      <c r="E30" s="39"/>
      <c r="F30" s="39"/>
      <c r="G30" s="39"/>
      <c r="H30" s="39"/>
      <c r="I30" s="39"/>
      <c r="J30" s="145">
        <f>ROUND(J80,2)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36</v>
      </c>
      <c r="G32" s="39"/>
      <c r="H32" s="39"/>
      <c r="I32" s="146" t="s">
        <v>35</v>
      </c>
      <c r="J32" s="146" t="s">
        <v>37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38</v>
      </c>
      <c r="E33" s="133" t="s">
        <v>39</v>
      </c>
      <c r="F33" s="148">
        <f>ROUND((SUM(BE80:BE107)),2)</f>
        <v>0</v>
      </c>
      <c r="G33" s="39"/>
      <c r="H33" s="39"/>
      <c r="I33" s="149">
        <v>0.21</v>
      </c>
      <c r="J33" s="148">
        <f>ROUND(((SUM(BE80:BE107))*I33),2)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40</v>
      </c>
      <c r="F34" s="148">
        <f>ROUND((SUM(BF80:BF107)),2)</f>
        <v>0</v>
      </c>
      <c r="G34" s="39"/>
      <c r="H34" s="39"/>
      <c r="I34" s="149">
        <v>0.15</v>
      </c>
      <c r="J34" s="148">
        <f>ROUND(((SUM(BF80:BF107))*I34),2)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41</v>
      </c>
      <c r="F35" s="148">
        <f>ROUND((SUM(BG80:BG107)),2)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42</v>
      </c>
      <c r="F36" s="148">
        <f>ROUND((SUM(BH80:BH107)),2)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43</v>
      </c>
      <c r="F37" s="148">
        <f>ROUND((SUM(BI80:BI107)),2)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44</v>
      </c>
      <c r="E39" s="152"/>
      <c r="F39" s="152"/>
      <c r="G39" s="153" t="s">
        <v>45</v>
      </c>
      <c r="H39" s="154" t="s">
        <v>46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Oprava rozvodny NN v TS- KV Horní nádraží_2023/OPRAVA Č.1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03 - vnější uzemnění (databáze ÚOŽI)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9. 5. 2023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31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66</v>
      </c>
      <c r="D59" s="41"/>
      <c r="E59" s="41"/>
      <c r="F59" s="41"/>
      <c r="G59" s="41"/>
      <c r="H59" s="41"/>
      <c r="I59" s="41"/>
      <c r="J59" s="103">
        <f>J80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pans="1:31" s="9" customFormat="1" ht="24.95" customHeight="1">
      <c r="A60" s="9"/>
      <c r="B60" s="166"/>
      <c r="C60" s="167"/>
      <c r="D60" s="168" t="s">
        <v>101</v>
      </c>
      <c r="E60" s="169"/>
      <c r="F60" s="169"/>
      <c r="G60" s="169"/>
      <c r="H60" s="169"/>
      <c r="I60" s="169"/>
      <c r="J60" s="170">
        <f>J81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13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6.95" customHeight="1">
      <c r="A62" s="39"/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6" spans="1:31" s="2" customFormat="1" ht="6.95" customHeight="1">
      <c r="A66" s="39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24.95" customHeight="1">
      <c r="A67" s="39"/>
      <c r="B67" s="40"/>
      <c r="C67" s="24" t="s">
        <v>102</v>
      </c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12" customHeight="1">
      <c r="A69" s="39"/>
      <c r="B69" s="40"/>
      <c r="C69" s="33" t="s">
        <v>16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6.5" customHeight="1">
      <c r="A70" s="39"/>
      <c r="B70" s="40"/>
      <c r="C70" s="41"/>
      <c r="D70" s="41"/>
      <c r="E70" s="161" t="str">
        <f>E7</f>
        <v>Oprava rozvodny NN v TS- KV Horní nádraží_2023/OPRAVA Č.1</v>
      </c>
      <c r="F70" s="33"/>
      <c r="G70" s="33"/>
      <c r="H70" s="33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95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70" t="str">
        <f>E9</f>
        <v>03 - vnější uzemnění (databáze ÚOŽI)</v>
      </c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21</v>
      </c>
      <c r="D74" s="41"/>
      <c r="E74" s="41"/>
      <c r="F74" s="28" t="str">
        <f>F12</f>
        <v xml:space="preserve"> </v>
      </c>
      <c r="G74" s="41"/>
      <c r="H74" s="41"/>
      <c r="I74" s="33" t="s">
        <v>23</v>
      </c>
      <c r="J74" s="73" t="str">
        <f>IF(J12="","",J12)</f>
        <v>9. 5. 2023</v>
      </c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5.15" customHeight="1">
      <c r="A76" s="39"/>
      <c r="B76" s="40"/>
      <c r="C76" s="33" t="s">
        <v>25</v>
      </c>
      <c r="D76" s="41"/>
      <c r="E76" s="41"/>
      <c r="F76" s="28" t="str">
        <f>E15</f>
        <v xml:space="preserve"> </v>
      </c>
      <c r="G76" s="41"/>
      <c r="H76" s="41"/>
      <c r="I76" s="33" t="s">
        <v>30</v>
      </c>
      <c r="J76" s="37" t="str">
        <f>E21</f>
        <v xml:space="preserve"> 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28</v>
      </c>
      <c r="D77" s="41"/>
      <c r="E77" s="41"/>
      <c r="F77" s="28" t="str">
        <f>IF(E18="","",E18)</f>
        <v>Vyplň údaj</v>
      </c>
      <c r="G77" s="41"/>
      <c r="H77" s="41"/>
      <c r="I77" s="33" t="s">
        <v>31</v>
      </c>
      <c r="J77" s="37" t="str">
        <f>E24</f>
        <v xml:space="preserve"> 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0.3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10" customFormat="1" ht="29.25" customHeight="1">
      <c r="A79" s="172"/>
      <c r="B79" s="173"/>
      <c r="C79" s="174" t="s">
        <v>103</v>
      </c>
      <c r="D79" s="175" t="s">
        <v>53</v>
      </c>
      <c r="E79" s="175" t="s">
        <v>49</v>
      </c>
      <c r="F79" s="175" t="s">
        <v>50</v>
      </c>
      <c r="G79" s="175" t="s">
        <v>104</v>
      </c>
      <c r="H79" s="175" t="s">
        <v>105</v>
      </c>
      <c r="I79" s="175" t="s">
        <v>106</v>
      </c>
      <c r="J79" s="176" t="s">
        <v>99</v>
      </c>
      <c r="K79" s="177" t="s">
        <v>107</v>
      </c>
      <c r="L79" s="178"/>
      <c r="M79" s="93" t="s">
        <v>19</v>
      </c>
      <c r="N79" s="94" t="s">
        <v>38</v>
      </c>
      <c r="O79" s="94" t="s">
        <v>108</v>
      </c>
      <c r="P79" s="94" t="s">
        <v>109</v>
      </c>
      <c r="Q79" s="94" t="s">
        <v>110</v>
      </c>
      <c r="R79" s="94" t="s">
        <v>111</v>
      </c>
      <c r="S79" s="94" t="s">
        <v>112</v>
      </c>
      <c r="T79" s="95" t="s">
        <v>113</v>
      </c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</row>
    <row r="80" spans="1:63" s="2" customFormat="1" ht="22.8" customHeight="1">
      <c r="A80" s="39"/>
      <c r="B80" s="40"/>
      <c r="C80" s="100" t="s">
        <v>114</v>
      </c>
      <c r="D80" s="41"/>
      <c r="E80" s="41"/>
      <c r="F80" s="41"/>
      <c r="G80" s="41"/>
      <c r="H80" s="41"/>
      <c r="I80" s="41"/>
      <c r="J80" s="179">
        <f>BK80</f>
        <v>0</v>
      </c>
      <c r="K80" s="41"/>
      <c r="L80" s="45"/>
      <c r="M80" s="96"/>
      <c r="N80" s="180"/>
      <c r="O80" s="97"/>
      <c r="P80" s="181">
        <f>P81</f>
        <v>0</v>
      </c>
      <c r="Q80" s="97"/>
      <c r="R80" s="181">
        <f>R81</f>
        <v>0</v>
      </c>
      <c r="S80" s="97"/>
      <c r="T80" s="182">
        <f>T81</f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T80" s="18" t="s">
        <v>67</v>
      </c>
      <c r="AU80" s="18" t="s">
        <v>100</v>
      </c>
      <c r="BK80" s="183">
        <f>BK81</f>
        <v>0</v>
      </c>
    </row>
    <row r="81" spans="1:63" s="11" customFormat="1" ht="25.9" customHeight="1">
      <c r="A81" s="11"/>
      <c r="B81" s="184"/>
      <c r="C81" s="185"/>
      <c r="D81" s="186" t="s">
        <v>67</v>
      </c>
      <c r="E81" s="187" t="s">
        <v>115</v>
      </c>
      <c r="F81" s="187" t="s">
        <v>116</v>
      </c>
      <c r="G81" s="185"/>
      <c r="H81" s="185"/>
      <c r="I81" s="188"/>
      <c r="J81" s="189">
        <f>BK81</f>
        <v>0</v>
      </c>
      <c r="K81" s="185"/>
      <c r="L81" s="190"/>
      <c r="M81" s="191"/>
      <c r="N81" s="192"/>
      <c r="O81" s="192"/>
      <c r="P81" s="193">
        <f>SUM(P82:P107)</f>
        <v>0</v>
      </c>
      <c r="Q81" s="192"/>
      <c r="R81" s="193">
        <f>SUM(R82:R107)</f>
        <v>0</v>
      </c>
      <c r="S81" s="192"/>
      <c r="T81" s="194">
        <f>SUM(T82:T107)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195" t="s">
        <v>117</v>
      </c>
      <c r="AT81" s="196" t="s">
        <v>67</v>
      </c>
      <c r="AU81" s="196" t="s">
        <v>68</v>
      </c>
      <c r="AY81" s="195" t="s">
        <v>118</v>
      </c>
      <c r="BK81" s="197">
        <f>SUM(BK82:BK107)</f>
        <v>0</v>
      </c>
    </row>
    <row r="82" spans="1:65" s="2" customFormat="1" ht="24.15" customHeight="1">
      <c r="A82" s="39"/>
      <c r="B82" s="40"/>
      <c r="C82" s="198" t="s">
        <v>76</v>
      </c>
      <c r="D82" s="198" t="s">
        <v>119</v>
      </c>
      <c r="E82" s="199" t="s">
        <v>893</v>
      </c>
      <c r="F82" s="200" t="s">
        <v>894</v>
      </c>
      <c r="G82" s="201" t="s">
        <v>132</v>
      </c>
      <c r="H82" s="202">
        <v>3</v>
      </c>
      <c r="I82" s="203"/>
      <c r="J82" s="204">
        <f>ROUND(I82*H82,2)</f>
        <v>0</v>
      </c>
      <c r="K82" s="205"/>
      <c r="L82" s="45"/>
      <c r="M82" s="206" t="s">
        <v>19</v>
      </c>
      <c r="N82" s="207" t="s">
        <v>39</v>
      </c>
      <c r="O82" s="85"/>
      <c r="P82" s="208">
        <f>O82*H82</f>
        <v>0</v>
      </c>
      <c r="Q82" s="208">
        <v>0</v>
      </c>
      <c r="R82" s="208">
        <f>Q82*H82</f>
        <v>0</v>
      </c>
      <c r="S82" s="208">
        <v>0</v>
      </c>
      <c r="T82" s="209">
        <f>S82*H82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R82" s="210" t="s">
        <v>123</v>
      </c>
      <c r="AT82" s="210" t="s">
        <v>119</v>
      </c>
      <c r="AU82" s="210" t="s">
        <v>76</v>
      </c>
      <c r="AY82" s="18" t="s">
        <v>118</v>
      </c>
      <c r="BE82" s="211">
        <f>IF(N82="základní",J82,0)</f>
        <v>0</v>
      </c>
      <c r="BF82" s="211">
        <f>IF(N82="snížená",J82,0)</f>
        <v>0</v>
      </c>
      <c r="BG82" s="211">
        <f>IF(N82="zákl. přenesená",J82,0)</f>
        <v>0</v>
      </c>
      <c r="BH82" s="211">
        <f>IF(N82="sníž. přenesená",J82,0)</f>
        <v>0</v>
      </c>
      <c r="BI82" s="211">
        <f>IF(N82="nulová",J82,0)</f>
        <v>0</v>
      </c>
      <c r="BJ82" s="18" t="s">
        <v>76</v>
      </c>
      <c r="BK82" s="211">
        <f>ROUND(I82*H82,2)</f>
        <v>0</v>
      </c>
      <c r="BL82" s="18" t="s">
        <v>123</v>
      </c>
      <c r="BM82" s="210" t="s">
        <v>895</v>
      </c>
    </row>
    <row r="83" spans="1:47" s="2" customFormat="1" ht="12">
      <c r="A83" s="39"/>
      <c r="B83" s="40"/>
      <c r="C83" s="41"/>
      <c r="D83" s="212" t="s">
        <v>134</v>
      </c>
      <c r="E83" s="41"/>
      <c r="F83" s="213" t="s">
        <v>896</v>
      </c>
      <c r="G83" s="41"/>
      <c r="H83" s="41"/>
      <c r="I83" s="214"/>
      <c r="J83" s="41"/>
      <c r="K83" s="41"/>
      <c r="L83" s="45"/>
      <c r="M83" s="215"/>
      <c r="N83" s="216"/>
      <c r="O83" s="85"/>
      <c r="P83" s="85"/>
      <c r="Q83" s="85"/>
      <c r="R83" s="85"/>
      <c r="S83" s="85"/>
      <c r="T83" s="86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134</v>
      </c>
      <c r="AU83" s="18" t="s">
        <v>76</v>
      </c>
    </row>
    <row r="84" spans="1:65" s="2" customFormat="1" ht="44.25" customHeight="1">
      <c r="A84" s="39"/>
      <c r="B84" s="40"/>
      <c r="C84" s="198" t="s">
        <v>78</v>
      </c>
      <c r="D84" s="198" t="s">
        <v>119</v>
      </c>
      <c r="E84" s="199" t="s">
        <v>897</v>
      </c>
      <c r="F84" s="200" t="s">
        <v>898</v>
      </c>
      <c r="G84" s="201" t="s">
        <v>122</v>
      </c>
      <c r="H84" s="202">
        <v>147</v>
      </c>
      <c r="I84" s="203"/>
      <c r="J84" s="204">
        <f>ROUND(I84*H84,2)</f>
        <v>0</v>
      </c>
      <c r="K84" s="205"/>
      <c r="L84" s="45"/>
      <c r="M84" s="206" t="s">
        <v>19</v>
      </c>
      <c r="N84" s="207" t="s">
        <v>39</v>
      </c>
      <c r="O84" s="85"/>
      <c r="P84" s="208">
        <f>O84*H84</f>
        <v>0</v>
      </c>
      <c r="Q84" s="208">
        <v>0</v>
      </c>
      <c r="R84" s="208">
        <f>Q84*H84</f>
        <v>0</v>
      </c>
      <c r="S84" s="208">
        <v>0</v>
      </c>
      <c r="T84" s="209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0" t="s">
        <v>123</v>
      </c>
      <c r="AT84" s="210" t="s">
        <v>119</v>
      </c>
      <c r="AU84" s="210" t="s">
        <v>76</v>
      </c>
      <c r="AY84" s="18" t="s">
        <v>118</v>
      </c>
      <c r="BE84" s="211">
        <f>IF(N84="základní",J84,0)</f>
        <v>0</v>
      </c>
      <c r="BF84" s="211">
        <f>IF(N84="snížená",J84,0)</f>
        <v>0</v>
      </c>
      <c r="BG84" s="211">
        <f>IF(N84="zákl. přenesená",J84,0)</f>
        <v>0</v>
      </c>
      <c r="BH84" s="211">
        <f>IF(N84="sníž. přenesená",J84,0)</f>
        <v>0</v>
      </c>
      <c r="BI84" s="211">
        <f>IF(N84="nulová",J84,0)</f>
        <v>0</v>
      </c>
      <c r="BJ84" s="18" t="s">
        <v>76</v>
      </c>
      <c r="BK84" s="211">
        <f>ROUND(I84*H84,2)</f>
        <v>0</v>
      </c>
      <c r="BL84" s="18" t="s">
        <v>123</v>
      </c>
      <c r="BM84" s="210" t="s">
        <v>899</v>
      </c>
    </row>
    <row r="85" spans="1:51" s="12" customFormat="1" ht="12">
      <c r="A85" s="12"/>
      <c r="B85" s="233"/>
      <c r="C85" s="234"/>
      <c r="D85" s="212" t="s">
        <v>762</v>
      </c>
      <c r="E85" s="235" t="s">
        <v>19</v>
      </c>
      <c r="F85" s="236" t="s">
        <v>900</v>
      </c>
      <c r="G85" s="234"/>
      <c r="H85" s="237">
        <v>99</v>
      </c>
      <c r="I85" s="238"/>
      <c r="J85" s="234"/>
      <c r="K85" s="234"/>
      <c r="L85" s="239"/>
      <c r="M85" s="240"/>
      <c r="N85" s="241"/>
      <c r="O85" s="241"/>
      <c r="P85" s="241"/>
      <c r="Q85" s="241"/>
      <c r="R85" s="241"/>
      <c r="S85" s="241"/>
      <c r="T85" s="24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T85" s="243" t="s">
        <v>762</v>
      </c>
      <c r="AU85" s="243" t="s">
        <v>76</v>
      </c>
      <c r="AV85" s="12" t="s">
        <v>78</v>
      </c>
      <c r="AW85" s="12" t="s">
        <v>764</v>
      </c>
      <c r="AX85" s="12" t="s">
        <v>68</v>
      </c>
      <c r="AY85" s="243" t="s">
        <v>118</v>
      </c>
    </row>
    <row r="86" spans="1:51" s="12" customFormat="1" ht="12">
      <c r="A86" s="12"/>
      <c r="B86" s="233"/>
      <c r="C86" s="234"/>
      <c r="D86" s="212" t="s">
        <v>762</v>
      </c>
      <c r="E86" s="235" t="s">
        <v>19</v>
      </c>
      <c r="F86" s="236" t="s">
        <v>901</v>
      </c>
      <c r="G86" s="234"/>
      <c r="H86" s="237">
        <v>22.5</v>
      </c>
      <c r="I86" s="238"/>
      <c r="J86" s="234"/>
      <c r="K86" s="234"/>
      <c r="L86" s="239"/>
      <c r="M86" s="240"/>
      <c r="N86" s="241"/>
      <c r="O86" s="241"/>
      <c r="P86" s="241"/>
      <c r="Q86" s="241"/>
      <c r="R86" s="241"/>
      <c r="S86" s="241"/>
      <c r="T86" s="24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T86" s="243" t="s">
        <v>762</v>
      </c>
      <c r="AU86" s="243" t="s">
        <v>76</v>
      </c>
      <c r="AV86" s="12" t="s">
        <v>78</v>
      </c>
      <c r="AW86" s="12" t="s">
        <v>764</v>
      </c>
      <c r="AX86" s="12" t="s">
        <v>68</v>
      </c>
      <c r="AY86" s="243" t="s">
        <v>118</v>
      </c>
    </row>
    <row r="87" spans="1:51" s="12" customFormat="1" ht="12">
      <c r="A87" s="12"/>
      <c r="B87" s="233"/>
      <c r="C87" s="234"/>
      <c r="D87" s="212" t="s">
        <v>762</v>
      </c>
      <c r="E87" s="235" t="s">
        <v>19</v>
      </c>
      <c r="F87" s="236" t="s">
        <v>902</v>
      </c>
      <c r="G87" s="234"/>
      <c r="H87" s="237">
        <v>10.5</v>
      </c>
      <c r="I87" s="238"/>
      <c r="J87" s="234"/>
      <c r="K87" s="234"/>
      <c r="L87" s="239"/>
      <c r="M87" s="240"/>
      <c r="N87" s="241"/>
      <c r="O87" s="241"/>
      <c r="P87" s="241"/>
      <c r="Q87" s="241"/>
      <c r="R87" s="241"/>
      <c r="S87" s="241"/>
      <c r="T87" s="24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T87" s="243" t="s">
        <v>762</v>
      </c>
      <c r="AU87" s="243" t="s">
        <v>76</v>
      </c>
      <c r="AV87" s="12" t="s">
        <v>78</v>
      </c>
      <c r="AW87" s="12" t="s">
        <v>764</v>
      </c>
      <c r="AX87" s="12" t="s">
        <v>68</v>
      </c>
      <c r="AY87" s="243" t="s">
        <v>118</v>
      </c>
    </row>
    <row r="88" spans="1:51" s="12" customFormat="1" ht="12">
      <c r="A88" s="12"/>
      <c r="B88" s="233"/>
      <c r="C88" s="234"/>
      <c r="D88" s="212" t="s">
        <v>762</v>
      </c>
      <c r="E88" s="235" t="s">
        <v>19</v>
      </c>
      <c r="F88" s="236" t="s">
        <v>903</v>
      </c>
      <c r="G88" s="234"/>
      <c r="H88" s="237">
        <v>2.5</v>
      </c>
      <c r="I88" s="238"/>
      <c r="J88" s="234"/>
      <c r="K88" s="234"/>
      <c r="L88" s="239"/>
      <c r="M88" s="240"/>
      <c r="N88" s="241"/>
      <c r="O88" s="241"/>
      <c r="P88" s="241"/>
      <c r="Q88" s="241"/>
      <c r="R88" s="241"/>
      <c r="S88" s="241"/>
      <c r="T88" s="24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T88" s="243" t="s">
        <v>762</v>
      </c>
      <c r="AU88" s="243" t="s">
        <v>76</v>
      </c>
      <c r="AV88" s="12" t="s">
        <v>78</v>
      </c>
      <c r="AW88" s="12" t="s">
        <v>764</v>
      </c>
      <c r="AX88" s="12" t="s">
        <v>68</v>
      </c>
      <c r="AY88" s="243" t="s">
        <v>118</v>
      </c>
    </row>
    <row r="89" spans="1:51" s="12" customFormat="1" ht="12">
      <c r="A89" s="12"/>
      <c r="B89" s="233"/>
      <c r="C89" s="234"/>
      <c r="D89" s="212" t="s">
        <v>762</v>
      </c>
      <c r="E89" s="235" t="s">
        <v>19</v>
      </c>
      <c r="F89" s="236" t="s">
        <v>904</v>
      </c>
      <c r="G89" s="234"/>
      <c r="H89" s="237">
        <v>12.5</v>
      </c>
      <c r="I89" s="238"/>
      <c r="J89" s="234"/>
      <c r="K89" s="234"/>
      <c r="L89" s="239"/>
      <c r="M89" s="240"/>
      <c r="N89" s="241"/>
      <c r="O89" s="241"/>
      <c r="P89" s="241"/>
      <c r="Q89" s="241"/>
      <c r="R89" s="241"/>
      <c r="S89" s="241"/>
      <c r="T89" s="24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T89" s="243" t="s">
        <v>762</v>
      </c>
      <c r="AU89" s="243" t="s">
        <v>76</v>
      </c>
      <c r="AV89" s="12" t="s">
        <v>78</v>
      </c>
      <c r="AW89" s="12" t="s">
        <v>764</v>
      </c>
      <c r="AX89" s="12" t="s">
        <v>68</v>
      </c>
      <c r="AY89" s="243" t="s">
        <v>118</v>
      </c>
    </row>
    <row r="90" spans="1:51" s="14" customFormat="1" ht="12">
      <c r="A90" s="14"/>
      <c r="B90" s="256"/>
      <c r="C90" s="257"/>
      <c r="D90" s="212" t="s">
        <v>762</v>
      </c>
      <c r="E90" s="258" t="s">
        <v>19</v>
      </c>
      <c r="F90" s="259" t="s">
        <v>905</v>
      </c>
      <c r="G90" s="257"/>
      <c r="H90" s="260">
        <v>147</v>
      </c>
      <c r="I90" s="261"/>
      <c r="J90" s="257"/>
      <c r="K90" s="257"/>
      <c r="L90" s="262"/>
      <c r="M90" s="263"/>
      <c r="N90" s="264"/>
      <c r="O90" s="264"/>
      <c r="P90" s="264"/>
      <c r="Q90" s="264"/>
      <c r="R90" s="264"/>
      <c r="S90" s="264"/>
      <c r="T90" s="265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66" t="s">
        <v>762</v>
      </c>
      <c r="AU90" s="266" t="s">
        <v>76</v>
      </c>
      <c r="AV90" s="14" t="s">
        <v>117</v>
      </c>
      <c r="AW90" s="14" t="s">
        <v>764</v>
      </c>
      <c r="AX90" s="14" t="s">
        <v>76</v>
      </c>
      <c r="AY90" s="266" t="s">
        <v>118</v>
      </c>
    </row>
    <row r="91" spans="1:65" s="2" customFormat="1" ht="16.5" customHeight="1">
      <c r="A91" s="39"/>
      <c r="B91" s="40"/>
      <c r="C91" s="217" t="s">
        <v>129</v>
      </c>
      <c r="D91" s="217" t="s">
        <v>188</v>
      </c>
      <c r="E91" s="218" t="s">
        <v>906</v>
      </c>
      <c r="F91" s="219" t="s">
        <v>907</v>
      </c>
      <c r="G91" s="220" t="s">
        <v>122</v>
      </c>
      <c r="H91" s="221">
        <v>147</v>
      </c>
      <c r="I91" s="222"/>
      <c r="J91" s="223">
        <f>ROUND(I91*H91,2)</f>
        <v>0</v>
      </c>
      <c r="K91" s="224"/>
      <c r="L91" s="225"/>
      <c r="M91" s="226" t="s">
        <v>19</v>
      </c>
      <c r="N91" s="227" t="s">
        <v>39</v>
      </c>
      <c r="O91" s="85"/>
      <c r="P91" s="208">
        <f>O91*H91</f>
        <v>0</v>
      </c>
      <c r="Q91" s="208">
        <v>0</v>
      </c>
      <c r="R91" s="208">
        <f>Q91*H91</f>
        <v>0</v>
      </c>
      <c r="S91" s="208">
        <v>0</v>
      </c>
      <c r="T91" s="209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0" t="s">
        <v>191</v>
      </c>
      <c r="AT91" s="210" t="s">
        <v>188</v>
      </c>
      <c r="AU91" s="210" t="s">
        <v>76</v>
      </c>
      <c r="AY91" s="18" t="s">
        <v>118</v>
      </c>
      <c r="BE91" s="211">
        <f>IF(N91="základní",J91,0)</f>
        <v>0</v>
      </c>
      <c r="BF91" s="211">
        <f>IF(N91="snížená",J91,0)</f>
        <v>0</v>
      </c>
      <c r="BG91" s="211">
        <f>IF(N91="zákl. přenesená",J91,0)</f>
        <v>0</v>
      </c>
      <c r="BH91" s="211">
        <f>IF(N91="sníž. přenesená",J91,0)</f>
        <v>0</v>
      </c>
      <c r="BI91" s="211">
        <f>IF(N91="nulová",J91,0)</f>
        <v>0</v>
      </c>
      <c r="BJ91" s="18" t="s">
        <v>76</v>
      </c>
      <c r="BK91" s="211">
        <f>ROUND(I91*H91,2)</f>
        <v>0</v>
      </c>
      <c r="BL91" s="18" t="s">
        <v>191</v>
      </c>
      <c r="BM91" s="210" t="s">
        <v>908</v>
      </c>
    </row>
    <row r="92" spans="1:65" s="2" customFormat="1" ht="24.15" customHeight="1">
      <c r="A92" s="39"/>
      <c r="B92" s="40"/>
      <c r="C92" s="198" t="s">
        <v>117</v>
      </c>
      <c r="D92" s="198" t="s">
        <v>119</v>
      </c>
      <c r="E92" s="199" t="s">
        <v>909</v>
      </c>
      <c r="F92" s="200" t="s">
        <v>910</v>
      </c>
      <c r="G92" s="201" t="s">
        <v>132</v>
      </c>
      <c r="H92" s="202">
        <v>9</v>
      </c>
      <c r="I92" s="203"/>
      <c r="J92" s="204">
        <f>ROUND(I92*H92,2)</f>
        <v>0</v>
      </c>
      <c r="K92" s="205"/>
      <c r="L92" s="45"/>
      <c r="M92" s="206" t="s">
        <v>19</v>
      </c>
      <c r="N92" s="207" t="s">
        <v>39</v>
      </c>
      <c r="O92" s="85"/>
      <c r="P92" s="208">
        <f>O92*H92</f>
        <v>0</v>
      </c>
      <c r="Q92" s="208">
        <v>0</v>
      </c>
      <c r="R92" s="208">
        <f>Q92*H92</f>
        <v>0</v>
      </c>
      <c r="S92" s="208">
        <v>0</v>
      </c>
      <c r="T92" s="209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0" t="s">
        <v>123</v>
      </c>
      <c r="AT92" s="210" t="s">
        <v>119</v>
      </c>
      <c r="AU92" s="210" t="s">
        <v>76</v>
      </c>
      <c r="AY92" s="18" t="s">
        <v>118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18" t="s">
        <v>76</v>
      </c>
      <c r="BK92" s="211">
        <f>ROUND(I92*H92,2)</f>
        <v>0</v>
      </c>
      <c r="BL92" s="18" t="s">
        <v>123</v>
      </c>
      <c r="BM92" s="210" t="s">
        <v>911</v>
      </c>
    </row>
    <row r="93" spans="1:65" s="2" customFormat="1" ht="16.5" customHeight="1">
      <c r="A93" s="39"/>
      <c r="B93" s="40"/>
      <c r="C93" s="217" t="s">
        <v>139</v>
      </c>
      <c r="D93" s="217" t="s">
        <v>188</v>
      </c>
      <c r="E93" s="218" t="s">
        <v>912</v>
      </c>
      <c r="F93" s="219" t="s">
        <v>913</v>
      </c>
      <c r="G93" s="220" t="s">
        <v>132</v>
      </c>
      <c r="H93" s="221">
        <v>9</v>
      </c>
      <c r="I93" s="222"/>
      <c r="J93" s="223">
        <f>ROUND(I93*H93,2)</f>
        <v>0</v>
      </c>
      <c r="K93" s="224"/>
      <c r="L93" s="225"/>
      <c r="M93" s="226" t="s">
        <v>19</v>
      </c>
      <c r="N93" s="227" t="s">
        <v>39</v>
      </c>
      <c r="O93" s="85"/>
      <c r="P93" s="208">
        <f>O93*H93</f>
        <v>0</v>
      </c>
      <c r="Q93" s="208">
        <v>0</v>
      </c>
      <c r="R93" s="208">
        <f>Q93*H93</f>
        <v>0</v>
      </c>
      <c r="S93" s="208">
        <v>0</v>
      </c>
      <c r="T93" s="209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0" t="s">
        <v>191</v>
      </c>
      <c r="AT93" s="210" t="s">
        <v>188</v>
      </c>
      <c r="AU93" s="210" t="s">
        <v>76</v>
      </c>
      <c r="AY93" s="18" t="s">
        <v>118</v>
      </c>
      <c r="BE93" s="211">
        <f>IF(N93="základní",J93,0)</f>
        <v>0</v>
      </c>
      <c r="BF93" s="211">
        <f>IF(N93="snížená",J93,0)</f>
        <v>0</v>
      </c>
      <c r="BG93" s="211">
        <f>IF(N93="zákl. přenesená",J93,0)</f>
        <v>0</v>
      </c>
      <c r="BH93" s="211">
        <f>IF(N93="sníž. přenesená",J93,0)</f>
        <v>0</v>
      </c>
      <c r="BI93" s="211">
        <f>IF(N93="nulová",J93,0)</f>
        <v>0</v>
      </c>
      <c r="BJ93" s="18" t="s">
        <v>76</v>
      </c>
      <c r="BK93" s="211">
        <f>ROUND(I93*H93,2)</f>
        <v>0</v>
      </c>
      <c r="BL93" s="18" t="s">
        <v>191</v>
      </c>
      <c r="BM93" s="210" t="s">
        <v>914</v>
      </c>
    </row>
    <row r="94" spans="1:65" s="2" customFormat="1" ht="24.15" customHeight="1">
      <c r="A94" s="39"/>
      <c r="B94" s="40"/>
      <c r="C94" s="198" t="s">
        <v>143</v>
      </c>
      <c r="D94" s="198" t="s">
        <v>119</v>
      </c>
      <c r="E94" s="199" t="s">
        <v>915</v>
      </c>
      <c r="F94" s="200" t="s">
        <v>916</v>
      </c>
      <c r="G94" s="201" t="s">
        <v>122</v>
      </c>
      <c r="H94" s="202">
        <v>16</v>
      </c>
      <c r="I94" s="203"/>
      <c r="J94" s="204">
        <f>ROUND(I94*H94,2)</f>
        <v>0</v>
      </c>
      <c r="K94" s="205"/>
      <c r="L94" s="45"/>
      <c r="M94" s="206" t="s">
        <v>19</v>
      </c>
      <c r="N94" s="207" t="s">
        <v>39</v>
      </c>
      <c r="O94" s="85"/>
      <c r="P94" s="208">
        <f>O94*H94</f>
        <v>0</v>
      </c>
      <c r="Q94" s="208">
        <v>0</v>
      </c>
      <c r="R94" s="208">
        <f>Q94*H94</f>
        <v>0</v>
      </c>
      <c r="S94" s="208">
        <v>0</v>
      </c>
      <c r="T94" s="209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0" t="s">
        <v>123</v>
      </c>
      <c r="AT94" s="210" t="s">
        <v>119</v>
      </c>
      <c r="AU94" s="210" t="s">
        <v>76</v>
      </c>
      <c r="AY94" s="18" t="s">
        <v>118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18" t="s">
        <v>76</v>
      </c>
      <c r="BK94" s="211">
        <f>ROUND(I94*H94,2)</f>
        <v>0</v>
      </c>
      <c r="BL94" s="18" t="s">
        <v>123</v>
      </c>
      <c r="BM94" s="210" t="s">
        <v>917</v>
      </c>
    </row>
    <row r="95" spans="1:65" s="2" customFormat="1" ht="16.5" customHeight="1">
      <c r="A95" s="39"/>
      <c r="B95" s="40"/>
      <c r="C95" s="217" t="s">
        <v>147</v>
      </c>
      <c r="D95" s="217" t="s">
        <v>188</v>
      </c>
      <c r="E95" s="218" t="s">
        <v>918</v>
      </c>
      <c r="F95" s="219" t="s">
        <v>919</v>
      </c>
      <c r="G95" s="220" t="s">
        <v>122</v>
      </c>
      <c r="H95" s="221">
        <v>16</v>
      </c>
      <c r="I95" s="222"/>
      <c r="J95" s="223">
        <f>ROUND(I95*H95,2)</f>
        <v>0</v>
      </c>
      <c r="K95" s="224"/>
      <c r="L95" s="225"/>
      <c r="M95" s="226" t="s">
        <v>19</v>
      </c>
      <c r="N95" s="227" t="s">
        <v>39</v>
      </c>
      <c r="O95" s="85"/>
      <c r="P95" s="208">
        <f>O95*H95</f>
        <v>0</v>
      </c>
      <c r="Q95" s="208">
        <v>0</v>
      </c>
      <c r="R95" s="208">
        <f>Q95*H95</f>
        <v>0</v>
      </c>
      <c r="S95" s="208">
        <v>0</v>
      </c>
      <c r="T95" s="209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0" t="s">
        <v>191</v>
      </c>
      <c r="AT95" s="210" t="s">
        <v>188</v>
      </c>
      <c r="AU95" s="210" t="s">
        <v>76</v>
      </c>
      <c r="AY95" s="18" t="s">
        <v>118</v>
      </c>
      <c r="BE95" s="211">
        <f>IF(N95="základní",J95,0)</f>
        <v>0</v>
      </c>
      <c r="BF95" s="211">
        <f>IF(N95="snížená",J95,0)</f>
        <v>0</v>
      </c>
      <c r="BG95" s="211">
        <f>IF(N95="zákl. přenesená",J95,0)</f>
        <v>0</v>
      </c>
      <c r="BH95" s="211">
        <f>IF(N95="sníž. přenesená",J95,0)</f>
        <v>0</v>
      </c>
      <c r="BI95" s="211">
        <f>IF(N95="nulová",J95,0)</f>
        <v>0</v>
      </c>
      <c r="BJ95" s="18" t="s">
        <v>76</v>
      </c>
      <c r="BK95" s="211">
        <f>ROUND(I95*H95,2)</f>
        <v>0</v>
      </c>
      <c r="BL95" s="18" t="s">
        <v>191</v>
      </c>
      <c r="BM95" s="210" t="s">
        <v>920</v>
      </c>
    </row>
    <row r="96" spans="1:65" s="2" customFormat="1" ht="16.5" customHeight="1">
      <c r="A96" s="39"/>
      <c r="B96" s="40"/>
      <c r="C96" s="198" t="s">
        <v>151</v>
      </c>
      <c r="D96" s="198" t="s">
        <v>119</v>
      </c>
      <c r="E96" s="199" t="s">
        <v>921</v>
      </c>
      <c r="F96" s="200" t="s">
        <v>922</v>
      </c>
      <c r="G96" s="201" t="s">
        <v>132</v>
      </c>
      <c r="H96" s="202">
        <v>22</v>
      </c>
      <c r="I96" s="203"/>
      <c r="J96" s="204">
        <f>ROUND(I96*H96,2)</f>
        <v>0</v>
      </c>
      <c r="K96" s="205"/>
      <c r="L96" s="45"/>
      <c r="M96" s="206" t="s">
        <v>19</v>
      </c>
      <c r="N96" s="207" t="s">
        <v>39</v>
      </c>
      <c r="O96" s="85"/>
      <c r="P96" s="208">
        <f>O96*H96</f>
        <v>0</v>
      </c>
      <c r="Q96" s="208">
        <v>0</v>
      </c>
      <c r="R96" s="208">
        <f>Q96*H96</f>
        <v>0</v>
      </c>
      <c r="S96" s="208">
        <v>0</v>
      </c>
      <c r="T96" s="209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0" t="s">
        <v>262</v>
      </c>
      <c r="AT96" s="210" t="s">
        <v>119</v>
      </c>
      <c r="AU96" s="210" t="s">
        <v>76</v>
      </c>
      <c r="AY96" s="18" t="s">
        <v>118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8" t="s">
        <v>76</v>
      </c>
      <c r="BK96" s="211">
        <f>ROUND(I96*H96,2)</f>
        <v>0</v>
      </c>
      <c r="BL96" s="18" t="s">
        <v>262</v>
      </c>
      <c r="BM96" s="210" t="s">
        <v>923</v>
      </c>
    </row>
    <row r="97" spans="1:65" s="2" customFormat="1" ht="16.5" customHeight="1">
      <c r="A97" s="39"/>
      <c r="B97" s="40"/>
      <c r="C97" s="198" t="s">
        <v>155</v>
      </c>
      <c r="D97" s="198" t="s">
        <v>119</v>
      </c>
      <c r="E97" s="199" t="s">
        <v>713</v>
      </c>
      <c r="F97" s="200" t="s">
        <v>714</v>
      </c>
      <c r="G97" s="201" t="s">
        <v>132</v>
      </c>
      <c r="H97" s="202">
        <v>1</v>
      </c>
      <c r="I97" s="203"/>
      <c r="J97" s="204">
        <f>ROUND(I97*H97,2)</f>
        <v>0</v>
      </c>
      <c r="K97" s="205"/>
      <c r="L97" s="45"/>
      <c r="M97" s="206" t="s">
        <v>19</v>
      </c>
      <c r="N97" s="207" t="s">
        <v>39</v>
      </c>
      <c r="O97" s="85"/>
      <c r="P97" s="208">
        <f>O97*H97</f>
        <v>0</v>
      </c>
      <c r="Q97" s="208">
        <v>0</v>
      </c>
      <c r="R97" s="208">
        <f>Q97*H97</f>
        <v>0</v>
      </c>
      <c r="S97" s="208">
        <v>0</v>
      </c>
      <c r="T97" s="209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0" t="s">
        <v>262</v>
      </c>
      <c r="AT97" s="210" t="s">
        <v>119</v>
      </c>
      <c r="AU97" s="210" t="s">
        <v>76</v>
      </c>
      <c r="AY97" s="18" t="s">
        <v>118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18" t="s">
        <v>76</v>
      </c>
      <c r="BK97" s="211">
        <f>ROUND(I97*H97,2)</f>
        <v>0</v>
      </c>
      <c r="BL97" s="18" t="s">
        <v>262</v>
      </c>
      <c r="BM97" s="210" t="s">
        <v>924</v>
      </c>
    </row>
    <row r="98" spans="1:65" s="2" customFormat="1" ht="16.5" customHeight="1">
      <c r="A98" s="39"/>
      <c r="B98" s="40"/>
      <c r="C98" s="217" t="s">
        <v>159</v>
      </c>
      <c r="D98" s="217" t="s">
        <v>188</v>
      </c>
      <c r="E98" s="218" t="s">
        <v>925</v>
      </c>
      <c r="F98" s="219" t="s">
        <v>926</v>
      </c>
      <c r="G98" s="220" t="s">
        <v>132</v>
      </c>
      <c r="H98" s="221">
        <v>19</v>
      </c>
      <c r="I98" s="222"/>
      <c r="J98" s="223">
        <f>ROUND(I98*H98,2)</f>
        <v>0</v>
      </c>
      <c r="K98" s="224"/>
      <c r="L98" s="225"/>
      <c r="M98" s="226" t="s">
        <v>19</v>
      </c>
      <c r="N98" s="227" t="s">
        <v>39</v>
      </c>
      <c r="O98" s="85"/>
      <c r="P98" s="208">
        <f>O98*H98</f>
        <v>0</v>
      </c>
      <c r="Q98" s="208">
        <v>0</v>
      </c>
      <c r="R98" s="208">
        <f>Q98*H98</f>
        <v>0</v>
      </c>
      <c r="S98" s="208">
        <v>0</v>
      </c>
      <c r="T98" s="209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0" t="s">
        <v>191</v>
      </c>
      <c r="AT98" s="210" t="s">
        <v>188</v>
      </c>
      <c r="AU98" s="210" t="s">
        <v>76</v>
      </c>
      <c r="AY98" s="18" t="s">
        <v>118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18" t="s">
        <v>76</v>
      </c>
      <c r="BK98" s="211">
        <f>ROUND(I98*H98,2)</f>
        <v>0</v>
      </c>
      <c r="BL98" s="18" t="s">
        <v>191</v>
      </c>
      <c r="BM98" s="210" t="s">
        <v>927</v>
      </c>
    </row>
    <row r="99" spans="1:65" s="2" customFormat="1" ht="16.5" customHeight="1">
      <c r="A99" s="39"/>
      <c r="B99" s="40"/>
      <c r="C99" s="217" t="s">
        <v>163</v>
      </c>
      <c r="D99" s="217" t="s">
        <v>188</v>
      </c>
      <c r="E99" s="218" t="s">
        <v>928</v>
      </c>
      <c r="F99" s="219" t="s">
        <v>929</v>
      </c>
      <c r="G99" s="220" t="s">
        <v>132</v>
      </c>
      <c r="H99" s="221">
        <v>4</v>
      </c>
      <c r="I99" s="222"/>
      <c r="J99" s="223">
        <f>ROUND(I99*H99,2)</f>
        <v>0</v>
      </c>
      <c r="K99" s="224"/>
      <c r="L99" s="225"/>
      <c r="M99" s="226" t="s">
        <v>19</v>
      </c>
      <c r="N99" s="227" t="s">
        <v>39</v>
      </c>
      <c r="O99" s="85"/>
      <c r="P99" s="208">
        <f>O99*H99</f>
        <v>0</v>
      </c>
      <c r="Q99" s="208">
        <v>0</v>
      </c>
      <c r="R99" s="208">
        <f>Q99*H99</f>
        <v>0</v>
      </c>
      <c r="S99" s="208">
        <v>0</v>
      </c>
      <c r="T99" s="209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0" t="s">
        <v>191</v>
      </c>
      <c r="AT99" s="210" t="s">
        <v>188</v>
      </c>
      <c r="AU99" s="210" t="s">
        <v>76</v>
      </c>
      <c r="AY99" s="18" t="s">
        <v>118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18" t="s">
        <v>76</v>
      </c>
      <c r="BK99" s="211">
        <f>ROUND(I99*H99,2)</f>
        <v>0</v>
      </c>
      <c r="BL99" s="18" t="s">
        <v>191</v>
      </c>
      <c r="BM99" s="210" t="s">
        <v>930</v>
      </c>
    </row>
    <row r="100" spans="1:65" s="2" customFormat="1" ht="24.15" customHeight="1">
      <c r="A100" s="39"/>
      <c r="B100" s="40"/>
      <c r="C100" s="198" t="s">
        <v>167</v>
      </c>
      <c r="D100" s="198" t="s">
        <v>119</v>
      </c>
      <c r="E100" s="199" t="s">
        <v>931</v>
      </c>
      <c r="F100" s="200" t="s">
        <v>932</v>
      </c>
      <c r="G100" s="201" t="s">
        <v>132</v>
      </c>
      <c r="H100" s="202">
        <v>4</v>
      </c>
      <c r="I100" s="203"/>
      <c r="J100" s="204">
        <f>ROUND(I100*H100,2)</f>
        <v>0</v>
      </c>
      <c r="K100" s="205"/>
      <c r="L100" s="45"/>
      <c r="M100" s="206" t="s">
        <v>19</v>
      </c>
      <c r="N100" s="207" t="s">
        <v>39</v>
      </c>
      <c r="O100" s="85"/>
      <c r="P100" s="208">
        <f>O100*H100</f>
        <v>0</v>
      </c>
      <c r="Q100" s="208">
        <v>0</v>
      </c>
      <c r="R100" s="208">
        <f>Q100*H100</f>
        <v>0</v>
      </c>
      <c r="S100" s="208">
        <v>0</v>
      </c>
      <c r="T100" s="209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0" t="s">
        <v>262</v>
      </c>
      <c r="AT100" s="210" t="s">
        <v>119</v>
      </c>
      <c r="AU100" s="210" t="s">
        <v>76</v>
      </c>
      <c r="AY100" s="18" t="s">
        <v>118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8" t="s">
        <v>76</v>
      </c>
      <c r="BK100" s="211">
        <f>ROUND(I100*H100,2)</f>
        <v>0</v>
      </c>
      <c r="BL100" s="18" t="s">
        <v>262</v>
      </c>
      <c r="BM100" s="210" t="s">
        <v>933</v>
      </c>
    </row>
    <row r="101" spans="1:65" s="2" customFormat="1" ht="16.5" customHeight="1">
      <c r="A101" s="39"/>
      <c r="B101" s="40"/>
      <c r="C101" s="217" t="s">
        <v>171</v>
      </c>
      <c r="D101" s="217" t="s">
        <v>188</v>
      </c>
      <c r="E101" s="218" t="s">
        <v>934</v>
      </c>
      <c r="F101" s="219" t="s">
        <v>935</v>
      </c>
      <c r="G101" s="220" t="s">
        <v>132</v>
      </c>
      <c r="H101" s="221">
        <v>4</v>
      </c>
      <c r="I101" s="222"/>
      <c r="J101" s="223">
        <f>ROUND(I101*H101,2)</f>
        <v>0</v>
      </c>
      <c r="K101" s="224"/>
      <c r="L101" s="225"/>
      <c r="M101" s="226" t="s">
        <v>19</v>
      </c>
      <c r="N101" s="227" t="s">
        <v>39</v>
      </c>
      <c r="O101" s="85"/>
      <c r="P101" s="208">
        <f>O101*H101</f>
        <v>0</v>
      </c>
      <c r="Q101" s="208">
        <v>0</v>
      </c>
      <c r="R101" s="208">
        <f>Q101*H101</f>
        <v>0</v>
      </c>
      <c r="S101" s="208">
        <v>0</v>
      </c>
      <c r="T101" s="20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0" t="s">
        <v>191</v>
      </c>
      <c r="AT101" s="210" t="s">
        <v>188</v>
      </c>
      <c r="AU101" s="210" t="s">
        <v>76</v>
      </c>
      <c r="AY101" s="18" t="s">
        <v>118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8" t="s">
        <v>76</v>
      </c>
      <c r="BK101" s="211">
        <f>ROUND(I101*H101,2)</f>
        <v>0</v>
      </c>
      <c r="BL101" s="18" t="s">
        <v>191</v>
      </c>
      <c r="BM101" s="210" t="s">
        <v>936</v>
      </c>
    </row>
    <row r="102" spans="1:65" s="2" customFormat="1" ht="16.5" customHeight="1">
      <c r="A102" s="39"/>
      <c r="B102" s="40"/>
      <c r="C102" s="217" t="s">
        <v>175</v>
      </c>
      <c r="D102" s="217" t="s">
        <v>188</v>
      </c>
      <c r="E102" s="218" t="s">
        <v>937</v>
      </c>
      <c r="F102" s="219" t="s">
        <v>938</v>
      </c>
      <c r="G102" s="220" t="s">
        <v>132</v>
      </c>
      <c r="H102" s="221">
        <v>4</v>
      </c>
      <c r="I102" s="222"/>
      <c r="J102" s="223">
        <f>ROUND(I102*H102,2)</f>
        <v>0</v>
      </c>
      <c r="K102" s="224"/>
      <c r="L102" s="225"/>
      <c r="M102" s="226" t="s">
        <v>19</v>
      </c>
      <c r="N102" s="227" t="s">
        <v>39</v>
      </c>
      <c r="O102" s="85"/>
      <c r="P102" s="208">
        <f>O102*H102</f>
        <v>0</v>
      </c>
      <c r="Q102" s="208">
        <v>0</v>
      </c>
      <c r="R102" s="208">
        <f>Q102*H102</f>
        <v>0</v>
      </c>
      <c r="S102" s="208">
        <v>0</v>
      </c>
      <c r="T102" s="20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0" t="s">
        <v>191</v>
      </c>
      <c r="AT102" s="210" t="s">
        <v>188</v>
      </c>
      <c r="AU102" s="210" t="s">
        <v>76</v>
      </c>
      <c r="AY102" s="18" t="s">
        <v>118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18" t="s">
        <v>76</v>
      </c>
      <c r="BK102" s="211">
        <f>ROUND(I102*H102,2)</f>
        <v>0</v>
      </c>
      <c r="BL102" s="18" t="s">
        <v>191</v>
      </c>
      <c r="BM102" s="210" t="s">
        <v>939</v>
      </c>
    </row>
    <row r="103" spans="1:65" s="2" customFormat="1" ht="16.5" customHeight="1">
      <c r="A103" s="39"/>
      <c r="B103" s="40"/>
      <c r="C103" s="198" t="s">
        <v>8</v>
      </c>
      <c r="D103" s="198" t="s">
        <v>119</v>
      </c>
      <c r="E103" s="199" t="s">
        <v>940</v>
      </c>
      <c r="F103" s="200" t="s">
        <v>941</v>
      </c>
      <c r="G103" s="201" t="s">
        <v>132</v>
      </c>
      <c r="H103" s="202">
        <v>1</v>
      </c>
      <c r="I103" s="203"/>
      <c r="J103" s="204">
        <f>ROUND(I103*H103,2)</f>
        <v>0</v>
      </c>
      <c r="K103" s="205"/>
      <c r="L103" s="45"/>
      <c r="M103" s="206" t="s">
        <v>19</v>
      </c>
      <c r="N103" s="207" t="s">
        <v>39</v>
      </c>
      <c r="O103" s="85"/>
      <c r="P103" s="208">
        <f>O103*H103</f>
        <v>0</v>
      </c>
      <c r="Q103" s="208">
        <v>0</v>
      </c>
      <c r="R103" s="208">
        <f>Q103*H103</f>
        <v>0</v>
      </c>
      <c r="S103" s="208">
        <v>0</v>
      </c>
      <c r="T103" s="209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0" t="s">
        <v>262</v>
      </c>
      <c r="AT103" s="210" t="s">
        <v>119</v>
      </c>
      <c r="AU103" s="210" t="s">
        <v>76</v>
      </c>
      <c r="AY103" s="18" t="s">
        <v>118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18" t="s">
        <v>76</v>
      </c>
      <c r="BK103" s="211">
        <f>ROUND(I103*H103,2)</f>
        <v>0</v>
      </c>
      <c r="BL103" s="18" t="s">
        <v>262</v>
      </c>
      <c r="BM103" s="210" t="s">
        <v>942</v>
      </c>
    </row>
    <row r="104" spans="1:65" s="2" customFormat="1" ht="16.5" customHeight="1">
      <c r="A104" s="39"/>
      <c r="B104" s="40"/>
      <c r="C104" s="198" t="s">
        <v>183</v>
      </c>
      <c r="D104" s="198" t="s">
        <v>119</v>
      </c>
      <c r="E104" s="199" t="s">
        <v>943</v>
      </c>
      <c r="F104" s="200" t="s">
        <v>944</v>
      </c>
      <c r="G104" s="201" t="s">
        <v>132</v>
      </c>
      <c r="H104" s="202">
        <v>2</v>
      </c>
      <c r="I104" s="203"/>
      <c r="J104" s="204">
        <f>ROUND(I104*H104,2)</f>
        <v>0</v>
      </c>
      <c r="K104" s="205"/>
      <c r="L104" s="45"/>
      <c r="M104" s="206" t="s">
        <v>19</v>
      </c>
      <c r="N104" s="207" t="s">
        <v>39</v>
      </c>
      <c r="O104" s="85"/>
      <c r="P104" s="208">
        <f>O104*H104</f>
        <v>0</v>
      </c>
      <c r="Q104" s="208">
        <v>0</v>
      </c>
      <c r="R104" s="208">
        <f>Q104*H104</f>
        <v>0</v>
      </c>
      <c r="S104" s="208">
        <v>0</v>
      </c>
      <c r="T104" s="209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0" t="s">
        <v>262</v>
      </c>
      <c r="AT104" s="210" t="s">
        <v>119</v>
      </c>
      <c r="AU104" s="210" t="s">
        <v>76</v>
      </c>
      <c r="AY104" s="18" t="s">
        <v>118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18" t="s">
        <v>76</v>
      </c>
      <c r="BK104" s="211">
        <f>ROUND(I104*H104,2)</f>
        <v>0</v>
      </c>
      <c r="BL104" s="18" t="s">
        <v>262</v>
      </c>
      <c r="BM104" s="210" t="s">
        <v>945</v>
      </c>
    </row>
    <row r="105" spans="1:65" s="2" customFormat="1" ht="16.5" customHeight="1">
      <c r="A105" s="39"/>
      <c r="B105" s="40"/>
      <c r="C105" s="198" t="s">
        <v>187</v>
      </c>
      <c r="D105" s="198" t="s">
        <v>119</v>
      </c>
      <c r="E105" s="199" t="s">
        <v>946</v>
      </c>
      <c r="F105" s="200" t="s">
        <v>947</v>
      </c>
      <c r="G105" s="201" t="s">
        <v>132</v>
      </c>
      <c r="H105" s="202">
        <v>1</v>
      </c>
      <c r="I105" s="203"/>
      <c r="J105" s="204">
        <f>ROUND(I105*H105,2)</f>
        <v>0</v>
      </c>
      <c r="K105" s="205"/>
      <c r="L105" s="45"/>
      <c r="M105" s="206" t="s">
        <v>19</v>
      </c>
      <c r="N105" s="207" t="s">
        <v>39</v>
      </c>
      <c r="O105" s="85"/>
      <c r="P105" s="208">
        <f>O105*H105</f>
        <v>0</v>
      </c>
      <c r="Q105" s="208">
        <v>0</v>
      </c>
      <c r="R105" s="208">
        <f>Q105*H105</f>
        <v>0</v>
      </c>
      <c r="S105" s="208">
        <v>0</v>
      </c>
      <c r="T105" s="209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0" t="s">
        <v>262</v>
      </c>
      <c r="AT105" s="210" t="s">
        <v>119</v>
      </c>
      <c r="AU105" s="210" t="s">
        <v>76</v>
      </c>
      <c r="AY105" s="18" t="s">
        <v>118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18" t="s">
        <v>76</v>
      </c>
      <c r="BK105" s="211">
        <f>ROUND(I105*H105,2)</f>
        <v>0</v>
      </c>
      <c r="BL105" s="18" t="s">
        <v>262</v>
      </c>
      <c r="BM105" s="210" t="s">
        <v>948</v>
      </c>
    </row>
    <row r="106" spans="1:65" s="2" customFormat="1" ht="16.5" customHeight="1">
      <c r="A106" s="39"/>
      <c r="B106" s="40"/>
      <c r="C106" s="198" t="s">
        <v>193</v>
      </c>
      <c r="D106" s="198" t="s">
        <v>119</v>
      </c>
      <c r="E106" s="199" t="s">
        <v>616</v>
      </c>
      <c r="F106" s="200" t="s">
        <v>949</v>
      </c>
      <c r="G106" s="201" t="s">
        <v>613</v>
      </c>
      <c r="H106" s="202">
        <v>20</v>
      </c>
      <c r="I106" s="203"/>
      <c r="J106" s="204">
        <f>ROUND(I106*H106,2)</f>
        <v>0</v>
      </c>
      <c r="K106" s="205"/>
      <c r="L106" s="45"/>
      <c r="M106" s="206" t="s">
        <v>19</v>
      </c>
      <c r="N106" s="207" t="s">
        <v>39</v>
      </c>
      <c r="O106" s="85"/>
      <c r="P106" s="208">
        <f>O106*H106</f>
        <v>0</v>
      </c>
      <c r="Q106" s="208">
        <v>0</v>
      </c>
      <c r="R106" s="208">
        <f>Q106*H106</f>
        <v>0</v>
      </c>
      <c r="S106" s="208">
        <v>0</v>
      </c>
      <c r="T106" s="209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0" t="s">
        <v>262</v>
      </c>
      <c r="AT106" s="210" t="s">
        <v>119</v>
      </c>
      <c r="AU106" s="210" t="s">
        <v>76</v>
      </c>
      <c r="AY106" s="18" t="s">
        <v>118</v>
      </c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18" t="s">
        <v>76</v>
      </c>
      <c r="BK106" s="211">
        <f>ROUND(I106*H106,2)</f>
        <v>0</v>
      </c>
      <c r="BL106" s="18" t="s">
        <v>262</v>
      </c>
      <c r="BM106" s="210" t="s">
        <v>950</v>
      </c>
    </row>
    <row r="107" spans="1:65" s="2" customFormat="1" ht="16.5" customHeight="1">
      <c r="A107" s="39"/>
      <c r="B107" s="40"/>
      <c r="C107" s="198" t="s">
        <v>197</v>
      </c>
      <c r="D107" s="198" t="s">
        <v>119</v>
      </c>
      <c r="E107" s="199" t="s">
        <v>628</v>
      </c>
      <c r="F107" s="200" t="s">
        <v>951</v>
      </c>
      <c r="G107" s="201" t="s">
        <v>613</v>
      </c>
      <c r="H107" s="202">
        <v>20</v>
      </c>
      <c r="I107" s="203"/>
      <c r="J107" s="204">
        <f>ROUND(I107*H107,2)</f>
        <v>0</v>
      </c>
      <c r="K107" s="205"/>
      <c r="L107" s="45"/>
      <c r="M107" s="254" t="s">
        <v>19</v>
      </c>
      <c r="N107" s="255" t="s">
        <v>39</v>
      </c>
      <c r="O107" s="230"/>
      <c r="P107" s="231">
        <f>O107*H107</f>
        <v>0</v>
      </c>
      <c r="Q107" s="231">
        <v>0</v>
      </c>
      <c r="R107" s="231">
        <f>Q107*H107</f>
        <v>0</v>
      </c>
      <c r="S107" s="231">
        <v>0</v>
      </c>
      <c r="T107" s="232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0" t="s">
        <v>123</v>
      </c>
      <c r="AT107" s="210" t="s">
        <v>119</v>
      </c>
      <c r="AU107" s="210" t="s">
        <v>76</v>
      </c>
      <c r="AY107" s="18" t="s">
        <v>118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18" t="s">
        <v>76</v>
      </c>
      <c r="BK107" s="211">
        <f>ROUND(I107*H107,2)</f>
        <v>0</v>
      </c>
      <c r="BL107" s="18" t="s">
        <v>123</v>
      </c>
      <c r="BM107" s="210" t="s">
        <v>952</v>
      </c>
    </row>
    <row r="108" spans="1:31" s="2" customFormat="1" ht="6.95" customHeight="1">
      <c r="A108" s="39"/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45"/>
      <c r="M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</sheetData>
  <sheetProtection password="CC35" sheet="1" objects="1" scenarios="1" formatColumns="0" formatRows="0" autoFilter="0"/>
  <autoFilter ref="C79:K107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78</v>
      </c>
    </row>
    <row r="4" spans="2:46" s="1" customFormat="1" ht="24.95" customHeight="1">
      <c r="B4" s="21"/>
      <c r="D4" s="131" t="s">
        <v>94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Oprava rozvodny NN v TS- KV Horní nádraží_2023/OPRAVA Č.1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953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9. 5. 2023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22</v>
      </c>
      <c r="F15" s="39"/>
      <c r="G15" s="39"/>
      <c r="H15" s="39"/>
      <c r="I15" s="133" t="s">
        <v>27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22</v>
      </c>
      <c r="F21" s="39"/>
      <c r="G21" s="39"/>
      <c r="H21" s="39"/>
      <c r="I21" s="133" t="s">
        <v>27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31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22</v>
      </c>
      <c r="F24" s="39"/>
      <c r="G24" s="39"/>
      <c r="H24" s="39"/>
      <c r="I24" s="133" t="s">
        <v>27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32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34</v>
      </c>
      <c r="E30" s="39"/>
      <c r="F30" s="39"/>
      <c r="G30" s="39"/>
      <c r="H30" s="39"/>
      <c r="I30" s="39"/>
      <c r="J30" s="145">
        <f>ROUND(J86,2)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36</v>
      </c>
      <c r="G32" s="39"/>
      <c r="H32" s="39"/>
      <c r="I32" s="146" t="s">
        <v>35</v>
      </c>
      <c r="J32" s="146" t="s">
        <v>37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38</v>
      </c>
      <c r="E33" s="133" t="s">
        <v>39</v>
      </c>
      <c r="F33" s="148">
        <f>ROUND((SUM(BE86:BE193)),2)</f>
        <v>0</v>
      </c>
      <c r="G33" s="39"/>
      <c r="H33" s="39"/>
      <c r="I33" s="149">
        <v>0.21</v>
      </c>
      <c r="J33" s="148">
        <f>ROUND(((SUM(BE86:BE193))*I33),2)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40</v>
      </c>
      <c r="F34" s="148">
        <f>ROUND((SUM(BF86:BF193)),2)</f>
        <v>0</v>
      </c>
      <c r="G34" s="39"/>
      <c r="H34" s="39"/>
      <c r="I34" s="149">
        <v>0.15</v>
      </c>
      <c r="J34" s="148">
        <f>ROUND(((SUM(BF86:BF193))*I34),2)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41</v>
      </c>
      <c r="F35" s="148">
        <f>ROUND((SUM(BG86:BG193)),2)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42</v>
      </c>
      <c r="F36" s="148">
        <f>ROUND((SUM(BH86:BH193)),2)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43</v>
      </c>
      <c r="F37" s="148">
        <f>ROUND((SUM(BI86:BI193)),2)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44</v>
      </c>
      <c r="E39" s="152"/>
      <c r="F39" s="152"/>
      <c r="G39" s="153" t="s">
        <v>45</v>
      </c>
      <c r="H39" s="154" t="s">
        <v>46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Oprava rozvodny NN v TS- KV Horní nádraží_2023/OPRAVA Č.1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04 - zemní a pomocné práce (databáze ÚRS)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9. 5. 2023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31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66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pans="1:31" s="9" customFormat="1" ht="24.95" customHeight="1">
      <c r="A60" s="9"/>
      <c r="B60" s="166"/>
      <c r="C60" s="167"/>
      <c r="D60" s="168" t="s">
        <v>954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5" customFormat="1" ht="19.9" customHeight="1">
      <c r="A61" s="15"/>
      <c r="B61" s="267"/>
      <c r="C61" s="268"/>
      <c r="D61" s="269" t="s">
        <v>955</v>
      </c>
      <c r="E61" s="270"/>
      <c r="F61" s="270"/>
      <c r="G61" s="270"/>
      <c r="H61" s="270"/>
      <c r="I61" s="270"/>
      <c r="J61" s="271">
        <f>J88</f>
        <v>0</v>
      </c>
      <c r="K61" s="268"/>
      <c r="L61" s="272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5" customFormat="1" ht="19.9" customHeight="1">
      <c r="A62" s="15"/>
      <c r="B62" s="267"/>
      <c r="C62" s="268"/>
      <c r="D62" s="269" t="s">
        <v>956</v>
      </c>
      <c r="E62" s="270"/>
      <c r="F62" s="270"/>
      <c r="G62" s="270"/>
      <c r="H62" s="270"/>
      <c r="I62" s="270"/>
      <c r="J62" s="271">
        <f>J160</f>
        <v>0</v>
      </c>
      <c r="K62" s="268"/>
      <c r="L62" s="272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15" customFormat="1" ht="19.9" customHeight="1">
      <c r="A63" s="15"/>
      <c r="B63" s="267"/>
      <c r="C63" s="268"/>
      <c r="D63" s="269" t="s">
        <v>957</v>
      </c>
      <c r="E63" s="270"/>
      <c r="F63" s="270"/>
      <c r="G63" s="270"/>
      <c r="H63" s="270"/>
      <c r="I63" s="270"/>
      <c r="J63" s="271">
        <f>J164</f>
        <v>0</v>
      </c>
      <c r="K63" s="268"/>
      <c r="L63" s="272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9" customFormat="1" ht="24.95" customHeight="1">
      <c r="A64" s="9"/>
      <c r="B64" s="166"/>
      <c r="C64" s="167"/>
      <c r="D64" s="168" t="s">
        <v>958</v>
      </c>
      <c r="E64" s="169"/>
      <c r="F64" s="169"/>
      <c r="G64" s="169"/>
      <c r="H64" s="169"/>
      <c r="I64" s="169"/>
      <c r="J64" s="170">
        <f>J167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5" customFormat="1" ht="19.9" customHeight="1">
      <c r="A65" s="15"/>
      <c r="B65" s="267"/>
      <c r="C65" s="268"/>
      <c r="D65" s="269" t="s">
        <v>959</v>
      </c>
      <c r="E65" s="270"/>
      <c r="F65" s="270"/>
      <c r="G65" s="270"/>
      <c r="H65" s="270"/>
      <c r="I65" s="270"/>
      <c r="J65" s="271">
        <f>J168</f>
        <v>0</v>
      </c>
      <c r="K65" s="268"/>
      <c r="L65" s="272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9" customFormat="1" ht="24.95" customHeight="1">
      <c r="A66" s="9"/>
      <c r="B66" s="166"/>
      <c r="C66" s="167"/>
      <c r="D66" s="168" t="s">
        <v>960</v>
      </c>
      <c r="E66" s="169"/>
      <c r="F66" s="169"/>
      <c r="G66" s="169"/>
      <c r="H66" s="169"/>
      <c r="I66" s="169"/>
      <c r="J66" s="170">
        <f>J191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102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61" t="str">
        <f>E7</f>
        <v>Oprava rozvodny NN v TS- KV Horní nádraží_2023/OPRAVA Č.1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95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04 - zemní a pomocné práce (databáze ÚRS)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F12</f>
        <v xml:space="preserve"> </v>
      </c>
      <c r="G80" s="41"/>
      <c r="H80" s="41"/>
      <c r="I80" s="33" t="s">
        <v>23</v>
      </c>
      <c r="J80" s="73" t="str">
        <f>IF(J12="","",J12)</f>
        <v>9. 5. 2023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 xml:space="preserve"> </v>
      </c>
      <c r="G82" s="41"/>
      <c r="H82" s="41"/>
      <c r="I82" s="33" t="s">
        <v>30</v>
      </c>
      <c r="J82" s="37" t="str">
        <f>E21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28</v>
      </c>
      <c r="D83" s="41"/>
      <c r="E83" s="41"/>
      <c r="F83" s="28" t="str">
        <f>IF(E18="","",E18)</f>
        <v>Vyplň údaj</v>
      </c>
      <c r="G83" s="41"/>
      <c r="H83" s="41"/>
      <c r="I83" s="33" t="s">
        <v>31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0" customFormat="1" ht="29.25" customHeight="1">
      <c r="A85" s="172"/>
      <c r="B85" s="173"/>
      <c r="C85" s="174" t="s">
        <v>103</v>
      </c>
      <c r="D85" s="175" t="s">
        <v>53</v>
      </c>
      <c r="E85" s="175" t="s">
        <v>49</v>
      </c>
      <c r="F85" s="175" t="s">
        <v>50</v>
      </c>
      <c r="G85" s="175" t="s">
        <v>104</v>
      </c>
      <c r="H85" s="175" t="s">
        <v>105</v>
      </c>
      <c r="I85" s="175" t="s">
        <v>106</v>
      </c>
      <c r="J85" s="176" t="s">
        <v>99</v>
      </c>
      <c r="K85" s="177" t="s">
        <v>107</v>
      </c>
      <c r="L85" s="178"/>
      <c r="M85" s="93" t="s">
        <v>19</v>
      </c>
      <c r="N85" s="94" t="s">
        <v>38</v>
      </c>
      <c r="O85" s="94" t="s">
        <v>108</v>
      </c>
      <c r="P85" s="94" t="s">
        <v>109</v>
      </c>
      <c r="Q85" s="94" t="s">
        <v>110</v>
      </c>
      <c r="R85" s="94" t="s">
        <v>111</v>
      </c>
      <c r="S85" s="94" t="s">
        <v>112</v>
      </c>
      <c r="T85" s="95" t="s">
        <v>113</v>
      </c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</row>
    <row r="86" spans="1:63" s="2" customFormat="1" ht="22.8" customHeight="1">
      <c r="A86" s="39"/>
      <c r="B86" s="40"/>
      <c r="C86" s="100" t="s">
        <v>114</v>
      </c>
      <c r="D86" s="41"/>
      <c r="E86" s="41"/>
      <c r="F86" s="41"/>
      <c r="G86" s="41"/>
      <c r="H86" s="41"/>
      <c r="I86" s="41"/>
      <c r="J86" s="179">
        <f>BK86</f>
        <v>0</v>
      </c>
      <c r="K86" s="41"/>
      <c r="L86" s="45"/>
      <c r="M86" s="96"/>
      <c r="N86" s="180"/>
      <c r="O86" s="97"/>
      <c r="P86" s="181">
        <f>P87+P167+P191</f>
        <v>0</v>
      </c>
      <c r="Q86" s="97"/>
      <c r="R86" s="181">
        <f>R87+R167+R191</f>
        <v>111.90397953</v>
      </c>
      <c r="S86" s="97"/>
      <c r="T86" s="182">
        <f>T87+T167+T191</f>
        <v>102.029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67</v>
      </c>
      <c r="AU86" s="18" t="s">
        <v>100</v>
      </c>
      <c r="BK86" s="183">
        <f>BK87+BK167+BK191</f>
        <v>0</v>
      </c>
    </row>
    <row r="87" spans="1:63" s="11" customFormat="1" ht="25.9" customHeight="1">
      <c r="A87" s="11"/>
      <c r="B87" s="184"/>
      <c r="C87" s="185"/>
      <c r="D87" s="186" t="s">
        <v>67</v>
      </c>
      <c r="E87" s="187" t="s">
        <v>961</v>
      </c>
      <c r="F87" s="187" t="s">
        <v>962</v>
      </c>
      <c r="G87" s="185"/>
      <c r="H87" s="185"/>
      <c r="I87" s="188"/>
      <c r="J87" s="189">
        <f>BK87</f>
        <v>0</v>
      </c>
      <c r="K87" s="185"/>
      <c r="L87" s="190"/>
      <c r="M87" s="191"/>
      <c r="N87" s="192"/>
      <c r="O87" s="192"/>
      <c r="P87" s="193">
        <f>P88+P160+P164</f>
        <v>0</v>
      </c>
      <c r="Q87" s="192"/>
      <c r="R87" s="193">
        <f>R88+R160+R164</f>
        <v>102.528144</v>
      </c>
      <c r="S87" s="192"/>
      <c r="T87" s="194">
        <f>T88+T160+T164</f>
        <v>37.604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195" t="s">
        <v>76</v>
      </c>
      <c r="AT87" s="196" t="s">
        <v>67</v>
      </c>
      <c r="AU87" s="196" t="s">
        <v>68</v>
      </c>
      <c r="AY87" s="195" t="s">
        <v>118</v>
      </c>
      <c r="BK87" s="197">
        <f>BK88+BK160+BK164</f>
        <v>0</v>
      </c>
    </row>
    <row r="88" spans="1:63" s="11" customFormat="1" ht="22.8" customHeight="1">
      <c r="A88" s="11"/>
      <c r="B88" s="184"/>
      <c r="C88" s="185"/>
      <c r="D88" s="186" t="s">
        <v>67</v>
      </c>
      <c r="E88" s="273" t="s">
        <v>76</v>
      </c>
      <c r="F88" s="273" t="s">
        <v>963</v>
      </c>
      <c r="G88" s="185"/>
      <c r="H88" s="185"/>
      <c r="I88" s="188"/>
      <c r="J88" s="274">
        <f>BK88</f>
        <v>0</v>
      </c>
      <c r="K88" s="185"/>
      <c r="L88" s="190"/>
      <c r="M88" s="191"/>
      <c r="N88" s="192"/>
      <c r="O88" s="192"/>
      <c r="P88" s="193">
        <f>SUM(P89:P159)</f>
        <v>0</v>
      </c>
      <c r="Q88" s="192"/>
      <c r="R88" s="193">
        <f>SUM(R89:R159)</f>
        <v>78.940304</v>
      </c>
      <c r="S88" s="192"/>
      <c r="T88" s="194">
        <f>SUM(T89:T159)</f>
        <v>37.604</v>
      </c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R88" s="195" t="s">
        <v>76</v>
      </c>
      <c r="AT88" s="196" t="s">
        <v>67</v>
      </c>
      <c r="AU88" s="196" t="s">
        <v>76</v>
      </c>
      <c r="AY88" s="195" t="s">
        <v>118</v>
      </c>
      <c r="BK88" s="197">
        <f>SUM(BK89:BK159)</f>
        <v>0</v>
      </c>
    </row>
    <row r="89" spans="1:65" s="2" customFormat="1" ht="16.5" customHeight="1">
      <c r="A89" s="39"/>
      <c r="B89" s="40"/>
      <c r="C89" s="198" t="s">
        <v>76</v>
      </c>
      <c r="D89" s="198" t="s">
        <v>119</v>
      </c>
      <c r="E89" s="199" t="s">
        <v>964</v>
      </c>
      <c r="F89" s="200" t="s">
        <v>965</v>
      </c>
      <c r="G89" s="201" t="s">
        <v>132</v>
      </c>
      <c r="H89" s="202">
        <v>1</v>
      </c>
      <c r="I89" s="203"/>
      <c r="J89" s="204">
        <f>ROUND(I89*H89,2)</f>
        <v>0</v>
      </c>
      <c r="K89" s="205"/>
      <c r="L89" s="45"/>
      <c r="M89" s="206" t="s">
        <v>19</v>
      </c>
      <c r="N89" s="207" t="s">
        <v>39</v>
      </c>
      <c r="O89" s="85"/>
      <c r="P89" s="208">
        <f>O89*H89</f>
        <v>0</v>
      </c>
      <c r="Q89" s="208">
        <v>0</v>
      </c>
      <c r="R89" s="208">
        <f>Q89*H89</f>
        <v>0</v>
      </c>
      <c r="S89" s="208">
        <v>0</v>
      </c>
      <c r="T89" s="209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0" t="s">
        <v>117</v>
      </c>
      <c r="AT89" s="210" t="s">
        <v>119</v>
      </c>
      <c r="AU89" s="210" t="s">
        <v>78</v>
      </c>
      <c r="AY89" s="18" t="s">
        <v>118</v>
      </c>
      <c r="BE89" s="211">
        <f>IF(N89="základní",J89,0)</f>
        <v>0</v>
      </c>
      <c r="BF89" s="211">
        <f>IF(N89="snížená",J89,0)</f>
        <v>0</v>
      </c>
      <c r="BG89" s="211">
        <f>IF(N89="zákl. přenesená",J89,0)</f>
        <v>0</v>
      </c>
      <c r="BH89" s="211">
        <f>IF(N89="sníž. přenesená",J89,0)</f>
        <v>0</v>
      </c>
      <c r="BI89" s="211">
        <f>IF(N89="nulová",J89,0)</f>
        <v>0</v>
      </c>
      <c r="BJ89" s="18" t="s">
        <v>76</v>
      </c>
      <c r="BK89" s="211">
        <f>ROUND(I89*H89,2)</f>
        <v>0</v>
      </c>
      <c r="BL89" s="18" t="s">
        <v>117</v>
      </c>
      <c r="BM89" s="210" t="s">
        <v>966</v>
      </c>
    </row>
    <row r="90" spans="1:47" s="2" customFormat="1" ht="12">
      <c r="A90" s="39"/>
      <c r="B90" s="40"/>
      <c r="C90" s="41"/>
      <c r="D90" s="275" t="s">
        <v>967</v>
      </c>
      <c r="E90" s="41"/>
      <c r="F90" s="276" t="s">
        <v>968</v>
      </c>
      <c r="G90" s="41"/>
      <c r="H90" s="41"/>
      <c r="I90" s="214"/>
      <c r="J90" s="41"/>
      <c r="K90" s="41"/>
      <c r="L90" s="45"/>
      <c r="M90" s="215"/>
      <c r="N90" s="216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967</v>
      </c>
      <c r="AU90" s="18" t="s">
        <v>78</v>
      </c>
    </row>
    <row r="91" spans="1:65" s="2" customFormat="1" ht="16.5" customHeight="1">
      <c r="A91" s="39"/>
      <c r="B91" s="40"/>
      <c r="C91" s="198" t="s">
        <v>78</v>
      </c>
      <c r="D91" s="198" t="s">
        <v>119</v>
      </c>
      <c r="E91" s="199" t="s">
        <v>969</v>
      </c>
      <c r="F91" s="200" t="s">
        <v>970</v>
      </c>
      <c r="G91" s="201" t="s">
        <v>132</v>
      </c>
      <c r="H91" s="202">
        <v>1</v>
      </c>
      <c r="I91" s="203"/>
      <c r="J91" s="204">
        <f>ROUND(I91*H91,2)</f>
        <v>0</v>
      </c>
      <c r="K91" s="205"/>
      <c r="L91" s="45"/>
      <c r="M91" s="206" t="s">
        <v>19</v>
      </c>
      <c r="N91" s="207" t="s">
        <v>39</v>
      </c>
      <c r="O91" s="85"/>
      <c r="P91" s="208">
        <f>O91*H91</f>
        <v>0</v>
      </c>
      <c r="Q91" s="208">
        <v>0</v>
      </c>
      <c r="R91" s="208">
        <f>Q91*H91</f>
        <v>0</v>
      </c>
      <c r="S91" s="208">
        <v>0</v>
      </c>
      <c r="T91" s="209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0" t="s">
        <v>117</v>
      </c>
      <c r="AT91" s="210" t="s">
        <v>119</v>
      </c>
      <c r="AU91" s="210" t="s">
        <v>78</v>
      </c>
      <c r="AY91" s="18" t="s">
        <v>118</v>
      </c>
      <c r="BE91" s="211">
        <f>IF(N91="základní",J91,0)</f>
        <v>0</v>
      </c>
      <c r="BF91" s="211">
        <f>IF(N91="snížená",J91,0)</f>
        <v>0</v>
      </c>
      <c r="BG91" s="211">
        <f>IF(N91="zákl. přenesená",J91,0)</f>
        <v>0</v>
      </c>
      <c r="BH91" s="211">
        <f>IF(N91="sníž. přenesená",J91,0)</f>
        <v>0</v>
      </c>
      <c r="BI91" s="211">
        <f>IF(N91="nulová",J91,0)</f>
        <v>0</v>
      </c>
      <c r="BJ91" s="18" t="s">
        <v>76</v>
      </c>
      <c r="BK91" s="211">
        <f>ROUND(I91*H91,2)</f>
        <v>0</v>
      </c>
      <c r="BL91" s="18" t="s">
        <v>117</v>
      </c>
      <c r="BM91" s="210" t="s">
        <v>971</v>
      </c>
    </row>
    <row r="92" spans="1:47" s="2" customFormat="1" ht="12">
      <c r="A92" s="39"/>
      <c r="B92" s="40"/>
      <c r="C92" s="41"/>
      <c r="D92" s="275" t="s">
        <v>967</v>
      </c>
      <c r="E92" s="41"/>
      <c r="F92" s="276" t="s">
        <v>972</v>
      </c>
      <c r="G92" s="41"/>
      <c r="H92" s="41"/>
      <c r="I92" s="214"/>
      <c r="J92" s="41"/>
      <c r="K92" s="41"/>
      <c r="L92" s="45"/>
      <c r="M92" s="215"/>
      <c r="N92" s="216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967</v>
      </c>
      <c r="AU92" s="18" t="s">
        <v>78</v>
      </c>
    </row>
    <row r="93" spans="1:65" s="2" customFormat="1" ht="16.5" customHeight="1">
      <c r="A93" s="39"/>
      <c r="B93" s="40"/>
      <c r="C93" s="198" t="s">
        <v>129</v>
      </c>
      <c r="D93" s="198" t="s">
        <v>119</v>
      </c>
      <c r="E93" s="199" t="s">
        <v>973</v>
      </c>
      <c r="F93" s="200" t="s">
        <v>974</v>
      </c>
      <c r="G93" s="201" t="s">
        <v>132</v>
      </c>
      <c r="H93" s="202">
        <v>1</v>
      </c>
      <c r="I93" s="203"/>
      <c r="J93" s="204">
        <f>ROUND(I93*H93,2)</f>
        <v>0</v>
      </c>
      <c r="K93" s="205"/>
      <c r="L93" s="45"/>
      <c r="M93" s="206" t="s">
        <v>19</v>
      </c>
      <c r="N93" s="207" t="s">
        <v>39</v>
      </c>
      <c r="O93" s="85"/>
      <c r="P93" s="208">
        <f>O93*H93</f>
        <v>0</v>
      </c>
      <c r="Q93" s="208">
        <v>0</v>
      </c>
      <c r="R93" s="208">
        <f>Q93*H93</f>
        <v>0</v>
      </c>
      <c r="S93" s="208">
        <v>0</v>
      </c>
      <c r="T93" s="209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0" t="s">
        <v>117</v>
      </c>
      <c r="AT93" s="210" t="s">
        <v>119</v>
      </c>
      <c r="AU93" s="210" t="s">
        <v>78</v>
      </c>
      <c r="AY93" s="18" t="s">
        <v>118</v>
      </c>
      <c r="BE93" s="211">
        <f>IF(N93="základní",J93,0)</f>
        <v>0</v>
      </c>
      <c r="BF93" s="211">
        <f>IF(N93="snížená",J93,0)</f>
        <v>0</v>
      </c>
      <c r="BG93" s="211">
        <f>IF(N93="zákl. přenesená",J93,0)</f>
        <v>0</v>
      </c>
      <c r="BH93" s="211">
        <f>IF(N93="sníž. přenesená",J93,0)</f>
        <v>0</v>
      </c>
      <c r="BI93" s="211">
        <f>IF(N93="nulová",J93,0)</f>
        <v>0</v>
      </c>
      <c r="BJ93" s="18" t="s">
        <v>76</v>
      </c>
      <c r="BK93" s="211">
        <f>ROUND(I93*H93,2)</f>
        <v>0</v>
      </c>
      <c r="BL93" s="18" t="s">
        <v>117</v>
      </c>
      <c r="BM93" s="210" t="s">
        <v>975</v>
      </c>
    </row>
    <row r="94" spans="1:47" s="2" customFormat="1" ht="12">
      <c r="A94" s="39"/>
      <c r="B94" s="40"/>
      <c r="C94" s="41"/>
      <c r="D94" s="275" t="s">
        <v>967</v>
      </c>
      <c r="E94" s="41"/>
      <c r="F94" s="276" t="s">
        <v>976</v>
      </c>
      <c r="G94" s="41"/>
      <c r="H94" s="41"/>
      <c r="I94" s="214"/>
      <c r="J94" s="41"/>
      <c r="K94" s="41"/>
      <c r="L94" s="45"/>
      <c r="M94" s="215"/>
      <c r="N94" s="216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967</v>
      </c>
      <c r="AU94" s="18" t="s">
        <v>78</v>
      </c>
    </row>
    <row r="95" spans="1:65" s="2" customFormat="1" ht="21.75" customHeight="1">
      <c r="A95" s="39"/>
      <c r="B95" s="40"/>
      <c r="C95" s="198" t="s">
        <v>117</v>
      </c>
      <c r="D95" s="198" t="s">
        <v>119</v>
      </c>
      <c r="E95" s="199" t="s">
        <v>977</v>
      </c>
      <c r="F95" s="200" t="s">
        <v>978</v>
      </c>
      <c r="G95" s="201" t="s">
        <v>132</v>
      </c>
      <c r="H95" s="202">
        <v>10</v>
      </c>
      <c r="I95" s="203"/>
      <c r="J95" s="204">
        <f>ROUND(I95*H95,2)</f>
        <v>0</v>
      </c>
      <c r="K95" s="205"/>
      <c r="L95" s="45"/>
      <c r="M95" s="206" t="s">
        <v>19</v>
      </c>
      <c r="N95" s="207" t="s">
        <v>39</v>
      </c>
      <c r="O95" s="85"/>
      <c r="P95" s="208">
        <f>O95*H95</f>
        <v>0</v>
      </c>
      <c r="Q95" s="208">
        <v>0</v>
      </c>
      <c r="R95" s="208">
        <f>Q95*H95</f>
        <v>0</v>
      </c>
      <c r="S95" s="208">
        <v>0</v>
      </c>
      <c r="T95" s="209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0" t="s">
        <v>117</v>
      </c>
      <c r="AT95" s="210" t="s">
        <v>119</v>
      </c>
      <c r="AU95" s="210" t="s">
        <v>78</v>
      </c>
      <c r="AY95" s="18" t="s">
        <v>118</v>
      </c>
      <c r="BE95" s="211">
        <f>IF(N95="základní",J95,0)</f>
        <v>0</v>
      </c>
      <c r="BF95" s="211">
        <f>IF(N95="snížená",J95,0)</f>
        <v>0</v>
      </c>
      <c r="BG95" s="211">
        <f>IF(N95="zákl. přenesená",J95,0)</f>
        <v>0</v>
      </c>
      <c r="BH95" s="211">
        <f>IF(N95="sníž. přenesená",J95,0)</f>
        <v>0</v>
      </c>
      <c r="BI95" s="211">
        <f>IF(N95="nulová",J95,0)</f>
        <v>0</v>
      </c>
      <c r="BJ95" s="18" t="s">
        <v>76</v>
      </c>
      <c r="BK95" s="211">
        <f>ROUND(I95*H95,2)</f>
        <v>0</v>
      </c>
      <c r="BL95" s="18" t="s">
        <v>117</v>
      </c>
      <c r="BM95" s="210" t="s">
        <v>979</v>
      </c>
    </row>
    <row r="96" spans="1:47" s="2" customFormat="1" ht="12">
      <c r="A96" s="39"/>
      <c r="B96" s="40"/>
      <c r="C96" s="41"/>
      <c r="D96" s="275" t="s">
        <v>967</v>
      </c>
      <c r="E96" s="41"/>
      <c r="F96" s="276" t="s">
        <v>980</v>
      </c>
      <c r="G96" s="41"/>
      <c r="H96" s="41"/>
      <c r="I96" s="214"/>
      <c r="J96" s="41"/>
      <c r="K96" s="41"/>
      <c r="L96" s="45"/>
      <c r="M96" s="215"/>
      <c r="N96" s="216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967</v>
      </c>
      <c r="AU96" s="18" t="s">
        <v>78</v>
      </c>
    </row>
    <row r="97" spans="1:65" s="2" customFormat="1" ht="16.5" customHeight="1">
      <c r="A97" s="39"/>
      <c r="B97" s="40"/>
      <c r="C97" s="198" t="s">
        <v>139</v>
      </c>
      <c r="D97" s="198" t="s">
        <v>119</v>
      </c>
      <c r="E97" s="199" t="s">
        <v>981</v>
      </c>
      <c r="F97" s="200" t="s">
        <v>982</v>
      </c>
      <c r="G97" s="201" t="s">
        <v>127</v>
      </c>
      <c r="H97" s="202">
        <v>60</v>
      </c>
      <c r="I97" s="203"/>
      <c r="J97" s="204">
        <f>ROUND(I97*H97,2)</f>
        <v>0</v>
      </c>
      <c r="K97" s="205"/>
      <c r="L97" s="45"/>
      <c r="M97" s="206" t="s">
        <v>19</v>
      </c>
      <c r="N97" s="207" t="s">
        <v>39</v>
      </c>
      <c r="O97" s="85"/>
      <c r="P97" s="208">
        <f>O97*H97</f>
        <v>0</v>
      </c>
      <c r="Q97" s="208">
        <v>0</v>
      </c>
      <c r="R97" s="208">
        <f>Q97*H97</f>
        <v>0</v>
      </c>
      <c r="S97" s="208">
        <v>0.26</v>
      </c>
      <c r="T97" s="209">
        <f>S97*H97</f>
        <v>15.600000000000001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0" t="s">
        <v>117</v>
      </c>
      <c r="AT97" s="210" t="s">
        <v>119</v>
      </c>
      <c r="AU97" s="210" t="s">
        <v>78</v>
      </c>
      <c r="AY97" s="18" t="s">
        <v>118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18" t="s">
        <v>76</v>
      </c>
      <c r="BK97" s="211">
        <f>ROUND(I97*H97,2)</f>
        <v>0</v>
      </c>
      <c r="BL97" s="18" t="s">
        <v>117</v>
      </c>
      <c r="BM97" s="210" t="s">
        <v>983</v>
      </c>
    </row>
    <row r="98" spans="1:47" s="2" customFormat="1" ht="12">
      <c r="A98" s="39"/>
      <c r="B98" s="40"/>
      <c r="C98" s="41"/>
      <c r="D98" s="275" t="s">
        <v>967</v>
      </c>
      <c r="E98" s="41"/>
      <c r="F98" s="276" t="s">
        <v>984</v>
      </c>
      <c r="G98" s="41"/>
      <c r="H98" s="41"/>
      <c r="I98" s="214"/>
      <c r="J98" s="41"/>
      <c r="K98" s="41"/>
      <c r="L98" s="45"/>
      <c r="M98" s="215"/>
      <c r="N98" s="216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967</v>
      </c>
      <c r="AU98" s="18" t="s">
        <v>78</v>
      </c>
    </row>
    <row r="99" spans="1:65" s="2" customFormat="1" ht="16.5" customHeight="1">
      <c r="A99" s="39"/>
      <c r="B99" s="40"/>
      <c r="C99" s="198" t="s">
        <v>143</v>
      </c>
      <c r="D99" s="198" t="s">
        <v>119</v>
      </c>
      <c r="E99" s="199" t="s">
        <v>985</v>
      </c>
      <c r="F99" s="200" t="s">
        <v>986</v>
      </c>
      <c r="G99" s="201" t="s">
        <v>127</v>
      </c>
      <c r="H99" s="202">
        <v>60</v>
      </c>
      <c r="I99" s="203"/>
      <c r="J99" s="204">
        <f>ROUND(I99*H99,2)</f>
        <v>0</v>
      </c>
      <c r="K99" s="205"/>
      <c r="L99" s="45"/>
      <c r="M99" s="206" t="s">
        <v>19</v>
      </c>
      <c r="N99" s="207" t="s">
        <v>39</v>
      </c>
      <c r="O99" s="85"/>
      <c r="P99" s="208">
        <f>O99*H99</f>
        <v>0</v>
      </c>
      <c r="Q99" s="208">
        <v>0</v>
      </c>
      <c r="R99" s="208">
        <f>Q99*H99</f>
        <v>0</v>
      </c>
      <c r="S99" s="208">
        <v>0</v>
      </c>
      <c r="T99" s="209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0" t="s">
        <v>117</v>
      </c>
      <c r="AT99" s="210" t="s">
        <v>119</v>
      </c>
      <c r="AU99" s="210" t="s">
        <v>78</v>
      </c>
      <c r="AY99" s="18" t="s">
        <v>118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18" t="s">
        <v>76</v>
      </c>
      <c r="BK99" s="211">
        <f>ROUND(I99*H99,2)</f>
        <v>0</v>
      </c>
      <c r="BL99" s="18" t="s">
        <v>117</v>
      </c>
      <c r="BM99" s="210" t="s">
        <v>987</v>
      </c>
    </row>
    <row r="100" spans="1:47" s="2" customFormat="1" ht="12">
      <c r="A100" s="39"/>
      <c r="B100" s="40"/>
      <c r="C100" s="41"/>
      <c r="D100" s="275" t="s">
        <v>967</v>
      </c>
      <c r="E100" s="41"/>
      <c r="F100" s="276" t="s">
        <v>988</v>
      </c>
      <c r="G100" s="41"/>
      <c r="H100" s="41"/>
      <c r="I100" s="214"/>
      <c r="J100" s="41"/>
      <c r="K100" s="41"/>
      <c r="L100" s="45"/>
      <c r="M100" s="215"/>
      <c r="N100" s="216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967</v>
      </c>
      <c r="AU100" s="18" t="s">
        <v>78</v>
      </c>
    </row>
    <row r="101" spans="1:65" s="2" customFormat="1" ht="21.75" customHeight="1">
      <c r="A101" s="39"/>
      <c r="B101" s="40"/>
      <c r="C101" s="198" t="s">
        <v>147</v>
      </c>
      <c r="D101" s="198" t="s">
        <v>119</v>
      </c>
      <c r="E101" s="199" t="s">
        <v>989</v>
      </c>
      <c r="F101" s="200" t="s">
        <v>990</v>
      </c>
      <c r="G101" s="201" t="s">
        <v>127</v>
      </c>
      <c r="H101" s="202">
        <v>60</v>
      </c>
      <c r="I101" s="203"/>
      <c r="J101" s="204">
        <f>ROUND(I101*H101,2)</f>
        <v>0</v>
      </c>
      <c r="K101" s="205"/>
      <c r="L101" s="45"/>
      <c r="M101" s="206" t="s">
        <v>19</v>
      </c>
      <c r="N101" s="207" t="s">
        <v>39</v>
      </c>
      <c r="O101" s="85"/>
      <c r="P101" s="208">
        <f>O101*H101</f>
        <v>0</v>
      </c>
      <c r="Q101" s="208">
        <v>0.08425</v>
      </c>
      <c r="R101" s="208">
        <f>Q101*H101</f>
        <v>5.055000000000001</v>
      </c>
      <c r="S101" s="208">
        <v>0</v>
      </c>
      <c r="T101" s="20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0" t="s">
        <v>117</v>
      </c>
      <c r="AT101" s="210" t="s">
        <v>119</v>
      </c>
      <c r="AU101" s="210" t="s">
        <v>78</v>
      </c>
      <c r="AY101" s="18" t="s">
        <v>118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8" t="s">
        <v>76</v>
      </c>
      <c r="BK101" s="211">
        <f>ROUND(I101*H101,2)</f>
        <v>0</v>
      </c>
      <c r="BL101" s="18" t="s">
        <v>117</v>
      </c>
      <c r="BM101" s="210" t="s">
        <v>991</v>
      </c>
    </row>
    <row r="102" spans="1:47" s="2" customFormat="1" ht="12">
      <c r="A102" s="39"/>
      <c r="B102" s="40"/>
      <c r="C102" s="41"/>
      <c r="D102" s="275" t="s">
        <v>967</v>
      </c>
      <c r="E102" s="41"/>
      <c r="F102" s="276" t="s">
        <v>992</v>
      </c>
      <c r="G102" s="41"/>
      <c r="H102" s="41"/>
      <c r="I102" s="214"/>
      <c r="J102" s="41"/>
      <c r="K102" s="41"/>
      <c r="L102" s="45"/>
      <c r="M102" s="215"/>
      <c r="N102" s="216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967</v>
      </c>
      <c r="AU102" s="18" t="s">
        <v>78</v>
      </c>
    </row>
    <row r="103" spans="1:65" s="2" customFormat="1" ht="16.5" customHeight="1">
      <c r="A103" s="39"/>
      <c r="B103" s="40"/>
      <c r="C103" s="217" t="s">
        <v>151</v>
      </c>
      <c r="D103" s="217" t="s">
        <v>188</v>
      </c>
      <c r="E103" s="218" t="s">
        <v>993</v>
      </c>
      <c r="F103" s="219" t="s">
        <v>994</v>
      </c>
      <c r="G103" s="220" t="s">
        <v>995</v>
      </c>
      <c r="H103" s="221">
        <v>7.4</v>
      </c>
      <c r="I103" s="222"/>
      <c r="J103" s="223">
        <f>ROUND(I103*H103,2)</f>
        <v>0</v>
      </c>
      <c r="K103" s="224"/>
      <c r="L103" s="225"/>
      <c r="M103" s="226" t="s">
        <v>19</v>
      </c>
      <c r="N103" s="227" t="s">
        <v>39</v>
      </c>
      <c r="O103" s="85"/>
      <c r="P103" s="208">
        <f>O103*H103</f>
        <v>0</v>
      </c>
      <c r="Q103" s="208">
        <v>1</v>
      </c>
      <c r="R103" s="208">
        <f>Q103*H103</f>
        <v>7.4</v>
      </c>
      <c r="S103" s="208">
        <v>0</v>
      </c>
      <c r="T103" s="209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0" t="s">
        <v>191</v>
      </c>
      <c r="AT103" s="210" t="s">
        <v>188</v>
      </c>
      <c r="AU103" s="210" t="s">
        <v>78</v>
      </c>
      <c r="AY103" s="18" t="s">
        <v>118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18" t="s">
        <v>76</v>
      </c>
      <c r="BK103" s="211">
        <f>ROUND(I103*H103,2)</f>
        <v>0</v>
      </c>
      <c r="BL103" s="18" t="s">
        <v>191</v>
      </c>
      <c r="BM103" s="210" t="s">
        <v>996</v>
      </c>
    </row>
    <row r="104" spans="1:51" s="12" customFormat="1" ht="12">
      <c r="A104" s="12"/>
      <c r="B104" s="233"/>
      <c r="C104" s="234"/>
      <c r="D104" s="212" t="s">
        <v>762</v>
      </c>
      <c r="E104" s="235" t="s">
        <v>19</v>
      </c>
      <c r="F104" s="236" t="s">
        <v>997</v>
      </c>
      <c r="G104" s="234"/>
      <c r="H104" s="237">
        <v>7.4</v>
      </c>
      <c r="I104" s="238"/>
      <c r="J104" s="234"/>
      <c r="K104" s="234"/>
      <c r="L104" s="239"/>
      <c r="M104" s="240"/>
      <c r="N104" s="241"/>
      <c r="O104" s="241"/>
      <c r="P104" s="241"/>
      <c r="Q104" s="241"/>
      <c r="R104" s="241"/>
      <c r="S104" s="241"/>
      <c r="T104" s="24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T104" s="243" t="s">
        <v>762</v>
      </c>
      <c r="AU104" s="243" t="s">
        <v>78</v>
      </c>
      <c r="AV104" s="12" t="s">
        <v>78</v>
      </c>
      <c r="AW104" s="12" t="s">
        <v>764</v>
      </c>
      <c r="AX104" s="12" t="s">
        <v>76</v>
      </c>
      <c r="AY104" s="243" t="s">
        <v>118</v>
      </c>
    </row>
    <row r="105" spans="1:65" s="2" customFormat="1" ht="16.5" customHeight="1">
      <c r="A105" s="39"/>
      <c r="B105" s="40"/>
      <c r="C105" s="217" t="s">
        <v>155</v>
      </c>
      <c r="D105" s="217" t="s">
        <v>188</v>
      </c>
      <c r="E105" s="218" t="s">
        <v>998</v>
      </c>
      <c r="F105" s="219" t="s">
        <v>999</v>
      </c>
      <c r="G105" s="220" t="s">
        <v>995</v>
      </c>
      <c r="H105" s="221">
        <v>9.6</v>
      </c>
      <c r="I105" s="222"/>
      <c r="J105" s="223">
        <f>ROUND(I105*H105,2)</f>
        <v>0</v>
      </c>
      <c r="K105" s="224"/>
      <c r="L105" s="225"/>
      <c r="M105" s="226" t="s">
        <v>19</v>
      </c>
      <c r="N105" s="227" t="s">
        <v>39</v>
      </c>
      <c r="O105" s="85"/>
      <c r="P105" s="208">
        <f>O105*H105</f>
        <v>0</v>
      </c>
      <c r="Q105" s="208">
        <v>1</v>
      </c>
      <c r="R105" s="208">
        <f>Q105*H105</f>
        <v>9.6</v>
      </c>
      <c r="S105" s="208">
        <v>0</v>
      </c>
      <c r="T105" s="209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0" t="s">
        <v>191</v>
      </c>
      <c r="AT105" s="210" t="s">
        <v>188</v>
      </c>
      <c r="AU105" s="210" t="s">
        <v>78</v>
      </c>
      <c r="AY105" s="18" t="s">
        <v>118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18" t="s">
        <v>76</v>
      </c>
      <c r="BK105" s="211">
        <f>ROUND(I105*H105,2)</f>
        <v>0</v>
      </c>
      <c r="BL105" s="18" t="s">
        <v>191</v>
      </c>
      <c r="BM105" s="210" t="s">
        <v>1000</v>
      </c>
    </row>
    <row r="106" spans="1:51" s="12" customFormat="1" ht="12">
      <c r="A106" s="12"/>
      <c r="B106" s="233"/>
      <c r="C106" s="234"/>
      <c r="D106" s="212" t="s">
        <v>762</v>
      </c>
      <c r="E106" s="235" t="s">
        <v>19</v>
      </c>
      <c r="F106" s="236" t="s">
        <v>1001</v>
      </c>
      <c r="G106" s="234"/>
      <c r="H106" s="237">
        <v>9.600000000000001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T106" s="243" t="s">
        <v>762</v>
      </c>
      <c r="AU106" s="243" t="s">
        <v>78</v>
      </c>
      <c r="AV106" s="12" t="s">
        <v>78</v>
      </c>
      <c r="AW106" s="12" t="s">
        <v>764</v>
      </c>
      <c r="AX106" s="12" t="s">
        <v>76</v>
      </c>
      <c r="AY106" s="243" t="s">
        <v>118</v>
      </c>
    </row>
    <row r="107" spans="1:65" s="2" customFormat="1" ht="24.15" customHeight="1">
      <c r="A107" s="39"/>
      <c r="B107" s="40"/>
      <c r="C107" s="198" t="s">
        <v>159</v>
      </c>
      <c r="D107" s="198" t="s">
        <v>119</v>
      </c>
      <c r="E107" s="199" t="s">
        <v>1002</v>
      </c>
      <c r="F107" s="200" t="s">
        <v>1003</v>
      </c>
      <c r="G107" s="201" t="s">
        <v>122</v>
      </c>
      <c r="H107" s="202">
        <v>40</v>
      </c>
      <c r="I107" s="203"/>
      <c r="J107" s="204">
        <f>ROUND(I107*H107,2)</f>
        <v>0</v>
      </c>
      <c r="K107" s="205"/>
      <c r="L107" s="45"/>
      <c r="M107" s="206" t="s">
        <v>19</v>
      </c>
      <c r="N107" s="207" t="s">
        <v>39</v>
      </c>
      <c r="O107" s="85"/>
      <c r="P107" s="208">
        <f>O107*H107</f>
        <v>0</v>
      </c>
      <c r="Q107" s="208">
        <v>0</v>
      </c>
      <c r="R107" s="208">
        <f>Q107*H107</f>
        <v>0</v>
      </c>
      <c r="S107" s="208">
        <v>0.23</v>
      </c>
      <c r="T107" s="209">
        <f>S107*H107</f>
        <v>9.200000000000001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0" t="s">
        <v>117</v>
      </c>
      <c r="AT107" s="210" t="s">
        <v>119</v>
      </c>
      <c r="AU107" s="210" t="s">
        <v>78</v>
      </c>
      <c r="AY107" s="18" t="s">
        <v>118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18" t="s">
        <v>76</v>
      </c>
      <c r="BK107" s="211">
        <f>ROUND(I107*H107,2)</f>
        <v>0</v>
      </c>
      <c r="BL107" s="18" t="s">
        <v>117</v>
      </c>
      <c r="BM107" s="210" t="s">
        <v>1004</v>
      </c>
    </row>
    <row r="108" spans="1:47" s="2" customFormat="1" ht="12">
      <c r="A108" s="39"/>
      <c r="B108" s="40"/>
      <c r="C108" s="41"/>
      <c r="D108" s="275" t="s">
        <v>967</v>
      </c>
      <c r="E108" s="41"/>
      <c r="F108" s="276" t="s">
        <v>1005</v>
      </c>
      <c r="G108" s="41"/>
      <c r="H108" s="41"/>
      <c r="I108" s="214"/>
      <c r="J108" s="41"/>
      <c r="K108" s="41"/>
      <c r="L108" s="45"/>
      <c r="M108" s="215"/>
      <c r="N108" s="216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967</v>
      </c>
      <c r="AU108" s="18" t="s">
        <v>78</v>
      </c>
    </row>
    <row r="109" spans="1:65" s="2" customFormat="1" ht="16.5" customHeight="1">
      <c r="A109" s="39"/>
      <c r="B109" s="40"/>
      <c r="C109" s="198" t="s">
        <v>163</v>
      </c>
      <c r="D109" s="198" t="s">
        <v>119</v>
      </c>
      <c r="E109" s="199" t="s">
        <v>1006</v>
      </c>
      <c r="F109" s="200" t="s">
        <v>1007</v>
      </c>
      <c r="G109" s="201" t="s">
        <v>122</v>
      </c>
      <c r="H109" s="202">
        <v>40</v>
      </c>
      <c r="I109" s="203"/>
      <c r="J109" s="204">
        <f>ROUND(I109*H109,2)</f>
        <v>0</v>
      </c>
      <c r="K109" s="205"/>
      <c r="L109" s="45"/>
      <c r="M109" s="206" t="s">
        <v>19</v>
      </c>
      <c r="N109" s="207" t="s">
        <v>39</v>
      </c>
      <c r="O109" s="85"/>
      <c r="P109" s="208">
        <f>O109*H109</f>
        <v>0</v>
      </c>
      <c r="Q109" s="208">
        <v>0</v>
      </c>
      <c r="R109" s="208">
        <f>Q109*H109</f>
        <v>0</v>
      </c>
      <c r="S109" s="208">
        <v>0</v>
      </c>
      <c r="T109" s="209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0" t="s">
        <v>117</v>
      </c>
      <c r="AT109" s="210" t="s">
        <v>119</v>
      </c>
      <c r="AU109" s="210" t="s">
        <v>78</v>
      </c>
      <c r="AY109" s="18" t="s">
        <v>118</v>
      </c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18" t="s">
        <v>76</v>
      </c>
      <c r="BK109" s="211">
        <f>ROUND(I109*H109,2)</f>
        <v>0</v>
      </c>
      <c r="BL109" s="18" t="s">
        <v>117</v>
      </c>
      <c r="BM109" s="210" t="s">
        <v>1008</v>
      </c>
    </row>
    <row r="110" spans="1:47" s="2" customFormat="1" ht="12">
      <c r="A110" s="39"/>
      <c r="B110" s="40"/>
      <c r="C110" s="41"/>
      <c r="D110" s="275" t="s">
        <v>967</v>
      </c>
      <c r="E110" s="41"/>
      <c r="F110" s="276" t="s">
        <v>1009</v>
      </c>
      <c r="G110" s="41"/>
      <c r="H110" s="41"/>
      <c r="I110" s="214"/>
      <c r="J110" s="41"/>
      <c r="K110" s="41"/>
      <c r="L110" s="45"/>
      <c r="M110" s="215"/>
      <c r="N110" s="216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967</v>
      </c>
      <c r="AU110" s="18" t="s">
        <v>78</v>
      </c>
    </row>
    <row r="111" spans="1:65" s="2" customFormat="1" ht="16.5" customHeight="1">
      <c r="A111" s="39"/>
      <c r="B111" s="40"/>
      <c r="C111" s="198" t="s">
        <v>167</v>
      </c>
      <c r="D111" s="198" t="s">
        <v>119</v>
      </c>
      <c r="E111" s="199" t="s">
        <v>1010</v>
      </c>
      <c r="F111" s="200" t="s">
        <v>1011</v>
      </c>
      <c r="G111" s="201" t="s">
        <v>122</v>
      </c>
      <c r="H111" s="202">
        <v>40</v>
      </c>
      <c r="I111" s="203"/>
      <c r="J111" s="204">
        <f>ROUND(I111*H111,2)</f>
        <v>0</v>
      </c>
      <c r="K111" s="205"/>
      <c r="L111" s="45"/>
      <c r="M111" s="206" t="s">
        <v>19</v>
      </c>
      <c r="N111" s="207" t="s">
        <v>39</v>
      </c>
      <c r="O111" s="85"/>
      <c r="P111" s="208">
        <f>O111*H111</f>
        <v>0</v>
      </c>
      <c r="Q111" s="208">
        <v>0.1193426</v>
      </c>
      <c r="R111" s="208">
        <f>Q111*H111</f>
        <v>4.7737039999999995</v>
      </c>
      <c r="S111" s="208">
        <v>0</v>
      </c>
      <c r="T111" s="209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0" t="s">
        <v>117</v>
      </c>
      <c r="AT111" s="210" t="s">
        <v>119</v>
      </c>
      <c r="AU111" s="210" t="s">
        <v>78</v>
      </c>
      <c r="AY111" s="18" t="s">
        <v>118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18" t="s">
        <v>76</v>
      </c>
      <c r="BK111" s="211">
        <f>ROUND(I111*H111,2)</f>
        <v>0</v>
      </c>
      <c r="BL111" s="18" t="s">
        <v>117</v>
      </c>
      <c r="BM111" s="210" t="s">
        <v>1012</v>
      </c>
    </row>
    <row r="112" spans="1:47" s="2" customFormat="1" ht="12">
      <c r="A112" s="39"/>
      <c r="B112" s="40"/>
      <c r="C112" s="41"/>
      <c r="D112" s="275" t="s">
        <v>967</v>
      </c>
      <c r="E112" s="41"/>
      <c r="F112" s="276" t="s">
        <v>1013</v>
      </c>
      <c r="G112" s="41"/>
      <c r="H112" s="41"/>
      <c r="I112" s="214"/>
      <c r="J112" s="41"/>
      <c r="K112" s="41"/>
      <c r="L112" s="45"/>
      <c r="M112" s="215"/>
      <c r="N112" s="216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967</v>
      </c>
      <c r="AU112" s="18" t="s">
        <v>78</v>
      </c>
    </row>
    <row r="113" spans="1:65" s="2" customFormat="1" ht="16.5" customHeight="1">
      <c r="A113" s="39"/>
      <c r="B113" s="40"/>
      <c r="C113" s="217" t="s">
        <v>171</v>
      </c>
      <c r="D113" s="217" t="s">
        <v>188</v>
      </c>
      <c r="E113" s="218" t="s">
        <v>1014</v>
      </c>
      <c r="F113" s="219" t="s">
        <v>1015</v>
      </c>
      <c r="G113" s="220" t="s">
        <v>1016</v>
      </c>
      <c r="H113" s="221">
        <v>7.5</v>
      </c>
      <c r="I113" s="222"/>
      <c r="J113" s="223">
        <f>ROUND(I113*H113,2)</f>
        <v>0</v>
      </c>
      <c r="K113" s="224"/>
      <c r="L113" s="225"/>
      <c r="M113" s="226" t="s">
        <v>19</v>
      </c>
      <c r="N113" s="227" t="s">
        <v>39</v>
      </c>
      <c r="O113" s="85"/>
      <c r="P113" s="208">
        <f>O113*H113</f>
        <v>0</v>
      </c>
      <c r="Q113" s="208">
        <v>2.429</v>
      </c>
      <c r="R113" s="208">
        <f>Q113*H113</f>
        <v>18.217499999999998</v>
      </c>
      <c r="S113" s="208">
        <v>0</v>
      </c>
      <c r="T113" s="209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0" t="s">
        <v>191</v>
      </c>
      <c r="AT113" s="210" t="s">
        <v>188</v>
      </c>
      <c r="AU113" s="210" t="s">
        <v>78</v>
      </c>
      <c r="AY113" s="18" t="s">
        <v>118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18" t="s">
        <v>76</v>
      </c>
      <c r="BK113" s="211">
        <f>ROUND(I113*H113,2)</f>
        <v>0</v>
      </c>
      <c r="BL113" s="18" t="s">
        <v>191</v>
      </c>
      <c r="BM113" s="210" t="s">
        <v>1017</v>
      </c>
    </row>
    <row r="114" spans="1:51" s="12" customFormat="1" ht="12">
      <c r="A114" s="12"/>
      <c r="B114" s="233"/>
      <c r="C114" s="234"/>
      <c r="D114" s="212" t="s">
        <v>762</v>
      </c>
      <c r="E114" s="235" t="s">
        <v>19</v>
      </c>
      <c r="F114" s="236" t="s">
        <v>1018</v>
      </c>
      <c r="G114" s="234"/>
      <c r="H114" s="237">
        <v>1.5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T114" s="243" t="s">
        <v>762</v>
      </c>
      <c r="AU114" s="243" t="s">
        <v>78</v>
      </c>
      <c r="AV114" s="12" t="s">
        <v>78</v>
      </c>
      <c r="AW114" s="12" t="s">
        <v>764</v>
      </c>
      <c r="AX114" s="12" t="s">
        <v>68</v>
      </c>
      <c r="AY114" s="243" t="s">
        <v>118</v>
      </c>
    </row>
    <row r="115" spans="1:51" s="13" customFormat="1" ht="12">
      <c r="A115" s="13"/>
      <c r="B115" s="244"/>
      <c r="C115" s="245"/>
      <c r="D115" s="212" t="s">
        <v>762</v>
      </c>
      <c r="E115" s="246" t="s">
        <v>19</v>
      </c>
      <c r="F115" s="247" t="s">
        <v>1019</v>
      </c>
      <c r="G115" s="245"/>
      <c r="H115" s="246" t="s">
        <v>19</v>
      </c>
      <c r="I115" s="248"/>
      <c r="J115" s="245"/>
      <c r="K115" s="245"/>
      <c r="L115" s="249"/>
      <c r="M115" s="250"/>
      <c r="N115" s="251"/>
      <c r="O115" s="251"/>
      <c r="P115" s="251"/>
      <c r="Q115" s="251"/>
      <c r="R115" s="251"/>
      <c r="S115" s="251"/>
      <c r="T115" s="25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3" t="s">
        <v>762</v>
      </c>
      <c r="AU115" s="253" t="s">
        <v>78</v>
      </c>
      <c r="AV115" s="13" t="s">
        <v>76</v>
      </c>
      <c r="AW115" s="13" t="s">
        <v>764</v>
      </c>
      <c r="AX115" s="13" t="s">
        <v>68</v>
      </c>
      <c r="AY115" s="253" t="s">
        <v>118</v>
      </c>
    </row>
    <row r="116" spans="1:51" s="12" customFormat="1" ht="12">
      <c r="A116" s="12"/>
      <c r="B116" s="233"/>
      <c r="C116" s="234"/>
      <c r="D116" s="212" t="s">
        <v>762</v>
      </c>
      <c r="E116" s="235" t="s">
        <v>19</v>
      </c>
      <c r="F116" s="236" t="s">
        <v>1020</v>
      </c>
      <c r="G116" s="234"/>
      <c r="H116" s="237">
        <v>6</v>
      </c>
      <c r="I116" s="238"/>
      <c r="J116" s="234"/>
      <c r="K116" s="234"/>
      <c r="L116" s="239"/>
      <c r="M116" s="240"/>
      <c r="N116" s="241"/>
      <c r="O116" s="241"/>
      <c r="P116" s="241"/>
      <c r="Q116" s="241"/>
      <c r="R116" s="241"/>
      <c r="S116" s="241"/>
      <c r="T116" s="24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T116" s="243" t="s">
        <v>762</v>
      </c>
      <c r="AU116" s="243" t="s">
        <v>78</v>
      </c>
      <c r="AV116" s="12" t="s">
        <v>78</v>
      </c>
      <c r="AW116" s="12" t="s">
        <v>764</v>
      </c>
      <c r="AX116" s="12" t="s">
        <v>68</v>
      </c>
      <c r="AY116" s="243" t="s">
        <v>118</v>
      </c>
    </row>
    <row r="117" spans="1:51" s="13" customFormat="1" ht="12">
      <c r="A117" s="13"/>
      <c r="B117" s="244"/>
      <c r="C117" s="245"/>
      <c r="D117" s="212" t="s">
        <v>762</v>
      </c>
      <c r="E117" s="246" t="s">
        <v>19</v>
      </c>
      <c r="F117" s="247" t="s">
        <v>1021</v>
      </c>
      <c r="G117" s="245"/>
      <c r="H117" s="246" t="s">
        <v>19</v>
      </c>
      <c r="I117" s="248"/>
      <c r="J117" s="245"/>
      <c r="K117" s="245"/>
      <c r="L117" s="249"/>
      <c r="M117" s="250"/>
      <c r="N117" s="251"/>
      <c r="O117" s="251"/>
      <c r="P117" s="251"/>
      <c r="Q117" s="251"/>
      <c r="R117" s="251"/>
      <c r="S117" s="251"/>
      <c r="T117" s="25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3" t="s">
        <v>762</v>
      </c>
      <c r="AU117" s="253" t="s">
        <v>78</v>
      </c>
      <c r="AV117" s="13" t="s">
        <v>76</v>
      </c>
      <c r="AW117" s="13" t="s">
        <v>764</v>
      </c>
      <c r="AX117" s="13" t="s">
        <v>68</v>
      </c>
      <c r="AY117" s="253" t="s">
        <v>118</v>
      </c>
    </row>
    <row r="118" spans="1:51" s="14" customFormat="1" ht="12">
      <c r="A118" s="14"/>
      <c r="B118" s="256"/>
      <c r="C118" s="257"/>
      <c r="D118" s="212" t="s">
        <v>762</v>
      </c>
      <c r="E118" s="258" t="s">
        <v>19</v>
      </c>
      <c r="F118" s="259" t="s">
        <v>905</v>
      </c>
      <c r="G118" s="257"/>
      <c r="H118" s="260">
        <v>7.5</v>
      </c>
      <c r="I118" s="261"/>
      <c r="J118" s="257"/>
      <c r="K118" s="257"/>
      <c r="L118" s="262"/>
      <c r="M118" s="263"/>
      <c r="N118" s="264"/>
      <c r="O118" s="264"/>
      <c r="P118" s="264"/>
      <c r="Q118" s="264"/>
      <c r="R118" s="264"/>
      <c r="S118" s="264"/>
      <c r="T118" s="26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66" t="s">
        <v>762</v>
      </c>
      <c r="AU118" s="266" t="s">
        <v>78</v>
      </c>
      <c r="AV118" s="14" t="s">
        <v>117</v>
      </c>
      <c r="AW118" s="14" t="s">
        <v>764</v>
      </c>
      <c r="AX118" s="14" t="s">
        <v>76</v>
      </c>
      <c r="AY118" s="266" t="s">
        <v>118</v>
      </c>
    </row>
    <row r="119" spans="1:65" s="2" customFormat="1" ht="16.5" customHeight="1">
      <c r="A119" s="39"/>
      <c r="B119" s="40"/>
      <c r="C119" s="198" t="s">
        <v>175</v>
      </c>
      <c r="D119" s="198" t="s">
        <v>119</v>
      </c>
      <c r="E119" s="199" t="s">
        <v>1022</v>
      </c>
      <c r="F119" s="200" t="s">
        <v>1023</v>
      </c>
      <c r="G119" s="201" t="s">
        <v>122</v>
      </c>
      <c r="H119" s="202">
        <v>50</v>
      </c>
      <c r="I119" s="203"/>
      <c r="J119" s="204">
        <f>ROUND(I119*H119,2)</f>
        <v>0</v>
      </c>
      <c r="K119" s="205"/>
      <c r="L119" s="45"/>
      <c r="M119" s="206" t="s">
        <v>19</v>
      </c>
      <c r="N119" s="207" t="s">
        <v>39</v>
      </c>
      <c r="O119" s="85"/>
      <c r="P119" s="208">
        <f>O119*H119</f>
        <v>0</v>
      </c>
      <c r="Q119" s="208">
        <v>0.000562</v>
      </c>
      <c r="R119" s="208">
        <f>Q119*H119</f>
        <v>0.0281</v>
      </c>
      <c r="S119" s="208">
        <v>0</v>
      </c>
      <c r="T119" s="20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0" t="s">
        <v>117</v>
      </c>
      <c r="AT119" s="210" t="s">
        <v>119</v>
      </c>
      <c r="AU119" s="210" t="s">
        <v>78</v>
      </c>
      <c r="AY119" s="18" t="s">
        <v>118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18" t="s">
        <v>76</v>
      </c>
      <c r="BK119" s="211">
        <f>ROUND(I119*H119,2)</f>
        <v>0</v>
      </c>
      <c r="BL119" s="18" t="s">
        <v>117</v>
      </c>
      <c r="BM119" s="210" t="s">
        <v>1024</v>
      </c>
    </row>
    <row r="120" spans="1:47" s="2" customFormat="1" ht="12">
      <c r="A120" s="39"/>
      <c r="B120" s="40"/>
      <c r="C120" s="41"/>
      <c r="D120" s="275" t="s">
        <v>967</v>
      </c>
      <c r="E120" s="41"/>
      <c r="F120" s="276" t="s">
        <v>1025</v>
      </c>
      <c r="G120" s="41"/>
      <c r="H120" s="41"/>
      <c r="I120" s="214"/>
      <c r="J120" s="41"/>
      <c r="K120" s="41"/>
      <c r="L120" s="45"/>
      <c r="M120" s="215"/>
      <c r="N120" s="216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967</v>
      </c>
      <c r="AU120" s="18" t="s">
        <v>78</v>
      </c>
    </row>
    <row r="121" spans="1:65" s="2" customFormat="1" ht="16.5" customHeight="1">
      <c r="A121" s="39"/>
      <c r="B121" s="40"/>
      <c r="C121" s="217" t="s">
        <v>8</v>
      </c>
      <c r="D121" s="217" t="s">
        <v>188</v>
      </c>
      <c r="E121" s="218" t="s">
        <v>1026</v>
      </c>
      <c r="F121" s="219" t="s">
        <v>1027</v>
      </c>
      <c r="G121" s="220" t="s">
        <v>122</v>
      </c>
      <c r="H121" s="221">
        <v>200</v>
      </c>
      <c r="I121" s="222"/>
      <c r="J121" s="223">
        <f>ROUND(I121*H121,2)</f>
        <v>0</v>
      </c>
      <c r="K121" s="224"/>
      <c r="L121" s="225"/>
      <c r="M121" s="226" t="s">
        <v>19</v>
      </c>
      <c r="N121" s="227" t="s">
        <v>39</v>
      </c>
      <c r="O121" s="85"/>
      <c r="P121" s="208">
        <f>O121*H121</f>
        <v>0</v>
      </c>
      <c r="Q121" s="208">
        <v>1E-05</v>
      </c>
      <c r="R121" s="208">
        <f>Q121*H121</f>
        <v>0.002</v>
      </c>
      <c r="S121" s="208">
        <v>0</v>
      </c>
      <c r="T121" s="20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0" t="s">
        <v>151</v>
      </c>
      <c r="AT121" s="210" t="s">
        <v>188</v>
      </c>
      <c r="AU121" s="210" t="s">
        <v>78</v>
      </c>
      <c r="AY121" s="18" t="s">
        <v>118</v>
      </c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18" t="s">
        <v>76</v>
      </c>
      <c r="BK121" s="211">
        <f>ROUND(I121*H121,2)</f>
        <v>0</v>
      </c>
      <c r="BL121" s="18" t="s">
        <v>117</v>
      </c>
      <c r="BM121" s="210" t="s">
        <v>1028</v>
      </c>
    </row>
    <row r="122" spans="1:65" s="2" customFormat="1" ht="16.5" customHeight="1">
      <c r="A122" s="39"/>
      <c r="B122" s="40"/>
      <c r="C122" s="198" t="s">
        <v>183</v>
      </c>
      <c r="D122" s="198" t="s">
        <v>119</v>
      </c>
      <c r="E122" s="199" t="s">
        <v>1029</v>
      </c>
      <c r="F122" s="200" t="s">
        <v>1030</v>
      </c>
      <c r="G122" s="201" t="s">
        <v>122</v>
      </c>
      <c r="H122" s="202">
        <v>50</v>
      </c>
      <c r="I122" s="203"/>
      <c r="J122" s="204">
        <f>ROUND(I122*H122,2)</f>
        <v>0</v>
      </c>
      <c r="K122" s="205"/>
      <c r="L122" s="45"/>
      <c r="M122" s="206" t="s">
        <v>19</v>
      </c>
      <c r="N122" s="207" t="s">
        <v>39</v>
      </c>
      <c r="O122" s="85"/>
      <c r="P122" s="208">
        <f>O122*H122</f>
        <v>0</v>
      </c>
      <c r="Q122" s="208">
        <v>0</v>
      </c>
      <c r="R122" s="208">
        <f>Q122*H122</f>
        <v>0</v>
      </c>
      <c r="S122" s="208">
        <v>0</v>
      </c>
      <c r="T122" s="20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0" t="s">
        <v>117</v>
      </c>
      <c r="AT122" s="210" t="s">
        <v>119</v>
      </c>
      <c r="AU122" s="210" t="s">
        <v>78</v>
      </c>
      <c r="AY122" s="18" t="s">
        <v>118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18" t="s">
        <v>76</v>
      </c>
      <c r="BK122" s="211">
        <f>ROUND(I122*H122,2)</f>
        <v>0</v>
      </c>
      <c r="BL122" s="18" t="s">
        <v>117</v>
      </c>
      <c r="BM122" s="210" t="s">
        <v>1031</v>
      </c>
    </row>
    <row r="123" spans="1:47" s="2" customFormat="1" ht="12">
      <c r="A123" s="39"/>
      <c r="B123" s="40"/>
      <c r="C123" s="41"/>
      <c r="D123" s="275" t="s">
        <v>967</v>
      </c>
      <c r="E123" s="41"/>
      <c r="F123" s="276" t="s">
        <v>1032</v>
      </c>
      <c r="G123" s="41"/>
      <c r="H123" s="41"/>
      <c r="I123" s="214"/>
      <c r="J123" s="41"/>
      <c r="K123" s="41"/>
      <c r="L123" s="45"/>
      <c r="M123" s="215"/>
      <c r="N123" s="216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967</v>
      </c>
      <c r="AU123" s="18" t="s">
        <v>78</v>
      </c>
    </row>
    <row r="124" spans="1:65" s="2" customFormat="1" ht="33" customHeight="1">
      <c r="A124" s="39"/>
      <c r="B124" s="40"/>
      <c r="C124" s="198" t="s">
        <v>187</v>
      </c>
      <c r="D124" s="198" t="s">
        <v>119</v>
      </c>
      <c r="E124" s="199" t="s">
        <v>1033</v>
      </c>
      <c r="F124" s="200" t="s">
        <v>1034</v>
      </c>
      <c r="G124" s="201" t="s">
        <v>1016</v>
      </c>
      <c r="H124" s="202">
        <v>27.868</v>
      </c>
      <c r="I124" s="203"/>
      <c r="J124" s="204">
        <f>ROUND(I124*H124,2)</f>
        <v>0</v>
      </c>
      <c r="K124" s="205"/>
      <c r="L124" s="45"/>
      <c r="M124" s="206" t="s">
        <v>19</v>
      </c>
      <c r="N124" s="207" t="s">
        <v>39</v>
      </c>
      <c r="O124" s="85"/>
      <c r="P124" s="208">
        <f>O124*H124</f>
        <v>0</v>
      </c>
      <c r="Q124" s="208">
        <v>0</v>
      </c>
      <c r="R124" s="208">
        <f>Q124*H124</f>
        <v>0</v>
      </c>
      <c r="S124" s="208">
        <v>0</v>
      </c>
      <c r="T124" s="20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0" t="s">
        <v>117</v>
      </c>
      <c r="AT124" s="210" t="s">
        <v>119</v>
      </c>
      <c r="AU124" s="210" t="s">
        <v>78</v>
      </c>
      <c r="AY124" s="18" t="s">
        <v>118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18" t="s">
        <v>76</v>
      </c>
      <c r="BK124" s="211">
        <f>ROUND(I124*H124,2)</f>
        <v>0</v>
      </c>
      <c r="BL124" s="18" t="s">
        <v>117</v>
      </c>
      <c r="BM124" s="210" t="s">
        <v>1035</v>
      </c>
    </row>
    <row r="125" spans="1:47" s="2" customFormat="1" ht="12">
      <c r="A125" s="39"/>
      <c r="B125" s="40"/>
      <c r="C125" s="41"/>
      <c r="D125" s="275" t="s">
        <v>967</v>
      </c>
      <c r="E125" s="41"/>
      <c r="F125" s="276" t="s">
        <v>1036</v>
      </c>
      <c r="G125" s="41"/>
      <c r="H125" s="41"/>
      <c r="I125" s="214"/>
      <c r="J125" s="41"/>
      <c r="K125" s="41"/>
      <c r="L125" s="45"/>
      <c r="M125" s="215"/>
      <c r="N125" s="216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967</v>
      </c>
      <c r="AU125" s="18" t="s">
        <v>78</v>
      </c>
    </row>
    <row r="126" spans="1:51" s="12" customFormat="1" ht="12">
      <c r="A126" s="12"/>
      <c r="B126" s="233"/>
      <c r="C126" s="234"/>
      <c r="D126" s="212" t="s">
        <v>762</v>
      </c>
      <c r="E126" s="235" t="s">
        <v>19</v>
      </c>
      <c r="F126" s="236" t="s">
        <v>1037</v>
      </c>
      <c r="G126" s="234"/>
      <c r="H126" s="237">
        <v>2.6849999999999996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T126" s="243" t="s">
        <v>762</v>
      </c>
      <c r="AU126" s="243" t="s">
        <v>78</v>
      </c>
      <c r="AV126" s="12" t="s">
        <v>78</v>
      </c>
      <c r="AW126" s="12" t="s">
        <v>764</v>
      </c>
      <c r="AX126" s="12" t="s">
        <v>68</v>
      </c>
      <c r="AY126" s="243" t="s">
        <v>118</v>
      </c>
    </row>
    <row r="127" spans="1:51" s="12" customFormat="1" ht="12">
      <c r="A127" s="12"/>
      <c r="B127" s="233"/>
      <c r="C127" s="234"/>
      <c r="D127" s="212" t="s">
        <v>762</v>
      </c>
      <c r="E127" s="235" t="s">
        <v>19</v>
      </c>
      <c r="F127" s="236" t="s">
        <v>1038</v>
      </c>
      <c r="G127" s="234"/>
      <c r="H127" s="237">
        <v>3.27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T127" s="243" t="s">
        <v>762</v>
      </c>
      <c r="AU127" s="243" t="s">
        <v>78</v>
      </c>
      <c r="AV127" s="12" t="s">
        <v>78</v>
      </c>
      <c r="AW127" s="12" t="s">
        <v>764</v>
      </c>
      <c r="AX127" s="12" t="s">
        <v>68</v>
      </c>
      <c r="AY127" s="243" t="s">
        <v>118</v>
      </c>
    </row>
    <row r="128" spans="1:51" s="12" customFormat="1" ht="12">
      <c r="A128" s="12"/>
      <c r="B128" s="233"/>
      <c r="C128" s="234"/>
      <c r="D128" s="212" t="s">
        <v>762</v>
      </c>
      <c r="E128" s="235" t="s">
        <v>19</v>
      </c>
      <c r="F128" s="236" t="s">
        <v>1039</v>
      </c>
      <c r="G128" s="234"/>
      <c r="H128" s="237">
        <v>0.3125</v>
      </c>
      <c r="I128" s="238"/>
      <c r="J128" s="234"/>
      <c r="K128" s="234"/>
      <c r="L128" s="239"/>
      <c r="M128" s="240"/>
      <c r="N128" s="241"/>
      <c r="O128" s="241"/>
      <c r="P128" s="241"/>
      <c r="Q128" s="241"/>
      <c r="R128" s="241"/>
      <c r="S128" s="241"/>
      <c r="T128" s="24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T128" s="243" t="s">
        <v>762</v>
      </c>
      <c r="AU128" s="243" t="s">
        <v>78</v>
      </c>
      <c r="AV128" s="12" t="s">
        <v>78</v>
      </c>
      <c r="AW128" s="12" t="s">
        <v>764</v>
      </c>
      <c r="AX128" s="12" t="s">
        <v>68</v>
      </c>
      <c r="AY128" s="243" t="s">
        <v>118</v>
      </c>
    </row>
    <row r="129" spans="1:51" s="12" customFormat="1" ht="12">
      <c r="A129" s="12"/>
      <c r="B129" s="233"/>
      <c r="C129" s="234"/>
      <c r="D129" s="212" t="s">
        <v>762</v>
      </c>
      <c r="E129" s="235" t="s">
        <v>19</v>
      </c>
      <c r="F129" s="236" t="s">
        <v>1040</v>
      </c>
      <c r="G129" s="234"/>
      <c r="H129" s="237">
        <v>21.6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T129" s="243" t="s">
        <v>762</v>
      </c>
      <c r="AU129" s="243" t="s">
        <v>78</v>
      </c>
      <c r="AV129" s="12" t="s">
        <v>78</v>
      </c>
      <c r="AW129" s="12" t="s">
        <v>764</v>
      </c>
      <c r="AX129" s="12" t="s">
        <v>68</v>
      </c>
      <c r="AY129" s="243" t="s">
        <v>118</v>
      </c>
    </row>
    <row r="130" spans="1:51" s="13" customFormat="1" ht="12">
      <c r="A130" s="13"/>
      <c r="B130" s="244"/>
      <c r="C130" s="245"/>
      <c r="D130" s="212" t="s">
        <v>762</v>
      </c>
      <c r="E130" s="246" t="s">
        <v>19</v>
      </c>
      <c r="F130" s="247" t="s">
        <v>1041</v>
      </c>
      <c r="G130" s="245"/>
      <c r="H130" s="246" t="s">
        <v>19</v>
      </c>
      <c r="I130" s="248"/>
      <c r="J130" s="245"/>
      <c r="K130" s="245"/>
      <c r="L130" s="249"/>
      <c r="M130" s="250"/>
      <c r="N130" s="251"/>
      <c r="O130" s="251"/>
      <c r="P130" s="251"/>
      <c r="Q130" s="251"/>
      <c r="R130" s="251"/>
      <c r="S130" s="251"/>
      <c r="T130" s="25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3" t="s">
        <v>762</v>
      </c>
      <c r="AU130" s="253" t="s">
        <v>78</v>
      </c>
      <c r="AV130" s="13" t="s">
        <v>76</v>
      </c>
      <c r="AW130" s="13" t="s">
        <v>764</v>
      </c>
      <c r="AX130" s="13" t="s">
        <v>68</v>
      </c>
      <c r="AY130" s="253" t="s">
        <v>118</v>
      </c>
    </row>
    <row r="131" spans="1:51" s="14" customFormat="1" ht="12">
      <c r="A131" s="14"/>
      <c r="B131" s="256"/>
      <c r="C131" s="257"/>
      <c r="D131" s="212" t="s">
        <v>762</v>
      </c>
      <c r="E131" s="258" t="s">
        <v>19</v>
      </c>
      <c r="F131" s="259" t="s">
        <v>905</v>
      </c>
      <c r="G131" s="257"/>
      <c r="H131" s="260">
        <v>27.8675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6" t="s">
        <v>762</v>
      </c>
      <c r="AU131" s="266" t="s">
        <v>78</v>
      </c>
      <c r="AV131" s="14" t="s">
        <v>117</v>
      </c>
      <c r="AW131" s="14" t="s">
        <v>764</v>
      </c>
      <c r="AX131" s="14" t="s">
        <v>76</v>
      </c>
      <c r="AY131" s="266" t="s">
        <v>118</v>
      </c>
    </row>
    <row r="132" spans="1:65" s="2" customFormat="1" ht="24.15" customHeight="1">
      <c r="A132" s="39"/>
      <c r="B132" s="40"/>
      <c r="C132" s="198" t="s">
        <v>193</v>
      </c>
      <c r="D132" s="198" t="s">
        <v>119</v>
      </c>
      <c r="E132" s="199" t="s">
        <v>1042</v>
      </c>
      <c r="F132" s="200" t="s">
        <v>1043</v>
      </c>
      <c r="G132" s="201" t="s">
        <v>127</v>
      </c>
      <c r="H132" s="202">
        <v>22</v>
      </c>
      <c r="I132" s="203"/>
      <c r="J132" s="204">
        <f>ROUND(I132*H132,2)</f>
        <v>0</v>
      </c>
      <c r="K132" s="205"/>
      <c r="L132" s="45"/>
      <c r="M132" s="206" t="s">
        <v>19</v>
      </c>
      <c r="N132" s="207" t="s">
        <v>39</v>
      </c>
      <c r="O132" s="85"/>
      <c r="P132" s="208">
        <f>O132*H132</f>
        <v>0</v>
      </c>
      <c r="Q132" s="208">
        <v>0</v>
      </c>
      <c r="R132" s="208">
        <f>Q132*H132</f>
        <v>0</v>
      </c>
      <c r="S132" s="208">
        <v>0.582</v>
      </c>
      <c r="T132" s="209">
        <f>S132*H132</f>
        <v>12.803999999999998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0" t="s">
        <v>117</v>
      </c>
      <c r="AT132" s="210" t="s">
        <v>119</v>
      </c>
      <c r="AU132" s="210" t="s">
        <v>78</v>
      </c>
      <c r="AY132" s="18" t="s">
        <v>118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18" t="s">
        <v>76</v>
      </c>
      <c r="BK132" s="211">
        <f>ROUND(I132*H132,2)</f>
        <v>0</v>
      </c>
      <c r="BL132" s="18" t="s">
        <v>117</v>
      </c>
      <c r="BM132" s="210" t="s">
        <v>1044</v>
      </c>
    </row>
    <row r="133" spans="1:47" s="2" customFormat="1" ht="12">
      <c r="A133" s="39"/>
      <c r="B133" s="40"/>
      <c r="C133" s="41"/>
      <c r="D133" s="275" t="s">
        <v>967</v>
      </c>
      <c r="E133" s="41"/>
      <c r="F133" s="276" t="s">
        <v>1045</v>
      </c>
      <c r="G133" s="41"/>
      <c r="H133" s="41"/>
      <c r="I133" s="214"/>
      <c r="J133" s="41"/>
      <c r="K133" s="41"/>
      <c r="L133" s="45"/>
      <c r="M133" s="215"/>
      <c r="N133" s="216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967</v>
      </c>
      <c r="AU133" s="18" t="s">
        <v>78</v>
      </c>
    </row>
    <row r="134" spans="1:65" s="2" customFormat="1" ht="16.5" customHeight="1">
      <c r="A134" s="39"/>
      <c r="B134" s="40"/>
      <c r="C134" s="198" t="s">
        <v>197</v>
      </c>
      <c r="D134" s="198" t="s">
        <v>119</v>
      </c>
      <c r="E134" s="199" t="s">
        <v>1046</v>
      </c>
      <c r="F134" s="200" t="s">
        <v>1047</v>
      </c>
      <c r="G134" s="201" t="s">
        <v>1016</v>
      </c>
      <c r="H134" s="202">
        <v>92.8</v>
      </c>
      <c r="I134" s="203"/>
      <c r="J134" s="204">
        <f>ROUND(I134*H134,2)</f>
        <v>0</v>
      </c>
      <c r="K134" s="205"/>
      <c r="L134" s="45"/>
      <c r="M134" s="206" t="s">
        <v>19</v>
      </c>
      <c r="N134" s="207" t="s">
        <v>39</v>
      </c>
      <c r="O134" s="85"/>
      <c r="P134" s="208">
        <f>O134*H134</f>
        <v>0</v>
      </c>
      <c r="Q134" s="208">
        <v>0</v>
      </c>
      <c r="R134" s="208">
        <f>Q134*H134</f>
        <v>0</v>
      </c>
      <c r="S134" s="208">
        <v>0</v>
      </c>
      <c r="T134" s="20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0" t="s">
        <v>117</v>
      </c>
      <c r="AT134" s="210" t="s">
        <v>119</v>
      </c>
      <c r="AU134" s="210" t="s">
        <v>78</v>
      </c>
      <c r="AY134" s="18" t="s">
        <v>118</v>
      </c>
      <c r="BE134" s="211">
        <f>IF(N134="základní",J134,0)</f>
        <v>0</v>
      </c>
      <c r="BF134" s="211">
        <f>IF(N134="snížená",J134,0)</f>
        <v>0</v>
      </c>
      <c r="BG134" s="211">
        <f>IF(N134="zákl. přenesená",J134,0)</f>
        <v>0</v>
      </c>
      <c r="BH134" s="211">
        <f>IF(N134="sníž. přenesená",J134,0)</f>
        <v>0</v>
      </c>
      <c r="BI134" s="211">
        <f>IF(N134="nulová",J134,0)</f>
        <v>0</v>
      </c>
      <c r="BJ134" s="18" t="s">
        <v>76</v>
      </c>
      <c r="BK134" s="211">
        <f>ROUND(I134*H134,2)</f>
        <v>0</v>
      </c>
      <c r="BL134" s="18" t="s">
        <v>117</v>
      </c>
      <c r="BM134" s="210" t="s">
        <v>1048</v>
      </c>
    </row>
    <row r="135" spans="1:47" s="2" customFormat="1" ht="12">
      <c r="A135" s="39"/>
      <c r="B135" s="40"/>
      <c r="C135" s="41"/>
      <c r="D135" s="275" t="s">
        <v>967</v>
      </c>
      <c r="E135" s="41"/>
      <c r="F135" s="276" t="s">
        <v>1049</v>
      </c>
      <c r="G135" s="41"/>
      <c r="H135" s="41"/>
      <c r="I135" s="214"/>
      <c r="J135" s="41"/>
      <c r="K135" s="41"/>
      <c r="L135" s="45"/>
      <c r="M135" s="215"/>
      <c r="N135" s="216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967</v>
      </c>
      <c r="AU135" s="18" t="s">
        <v>78</v>
      </c>
    </row>
    <row r="136" spans="1:51" s="12" customFormat="1" ht="12">
      <c r="A136" s="12"/>
      <c r="B136" s="233"/>
      <c r="C136" s="234"/>
      <c r="D136" s="212" t="s">
        <v>762</v>
      </c>
      <c r="E136" s="235" t="s">
        <v>19</v>
      </c>
      <c r="F136" s="236" t="s">
        <v>1050</v>
      </c>
      <c r="G136" s="234"/>
      <c r="H136" s="237">
        <v>16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T136" s="243" t="s">
        <v>762</v>
      </c>
      <c r="AU136" s="243" t="s">
        <v>78</v>
      </c>
      <c r="AV136" s="12" t="s">
        <v>78</v>
      </c>
      <c r="AW136" s="12" t="s">
        <v>764</v>
      </c>
      <c r="AX136" s="12" t="s">
        <v>68</v>
      </c>
      <c r="AY136" s="243" t="s">
        <v>118</v>
      </c>
    </row>
    <row r="137" spans="1:51" s="12" customFormat="1" ht="12">
      <c r="A137" s="12"/>
      <c r="B137" s="233"/>
      <c r="C137" s="234"/>
      <c r="D137" s="212" t="s">
        <v>762</v>
      </c>
      <c r="E137" s="235" t="s">
        <v>19</v>
      </c>
      <c r="F137" s="236" t="s">
        <v>1051</v>
      </c>
      <c r="G137" s="234"/>
      <c r="H137" s="237">
        <v>76.80000000000001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43" t="s">
        <v>762</v>
      </c>
      <c r="AU137" s="243" t="s">
        <v>78</v>
      </c>
      <c r="AV137" s="12" t="s">
        <v>78</v>
      </c>
      <c r="AW137" s="12" t="s">
        <v>764</v>
      </c>
      <c r="AX137" s="12" t="s">
        <v>68</v>
      </c>
      <c r="AY137" s="243" t="s">
        <v>118</v>
      </c>
    </row>
    <row r="138" spans="1:51" s="14" customFormat="1" ht="12">
      <c r="A138" s="14"/>
      <c r="B138" s="256"/>
      <c r="C138" s="257"/>
      <c r="D138" s="212" t="s">
        <v>762</v>
      </c>
      <c r="E138" s="258" t="s">
        <v>19</v>
      </c>
      <c r="F138" s="259" t="s">
        <v>905</v>
      </c>
      <c r="G138" s="257"/>
      <c r="H138" s="260">
        <v>92.80000000000001</v>
      </c>
      <c r="I138" s="261"/>
      <c r="J138" s="257"/>
      <c r="K138" s="257"/>
      <c r="L138" s="262"/>
      <c r="M138" s="263"/>
      <c r="N138" s="264"/>
      <c r="O138" s="264"/>
      <c r="P138" s="264"/>
      <c r="Q138" s="264"/>
      <c r="R138" s="264"/>
      <c r="S138" s="264"/>
      <c r="T138" s="26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6" t="s">
        <v>762</v>
      </c>
      <c r="AU138" s="266" t="s">
        <v>78</v>
      </c>
      <c r="AV138" s="14" t="s">
        <v>117</v>
      </c>
      <c r="AW138" s="14" t="s">
        <v>764</v>
      </c>
      <c r="AX138" s="14" t="s">
        <v>76</v>
      </c>
      <c r="AY138" s="266" t="s">
        <v>118</v>
      </c>
    </row>
    <row r="139" spans="1:65" s="2" customFormat="1" ht="24.15" customHeight="1">
      <c r="A139" s="39"/>
      <c r="B139" s="40"/>
      <c r="C139" s="198" t="s">
        <v>201</v>
      </c>
      <c r="D139" s="198" t="s">
        <v>119</v>
      </c>
      <c r="E139" s="199" t="s">
        <v>1052</v>
      </c>
      <c r="F139" s="200" t="s">
        <v>1053</v>
      </c>
      <c r="G139" s="201" t="s">
        <v>1016</v>
      </c>
      <c r="H139" s="202">
        <v>92.8</v>
      </c>
      <c r="I139" s="203"/>
      <c r="J139" s="204">
        <f>ROUND(I139*H139,2)</f>
        <v>0</v>
      </c>
      <c r="K139" s="205"/>
      <c r="L139" s="45"/>
      <c r="M139" s="206" t="s">
        <v>19</v>
      </c>
      <c r="N139" s="207" t="s">
        <v>39</v>
      </c>
      <c r="O139" s="85"/>
      <c r="P139" s="208">
        <f>O139*H139</f>
        <v>0</v>
      </c>
      <c r="Q139" s="208">
        <v>0</v>
      </c>
      <c r="R139" s="208">
        <f>Q139*H139</f>
        <v>0</v>
      </c>
      <c r="S139" s="208">
        <v>0</v>
      </c>
      <c r="T139" s="20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0" t="s">
        <v>117</v>
      </c>
      <c r="AT139" s="210" t="s">
        <v>119</v>
      </c>
      <c r="AU139" s="210" t="s">
        <v>78</v>
      </c>
      <c r="AY139" s="18" t="s">
        <v>118</v>
      </c>
      <c r="BE139" s="211">
        <f>IF(N139="základní",J139,0)</f>
        <v>0</v>
      </c>
      <c r="BF139" s="211">
        <f>IF(N139="snížená",J139,0)</f>
        <v>0</v>
      </c>
      <c r="BG139" s="211">
        <f>IF(N139="zákl. přenesená",J139,0)</f>
        <v>0</v>
      </c>
      <c r="BH139" s="211">
        <f>IF(N139="sníž. přenesená",J139,0)</f>
        <v>0</v>
      </c>
      <c r="BI139" s="211">
        <f>IF(N139="nulová",J139,0)</f>
        <v>0</v>
      </c>
      <c r="BJ139" s="18" t="s">
        <v>76</v>
      </c>
      <c r="BK139" s="211">
        <f>ROUND(I139*H139,2)</f>
        <v>0</v>
      </c>
      <c r="BL139" s="18" t="s">
        <v>117</v>
      </c>
      <c r="BM139" s="210" t="s">
        <v>1054</v>
      </c>
    </row>
    <row r="140" spans="1:47" s="2" customFormat="1" ht="12">
      <c r="A140" s="39"/>
      <c r="B140" s="40"/>
      <c r="C140" s="41"/>
      <c r="D140" s="275" t="s">
        <v>967</v>
      </c>
      <c r="E140" s="41"/>
      <c r="F140" s="276" t="s">
        <v>1055</v>
      </c>
      <c r="G140" s="41"/>
      <c r="H140" s="41"/>
      <c r="I140" s="214"/>
      <c r="J140" s="41"/>
      <c r="K140" s="41"/>
      <c r="L140" s="45"/>
      <c r="M140" s="215"/>
      <c r="N140" s="216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967</v>
      </c>
      <c r="AU140" s="18" t="s">
        <v>78</v>
      </c>
    </row>
    <row r="141" spans="1:65" s="2" customFormat="1" ht="33" customHeight="1">
      <c r="A141" s="39"/>
      <c r="B141" s="40"/>
      <c r="C141" s="198" t="s">
        <v>7</v>
      </c>
      <c r="D141" s="198" t="s">
        <v>119</v>
      </c>
      <c r="E141" s="199" t="s">
        <v>1056</v>
      </c>
      <c r="F141" s="200" t="s">
        <v>1057</v>
      </c>
      <c r="G141" s="201" t="s">
        <v>1016</v>
      </c>
      <c r="H141" s="202">
        <v>92.8</v>
      </c>
      <c r="I141" s="203"/>
      <c r="J141" s="204">
        <f>ROUND(I141*H141,2)</f>
        <v>0</v>
      </c>
      <c r="K141" s="205"/>
      <c r="L141" s="45"/>
      <c r="M141" s="206" t="s">
        <v>19</v>
      </c>
      <c r="N141" s="207" t="s">
        <v>39</v>
      </c>
      <c r="O141" s="85"/>
      <c r="P141" s="208">
        <f>O141*H141</f>
        <v>0</v>
      </c>
      <c r="Q141" s="208">
        <v>0</v>
      </c>
      <c r="R141" s="208">
        <f>Q141*H141</f>
        <v>0</v>
      </c>
      <c r="S141" s="208">
        <v>0</v>
      </c>
      <c r="T141" s="20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0" t="s">
        <v>117</v>
      </c>
      <c r="AT141" s="210" t="s">
        <v>119</v>
      </c>
      <c r="AU141" s="210" t="s">
        <v>78</v>
      </c>
      <c r="AY141" s="18" t="s">
        <v>118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18" t="s">
        <v>76</v>
      </c>
      <c r="BK141" s="211">
        <f>ROUND(I141*H141,2)</f>
        <v>0</v>
      </c>
      <c r="BL141" s="18" t="s">
        <v>117</v>
      </c>
      <c r="BM141" s="210" t="s">
        <v>1058</v>
      </c>
    </row>
    <row r="142" spans="1:47" s="2" customFormat="1" ht="12">
      <c r="A142" s="39"/>
      <c r="B142" s="40"/>
      <c r="C142" s="41"/>
      <c r="D142" s="275" t="s">
        <v>967</v>
      </c>
      <c r="E142" s="41"/>
      <c r="F142" s="276" t="s">
        <v>1059</v>
      </c>
      <c r="G142" s="41"/>
      <c r="H142" s="41"/>
      <c r="I142" s="214"/>
      <c r="J142" s="41"/>
      <c r="K142" s="41"/>
      <c r="L142" s="45"/>
      <c r="M142" s="215"/>
      <c r="N142" s="216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967</v>
      </c>
      <c r="AU142" s="18" t="s">
        <v>78</v>
      </c>
    </row>
    <row r="143" spans="1:65" s="2" customFormat="1" ht="33" customHeight="1">
      <c r="A143" s="39"/>
      <c r="B143" s="40"/>
      <c r="C143" s="198" t="s">
        <v>208</v>
      </c>
      <c r="D143" s="198" t="s">
        <v>119</v>
      </c>
      <c r="E143" s="199" t="s">
        <v>1060</v>
      </c>
      <c r="F143" s="200" t="s">
        <v>1061</v>
      </c>
      <c r="G143" s="201" t="s">
        <v>1016</v>
      </c>
      <c r="H143" s="202">
        <v>92.8</v>
      </c>
      <c r="I143" s="203"/>
      <c r="J143" s="204">
        <f>ROUND(I143*H143,2)</f>
        <v>0</v>
      </c>
      <c r="K143" s="205"/>
      <c r="L143" s="45"/>
      <c r="M143" s="206" t="s">
        <v>19</v>
      </c>
      <c r="N143" s="207" t="s">
        <v>39</v>
      </c>
      <c r="O143" s="85"/>
      <c r="P143" s="208">
        <f>O143*H143</f>
        <v>0</v>
      </c>
      <c r="Q143" s="208">
        <v>0</v>
      </c>
      <c r="R143" s="208">
        <f>Q143*H143</f>
        <v>0</v>
      </c>
      <c r="S143" s="208">
        <v>0</v>
      </c>
      <c r="T143" s="20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0" t="s">
        <v>117</v>
      </c>
      <c r="AT143" s="210" t="s">
        <v>119</v>
      </c>
      <c r="AU143" s="210" t="s">
        <v>78</v>
      </c>
      <c r="AY143" s="18" t="s">
        <v>118</v>
      </c>
      <c r="BE143" s="211">
        <f>IF(N143="základní",J143,0)</f>
        <v>0</v>
      </c>
      <c r="BF143" s="211">
        <f>IF(N143="snížená",J143,0)</f>
        <v>0</v>
      </c>
      <c r="BG143" s="211">
        <f>IF(N143="zákl. přenesená",J143,0)</f>
        <v>0</v>
      </c>
      <c r="BH143" s="211">
        <f>IF(N143="sníž. přenesená",J143,0)</f>
        <v>0</v>
      </c>
      <c r="BI143" s="211">
        <f>IF(N143="nulová",J143,0)</f>
        <v>0</v>
      </c>
      <c r="BJ143" s="18" t="s">
        <v>76</v>
      </c>
      <c r="BK143" s="211">
        <f>ROUND(I143*H143,2)</f>
        <v>0</v>
      </c>
      <c r="BL143" s="18" t="s">
        <v>117</v>
      </c>
      <c r="BM143" s="210" t="s">
        <v>1062</v>
      </c>
    </row>
    <row r="144" spans="1:47" s="2" customFormat="1" ht="12">
      <c r="A144" s="39"/>
      <c r="B144" s="40"/>
      <c r="C144" s="41"/>
      <c r="D144" s="275" t="s">
        <v>967</v>
      </c>
      <c r="E144" s="41"/>
      <c r="F144" s="276" t="s">
        <v>1063</v>
      </c>
      <c r="G144" s="41"/>
      <c r="H144" s="41"/>
      <c r="I144" s="214"/>
      <c r="J144" s="41"/>
      <c r="K144" s="41"/>
      <c r="L144" s="45"/>
      <c r="M144" s="215"/>
      <c r="N144" s="216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967</v>
      </c>
      <c r="AU144" s="18" t="s">
        <v>78</v>
      </c>
    </row>
    <row r="145" spans="1:65" s="2" customFormat="1" ht="24.15" customHeight="1">
      <c r="A145" s="39"/>
      <c r="B145" s="40"/>
      <c r="C145" s="198" t="s">
        <v>212</v>
      </c>
      <c r="D145" s="198" t="s">
        <v>119</v>
      </c>
      <c r="E145" s="199" t="s">
        <v>1064</v>
      </c>
      <c r="F145" s="200" t="s">
        <v>1065</v>
      </c>
      <c r="G145" s="201" t="s">
        <v>1016</v>
      </c>
      <c r="H145" s="202">
        <v>25.6</v>
      </c>
      <c r="I145" s="203"/>
      <c r="J145" s="204">
        <f>ROUND(I145*H145,2)</f>
        <v>0</v>
      </c>
      <c r="K145" s="205"/>
      <c r="L145" s="45"/>
      <c r="M145" s="206" t="s">
        <v>19</v>
      </c>
      <c r="N145" s="207" t="s">
        <v>39</v>
      </c>
      <c r="O145" s="85"/>
      <c r="P145" s="208">
        <f>O145*H145</f>
        <v>0</v>
      </c>
      <c r="Q145" s="208">
        <v>0</v>
      </c>
      <c r="R145" s="208">
        <f>Q145*H145</f>
        <v>0</v>
      </c>
      <c r="S145" s="208">
        <v>0</v>
      </c>
      <c r="T145" s="20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0" t="s">
        <v>117</v>
      </c>
      <c r="AT145" s="210" t="s">
        <v>119</v>
      </c>
      <c r="AU145" s="210" t="s">
        <v>78</v>
      </c>
      <c r="AY145" s="18" t="s">
        <v>118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18" t="s">
        <v>76</v>
      </c>
      <c r="BK145" s="211">
        <f>ROUND(I145*H145,2)</f>
        <v>0</v>
      </c>
      <c r="BL145" s="18" t="s">
        <v>117</v>
      </c>
      <c r="BM145" s="210" t="s">
        <v>1066</v>
      </c>
    </row>
    <row r="146" spans="1:47" s="2" customFormat="1" ht="12">
      <c r="A146" s="39"/>
      <c r="B146" s="40"/>
      <c r="C146" s="41"/>
      <c r="D146" s="275" t="s">
        <v>967</v>
      </c>
      <c r="E146" s="41"/>
      <c r="F146" s="276" t="s">
        <v>1067</v>
      </c>
      <c r="G146" s="41"/>
      <c r="H146" s="41"/>
      <c r="I146" s="214"/>
      <c r="J146" s="41"/>
      <c r="K146" s="41"/>
      <c r="L146" s="45"/>
      <c r="M146" s="215"/>
      <c r="N146" s="216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967</v>
      </c>
      <c r="AU146" s="18" t="s">
        <v>78</v>
      </c>
    </row>
    <row r="147" spans="1:51" s="12" customFormat="1" ht="12">
      <c r="A147" s="12"/>
      <c r="B147" s="233"/>
      <c r="C147" s="234"/>
      <c r="D147" s="212" t="s">
        <v>762</v>
      </c>
      <c r="E147" s="235" t="s">
        <v>19</v>
      </c>
      <c r="F147" s="236" t="s">
        <v>1068</v>
      </c>
      <c r="G147" s="234"/>
      <c r="H147" s="237">
        <v>6.4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T147" s="243" t="s">
        <v>762</v>
      </c>
      <c r="AU147" s="243" t="s">
        <v>78</v>
      </c>
      <c r="AV147" s="12" t="s">
        <v>78</v>
      </c>
      <c r="AW147" s="12" t="s">
        <v>764</v>
      </c>
      <c r="AX147" s="12" t="s">
        <v>68</v>
      </c>
      <c r="AY147" s="243" t="s">
        <v>118</v>
      </c>
    </row>
    <row r="148" spans="1:51" s="12" customFormat="1" ht="12">
      <c r="A148" s="12"/>
      <c r="B148" s="233"/>
      <c r="C148" s="234"/>
      <c r="D148" s="212" t="s">
        <v>762</v>
      </c>
      <c r="E148" s="235" t="s">
        <v>19</v>
      </c>
      <c r="F148" s="236" t="s">
        <v>1069</v>
      </c>
      <c r="G148" s="234"/>
      <c r="H148" s="237">
        <v>19.200000000000003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T148" s="243" t="s">
        <v>762</v>
      </c>
      <c r="AU148" s="243" t="s">
        <v>78</v>
      </c>
      <c r="AV148" s="12" t="s">
        <v>78</v>
      </c>
      <c r="AW148" s="12" t="s">
        <v>764</v>
      </c>
      <c r="AX148" s="12" t="s">
        <v>68</v>
      </c>
      <c r="AY148" s="243" t="s">
        <v>118</v>
      </c>
    </row>
    <row r="149" spans="1:51" s="14" customFormat="1" ht="12">
      <c r="A149" s="14"/>
      <c r="B149" s="256"/>
      <c r="C149" s="257"/>
      <c r="D149" s="212" t="s">
        <v>762</v>
      </c>
      <c r="E149" s="258" t="s">
        <v>19</v>
      </c>
      <c r="F149" s="259" t="s">
        <v>905</v>
      </c>
      <c r="G149" s="257"/>
      <c r="H149" s="260">
        <v>25.6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6" t="s">
        <v>762</v>
      </c>
      <c r="AU149" s="266" t="s">
        <v>78</v>
      </c>
      <c r="AV149" s="14" t="s">
        <v>117</v>
      </c>
      <c r="AW149" s="14" t="s">
        <v>764</v>
      </c>
      <c r="AX149" s="14" t="s">
        <v>76</v>
      </c>
      <c r="AY149" s="266" t="s">
        <v>118</v>
      </c>
    </row>
    <row r="150" spans="1:65" s="2" customFormat="1" ht="24.15" customHeight="1">
      <c r="A150" s="39"/>
      <c r="B150" s="40"/>
      <c r="C150" s="198" t="s">
        <v>216</v>
      </c>
      <c r="D150" s="198" t="s">
        <v>119</v>
      </c>
      <c r="E150" s="199" t="s">
        <v>1070</v>
      </c>
      <c r="F150" s="200" t="s">
        <v>1071</v>
      </c>
      <c r="G150" s="201" t="s">
        <v>127</v>
      </c>
      <c r="H150" s="202">
        <v>124.25</v>
      </c>
      <c r="I150" s="203"/>
      <c r="J150" s="204">
        <f>ROUND(I150*H150,2)</f>
        <v>0</v>
      </c>
      <c r="K150" s="205"/>
      <c r="L150" s="45"/>
      <c r="M150" s="206" t="s">
        <v>19</v>
      </c>
      <c r="N150" s="207" t="s">
        <v>39</v>
      </c>
      <c r="O150" s="85"/>
      <c r="P150" s="208">
        <f>O150*H150</f>
        <v>0</v>
      </c>
      <c r="Q150" s="208">
        <v>0</v>
      </c>
      <c r="R150" s="208">
        <f>Q150*H150</f>
        <v>0</v>
      </c>
      <c r="S150" s="208">
        <v>0</v>
      </c>
      <c r="T150" s="20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0" t="s">
        <v>117</v>
      </c>
      <c r="AT150" s="210" t="s">
        <v>119</v>
      </c>
      <c r="AU150" s="210" t="s">
        <v>78</v>
      </c>
      <c r="AY150" s="18" t="s">
        <v>118</v>
      </c>
      <c r="BE150" s="211">
        <f>IF(N150="základní",J150,0)</f>
        <v>0</v>
      </c>
      <c r="BF150" s="211">
        <f>IF(N150="snížená",J150,0)</f>
        <v>0</v>
      </c>
      <c r="BG150" s="211">
        <f>IF(N150="zákl. přenesená",J150,0)</f>
        <v>0</v>
      </c>
      <c r="BH150" s="211">
        <f>IF(N150="sníž. přenesená",J150,0)</f>
        <v>0</v>
      </c>
      <c r="BI150" s="211">
        <f>IF(N150="nulová",J150,0)</f>
        <v>0</v>
      </c>
      <c r="BJ150" s="18" t="s">
        <v>76</v>
      </c>
      <c r="BK150" s="211">
        <f>ROUND(I150*H150,2)</f>
        <v>0</v>
      </c>
      <c r="BL150" s="18" t="s">
        <v>117</v>
      </c>
      <c r="BM150" s="210" t="s">
        <v>1072</v>
      </c>
    </row>
    <row r="151" spans="1:47" s="2" customFormat="1" ht="12">
      <c r="A151" s="39"/>
      <c r="B151" s="40"/>
      <c r="C151" s="41"/>
      <c r="D151" s="275" t="s">
        <v>967</v>
      </c>
      <c r="E151" s="41"/>
      <c r="F151" s="276" t="s">
        <v>1073</v>
      </c>
      <c r="G151" s="41"/>
      <c r="H151" s="41"/>
      <c r="I151" s="214"/>
      <c r="J151" s="41"/>
      <c r="K151" s="41"/>
      <c r="L151" s="45"/>
      <c r="M151" s="215"/>
      <c r="N151" s="216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967</v>
      </c>
      <c r="AU151" s="18" t="s">
        <v>78</v>
      </c>
    </row>
    <row r="152" spans="1:51" s="12" customFormat="1" ht="12">
      <c r="A152" s="12"/>
      <c r="B152" s="233"/>
      <c r="C152" s="234"/>
      <c r="D152" s="212" t="s">
        <v>762</v>
      </c>
      <c r="E152" s="235" t="s">
        <v>19</v>
      </c>
      <c r="F152" s="236" t="s">
        <v>1074</v>
      </c>
      <c r="G152" s="234"/>
      <c r="H152" s="237">
        <v>41.25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T152" s="243" t="s">
        <v>762</v>
      </c>
      <c r="AU152" s="243" t="s">
        <v>78</v>
      </c>
      <c r="AV152" s="12" t="s">
        <v>78</v>
      </c>
      <c r="AW152" s="12" t="s">
        <v>764</v>
      </c>
      <c r="AX152" s="12" t="s">
        <v>68</v>
      </c>
      <c r="AY152" s="243" t="s">
        <v>118</v>
      </c>
    </row>
    <row r="153" spans="1:51" s="12" customFormat="1" ht="12">
      <c r="A153" s="12"/>
      <c r="B153" s="233"/>
      <c r="C153" s="234"/>
      <c r="D153" s="212" t="s">
        <v>762</v>
      </c>
      <c r="E153" s="235" t="s">
        <v>19</v>
      </c>
      <c r="F153" s="236" t="s">
        <v>1075</v>
      </c>
      <c r="G153" s="234"/>
      <c r="H153" s="237">
        <v>17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T153" s="243" t="s">
        <v>762</v>
      </c>
      <c r="AU153" s="243" t="s">
        <v>78</v>
      </c>
      <c r="AV153" s="12" t="s">
        <v>78</v>
      </c>
      <c r="AW153" s="12" t="s">
        <v>764</v>
      </c>
      <c r="AX153" s="12" t="s">
        <v>68</v>
      </c>
      <c r="AY153" s="243" t="s">
        <v>118</v>
      </c>
    </row>
    <row r="154" spans="1:51" s="12" customFormat="1" ht="12">
      <c r="A154" s="12"/>
      <c r="B154" s="233"/>
      <c r="C154" s="234"/>
      <c r="D154" s="212" t="s">
        <v>762</v>
      </c>
      <c r="E154" s="235" t="s">
        <v>19</v>
      </c>
      <c r="F154" s="236" t="s">
        <v>1076</v>
      </c>
      <c r="G154" s="234"/>
      <c r="H154" s="237">
        <v>66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T154" s="243" t="s">
        <v>762</v>
      </c>
      <c r="AU154" s="243" t="s">
        <v>78</v>
      </c>
      <c r="AV154" s="12" t="s">
        <v>78</v>
      </c>
      <c r="AW154" s="12" t="s">
        <v>764</v>
      </c>
      <c r="AX154" s="12" t="s">
        <v>68</v>
      </c>
      <c r="AY154" s="243" t="s">
        <v>118</v>
      </c>
    </row>
    <row r="155" spans="1:51" s="14" customFormat="1" ht="12">
      <c r="A155" s="14"/>
      <c r="B155" s="256"/>
      <c r="C155" s="257"/>
      <c r="D155" s="212" t="s">
        <v>762</v>
      </c>
      <c r="E155" s="258" t="s">
        <v>19</v>
      </c>
      <c r="F155" s="259" t="s">
        <v>905</v>
      </c>
      <c r="G155" s="257"/>
      <c r="H155" s="260">
        <v>124.25</v>
      </c>
      <c r="I155" s="261"/>
      <c r="J155" s="257"/>
      <c r="K155" s="257"/>
      <c r="L155" s="262"/>
      <c r="M155" s="263"/>
      <c r="N155" s="264"/>
      <c r="O155" s="264"/>
      <c r="P155" s="264"/>
      <c r="Q155" s="264"/>
      <c r="R155" s="264"/>
      <c r="S155" s="264"/>
      <c r="T155" s="26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6" t="s">
        <v>762</v>
      </c>
      <c r="AU155" s="266" t="s">
        <v>78</v>
      </c>
      <c r="AV155" s="14" t="s">
        <v>117</v>
      </c>
      <c r="AW155" s="14" t="s">
        <v>764</v>
      </c>
      <c r="AX155" s="14" t="s">
        <v>76</v>
      </c>
      <c r="AY155" s="266" t="s">
        <v>118</v>
      </c>
    </row>
    <row r="156" spans="1:65" s="2" customFormat="1" ht="21.75" customHeight="1">
      <c r="A156" s="39"/>
      <c r="B156" s="40"/>
      <c r="C156" s="198" t="s">
        <v>220</v>
      </c>
      <c r="D156" s="198" t="s">
        <v>119</v>
      </c>
      <c r="E156" s="199" t="s">
        <v>1077</v>
      </c>
      <c r="F156" s="200" t="s">
        <v>1078</v>
      </c>
      <c r="G156" s="201" t="s">
        <v>127</v>
      </c>
      <c r="H156" s="202">
        <v>68</v>
      </c>
      <c r="I156" s="203"/>
      <c r="J156" s="204">
        <f>ROUND(I156*H156,2)</f>
        <v>0</v>
      </c>
      <c r="K156" s="205"/>
      <c r="L156" s="45"/>
      <c r="M156" s="206" t="s">
        <v>19</v>
      </c>
      <c r="N156" s="207" t="s">
        <v>39</v>
      </c>
      <c r="O156" s="85"/>
      <c r="P156" s="208">
        <f>O156*H156</f>
        <v>0</v>
      </c>
      <c r="Q156" s="208">
        <v>0</v>
      </c>
      <c r="R156" s="208">
        <f>Q156*H156</f>
        <v>0</v>
      </c>
      <c r="S156" s="208">
        <v>0</v>
      </c>
      <c r="T156" s="20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0" t="s">
        <v>262</v>
      </c>
      <c r="AT156" s="210" t="s">
        <v>119</v>
      </c>
      <c r="AU156" s="210" t="s">
        <v>78</v>
      </c>
      <c r="AY156" s="18" t="s">
        <v>118</v>
      </c>
      <c r="BE156" s="211">
        <f>IF(N156="základní",J156,0)</f>
        <v>0</v>
      </c>
      <c r="BF156" s="211">
        <f>IF(N156="snížená",J156,0)</f>
        <v>0</v>
      </c>
      <c r="BG156" s="211">
        <f>IF(N156="zákl. přenesená",J156,0)</f>
        <v>0</v>
      </c>
      <c r="BH156" s="211">
        <f>IF(N156="sníž. přenesená",J156,0)</f>
        <v>0</v>
      </c>
      <c r="BI156" s="211">
        <f>IF(N156="nulová",J156,0)</f>
        <v>0</v>
      </c>
      <c r="BJ156" s="18" t="s">
        <v>76</v>
      </c>
      <c r="BK156" s="211">
        <f>ROUND(I156*H156,2)</f>
        <v>0</v>
      </c>
      <c r="BL156" s="18" t="s">
        <v>262</v>
      </c>
      <c r="BM156" s="210" t="s">
        <v>1079</v>
      </c>
    </row>
    <row r="157" spans="1:47" s="2" customFormat="1" ht="12">
      <c r="A157" s="39"/>
      <c r="B157" s="40"/>
      <c r="C157" s="41"/>
      <c r="D157" s="275" t="s">
        <v>967</v>
      </c>
      <c r="E157" s="41"/>
      <c r="F157" s="276" t="s">
        <v>1080</v>
      </c>
      <c r="G157" s="41"/>
      <c r="H157" s="41"/>
      <c r="I157" s="214"/>
      <c r="J157" s="41"/>
      <c r="K157" s="41"/>
      <c r="L157" s="45"/>
      <c r="M157" s="215"/>
      <c r="N157" s="216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967</v>
      </c>
      <c r="AU157" s="18" t="s">
        <v>78</v>
      </c>
    </row>
    <row r="158" spans="1:65" s="2" customFormat="1" ht="16.5" customHeight="1">
      <c r="A158" s="39"/>
      <c r="B158" s="40"/>
      <c r="C158" s="217" t="s">
        <v>224</v>
      </c>
      <c r="D158" s="217" t="s">
        <v>188</v>
      </c>
      <c r="E158" s="218" t="s">
        <v>1081</v>
      </c>
      <c r="F158" s="219" t="s">
        <v>1082</v>
      </c>
      <c r="G158" s="220" t="s">
        <v>1016</v>
      </c>
      <c r="H158" s="221">
        <v>13.6</v>
      </c>
      <c r="I158" s="222"/>
      <c r="J158" s="223">
        <f>ROUND(I158*H158,2)</f>
        <v>0</v>
      </c>
      <c r="K158" s="224"/>
      <c r="L158" s="225"/>
      <c r="M158" s="226" t="s">
        <v>19</v>
      </c>
      <c r="N158" s="227" t="s">
        <v>39</v>
      </c>
      <c r="O158" s="85"/>
      <c r="P158" s="208">
        <f>O158*H158</f>
        <v>0</v>
      </c>
      <c r="Q158" s="208">
        <v>2.49</v>
      </c>
      <c r="R158" s="208">
        <f>Q158*H158</f>
        <v>33.864000000000004</v>
      </c>
      <c r="S158" s="208">
        <v>0</v>
      </c>
      <c r="T158" s="20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0" t="s">
        <v>525</v>
      </c>
      <c r="AT158" s="210" t="s">
        <v>188</v>
      </c>
      <c r="AU158" s="210" t="s">
        <v>78</v>
      </c>
      <c r="AY158" s="18" t="s">
        <v>118</v>
      </c>
      <c r="BE158" s="211">
        <f>IF(N158="základní",J158,0)</f>
        <v>0</v>
      </c>
      <c r="BF158" s="211">
        <f>IF(N158="snížená",J158,0)</f>
        <v>0</v>
      </c>
      <c r="BG158" s="211">
        <f>IF(N158="zákl. přenesená",J158,0)</f>
        <v>0</v>
      </c>
      <c r="BH158" s="211">
        <f>IF(N158="sníž. přenesená",J158,0)</f>
        <v>0</v>
      </c>
      <c r="BI158" s="211">
        <f>IF(N158="nulová",J158,0)</f>
        <v>0</v>
      </c>
      <c r="BJ158" s="18" t="s">
        <v>76</v>
      </c>
      <c r="BK158" s="211">
        <f>ROUND(I158*H158,2)</f>
        <v>0</v>
      </c>
      <c r="BL158" s="18" t="s">
        <v>262</v>
      </c>
      <c r="BM158" s="210" t="s">
        <v>1083</v>
      </c>
    </row>
    <row r="159" spans="1:51" s="12" customFormat="1" ht="12">
      <c r="A159" s="12"/>
      <c r="B159" s="233"/>
      <c r="C159" s="234"/>
      <c r="D159" s="212" t="s">
        <v>762</v>
      </c>
      <c r="E159" s="235" t="s">
        <v>19</v>
      </c>
      <c r="F159" s="236" t="s">
        <v>1084</v>
      </c>
      <c r="G159" s="234"/>
      <c r="H159" s="237">
        <v>13.600000000000001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T159" s="243" t="s">
        <v>762</v>
      </c>
      <c r="AU159" s="243" t="s">
        <v>78</v>
      </c>
      <c r="AV159" s="12" t="s">
        <v>78</v>
      </c>
      <c r="AW159" s="12" t="s">
        <v>764</v>
      </c>
      <c r="AX159" s="12" t="s">
        <v>76</v>
      </c>
      <c r="AY159" s="243" t="s">
        <v>118</v>
      </c>
    </row>
    <row r="160" spans="1:63" s="11" customFormat="1" ht="22.8" customHeight="1">
      <c r="A160" s="11"/>
      <c r="B160" s="184"/>
      <c r="C160" s="185"/>
      <c r="D160" s="186" t="s">
        <v>67</v>
      </c>
      <c r="E160" s="273" t="s">
        <v>139</v>
      </c>
      <c r="F160" s="273" t="s">
        <v>1085</v>
      </c>
      <c r="G160" s="185"/>
      <c r="H160" s="185"/>
      <c r="I160" s="188"/>
      <c r="J160" s="274">
        <f>BK160</f>
        <v>0</v>
      </c>
      <c r="K160" s="185"/>
      <c r="L160" s="190"/>
      <c r="M160" s="191"/>
      <c r="N160" s="192"/>
      <c r="O160" s="192"/>
      <c r="P160" s="193">
        <f>SUM(P161:P163)</f>
        <v>0</v>
      </c>
      <c r="Q160" s="192"/>
      <c r="R160" s="193">
        <f>SUM(R161:R163)</f>
        <v>23.58784</v>
      </c>
      <c r="S160" s="192"/>
      <c r="T160" s="194">
        <f>SUM(T161:T163)</f>
        <v>0</v>
      </c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R160" s="195" t="s">
        <v>76</v>
      </c>
      <c r="AT160" s="196" t="s">
        <v>67</v>
      </c>
      <c r="AU160" s="196" t="s">
        <v>76</v>
      </c>
      <c r="AY160" s="195" t="s">
        <v>118</v>
      </c>
      <c r="BK160" s="197">
        <f>SUM(BK161:BK163)</f>
        <v>0</v>
      </c>
    </row>
    <row r="161" spans="1:65" s="2" customFormat="1" ht="24.15" customHeight="1">
      <c r="A161" s="39"/>
      <c r="B161" s="40"/>
      <c r="C161" s="198" t="s">
        <v>228</v>
      </c>
      <c r="D161" s="198" t="s">
        <v>119</v>
      </c>
      <c r="E161" s="199" t="s">
        <v>1086</v>
      </c>
      <c r="F161" s="200" t="s">
        <v>1087</v>
      </c>
      <c r="G161" s="201" t="s">
        <v>127</v>
      </c>
      <c r="H161" s="202">
        <v>68</v>
      </c>
      <c r="I161" s="203"/>
      <c r="J161" s="204">
        <f>ROUND(I161*H161,2)</f>
        <v>0</v>
      </c>
      <c r="K161" s="205"/>
      <c r="L161" s="45"/>
      <c r="M161" s="206" t="s">
        <v>19</v>
      </c>
      <c r="N161" s="207" t="s">
        <v>39</v>
      </c>
      <c r="O161" s="85"/>
      <c r="P161" s="208">
        <f>O161*H161</f>
        <v>0</v>
      </c>
      <c r="Q161" s="208">
        <v>0.14688</v>
      </c>
      <c r="R161" s="208">
        <f>Q161*H161</f>
        <v>9.98784</v>
      </c>
      <c r="S161" s="208">
        <v>0</v>
      </c>
      <c r="T161" s="20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0" t="s">
        <v>117</v>
      </c>
      <c r="AT161" s="210" t="s">
        <v>119</v>
      </c>
      <c r="AU161" s="210" t="s">
        <v>78</v>
      </c>
      <c r="AY161" s="18" t="s">
        <v>118</v>
      </c>
      <c r="BE161" s="211">
        <f>IF(N161="základní",J161,0)</f>
        <v>0</v>
      </c>
      <c r="BF161" s="211">
        <f>IF(N161="snížená",J161,0)</f>
        <v>0</v>
      </c>
      <c r="BG161" s="211">
        <f>IF(N161="zákl. přenesená",J161,0)</f>
        <v>0</v>
      </c>
      <c r="BH161" s="211">
        <f>IF(N161="sníž. přenesená",J161,0)</f>
        <v>0</v>
      </c>
      <c r="BI161" s="211">
        <f>IF(N161="nulová",J161,0)</f>
        <v>0</v>
      </c>
      <c r="BJ161" s="18" t="s">
        <v>76</v>
      </c>
      <c r="BK161" s="211">
        <f>ROUND(I161*H161,2)</f>
        <v>0</v>
      </c>
      <c r="BL161" s="18" t="s">
        <v>117</v>
      </c>
      <c r="BM161" s="210" t="s">
        <v>1088</v>
      </c>
    </row>
    <row r="162" spans="1:47" s="2" customFormat="1" ht="12">
      <c r="A162" s="39"/>
      <c r="B162" s="40"/>
      <c r="C162" s="41"/>
      <c r="D162" s="275" t="s">
        <v>967</v>
      </c>
      <c r="E162" s="41"/>
      <c r="F162" s="276" t="s">
        <v>1089</v>
      </c>
      <c r="G162" s="41"/>
      <c r="H162" s="41"/>
      <c r="I162" s="214"/>
      <c r="J162" s="41"/>
      <c r="K162" s="41"/>
      <c r="L162" s="45"/>
      <c r="M162" s="215"/>
      <c r="N162" s="216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967</v>
      </c>
      <c r="AU162" s="18" t="s">
        <v>78</v>
      </c>
    </row>
    <row r="163" spans="1:65" s="2" customFormat="1" ht="16.5" customHeight="1">
      <c r="A163" s="39"/>
      <c r="B163" s="40"/>
      <c r="C163" s="217" t="s">
        <v>231</v>
      </c>
      <c r="D163" s="217" t="s">
        <v>188</v>
      </c>
      <c r="E163" s="218" t="s">
        <v>1090</v>
      </c>
      <c r="F163" s="219" t="s">
        <v>1091</v>
      </c>
      <c r="G163" s="220" t="s">
        <v>995</v>
      </c>
      <c r="H163" s="221">
        <v>13.6</v>
      </c>
      <c r="I163" s="222"/>
      <c r="J163" s="223">
        <f>ROUND(I163*H163,2)</f>
        <v>0</v>
      </c>
      <c r="K163" s="224"/>
      <c r="L163" s="225"/>
      <c r="M163" s="226" t="s">
        <v>19</v>
      </c>
      <c r="N163" s="227" t="s">
        <v>39</v>
      </c>
      <c r="O163" s="85"/>
      <c r="P163" s="208">
        <f>O163*H163</f>
        <v>0</v>
      </c>
      <c r="Q163" s="208">
        <v>1</v>
      </c>
      <c r="R163" s="208">
        <f>Q163*H163</f>
        <v>13.6</v>
      </c>
      <c r="S163" s="208">
        <v>0</v>
      </c>
      <c r="T163" s="20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0" t="s">
        <v>191</v>
      </c>
      <c r="AT163" s="210" t="s">
        <v>188</v>
      </c>
      <c r="AU163" s="210" t="s">
        <v>78</v>
      </c>
      <c r="AY163" s="18" t="s">
        <v>118</v>
      </c>
      <c r="BE163" s="211">
        <f>IF(N163="základní",J163,0)</f>
        <v>0</v>
      </c>
      <c r="BF163" s="211">
        <f>IF(N163="snížená",J163,0)</f>
        <v>0</v>
      </c>
      <c r="BG163" s="211">
        <f>IF(N163="zákl. přenesená",J163,0)</f>
        <v>0</v>
      </c>
      <c r="BH163" s="211">
        <f>IF(N163="sníž. přenesená",J163,0)</f>
        <v>0</v>
      </c>
      <c r="BI163" s="211">
        <f>IF(N163="nulová",J163,0)</f>
        <v>0</v>
      </c>
      <c r="BJ163" s="18" t="s">
        <v>76</v>
      </c>
      <c r="BK163" s="211">
        <f>ROUND(I163*H163,2)</f>
        <v>0</v>
      </c>
      <c r="BL163" s="18" t="s">
        <v>191</v>
      </c>
      <c r="BM163" s="210" t="s">
        <v>1092</v>
      </c>
    </row>
    <row r="164" spans="1:63" s="11" customFormat="1" ht="22.8" customHeight="1">
      <c r="A164" s="11"/>
      <c r="B164" s="184"/>
      <c r="C164" s="185"/>
      <c r="D164" s="186" t="s">
        <v>67</v>
      </c>
      <c r="E164" s="273" t="s">
        <v>1093</v>
      </c>
      <c r="F164" s="273" t="s">
        <v>1094</v>
      </c>
      <c r="G164" s="185"/>
      <c r="H164" s="185"/>
      <c r="I164" s="188"/>
      <c r="J164" s="274">
        <f>BK164</f>
        <v>0</v>
      </c>
      <c r="K164" s="185"/>
      <c r="L164" s="190"/>
      <c r="M164" s="191"/>
      <c r="N164" s="192"/>
      <c r="O164" s="192"/>
      <c r="P164" s="193">
        <f>SUM(P165:P166)</f>
        <v>0</v>
      </c>
      <c r="Q164" s="192"/>
      <c r="R164" s="193">
        <f>SUM(R165:R166)</f>
        <v>0</v>
      </c>
      <c r="S164" s="192"/>
      <c r="T164" s="194">
        <f>SUM(T165:T166)</f>
        <v>0</v>
      </c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R164" s="195" t="s">
        <v>76</v>
      </c>
      <c r="AT164" s="196" t="s">
        <v>67</v>
      </c>
      <c r="AU164" s="196" t="s">
        <v>76</v>
      </c>
      <c r="AY164" s="195" t="s">
        <v>118</v>
      </c>
      <c r="BK164" s="197">
        <f>SUM(BK165:BK166)</f>
        <v>0</v>
      </c>
    </row>
    <row r="165" spans="1:65" s="2" customFormat="1" ht="24.15" customHeight="1">
      <c r="A165" s="39"/>
      <c r="B165" s="40"/>
      <c r="C165" s="198" t="s">
        <v>235</v>
      </c>
      <c r="D165" s="198" t="s">
        <v>119</v>
      </c>
      <c r="E165" s="199" t="s">
        <v>1095</v>
      </c>
      <c r="F165" s="200" t="s">
        <v>1096</v>
      </c>
      <c r="G165" s="201" t="s">
        <v>995</v>
      </c>
      <c r="H165" s="202">
        <v>37.604</v>
      </c>
      <c r="I165" s="203"/>
      <c r="J165" s="204">
        <f>ROUND(I165*H165,2)</f>
        <v>0</v>
      </c>
      <c r="K165" s="205"/>
      <c r="L165" s="45"/>
      <c r="M165" s="206" t="s">
        <v>19</v>
      </c>
      <c r="N165" s="207" t="s">
        <v>39</v>
      </c>
      <c r="O165" s="85"/>
      <c r="P165" s="208">
        <f>O165*H165</f>
        <v>0</v>
      </c>
      <c r="Q165" s="208">
        <v>0</v>
      </c>
      <c r="R165" s="208">
        <f>Q165*H165</f>
        <v>0</v>
      </c>
      <c r="S165" s="208">
        <v>0</v>
      </c>
      <c r="T165" s="20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0" t="s">
        <v>117</v>
      </c>
      <c r="AT165" s="210" t="s">
        <v>119</v>
      </c>
      <c r="AU165" s="210" t="s">
        <v>78</v>
      </c>
      <c r="AY165" s="18" t="s">
        <v>118</v>
      </c>
      <c r="BE165" s="211">
        <f>IF(N165="základní",J165,0)</f>
        <v>0</v>
      </c>
      <c r="BF165" s="211">
        <f>IF(N165="snížená",J165,0)</f>
        <v>0</v>
      </c>
      <c r="BG165" s="211">
        <f>IF(N165="zákl. přenesená",J165,0)</f>
        <v>0</v>
      </c>
      <c r="BH165" s="211">
        <f>IF(N165="sníž. přenesená",J165,0)</f>
        <v>0</v>
      </c>
      <c r="BI165" s="211">
        <f>IF(N165="nulová",J165,0)</f>
        <v>0</v>
      </c>
      <c r="BJ165" s="18" t="s">
        <v>76</v>
      </c>
      <c r="BK165" s="211">
        <f>ROUND(I165*H165,2)</f>
        <v>0</v>
      </c>
      <c r="BL165" s="18" t="s">
        <v>117</v>
      </c>
      <c r="BM165" s="210" t="s">
        <v>1097</v>
      </c>
    </row>
    <row r="166" spans="1:47" s="2" customFormat="1" ht="12">
      <c r="A166" s="39"/>
      <c r="B166" s="40"/>
      <c r="C166" s="41"/>
      <c r="D166" s="275" t="s">
        <v>967</v>
      </c>
      <c r="E166" s="41"/>
      <c r="F166" s="276" t="s">
        <v>1098</v>
      </c>
      <c r="G166" s="41"/>
      <c r="H166" s="41"/>
      <c r="I166" s="214"/>
      <c r="J166" s="41"/>
      <c r="K166" s="41"/>
      <c r="L166" s="45"/>
      <c r="M166" s="215"/>
      <c r="N166" s="216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967</v>
      </c>
      <c r="AU166" s="18" t="s">
        <v>78</v>
      </c>
    </row>
    <row r="167" spans="1:63" s="11" customFormat="1" ht="25.9" customHeight="1">
      <c r="A167" s="11"/>
      <c r="B167" s="184"/>
      <c r="C167" s="185"/>
      <c r="D167" s="186" t="s">
        <v>67</v>
      </c>
      <c r="E167" s="187" t="s">
        <v>188</v>
      </c>
      <c r="F167" s="187" t="s">
        <v>1099</v>
      </c>
      <c r="G167" s="185"/>
      <c r="H167" s="185"/>
      <c r="I167" s="188"/>
      <c r="J167" s="189">
        <f>BK167</f>
        <v>0</v>
      </c>
      <c r="K167" s="185"/>
      <c r="L167" s="190"/>
      <c r="M167" s="191"/>
      <c r="N167" s="192"/>
      <c r="O167" s="192"/>
      <c r="P167" s="193">
        <f>P168</f>
        <v>0</v>
      </c>
      <c r="Q167" s="192"/>
      <c r="R167" s="193">
        <f>R168</f>
        <v>9.37583553</v>
      </c>
      <c r="S167" s="192"/>
      <c r="T167" s="194">
        <f>T168</f>
        <v>64.425</v>
      </c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R167" s="195" t="s">
        <v>129</v>
      </c>
      <c r="AT167" s="196" t="s">
        <v>67</v>
      </c>
      <c r="AU167" s="196" t="s">
        <v>68</v>
      </c>
      <c r="AY167" s="195" t="s">
        <v>118</v>
      </c>
      <c r="BK167" s="197">
        <f>BK168</f>
        <v>0</v>
      </c>
    </row>
    <row r="168" spans="1:63" s="11" customFormat="1" ht="22.8" customHeight="1">
      <c r="A168" s="11"/>
      <c r="B168" s="184"/>
      <c r="C168" s="185"/>
      <c r="D168" s="186" t="s">
        <v>67</v>
      </c>
      <c r="E168" s="273" t="s">
        <v>1100</v>
      </c>
      <c r="F168" s="273" t="s">
        <v>1101</v>
      </c>
      <c r="G168" s="185"/>
      <c r="H168" s="185"/>
      <c r="I168" s="188"/>
      <c r="J168" s="274">
        <f>BK168</f>
        <v>0</v>
      </c>
      <c r="K168" s="185"/>
      <c r="L168" s="190"/>
      <c r="M168" s="191"/>
      <c r="N168" s="192"/>
      <c r="O168" s="192"/>
      <c r="P168" s="193">
        <f>SUM(P169:P190)</f>
        <v>0</v>
      </c>
      <c r="Q168" s="192"/>
      <c r="R168" s="193">
        <f>SUM(R169:R190)</f>
        <v>9.37583553</v>
      </c>
      <c r="S168" s="192"/>
      <c r="T168" s="194">
        <f>SUM(T169:T190)</f>
        <v>64.425</v>
      </c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R168" s="195" t="s">
        <v>129</v>
      </c>
      <c r="AT168" s="196" t="s">
        <v>67</v>
      </c>
      <c r="AU168" s="196" t="s">
        <v>76</v>
      </c>
      <c r="AY168" s="195" t="s">
        <v>118</v>
      </c>
      <c r="BK168" s="197">
        <f>SUM(BK169:BK190)</f>
        <v>0</v>
      </c>
    </row>
    <row r="169" spans="1:65" s="2" customFormat="1" ht="16.5" customHeight="1">
      <c r="A169" s="39"/>
      <c r="B169" s="40"/>
      <c r="C169" s="198" t="s">
        <v>239</v>
      </c>
      <c r="D169" s="198" t="s">
        <v>119</v>
      </c>
      <c r="E169" s="199" t="s">
        <v>1102</v>
      </c>
      <c r="F169" s="200" t="s">
        <v>1103</v>
      </c>
      <c r="G169" s="201" t="s">
        <v>122</v>
      </c>
      <c r="H169" s="202">
        <v>60</v>
      </c>
      <c r="I169" s="203"/>
      <c r="J169" s="204">
        <f>ROUND(I169*H169,2)</f>
        <v>0</v>
      </c>
      <c r="K169" s="205"/>
      <c r="L169" s="45"/>
      <c r="M169" s="206" t="s">
        <v>19</v>
      </c>
      <c r="N169" s="207" t="s">
        <v>39</v>
      </c>
      <c r="O169" s="85"/>
      <c r="P169" s="208">
        <f>O169*H169</f>
        <v>0</v>
      </c>
      <c r="Q169" s="208">
        <v>7.776E-05</v>
      </c>
      <c r="R169" s="208">
        <f>Q169*H169</f>
        <v>0.0046656</v>
      </c>
      <c r="S169" s="208">
        <v>0</v>
      </c>
      <c r="T169" s="20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0" t="s">
        <v>262</v>
      </c>
      <c r="AT169" s="210" t="s">
        <v>119</v>
      </c>
      <c r="AU169" s="210" t="s">
        <v>78</v>
      </c>
      <c r="AY169" s="18" t="s">
        <v>118</v>
      </c>
      <c r="BE169" s="211">
        <f>IF(N169="základní",J169,0)</f>
        <v>0</v>
      </c>
      <c r="BF169" s="211">
        <f>IF(N169="snížená",J169,0)</f>
        <v>0</v>
      </c>
      <c r="BG169" s="211">
        <f>IF(N169="zákl. přenesená",J169,0)</f>
        <v>0</v>
      </c>
      <c r="BH169" s="211">
        <f>IF(N169="sníž. přenesená",J169,0)</f>
        <v>0</v>
      </c>
      <c r="BI169" s="211">
        <f>IF(N169="nulová",J169,0)</f>
        <v>0</v>
      </c>
      <c r="BJ169" s="18" t="s">
        <v>76</v>
      </c>
      <c r="BK169" s="211">
        <f>ROUND(I169*H169,2)</f>
        <v>0</v>
      </c>
      <c r="BL169" s="18" t="s">
        <v>262</v>
      </c>
      <c r="BM169" s="210" t="s">
        <v>1104</v>
      </c>
    </row>
    <row r="170" spans="1:47" s="2" customFormat="1" ht="12">
      <c r="A170" s="39"/>
      <c r="B170" s="40"/>
      <c r="C170" s="41"/>
      <c r="D170" s="275" t="s">
        <v>967</v>
      </c>
      <c r="E170" s="41"/>
      <c r="F170" s="276" t="s">
        <v>1105</v>
      </c>
      <c r="G170" s="41"/>
      <c r="H170" s="41"/>
      <c r="I170" s="214"/>
      <c r="J170" s="41"/>
      <c r="K170" s="41"/>
      <c r="L170" s="45"/>
      <c r="M170" s="215"/>
      <c r="N170" s="216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967</v>
      </c>
      <c r="AU170" s="18" t="s">
        <v>78</v>
      </c>
    </row>
    <row r="171" spans="1:65" s="2" customFormat="1" ht="21.75" customHeight="1">
      <c r="A171" s="39"/>
      <c r="B171" s="40"/>
      <c r="C171" s="198" t="s">
        <v>243</v>
      </c>
      <c r="D171" s="198" t="s">
        <v>119</v>
      </c>
      <c r="E171" s="199" t="s">
        <v>1106</v>
      </c>
      <c r="F171" s="200" t="s">
        <v>1107</v>
      </c>
      <c r="G171" s="201" t="s">
        <v>127</v>
      </c>
      <c r="H171" s="202">
        <v>90</v>
      </c>
      <c r="I171" s="203"/>
      <c r="J171" s="204">
        <f>ROUND(I171*H171,2)</f>
        <v>0</v>
      </c>
      <c r="K171" s="205"/>
      <c r="L171" s="45"/>
      <c r="M171" s="206" t="s">
        <v>19</v>
      </c>
      <c r="N171" s="207" t="s">
        <v>39</v>
      </c>
      <c r="O171" s="85"/>
      <c r="P171" s="208">
        <f>O171*H171</f>
        <v>0</v>
      </c>
      <c r="Q171" s="208">
        <v>0</v>
      </c>
      <c r="R171" s="208">
        <f>Q171*H171</f>
        <v>0</v>
      </c>
      <c r="S171" s="208">
        <v>0.625</v>
      </c>
      <c r="T171" s="209">
        <f>S171*H171</f>
        <v>56.25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0" t="s">
        <v>262</v>
      </c>
      <c r="AT171" s="210" t="s">
        <v>119</v>
      </c>
      <c r="AU171" s="210" t="s">
        <v>78</v>
      </c>
      <c r="AY171" s="18" t="s">
        <v>118</v>
      </c>
      <c r="BE171" s="211">
        <f>IF(N171="základní",J171,0)</f>
        <v>0</v>
      </c>
      <c r="BF171" s="211">
        <f>IF(N171="snížená",J171,0)</f>
        <v>0</v>
      </c>
      <c r="BG171" s="211">
        <f>IF(N171="zákl. přenesená",J171,0)</f>
        <v>0</v>
      </c>
      <c r="BH171" s="211">
        <f>IF(N171="sníž. přenesená",J171,0)</f>
        <v>0</v>
      </c>
      <c r="BI171" s="211">
        <f>IF(N171="nulová",J171,0)</f>
        <v>0</v>
      </c>
      <c r="BJ171" s="18" t="s">
        <v>76</v>
      </c>
      <c r="BK171" s="211">
        <f>ROUND(I171*H171,2)</f>
        <v>0</v>
      </c>
      <c r="BL171" s="18" t="s">
        <v>262</v>
      </c>
      <c r="BM171" s="210" t="s">
        <v>1108</v>
      </c>
    </row>
    <row r="172" spans="1:47" s="2" customFormat="1" ht="12">
      <c r="A172" s="39"/>
      <c r="B172" s="40"/>
      <c r="C172" s="41"/>
      <c r="D172" s="275" t="s">
        <v>967</v>
      </c>
      <c r="E172" s="41"/>
      <c r="F172" s="276" t="s">
        <v>1109</v>
      </c>
      <c r="G172" s="41"/>
      <c r="H172" s="41"/>
      <c r="I172" s="214"/>
      <c r="J172" s="41"/>
      <c r="K172" s="41"/>
      <c r="L172" s="45"/>
      <c r="M172" s="215"/>
      <c r="N172" s="216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967</v>
      </c>
      <c r="AU172" s="18" t="s">
        <v>78</v>
      </c>
    </row>
    <row r="173" spans="1:51" s="12" customFormat="1" ht="12">
      <c r="A173" s="12"/>
      <c r="B173" s="233"/>
      <c r="C173" s="234"/>
      <c r="D173" s="212" t="s">
        <v>762</v>
      </c>
      <c r="E173" s="235" t="s">
        <v>19</v>
      </c>
      <c r="F173" s="236" t="s">
        <v>361</v>
      </c>
      <c r="G173" s="234"/>
      <c r="H173" s="237">
        <v>60</v>
      </c>
      <c r="I173" s="238"/>
      <c r="J173" s="234"/>
      <c r="K173" s="234"/>
      <c r="L173" s="239"/>
      <c r="M173" s="240"/>
      <c r="N173" s="241"/>
      <c r="O173" s="241"/>
      <c r="P173" s="241"/>
      <c r="Q173" s="241"/>
      <c r="R173" s="241"/>
      <c r="S173" s="241"/>
      <c r="T173" s="24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T173" s="243" t="s">
        <v>762</v>
      </c>
      <c r="AU173" s="243" t="s">
        <v>78</v>
      </c>
      <c r="AV173" s="12" t="s">
        <v>78</v>
      </c>
      <c r="AW173" s="12" t="s">
        <v>764</v>
      </c>
      <c r="AX173" s="12" t="s">
        <v>68</v>
      </c>
      <c r="AY173" s="243" t="s">
        <v>118</v>
      </c>
    </row>
    <row r="174" spans="1:51" s="13" customFormat="1" ht="12">
      <c r="A174" s="13"/>
      <c r="B174" s="244"/>
      <c r="C174" s="245"/>
      <c r="D174" s="212" t="s">
        <v>762</v>
      </c>
      <c r="E174" s="246" t="s">
        <v>19</v>
      </c>
      <c r="F174" s="247" t="s">
        <v>1110</v>
      </c>
      <c r="G174" s="245"/>
      <c r="H174" s="246" t="s">
        <v>19</v>
      </c>
      <c r="I174" s="248"/>
      <c r="J174" s="245"/>
      <c r="K174" s="245"/>
      <c r="L174" s="249"/>
      <c r="M174" s="250"/>
      <c r="N174" s="251"/>
      <c r="O174" s="251"/>
      <c r="P174" s="251"/>
      <c r="Q174" s="251"/>
      <c r="R174" s="251"/>
      <c r="S174" s="251"/>
      <c r="T174" s="25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3" t="s">
        <v>762</v>
      </c>
      <c r="AU174" s="253" t="s">
        <v>78</v>
      </c>
      <c r="AV174" s="13" t="s">
        <v>76</v>
      </c>
      <c r="AW174" s="13" t="s">
        <v>764</v>
      </c>
      <c r="AX174" s="13" t="s">
        <v>68</v>
      </c>
      <c r="AY174" s="253" t="s">
        <v>118</v>
      </c>
    </row>
    <row r="175" spans="1:51" s="12" customFormat="1" ht="12">
      <c r="A175" s="12"/>
      <c r="B175" s="233"/>
      <c r="C175" s="234"/>
      <c r="D175" s="212" t="s">
        <v>762</v>
      </c>
      <c r="E175" s="235" t="s">
        <v>19</v>
      </c>
      <c r="F175" s="236" t="s">
        <v>239</v>
      </c>
      <c r="G175" s="234"/>
      <c r="H175" s="237">
        <v>30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T175" s="243" t="s">
        <v>762</v>
      </c>
      <c r="AU175" s="243" t="s">
        <v>78</v>
      </c>
      <c r="AV175" s="12" t="s">
        <v>78</v>
      </c>
      <c r="AW175" s="12" t="s">
        <v>764</v>
      </c>
      <c r="AX175" s="12" t="s">
        <v>68</v>
      </c>
      <c r="AY175" s="243" t="s">
        <v>118</v>
      </c>
    </row>
    <row r="176" spans="1:51" s="13" customFormat="1" ht="12">
      <c r="A176" s="13"/>
      <c r="B176" s="244"/>
      <c r="C176" s="245"/>
      <c r="D176" s="212" t="s">
        <v>762</v>
      </c>
      <c r="E176" s="246" t="s">
        <v>19</v>
      </c>
      <c r="F176" s="247" t="s">
        <v>1111</v>
      </c>
      <c r="G176" s="245"/>
      <c r="H176" s="246" t="s">
        <v>19</v>
      </c>
      <c r="I176" s="248"/>
      <c r="J176" s="245"/>
      <c r="K176" s="245"/>
      <c r="L176" s="249"/>
      <c r="M176" s="250"/>
      <c r="N176" s="251"/>
      <c r="O176" s="251"/>
      <c r="P176" s="251"/>
      <c r="Q176" s="251"/>
      <c r="R176" s="251"/>
      <c r="S176" s="251"/>
      <c r="T176" s="25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3" t="s">
        <v>762</v>
      </c>
      <c r="AU176" s="253" t="s">
        <v>78</v>
      </c>
      <c r="AV176" s="13" t="s">
        <v>76</v>
      </c>
      <c r="AW176" s="13" t="s">
        <v>764</v>
      </c>
      <c r="AX176" s="13" t="s">
        <v>68</v>
      </c>
      <c r="AY176" s="253" t="s">
        <v>118</v>
      </c>
    </row>
    <row r="177" spans="1:51" s="14" customFormat="1" ht="12">
      <c r="A177" s="14"/>
      <c r="B177" s="256"/>
      <c r="C177" s="257"/>
      <c r="D177" s="212" t="s">
        <v>762</v>
      </c>
      <c r="E177" s="258" t="s">
        <v>19</v>
      </c>
      <c r="F177" s="259" t="s">
        <v>905</v>
      </c>
      <c r="G177" s="257"/>
      <c r="H177" s="260">
        <v>90</v>
      </c>
      <c r="I177" s="261"/>
      <c r="J177" s="257"/>
      <c r="K177" s="257"/>
      <c r="L177" s="262"/>
      <c r="M177" s="263"/>
      <c r="N177" s="264"/>
      <c r="O177" s="264"/>
      <c r="P177" s="264"/>
      <c r="Q177" s="264"/>
      <c r="R177" s="264"/>
      <c r="S177" s="264"/>
      <c r="T177" s="26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6" t="s">
        <v>762</v>
      </c>
      <c r="AU177" s="266" t="s">
        <v>78</v>
      </c>
      <c r="AV177" s="14" t="s">
        <v>117</v>
      </c>
      <c r="AW177" s="14" t="s">
        <v>764</v>
      </c>
      <c r="AX177" s="14" t="s">
        <v>76</v>
      </c>
      <c r="AY177" s="266" t="s">
        <v>118</v>
      </c>
    </row>
    <row r="178" spans="1:65" s="2" customFormat="1" ht="16.5" customHeight="1">
      <c r="A178" s="39"/>
      <c r="B178" s="40"/>
      <c r="C178" s="198" t="s">
        <v>247</v>
      </c>
      <c r="D178" s="198" t="s">
        <v>119</v>
      </c>
      <c r="E178" s="199" t="s">
        <v>1112</v>
      </c>
      <c r="F178" s="200" t="s">
        <v>1113</v>
      </c>
      <c r="G178" s="201" t="s">
        <v>122</v>
      </c>
      <c r="H178" s="202">
        <v>14</v>
      </c>
      <c r="I178" s="203"/>
      <c r="J178" s="204">
        <f>ROUND(I178*H178,2)</f>
        <v>0</v>
      </c>
      <c r="K178" s="205"/>
      <c r="L178" s="45"/>
      <c r="M178" s="206" t="s">
        <v>19</v>
      </c>
      <c r="N178" s="207" t="s">
        <v>39</v>
      </c>
      <c r="O178" s="85"/>
      <c r="P178" s="208">
        <f>O178*H178</f>
        <v>0</v>
      </c>
      <c r="Q178" s="208">
        <v>1.995E-06</v>
      </c>
      <c r="R178" s="208">
        <f>Q178*H178</f>
        <v>2.793E-05</v>
      </c>
      <c r="S178" s="208">
        <v>0</v>
      </c>
      <c r="T178" s="20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0" t="s">
        <v>262</v>
      </c>
      <c r="AT178" s="210" t="s">
        <v>119</v>
      </c>
      <c r="AU178" s="210" t="s">
        <v>78</v>
      </c>
      <c r="AY178" s="18" t="s">
        <v>118</v>
      </c>
      <c r="BE178" s="211">
        <f>IF(N178="základní",J178,0)</f>
        <v>0</v>
      </c>
      <c r="BF178" s="211">
        <f>IF(N178="snížená",J178,0)</f>
        <v>0</v>
      </c>
      <c r="BG178" s="211">
        <f>IF(N178="zákl. přenesená",J178,0)</f>
        <v>0</v>
      </c>
      <c r="BH178" s="211">
        <f>IF(N178="sníž. přenesená",J178,0)</f>
        <v>0</v>
      </c>
      <c r="BI178" s="211">
        <f>IF(N178="nulová",J178,0)</f>
        <v>0</v>
      </c>
      <c r="BJ178" s="18" t="s">
        <v>76</v>
      </c>
      <c r="BK178" s="211">
        <f>ROUND(I178*H178,2)</f>
        <v>0</v>
      </c>
      <c r="BL178" s="18" t="s">
        <v>262</v>
      </c>
      <c r="BM178" s="210" t="s">
        <v>1114</v>
      </c>
    </row>
    <row r="179" spans="1:47" s="2" customFormat="1" ht="12">
      <c r="A179" s="39"/>
      <c r="B179" s="40"/>
      <c r="C179" s="41"/>
      <c r="D179" s="275" t="s">
        <v>967</v>
      </c>
      <c r="E179" s="41"/>
      <c r="F179" s="276" t="s">
        <v>1115</v>
      </c>
      <c r="G179" s="41"/>
      <c r="H179" s="41"/>
      <c r="I179" s="214"/>
      <c r="J179" s="41"/>
      <c r="K179" s="41"/>
      <c r="L179" s="45"/>
      <c r="M179" s="215"/>
      <c r="N179" s="216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967</v>
      </c>
      <c r="AU179" s="18" t="s">
        <v>78</v>
      </c>
    </row>
    <row r="180" spans="1:65" s="2" customFormat="1" ht="16.5" customHeight="1">
      <c r="A180" s="39"/>
      <c r="B180" s="40"/>
      <c r="C180" s="198" t="s">
        <v>251</v>
      </c>
      <c r="D180" s="198" t="s">
        <v>119</v>
      </c>
      <c r="E180" s="199" t="s">
        <v>1116</v>
      </c>
      <c r="F180" s="200" t="s">
        <v>1117</v>
      </c>
      <c r="G180" s="201" t="s">
        <v>127</v>
      </c>
      <c r="H180" s="202">
        <v>25</v>
      </c>
      <c r="I180" s="203"/>
      <c r="J180" s="204">
        <f>ROUND(I180*H180,2)</f>
        <v>0</v>
      </c>
      <c r="K180" s="205"/>
      <c r="L180" s="45"/>
      <c r="M180" s="206" t="s">
        <v>19</v>
      </c>
      <c r="N180" s="207" t="s">
        <v>39</v>
      </c>
      <c r="O180" s="85"/>
      <c r="P180" s="208">
        <f>O180*H180</f>
        <v>0</v>
      </c>
      <c r="Q180" s="208">
        <v>0</v>
      </c>
      <c r="R180" s="208">
        <f>Q180*H180</f>
        <v>0</v>
      </c>
      <c r="S180" s="208">
        <v>0.316</v>
      </c>
      <c r="T180" s="209">
        <f>S180*H180</f>
        <v>7.9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0" t="s">
        <v>262</v>
      </c>
      <c r="AT180" s="210" t="s">
        <v>119</v>
      </c>
      <c r="AU180" s="210" t="s">
        <v>78</v>
      </c>
      <c r="AY180" s="18" t="s">
        <v>118</v>
      </c>
      <c r="BE180" s="211">
        <f>IF(N180="základní",J180,0)</f>
        <v>0</v>
      </c>
      <c r="BF180" s="211">
        <f>IF(N180="snížená",J180,0)</f>
        <v>0</v>
      </c>
      <c r="BG180" s="211">
        <f>IF(N180="zákl. přenesená",J180,0)</f>
        <v>0</v>
      </c>
      <c r="BH180" s="211">
        <f>IF(N180="sníž. přenesená",J180,0)</f>
        <v>0</v>
      </c>
      <c r="BI180" s="211">
        <f>IF(N180="nulová",J180,0)</f>
        <v>0</v>
      </c>
      <c r="BJ180" s="18" t="s">
        <v>76</v>
      </c>
      <c r="BK180" s="211">
        <f>ROUND(I180*H180,2)</f>
        <v>0</v>
      </c>
      <c r="BL180" s="18" t="s">
        <v>262</v>
      </c>
      <c r="BM180" s="210" t="s">
        <v>1118</v>
      </c>
    </row>
    <row r="181" spans="1:47" s="2" customFormat="1" ht="12">
      <c r="A181" s="39"/>
      <c r="B181" s="40"/>
      <c r="C181" s="41"/>
      <c r="D181" s="275" t="s">
        <v>967</v>
      </c>
      <c r="E181" s="41"/>
      <c r="F181" s="276" t="s">
        <v>1119</v>
      </c>
      <c r="G181" s="41"/>
      <c r="H181" s="41"/>
      <c r="I181" s="214"/>
      <c r="J181" s="41"/>
      <c r="K181" s="41"/>
      <c r="L181" s="45"/>
      <c r="M181" s="215"/>
      <c r="N181" s="216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967</v>
      </c>
      <c r="AU181" s="18" t="s">
        <v>78</v>
      </c>
    </row>
    <row r="182" spans="1:65" s="2" customFormat="1" ht="16.5" customHeight="1">
      <c r="A182" s="39"/>
      <c r="B182" s="40"/>
      <c r="C182" s="198" t="s">
        <v>255</v>
      </c>
      <c r="D182" s="198" t="s">
        <v>119</v>
      </c>
      <c r="E182" s="199" t="s">
        <v>1120</v>
      </c>
      <c r="F182" s="200" t="s">
        <v>1121</v>
      </c>
      <c r="G182" s="201" t="s">
        <v>122</v>
      </c>
      <c r="H182" s="202">
        <v>30</v>
      </c>
      <c r="I182" s="203"/>
      <c r="J182" s="204">
        <f>ROUND(I182*H182,2)</f>
        <v>0</v>
      </c>
      <c r="K182" s="205"/>
      <c r="L182" s="45"/>
      <c r="M182" s="206" t="s">
        <v>19</v>
      </c>
      <c r="N182" s="207" t="s">
        <v>39</v>
      </c>
      <c r="O182" s="85"/>
      <c r="P182" s="208">
        <f>O182*H182</f>
        <v>0</v>
      </c>
      <c r="Q182" s="208">
        <v>7.14E-05</v>
      </c>
      <c r="R182" s="208">
        <f>Q182*H182</f>
        <v>0.002142</v>
      </c>
      <c r="S182" s="208">
        <v>0</v>
      </c>
      <c r="T182" s="20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0" t="s">
        <v>262</v>
      </c>
      <c r="AT182" s="210" t="s">
        <v>119</v>
      </c>
      <c r="AU182" s="210" t="s">
        <v>78</v>
      </c>
      <c r="AY182" s="18" t="s">
        <v>118</v>
      </c>
      <c r="BE182" s="211">
        <f>IF(N182="základní",J182,0)</f>
        <v>0</v>
      </c>
      <c r="BF182" s="211">
        <f>IF(N182="snížená",J182,0)</f>
        <v>0</v>
      </c>
      <c r="BG182" s="211">
        <f>IF(N182="zákl. přenesená",J182,0)</f>
        <v>0</v>
      </c>
      <c r="BH182" s="211">
        <f>IF(N182="sníž. přenesená",J182,0)</f>
        <v>0</v>
      </c>
      <c r="BI182" s="211">
        <f>IF(N182="nulová",J182,0)</f>
        <v>0</v>
      </c>
      <c r="BJ182" s="18" t="s">
        <v>76</v>
      </c>
      <c r="BK182" s="211">
        <f>ROUND(I182*H182,2)</f>
        <v>0</v>
      </c>
      <c r="BL182" s="18" t="s">
        <v>262</v>
      </c>
      <c r="BM182" s="210" t="s">
        <v>1122</v>
      </c>
    </row>
    <row r="183" spans="1:47" s="2" customFormat="1" ht="12">
      <c r="A183" s="39"/>
      <c r="B183" s="40"/>
      <c r="C183" s="41"/>
      <c r="D183" s="275" t="s">
        <v>967</v>
      </c>
      <c r="E183" s="41"/>
      <c r="F183" s="276" t="s">
        <v>1123</v>
      </c>
      <c r="G183" s="41"/>
      <c r="H183" s="41"/>
      <c r="I183" s="214"/>
      <c r="J183" s="41"/>
      <c r="K183" s="41"/>
      <c r="L183" s="45"/>
      <c r="M183" s="215"/>
      <c r="N183" s="216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967</v>
      </c>
      <c r="AU183" s="18" t="s">
        <v>78</v>
      </c>
    </row>
    <row r="184" spans="1:65" s="2" customFormat="1" ht="21.75" customHeight="1">
      <c r="A184" s="39"/>
      <c r="B184" s="40"/>
      <c r="C184" s="198" t="s">
        <v>259</v>
      </c>
      <c r="D184" s="198" t="s">
        <v>119</v>
      </c>
      <c r="E184" s="199" t="s">
        <v>1124</v>
      </c>
      <c r="F184" s="200" t="s">
        <v>1125</v>
      </c>
      <c r="G184" s="201" t="s">
        <v>132</v>
      </c>
      <c r="H184" s="202">
        <v>15</v>
      </c>
      <c r="I184" s="203"/>
      <c r="J184" s="204">
        <f>ROUND(I184*H184,2)</f>
        <v>0</v>
      </c>
      <c r="K184" s="205"/>
      <c r="L184" s="45"/>
      <c r="M184" s="206" t="s">
        <v>19</v>
      </c>
      <c r="N184" s="207" t="s">
        <v>39</v>
      </c>
      <c r="O184" s="85"/>
      <c r="P184" s="208">
        <f>O184*H184</f>
        <v>0</v>
      </c>
      <c r="Q184" s="208">
        <v>0.6246</v>
      </c>
      <c r="R184" s="208">
        <f>Q184*H184</f>
        <v>9.369</v>
      </c>
      <c r="S184" s="208">
        <v>0</v>
      </c>
      <c r="T184" s="20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0" t="s">
        <v>262</v>
      </c>
      <c r="AT184" s="210" t="s">
        <v>119</v>
      </c>
      <c r="AU184" s="210" t="s">
        <v>78</v>
      </c>
      <c r="AY184" s="18" t="s">
        <v>118</v>
      </c>
      <c r="BE184" s="211">
        <f>IF(N184="základní",J184,0)</f>
        <v>0</v>
      </c>
      <c r="BF184" s="211">
        <f>IF(N184="snížená",J184,0)</f>
        <v>0</v>
      </c>
      <c r="BG184" s="211">
        <f>IF(N184="zákl. přenesená",J184,0)</f>
        <v>0</v>
      </c>
      <c r="BH184" s="211">
        <f>IF(N184="sníž. přenesená",J184,0)</f>
        <v>0</v>
      </c>
      <c r="BI184" s="211">
        <f>IF(N184="nulová",J184,0)</f>
        <v>0</v>
      </c>
      <c r="BJ184" s="18" t="s">
        <v>76</v>
      </c>
      <c r="BK184" s="211">
        <f>ROUND(I184*H184,2)</f>
        <v>0</v>
      </c>
      <c r="BL184" s="18" t="s">
        <v>262</v>
      </c>
      <c r="BM184" s="210" t="s">
        <v>1126</v>
      </c>
    </row>
    <row r="185" spans="1:47" s="2" customFormat="1" ht="12">
      <c r="A185" s="39"/>
      <c r="B185" s="40"/>
      <c r="C185" s="41"/>
      <c r="D185" s="275" t="s">
        <v>967</v>
      </c>
      <c r="E185" s="41"/>
      <c r="F185" s="276" t="s">
        <v>1127</v>
      </c>
      <c r="G185" s="41"/>
      <c r="H185" s="41"/>
      <c r="I185" s="214"/>
      <c r="J185" s="41"/>
      <c r="K185" s="41"/>
      <c r="L185" s="45"/>
      <c r="M185" s="215"/>
      <c r="N185" s="216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967</v>
      </c>
      <c r="AU185" s="18" t="s">
        <v>78</v>
      </c>
    </row>
    <row r="186" spans="1:65" s="2" customFormat="1" ht="16.5" customHeight="1">
      <c r="A186" s="39"/>
      <c r="B186" s="40"/>
      <c r="C186" s="198" t="s">
        <v>264</v>
      </c>
      <c r="D186" s="198" t="s">
        <v>119</v>
      </c>
      <c r="E186" s="199" t="s">
        <v>1128</v>
      </c>
      <c r="F186" s="200" t="s">
        <v>1129</v>
      </c>
      <c r="G186" s="201" t="s">
        <v>122</v>
      </c>
      <c r="H186" s="202">
        <v>10</v>
      </c>
      <c r="I186" s="203"/>
      <c r="J186" s="204">
        <f>ROUND(I186*H186,2)</f>
        <v>0</v>
      </c>
      <c r="K186" s="205"/>
      <c r="L186" s="45"/>
      <c r="M186" s="206" t="s">
        <v>19</v>
      </c>
      <c r="N186" s="207" t="s">
        <v>39</v>
      </c>
      <c r="O186" s="85"/>
      <c r="P186" s="208">
        <f>O186*H186</f>
        <v>0</v>
      </c>
      <c r="Q186" s="208">
        <v>0</v>
      </c>
      <c r="R186" s="208">
        <f>Q186*H186</f>
        <v>0</v>
      </c>
      <c r="S186" s="208">
        <v>0.0035</v>
      </c>
      <c r="T186" s="209">
        <f>S186*H186</f>
        <v>0.035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0" t="s">
        <v>262</v>
      </c>
      <c r="AT186" s="210" t="s">
        <v>119</v>
      </c>
      <c r="AU186" s="210" t="s">
        <v>78</v>
      </c>
      <c r="AY186" s="18" t="s">
        <v>118</v>
      </c>
      <c r="BE186" s="211">
        <f>IF(N186="základní",J186,0)</f>
        <v>0</v>
      </c>
      <c r="BF186" s="211">
        <f>IF(N186="snížená",J186,0)</f>
        <v>0</v>
      </c>
      <c r="BG186" s="211">
        <f>IF(N186="zákl. přenesená",J186,0)</f>
        <v>0</v>
      </c>
      <c r="BH186" s="211">
        <f>IF(N186="sníž. přenesená",J186,0)</f>
        <v>0</v>
      </c>
      <c r="BI186" s="211">
        <f>IF(N186="nulová",J186,0)</f>
        <v>0</v>
      </c>
      <c r="BJ186" s="18" t="s">
        <v>76</v>
      </c>
      <c r="BK186" s="211">
        <f>ROUND(I186*H186,2)</f>
        <v>0</v>
      </c>
      <c r="BL186" s="18" t="s">
        <v>262</v>
      </c>
      <c r="BM186" s="210" t="s">
        <v>1130</v>
      </c>
    </row>
    <row r="187" spans="1:47" s="2" customFormat="1" ht="12">
      <c r="A187" s="39"/>
      <c r="B187" s="40"/>
      <c r="C187" s="41"/>
      <c r="D187" s="275" t="s">
        <v>967</v>
      </c>
      <c r="E187" s="41"/>
      <c r="F187" s="276" t="s">
        <v>1131</v>
      </c>
      <c r="G187" s="41"/>
      <c r="H187" s="41"/>
      <c r="I187" s="214"/>
      <c r="J187" s="41"/>
      <c r="K187" s="41"/>
      <c r="L187" s="45"/>
      <c r="M187" s="215"/>
      <c r="N187" s="216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967</v>
      </c>
      <c r="AU187" s="18" t="s">
        <v>78</v>
      </c>
    </row>
    <row r="188" spans="1:65" s="2" customFormat="1" ht="16.5" customHeight="1">
      <c r="A188" s="39"/>
      <c r="B188" s="40"/>
      <c r="C188" s="198" t="s">
        <v>268</v>
      </c>
      <c r="D188" s="198" t="s">
        <v>119</v>
      </c>
      <c r="E188" s="199" t="s">
        <v>1132</v>
      </c>
      <c r="F188" s="200" t="s">
        <v>1133</v>
      </c>
      <c r="G188" s="201" t="s">
        <v>122</v>
      </c>
      <c r="H188" s="202">
        <v>48</v>
      </c>
      <c r="I188" s="203"/>
      <c r="J188" s="204">
        <f>ROUND(I188*H188,2)</f>
        <v>0</v>
      </c>
      <c r="K188" s="205"/>
      <c r="L188" s="45"/>
      <c r="M188" s="206" t="s">
        <v>19</v>
      </c>
      <c r="N188" s="207" t="s">
        <v>39</v>
      </c>
      <c r="O188" s="85"/>
      <c r="P188" s="208">
        <f>O188*H188</f>
        <v>0</v>
      </c>
      <c r="Q188" s="208">
        <v>0</v>
      </c>
      <c r="R188" s="208">
        <f>Q188*H188</f>
        <v>0</v>
      </c>
      <c r="S188" s="208">
        <v>0.005</v>
      </c>
      <c r="T188" s="209">
        <f>S188*H188</f>
        <v>0.24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0" t="s">
        <v>262</v>
      </c>
      <c r="AT188" s="210" t="s">
        <v>119</v>
      </c>
      <c r="AU188" s="210" t="s">
        <v>78</v>
      </c>
      <c r="AY188" s="18" t="s">
        <v>118</v>
      </c>
      <c r="BE188" s="211">
        <f>IF(N188="základní",J188,0)</f>
        <v>0</v>
      </c>
      <c r="BF188" s="211">
        <f>IF(N188="snížená",J188,0)</f>
        <v>0</v>
      </c>
      <c r="BG188" s="211">
        <f>IF(N188="zákl. přenesená",J188,0)</f>
        <v>0</v>
      </c>
      <c r="BH188" s="211">
        <f>IF(N188="sníž. přenesená",J188,0)</f>
        <v>0</v>
      </c>
      <c r="BI188" s="211">
        <f>IF(N188="nulová",J188,0)</f>
        <v>0</v>
      </c>
      <c r="BJ188" s="18" t="s">
        <v>76</v>
      </c>
      <c r="BK188" s="211">
        <f>ROUND(I188*H188,2)</f>
        <v>0</v>
      </c>
      <c r="BL188" s="18" t="s">
        <v>262</v>
      </c>
      <c r="BM188" s="210" t="s">
        <v>1134</v>
      </c>
    </row>
    <row r="189" spans="1:47" s="2" customFormat="1" ht="12">
      <c r="A189" s="39"/>
      <c r="B189" s="40"/>
      <c r="C189" s="41"/>
      <c r="D189" s="275" t="s">
        <v>967</v>
      </c>
      <c r="E189" s="41"/>
      <c r="F189" s="276" t="s">
        <v>1135</v>
      </c>
      <c r="G189" s="41"/>
      <c r="H189" s="41"/>
      <c r="I189" s="214"/>
      <c r="J189" s="41"/>
      <c r="K189" s="41"/>
      <c r="L189" s="45"/>
      <c r="M189" s="215"/>
      <c r="N189" s="216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967</v>
      </c>
      <c r="AU189" s="18" t="s">
        <v>78</v>
      </c>
    </row>
    <row r="190" spans="1:51" s="12" customFormat="1" ht="12">
      <c r="A190" s="12"/>
      <c r="B190" s="233"/>
      <c r="C190" s="234"/>
      <c r="D190" s="212" t="s">
        <v>762</v>
      </c>
      <c r="E190" s="235" t="s">
        <v>19</v>
      </c>
      <c r="F190" s="236" t="s">
        <v>1136</v>
      </c>
      <c r="G190" s="234"/>
      <c r="H190" s="237">
        <v>48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T190" s="243" t="s">
        <v>762</v>
      </c>
      <c r="AU190" s="243" t="s">
        <v>78</v>
      </c>
      <c r="AV190" s="12" t="s">
        <v>78</v>
      </c>
      <c r="AW190" s="12" t="s">
        <v>764</v>
      </c>
      <c r="AX190" s="12" t="s">
        <v>76</v>
      </c>
      <c r="AY190" s="243" t="s">
        <v>118</v>
      </c>
    </row>
    <row r="191" spans="1:63" s="11" customFormat="1" ht="25.9" customHeight="1">
      <c r="A191" s="11"/>
      <c r="B191" s="184"/>
      <c r="C191" s="185"/>
      <c r="D191" s="186" t="s">
        <v>67</v>
      </c>
      <c r="E191" s="187" t="s">
        <v>1137</v>
      </c>
      <c r="F191" s="187" t="s">
        <v>1138</v>
      </c>
      <c r="G191" s="185"/>
      <c r="H191" s="185"/>
      <c r="I191" s="188"/>
      <c r="J191" s="189">
        <f>BK191</f>
        <v>0</v>
      </c>
      <c r="K191" s="185"/>
      <c r="L191" s="190"/>
      <c r="M191" s="191"/>
      <c r="N191" s="192"/>
      <c r="O191" s="192"/>
      <c r="P191" s="193">
        <f>SUM(P192:P193)</f>
        <v>0</v>
      </c>
      <c r="Q191" s="192"/>
      <c r="R191" s="193">
        <f>SUM(R192:R193)</f>
        <v>0</v>
      </c>
      <c r="S191" s="192"/>
      <c r="T191" s="194">
        <f>SUM(T192:T193)</f>
        <v>0</v>
      </c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R191" s="195" t="s">
        <v>117</v>
      </c>
      <c r="AT191" s="196" t="s">
        <v>67</v>
      </c>
      <c r="AU191" s="196" t="s">
        <v>68</v>
      </c>
      <c r="AY191" s="195" t="s">
        <v>118</v>
      </c>
      <c r="BK191" s="197">
        <f>SUM(BK192:BK193)</f>
        <v>0</v>
      </c>
    </row>
    <row r="192" spans="1:65" s="2" customFormat="1" ht="16.5" customHeight="1">
      <c r="A192" s="39"/>
      <c r="B192" s="40"/>
      <c r="C192" s="198" t="s">
        <v>272</v>
      </c>
      <c r="D192" s="198" t="s">
        <v>119</v>
      </c>
      <c r="E192" s="199" t="s">
        <v>1139</v>
      </c>
      <c r="F192" s="200" t="s">
        <v>1140</v>
      </c>
      <c r="G192" s="201" t="s">
        <v>613</v>
      </c>
      <c r="H192" s="202">
        <v>80</v>
      </c>
      <c r="I192" s="203"/>
      <c r="J192" s="204">
        <f>ROUND(I192*H192,2)</f>
        <v>0</v>
      </c>
      <c r="K192" s="205"/>
      <c r="L192" s="45"/>
      <c r="M192" s="206" t="s">
        <v>19</v>
      </c>
      <c r="N192" s="207" t="s">
        <v>39</v>
      </c>
      <c r="O192" s="85"/>
      <c r="P192" s="208">
        <f>O192*H192</f>
        <v>0</v>
      </c>
      <c r="Q192" s="208">
        <v>0</v>
      </c>
      <c r="R192" s="208">
        <f>Q192*H192</f>
        <v>0</v>
      </c>
      <c r="S192" s="208">
        <v>0</v>
      </c>
      <c r="T192" s="20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0" t="s">
        <v>123</v>
      </c>
      <c r="AT192" s="210" t="s">
        <v>119</v>
      </c>
      <c r="AU192" s="210" t="s">
        <v>76</v>
      </c>
      <c r="AY192" s="18" t="s">
        <v>118</v>
      </c>
      <c r="BE192" s="211">
        <f>IF(N192="základní",J192,0)</f>
        <v>0</v>
      </c>
      <c r="BF192" s="211">
        <f>IF(N192="snížená",J192,0)</f>
        <v>0</v>
      </c>
      <c r="BG192" s="211">
        <f>IF(N192="zákl. přenesená",J192,0)</f>
        <v>0</v>
      </c>
      <c r="BH192" s="211">
        <f>IF(N192="sníž. přenesená",J192,0)</f>
        <v>0</v>
      </c>
      <c r="BI192" s="211">
        <f>IF(N192="nulová",J192,0)</f>
        <v>0</v>
      </c>
      <c r="BJ192" s="18" t="s">
        <v>76</v>
      </c>
      <c r="BK192" s="211">
        <f>ROUND(I192*H192,2)</f>
        <v>0</v>
      </c>
      <c r="BL192" s="18" t="s">
        <v>123</v>
      </c>
      <c r="BM192" s="210" t="s">
        <v>1141</v>
      </c>
    </row>
    <row r="193" spans="1:47" s="2" customFormat="1" ht="12">
      <c r="A193" s="39"/>
      <c r="B193" s="40"/>
      <c r="C193" s="41"/>
      <c r="D193" s="275" t="s">
        <v>967</v>
      </c>
      <c r="E193" s="41"/>
      <c r="F193" s="276" t="s">
        <v>1142</v>
      </c>
      <c r="G193" s="41"/>
      <c r="H193" s="41"/>
      <c r="I193" s="214"/>
      <c r="J193" s="41"/>
      <c r="K193" s="41"/>
      <c r="L193" s="45"/>
      <c r="M193" s="277"/>
      <c r="N193" s="278"/>
      <c r="O193" s="230"/>
      <c r="P193" s="230"/>
      <c r="Q193" s="230"/>
      <c r="R193" s="230"/>
      <c r="S193" s="230"/>
      <c r="T193" s="27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967</v>
      </c>
      <c r="AU193" s="18" t="s">
        <v>76</v>
      </c>
    </row>
    <row r="194" spans="1:31" s="2" customFormat="1" ht="6.95" customHeight="1">
      <c r="A194" s="39"/>
      <c r="B194" s="60"/>
      <c r="C194" s="61"/>
      <c r="D194" s="61"/>
      <c r="E194" s="61"/>
      <c r="F194" s="61"/>
      <c r="G194" s="61"/>
      <c r="H194" s="61"/>
      <c r="I194" s="61"/>
      <c r="J194" s="61"/>
      <c r="K194" s="61"/>
      <c r="L194" s="45"/>
      <c r="M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</row>
  </sheetData>
  <sheetProtection password="CC35" sheet="1" objects="1" scenarios="1" formatColumns="0" formatRows="0" autoFilter="0"/>
  <autoFilter ref="C85:K193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3_01/112101102"/>
    <hyperlink ref="F92" r:id="rId2" display="https://podminky.urs.cz/item/CS_URS_2023_01/112251102"/>
    <hyperlink ref="F94" r:id="rId3" display="https://podminky.urs.cz/item/CS_URS_2023_01/162201402"/>
    <hyperlink ref="F96" r:id="rId4" display="https://podminky.urs.cz/item/CS_URS_2023_01/162301932"/>
    <hyperlink ref="F98" r:id="rId5" display="https://podminky.urs.cz/item/CS_URS_2023_01/113106123"/>
    <hyperlink ref="F100" r:id="rId6" display="https://podminky.urs.cz/item/CS_URS_2023_01/460911122"/>
    <hyperlink ref="F102" r:id="rId7" display="https://podminky.urs.cz/item/CS_URS_2023_01/460921222"/>
    <hyperlink ref="F108" r:id="rId8" display="https://podminky.urs.cz/item/CS_URS_2023_01/113201111"/>
    <hyperlink ref="F110" r:id="rId9" display="https://podminky.urs.cz/item/CS_URS_2023_01/460912211"/>
    <hyperlink ref="F112" r:id="rId10" display="https://podminky.urs.cz/item/CS_URS_2023_01/460892121"/>
    <hyperlink ref="F120" r:id="rId11" display="https://podminky.urs.cz/item/CS_URS_2023_01/119003131"/>
    <hyperlink ref="F123" r:id="rId12" display="https://podminky.urs.cz/item/CS_URS_2023_01/119003132"/>
    <hyperlink ref="F125" r:id="rId13" display="https://podminky.urs.cz/item/CS_URS_2023_01/129911121"/>
    <hyperlink ref="F133" r:id="rId14" display="https://podminky.urs.cz/item/CS_URS_2023_01/113107145"/>
    <hyperlink ref="F135" r:id="rId15" display="https://podminky.urs.cz/item/CS_URS_2023_01/122311101"/>
    <hyperlink ref="F140" r:id="rId16" display="https://podminky.urs.cz/item/CS_URS_2023_01/129001101"/>
    <hyperlink ref="F142" r:id="rId17" display="https://podminky.urs.cz/item/CS_URS_2023_01/162211321"/>
    <hyperlink ref="F144" r:id="rId18" display="https://podminky.urs.cz/item/CS_URS_2023_01/174112101"/>
    <hyperlink ref="F146" r:id="rId19" display="https://podminky.urs.cz/item/CS_URS_2023_01/174112109"/>
    <hyperlink ref="F151" r:id="rId20" display="https://podminky.urs.cz/item/CS_URS_2023_01/181311103"/>
    <hyperlink ref="F157" r:id="rId21" display="https://podminky.urs.cz/item/CS_URS_2023_01/564861111"/>
    <hyperlink ref="F162" r:id="rId22" display="https://podminky.urs.cz/item/CS_URS_2023_01/572351112"/>
    <hyperlink ref="F166" r:id="rId23" display="https://podminky.urs.cz/item/CS_URS_2023_01/997013111"/>
    <hyperlink ref="F170" r:id="rId24" display="https://podminky.urs.cz/item/CS_URS_2023_01/468041113"/>
    <hyperlink ref="F172" r:id="rId25" display="https://podminky.urs.cz/item/CS_URS_2023_01/468011132"/>
    <hyperlink ref="F179" r:id="rId26" display="https://podminky.urs.cz/item/CS_URS_2023_01/468041123"/>
    <hyperlink ref="F181" r:id="rId27" display="https://podminky.urs.cz/item/CS_URS_2023_01/468011143"/>
    <hyperlink ref="F183" r:id="rId28" display="https://podminky.urs.cz/item/CS_URS_2023_01/460671112"/>
    <hyperlink ref="F185" r:id="rId29" display="https://podminky.urs.cz/item/CS_URS_2023_01/460721113"/>
    <hyperlink ref="F187" r:id="rId30" display="https://podminky.urs.cz/item/CS_URS_2023_01/468101212"/>
    <hyperlink ref="F189" r:id="rId31" display="https://podminky.urs.cz/item/CS_URS_2023_01/468101421"/>
    <hyperlink ref="F193" r:id="rId32" display="https://podminky.urs.cz/item/CS_URS_2023_01/HZS413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78</v>
      </c>
    </row>
    <row r="4" spans="2:46" s="1" customFormat="1" ht="24.95" customHeight="1">
      <c r="B4" s="21"/>
      <c r="D4" s="131" t="s">
        <v>94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Oprava rozvodny NN v TS- KV Horní nádraží_2023/OPRAVA Č.1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1143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9. 5. 2023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22</v>
      </c>
      <c r="F15" s="39"/>
      <c r="G15" s="39"/>
      <c r="H15" s="39"/>
      <c r="I15" s="133" t="s">
        <v>27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22</v>
      </c>
      <c r="F21" s="39"/>
      <c r="G21" s="39"/>
      <c r="H21" s="39"/>
      <c r="I21" s="133" t="s">
        <v>27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31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22</v>
      </c>
      <c r="F24" s="39"/>
      <c r="G24" s="39"/>
      <c r="H24" s="39"/>
      <c r="I24" s="133" t="s">
        <v>27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32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34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36</v>
      </c>
      <c r="G32" s="39"/>
      <c r="H32" s="39"/>
      <c r="I32" s="146" t="s">
        <v>35</v>
      </c>
      <c r="J32" s="146" t="s">
        <v>37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38</v>
      </c>
      <c r="E33" s="133" t="s">
        <v>39</v>
      </c>
      <c r="F33" s="148">
        <f>ROUND((SUM(BE84:BE120)),2)</f>
        <v>0</v>
      </c>
      <c r="G33" s="39"/>
      <c r="H33" s="39"/>
      <c r="I33" s="149">
        <v>0.21</v>
      </c>
      <c r="J33" s="148">
        <f>ROUND(((SUM(BE84:BE120))*I33),2)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40</v>
      </c>
      <c r="F34" s="148">
        <f>ROUND((SUM(BF84:BF120)),2)</f>
        <v>0</v>
      </c>
      <c r="G34" s="39"/>
      <c r="H34" s="39"/>
      <c r="I34" s="149">
        <v>0.15</v>
      </c>
      <c r="J34" s="148">
        <f>ROUND(((SUM(BF84:BF120))*I34),2)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41</v>
      </c>
      <c r="F35" s="148">
        <f>ROUND((SUM(BG84:BG120)),2)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42</v>
      </c>
      <c r="F36" s="148">
        <f>ROUND((SUM(BH84:BH120)),2)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43</v>
      </c>
      <c r="F37" s="148">
        <f>ROUND((SUM(BI84:BI120)),2)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44</v>
      </c>
      <c r="E39" s="152"/>
      <c r="F39" s="152"/>
      <c r="G39" s="153" t="s">
        <v>45</v>
      </c>
      <c r="H39" s="154" t="s">
        <v>46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Oprava rozvodny NN v TS- KV Horní nádraží_2023/OPRAVA Č.1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05 - VRN (databáze ÚRS)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9. 5. 2023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31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66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pans="1:31" s="9" customFormat="1" ht="24.95" customHeight="1">
      <c r="A60" s="9"/>
      <c r="B60" s="166"/>
      <c r="C60" s="167"/>
      <c r="D60" s="168" t="s">
        <v>954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5" customFormat="1" ht="19.9" customHeight="1">
      <c r="A61" s="15"/>
      <c r="B61" s="267"/>
      <c r="C61" s="268"/>
      <c r="D61" s="269" t="s">
        <v>957</v>
      </c>
      <c r="E61" s="270"/>
      <c r="F61" s="270"/>
      <c r="G61" s="270"/>
      <c r="H61" s="270"/>
      <c r="I61" s="270"/>
      <c r="J61" s="271">
        <f>J86</f>
        <v>0</v>
      </c>
      <c r="K61" s="268"/>
      <c r="L61" s="272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9" customFormat="1" ht="24.95" customHeight="1">
      <c r="A62" s="9"/>
      <c r="B62" s="166"/>
      <c r="C62" s="167"/>
      <c r="D62" s="168" t="s">
        <v>101</v>
      </c>
      <c r="E62" s="169"/>
      <c r="F62" s="169"/>
      <c r="G62" s="169"/>
      <c r="H62" s="169"/>
      <c r="I62" s="169"/>
      <c r="J62" s="170">
        <f>J99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6"/>
      <c r="C63" s="167"/>
      <c r="D63" s="168" t="s">
        <v>1144</v>
      </c>
      <c r="E63" s="169"/>
      <c r="F63" s="169"/>
      <c r="G63" s="169"/>
      <c r="H63" s="169"/>
      <c r="I63" s="169"/>
      <c r="J63" s="170">
        <f>J109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5" customFormat="1" ht="19.9" customHeight="1">
      <c r="A64" s="15"/>
      <c r="B64" s="267"/>
      <c r="C64" s="268"/>
      <c r="D64" s="269" t="s">
        <v>1145</v>
      </c>
      <c r="E64" s="270"/>
      <c r="F64" s="270"/>
      <c r="G64" s="270"/>
      <c r="H64" s="270"/>
      <c r="I64" s="270"/>
      <c r="J64" s="271">
        <f>J110</f>
        <v>0</v>
      </c>
      <c r="K64" s="268"/>
      <c r="L64" s="272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102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Oprava rozvodny NN v TS- KV Horní nádraží_2023/OPRAVA Č.1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95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05 - VRN (databáze ÚRS)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 xml:space="preserve"> </v>
      </c>
      <c r="G78" s="41"/>
      <c r="H78" s="41"/>
      <c r="I78" s="33" t="s">
        <v>23</v>
      </c>
      <c r="J78" s="73" t="str">
        <f>IF(J12="","",J12)</f>
        <v>9. 5. 2023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 xml:space="preserve"> </v>
      </c>
      <c r="G80" s="41"/>
      <c r="H80" s="41"/>
      <c r="I80" s="33" t="s">
        <v>30</v>
      </c>
      <c r="J80" s="37" t="str">
        <f>E21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28</v>
      </c>
      <c r="D81" s="41"/>
      <c r="E81" s="41"/>
      <c r="F81" s="28" t="str">
        <f>IF(E18="","",E18)</f>
        <v>Vyplň údaj</v>
      </c>
      <c r="G81" s="41"/>
      <c r="H81" s="41"/>
      <c r="I81" s="33" t="s">
        <v>31</v>
      </c>
      <c r="J81" s="37" t="str">
        <f>E24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0" customFormat="1" ht="29.25" customHeight="1">
      <c r="A83" s="172"/>
      <c r="B83" s="173"/>
      <c r="C83" s="174" t="s">
        <v>103</v>
      </c>
      <c r="D83" s="175" t="s">
        <v>53</v>
      </c>
      <c r="E83" s="175" t="s">
        <v>49</v>
      </c>
      <c r="F83" s="175" t="s">
        <v>50</v>
      </c>
      <c r="G83" s="175" t="s">
        <v>104</v>
      </c>
      <c r="H83" s="175" t="s">
        <v>105</v>
      </c>
      <c r="I83" s="175" t="s">
        <v>106</v>
      </c>
      <c r="J83" s="176" t="s">
        <v>99</v>
      </c>
      <c r="K83" s="177" t="s">
        <v>107</v>
      </c>
      <c r="L83" s="178"/>
      <c r="M83" s="93" t="s">
        <v>19</v>
      </c>
      <c r="N83" s="94" t="s">
        <v>38</v>
      </c>
      <c r="O83" s="94" t="s">
        <v>108</v>
      </c>
      <c r="P83" s="94" t="s">
        <v>109</v>
      </c>
      <c r="Q83" s="94" t="s">
        <v>110</v>
      </c>
      <c r="R83" s="94" t="s">
        <v>111</v>
      </c>
      <c r="S83" s="94" t="s">
        <v>112</v>
      </c>
      <c r="T83" s="95" t="s">
        <v>113</v>
      </c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</row>
    <row r="84" spans="1:63" s="2" customFormat="1" ht="22.8" customHeight="1">
      <c r="A84" s="39"/>
      <c r="B84" s="40"/>
      <c r="C84" s="100" t="s">
        <v>114</v>
      </c>
      <c r="D84" s="41"/>
      <c r="E84" s="41"/>
      <c r="F84" s="41"/>
      <c r="G84" s="41"/>
      <c r="H84" s="41"/>
      <c r="I84" s="41"/>
      <c r="J84" s="179">
        <f>BK84</f>
        <v>0</v>
      </c>
      <c r="K84" s="41"/>
      <c r="L84" s="45"/>
      <c r="M84" s="96"/>
      <c r="N84" s="180"/>
      <c r="O84" s="97"/>
      <c r="P84" s="181">
        <f>P85+P99+P109</f>
        <v>0</v>
      </c>
      <c r="Q84" s="97"/>
      <c r="R84" s="181">
        <f>R85+R99+R109</f>
        <v>0</v>
      </c>
      <c r="S84" s="97"/>
      <c r="T84" s="182">
        <f>T85+T99+T109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67</v>
      </c>
      <c r="AU84" s="18" t="s">
        <v>100</v>
      </c>
      <c r="BK84" s="183">
        <f>BK85+BK99+BK109</f>
        <v>0</v>
      </c>
    </row>
    <row r="85" spans="1:63" s="11" customFormat="1" ht="25.9" customHeight="1">
      <c r="A85" s="11"/>
      <c r="B85" s="184"/>
      <c r="C85" s="185"/>
      <c r="D85" s="186" t="s">
        <v>67</v>
      </c>
      <c r="E85" s="187" t="s">
        <v>961</v>
      </c>
      <c r="F85" s="187" t="s">
        <v>962</v>
      </c>
      <c r="G85" s="185"/>
      <c r="H85" s="185"/>
      <c r="I85" s="188"/>
      <c r="J85" s="189">
        <f>BK85</f>
        <v>0</v>
      </c>
      <c r="K85" s="185"/>
      <c r="L85" s="190"/>
      <c r="M85" s="191"/>
      <c r="N85" s="192"/>
      <c r="O85" s="192"/>
      <c r="P85" s="193">
        <f>P86</f>
        <v>0</v>
      </c>
      <c r="Q85" s="192"/>
      <c r="R85" s="193">
        <f>R86</f>
        <v>0</v>
      </c>
      <c r="S85" s="192"/>
      <c r="T85" s="194">
        <f>T86</f>
        <v>0</v>
      </c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R85" s="195" t="s">
        <v>76</v>
      </c>
      <c r="AT85" s="196" t="s">
        <v>67</v>
      </c>
      <c r="AU85" s="196" t="s">
        <v>68</v>
      </c>
      <c r="AY85" s="195" t="s">
        <v>118</v>
      </c>
      <c r="BK85" s="197">
        <f>BK86</f>
        <v>0</v>
      </c>
    </row>
    <row r="86" spans="1:63" s="11" customFormat="1" ht="22.8" customHeight="1">
      <c r="A86" s="11"/>
      <c r="B86" s="184"/>
      <c r="C86" s="185"/>
      <c r="D86" s="186" t="s">
        <v>67</v>
      </c>
      <c r="E86" s="273" t="s">
        <v>1093</v>
      </c>
      <c r="F86" s="273" t="s">
        <v>1094</v>
      </c>
      <c r="G86" s="185"/>
      <c r="H86" s="185"/>
      <c r="I86" s="188"/>
      <c r="J86" s="274">
        <f>BK86</f>
        <v>0</v>
      </c>
      <c r="K86" s="185"/>
      <c r="L86" s="190"/>
      <c r="M86" s="191"/>
      <c r="N86" s="192"/>
      <c r="O86" s="192"/>
      <c r="P86" s="193">
        <f>SUM(P87:P98)</f>
        <v>0</v>
      </c>
      <c r="Q86" s="192"/>
      <c r="R86" s="193">
        <f>SUM(R87:R98)</f>
        <v>0</v>
      </c>
      <c r="S86" s="192"/>
      <c r="T86" s="194">
        <f>SUM(T87:T98)</f>
        <v>0</v>
      </c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R86" s="195" t="s">
        <v>76</v>
      </c>
      <c r="AT86" s="196" t="s">
        <v>67</v>
      </c>
      <c r="AU86" s="196" t="s">
        <v>76</v>
      </c>
      <c r="AY86" s="195" t="s">
        <v>118</v>
      </c>
      <c r="BK86" s="197">
        <f>SUM(BK87:BK98)</f>
        <v>0</v>
      </c>
    </row>
    <row r="87" spans="1:65" s="2" customFormat="1" ht="24.15" customHeight="1">
      <c r="A87" s="39"/>
      <c r="B87" s="40"/>
      <c r="C87" s="198" t="s">
        <v>76</v>
      </c>
      <c r="D87" s="198" t="s">
        <v>119</v>
      </c>
      <c r="E87" s="199" t="s">
        <v>1146</v>
      </c>
      <c r="F87" s="200" t="s">
        <v>1147</v>
      </c>
      <c r="G87" s="201" t="s">
        <v>995</v>
      </c>
      <c r="H87" s="202">
        <v>17.25</v>
      </c>
      <c r="I87" s="203"/>
      <c r="J87" s="204">
        <f>ROUND(I87*H87,2)</f>
        <v>0</v>
      </c>
      <c r="K87" s="205"/>
      <c r="L87" s="45"/>
      <c r="M87" s="206" t="s">
        <v>19</v>
      </c>
      <c r="N87" s="207" t="s">
        <v>39</v>
      </c>
      <c r="O87" s="85"/>
      <c r="P87" s="208">
        <f>O87*H87</f>
        <v>0</v>
      </c>
      <c r="Q87" s="208">
        <v>0</v>
      </c>
      <c r="R87" s="208">
        <f>Q87*H87</f>
        <v>0</v>
      </c>
      <c r="S87" s="208">
        <v>0</v>
      </c>
      <c r="T87" s="209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0" t="s">
        <v>117</v>
      </c>
      <c r="AT87" s="210" t="s">
        <v>119</v>
      </c>
      <c r="AU87" s="210" t="s">
        <v>78</v>
      </c>
      <c r="AY87" s="18" t="s">
        <v>118</v>
      </c>
      <c r="BE87" s="211">
        <f>IF(N87="základní",J87,0)</f>
        <v>0</v>
      </c>
      <c r="BF87" s="211">
        <f>IF(N87="snížená",J87,0)</f>
        <v>0</v>
      </c>
      <c r="BG87" s="211">
        <f>IF(N87="zákl. přenesená",J87,0)</f>
        <v>0</v>
      </c>
      <c r="BH87" s="211">
        <f>IF(N87="sníž. přenesená",J87,0)</f>
        <v>0</v>
      </c>
      <c r="BI87" s="211">
        <f>IF(N87="nulová",J87,0)</f>
        <v>0</v>
      </c>
      <c r="BJ87" s="18" t="s">
        <v>76</v>
      </c>
      <c r="BK87" s="211">
        <f>ROUND(I87*H87,2)</f>
        <v>0</v>
      </c>
      <c r="BL87" s="18" t="s">
        <v>117</v>
      </c>
      <c r="BM87" s="210" t="s">
        <v>1148</v>
      </c>
    </row>
    <row r="88" spans="1:47" s="2" customFormat="1" ht="12">
      <c r="A88" s="39"/>
      <c r="B88" s="40"/>
      <c r="C88" s="41"/>
      <c r="D88" s="275" t="s">
        <v>967</v>
      </c>
      <c r="E88" s="41"/>
      <c r="F88" s="276" t="s">
        <v>1149</v>
      </c>
      <c r="G88" s="41"/>
      <c r="H88" s="41"/>
      <c r="I88" s="214"/>
      <c r="J88" s="41"/>
      <c r="K88" s="41"/>
      <c r="L88" s="45"/>
      <c r="M88" s="215"/>
      <c r="N88" s="216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967</v>
      </c>
      <c r="AU88" s="18" t="s">
        <v>78</v>
      </c>
    </row>
    <row r="89" spans="1:51" s="12" customFormat="1" ht="12">
      <c r="A89" s="12"/>
      <c r="B89" s="233"/>
      <c r="C89" s="234"/>
      <c r="D89" s="212" t="s">
        <v>762</v>
      </c>
      <c r="E89" s="235" t="s">
        <v>19</v>
      </c>
      <c r="F89" s="236" t="s">
        <v>1150</v>
      </c>
      <c r="G89" s="234"/>
      <c r="H89" s="237">
        <v>17.25</v>
      </c>
      <c r="I89" s="238"/>
      <c r="J89" s="234"/>
      <c r="K89" s="234"/>
      <c r="L89" s="239"/>
      <c r="M89" s="240"/>
      <c r="N89" s="241"/>
      <c r="O89" s="241"/>
      <c r="P89" s="241"/>
      <c r="Q89" s="241"/>
      <c r="R89" s="241"/>
      <c r="S89" s="241"/>
      <c r="T89" s="24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T89" s="243" t="s">
        <v>762</v>
      </c>
      <c r="AU89" s="243" t="s">
        <v>78</v>
      </c>
      <c r="AV89" s="12" t="s">
        <v>78</v>
      </c>
      <c r="AW89" s="12" t="s">
        <v>764</v>
      </c>
      <c r="AX89" s="12" t="s">
        <v>76</v>
      </c>
      <c r="AY89" s="243" t="s">
        <v>118</v>
      </c>
    </row>
    <row r="90" spans="1:65" s="2" customFormat="1" ht="21.75" customHeight="1">
      <c r="A90" s="39"/>
      <c r="B90" s="40"/>
      <c r="C90" s="198" t="s">
        <v>78</v>
      </c>
      <c r="D90" s="198" t="s">
        <v>119</v>
      </c>
      <c r="E90" s="199" t="s">
        <v>1151</v>
      </c>
      <c r="F90" s="200" t="s">
        <v>1152</v>
      </c>
      <c r="G90" s="201" t="s">
        <v>995</v>
      </c>
      <c r="H90" s="202">
        <v>78.03</v>
      </c>
      <c r="I90" s="203"/>
      <c r="J90" s="204">
        <f>ROUND(I90*H90,2)</f>
        <v>0</v>
      </c>
      <c r="K90" s="205"/>
      <c r="L90" s="45"/>
      <c r="M90" s="206" t="s">
        <v>19</v>
      </c>
      <c r="N90" s="207" t="s">
        <v>39</v>
      </c>
      <c r="O90" s="85"/>
      <c r="P90" s="208">
        <f>O90*H90</f>
        <v>0</v>
      </c>
      <c r="Q90" s="208">
        <v>0</v>
      </c>
      <c r="R90" s="208">
        <f>Q90*H90</f>
        <v>0</v>
      </c>
      <c r="S90" s="208">
        <v>0</v>
      </c>
      <c r="T90" s="209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0" t="s">
        <v>117</v>
      </c>
      <c r="AT90" s="210" t="s">
        <v>119</v>
      </c>
      <c r="AU90" s="210" t="s">
        <v>78</v>
      </c>
      <c r="AY90" s="18" t="s">
        <v>118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18" t="s">
        <v>76</v>
      </c>
      <c r="BK90" s="211">
        <f>ROUND(I90*H90,2)</f>
        <v>0</v>
      </c>
      <c r="BL90" s="18" t="s">
        <v>117</v>
      </c>
      <c r="BM90" s="210" t="s">
        <v>1153</v>
      </c>
    </row>
    <row r="91" spans="1:47" s="2" customFormat="1" ht="12">
      <c r="A91" s="39"/>
      <c r="B91" s="40"/>
      <c r="C91" s="41"/>
      <c r="D91" s="275" t="s">
        <v>967</v>
      </c>
      <c r="E91" s="41"/>
      <c r="F91" s="276" t="s">
        <v>1154</v>
      </c>
      <c r="G91" s="41"/>
      <c r="H91" s="41"/>
      <c r="I91" s="214"/>
      <c r="J91" s="41"/>
      <c r="K91" s="41"/>
      <c r="L91" s="45"/>
      <c r="M91" s="215"/>
      <c r="N91" s="216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967</v>
      </c>
      <c r="AU91" s="18" t="s">
        <v>78</v>
      </c>
    </row>
    <row r="92" spans="1:51" s="12" customFormat="1" ht="12">
      <c r="A92" s="12"/>
      <c r="B92" s="233"/>
      <c r="C92" s="234"/>
      <c r="D92" s="212" t="s">
        <v>762</v>
      </c>
      <c r="E92" s="235" t="s">
        <v>19</v>
      </c>
      <c r="F92" s="236" t="s">
        <v>1155</v>
      </c>
      <c r="G92" s="234"/>
      <c r="H92" s="237">
        <v>78.03039999999999</v>
      </c>
      <c r="I92" s="238"/>
      <c r="J92" s="234"/>
      <c r="K92" s="234"/>
      <c r="L92" s="239"/>
      <c r="M92" s="240"/>
      <c r="N92" s="241"/>
      <c r="O92" s="241"/>
      <c r="P92" s="241"/>
      <c r="Q92" s="241"/>
      <c r="R92" s="241"/>
      <c r="S92" s="241"/>
      <c r="T92" s="24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T92" s="243" t="s">
        <v>762</v>
      </c>
      <c r="AU92" s="243" t="s">
        <v>78</v>
      </c>
      <c r="AV92" s="12" t="s">
        <v>78</v>
      </c>
      <c r="AW92" s="12" t="s">
        <v>764</v>
      </c>
      <c r="AX92" s="12" t="s">
        <v>76</v>
      </c>
      <c r="AY92" s="243" t="s">
        <v>118</v>
      </c>
    </row>
    <row r="93" spans="1:65" s="2" customFormat="1" ht="16.5" customHeight="1">
      <c r="A93" s="39"/>
      <c r="B93" s="40"/>
      <c r="C93" s="198" t="s">
        <v>129</v>
      </c>
      <c r="D93" s="198" t="s">
        <v>119</v>
      </c>
      <c r="E93" s="199" t="s">
        <v>1156</v>
      </c>
      <c r="F93" s="200" t="s">
        <v>1157</v>
      </c>
      <c r="G93" s="201" t="s">
        <v>995</v>
      </c>
      <c r="H93" s="202">
        <v>20.4</v>
      </c>
      <c r="I93" s="203"/>
      <c r="J93" s="204">
        <f>ROUND(I93*H93,2)</f>
        <v>0</v>
      </c>
      <c r="K93" s="205"/>
      <c r="L93" s="45"/>
      <c r="M93" s="206" t="s">
        <v>19</v>
      </c>
      <c r="N93" s="207" t="s">
        <v>39</v>
      </c>
      <c r="O93" s="85"/>
      <c r="P93" s="208">
        <f>O93*H93</f>
        <v>0</v>
      </c>
      <c r="Q93" s="208">
        <v>0</v>
      </c>
      <c r="R93" s="208">
        <f>Q93*H93</f>
        <v>0</v>
      </c>
      <c r="S93" s="208">
        <v>0</v>
      </c>
      <c r="T93" s="209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0" t="s">
        <v>117</v>
      </c>
      <c r="AT93" s="210" t="s">
        <v>119</v>
      </c>
      <c r="AU93" s="210" t="s">
        <v>78</v>
      </c>
      <c r="AY93" s="18" t="s">
        <v>118</v>
      </c>
      <c r="BE93" s="211">
        <f>IF(N93="základní",J93,0)</f>
        <v>0</v>
      </c>
      <c r="BF93" s="211">
        <f>IF(N93="snížená",J93,0)</f>
        <v>0</v>
      </c>
      <c r="BG93" s="211">
        <f>IF(N93="zákl. přenesená",J93,0)</f>
        <v>0</v>
      </c>
      <c r="BH93" s="211">
        <f>IF(N93="sníž. přenesená",J93,0)</f>
        <v>0</v>
      </c>
      <c r="BI93" s="211">
        <f>IF(N93="nulová",J93,0)</f>
        <v>0</v>
      </c>
      <c r="BJ93" s="18" t="s">
        <v>76</v>
      </c>
      <c r="BK93" s="211">
        <f>ROUND(I93*H93,2)</f>
        <v>0</v>
      </c>
      <c r="BL93" s="18" t="s">
        <v>117</v>
      </c>
      <c r="BM93" s="210" t="s">
        <v>1158</v>
      </c>
    </row>
    <row r="94" spans="1:47" s="2" customFormat="1" ht="12">
      <c r="A94" s="39"/>
      <c r="B94" s="40"/>
      <c r="C94" s="41"/>
      <c r="D94" s="275" t="s">
        <v>967</v>
      </c>
      <c r="E94" s="41"/>
      <c r="F94" s="276" t="s">
        <v>1159</v>
      </c>
      <c r="G94" s="41"/>
      <c r="H94" s="41"/>
      <c r="I94" s="214"/>
      <c r="J94" s="41"/>
      <c r="K94" s="41"/>
      <c r="L94" s="45"/>
      <c r="M94" s="215"/>
      <c r="N94" s="216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967</v>
      </c>
      <c r="AU94" s="18" t="s">
        <v>78</v>
      </c>
    </row>
    <row r="95" spans="1:51" s="12" customFormat="1" ht="12">
      <c r="A95" s="12"/>
      <c r="B95" s="233"/>
      <c r="C95" s="234"/>
      <c r="D95" s="212" t="s">
        <v>762</v>
      </c>
      <c r="E95" s="235" t="s">
        <v>19</v>
      </c>
      <c r="F95" s="236" t="s">
        <v>1160</v>
      </c>
      <c r="G95" s="234"/>
      <c r="H95" s="237">
        <v>20.4</v>
      </c>
      <c r="I95" s="238"/>
      <c r="J95" s="234"/>
      <c r="K95" s="234"/>
      <c r="L95" s="239"/>
      <c r="M95" s="240"/>
      <c r="N95" s="241"/>
      <c r="O95" s="241"/>
      <c r="P95" s="241"/>
      <c r="Q95" s="241"/>
      <c r="R95" s="241"/>
      <c r="S95" s="241"/>
      <c r="T95" s="24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T95" s="243" t="s">
        <v>762</v>
      </c>
      <c r="AU95" s="243" t="s">
        <v>78</v>
      </c>
      <c r="AV95" s="12" t="s">
        <v>78</v>
      </c>
      <c r="AW95" s="12" t="s">
        <v>764</v>
      </c>
      <c r="AX95" s="12" t="s">
        <v>76</v>
      </c>
      <c r="AY95" s="243" t="s">
        <v>118</v>
      </c>
    </row>
    <row r="96" spans="1:65" s="2" customFormat="1" ht="21.75" customHeight="1">
      <c r="A96" s="39"/>
      <c r="B96" s="40"/>
      <c r="C96" s="198" t="s">
        <v>117</v>
      </c>
      <c r="D96" s="198" t="s">
        <v>119</v>
      </c>
      <c r="E96" s="199" t="s">
        <v>1161</v>
      </c>
      <c r="F96" s="200" t="s">
        <v>1162</v>
      </c>
      <c r="G96" s="201" t="s">
        <v>995</v>
      </c>
      <c r="H96" s="202">
        <v>21.12</v>
      </c>
      <c r="I96" s="203"/>
      <c r="J96" s="204">
        <f>ROUND(I96*H96,2)</f>
        <v>0</v>
      </c>
      <c r="K96" s="205"/>
      <c r="L96" s="45"/>
      <c r="M96" s="206" t="s">
        <v>19</v>
      </c>
      <c r="N96" s="207" t="s">
        <v>39</v>
      </c>
      <c r="O96" s="85"/>
      <c r="P96" s="208">
        <f>O96*H96</f>
        <v>0</v>
      </c>
      <c r="Q96" s="208">
        <v>0</v>
      </c>
      <c r="R96" s="208">
        <f>Q96*H96</f>
        <v>0</v>
      </c>
      <c r="S96" s="208">
        <v>0</v>
      </c>
      <c r="T96" s="209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0" t="s">
        <v>117</v>
      </c>
      <c r="AT96" s="210" t="s">
        <v>119</v>
      </c>
      <c r="AU96" s="210" t="s">
        <v>78</v>
      </c>
      <c r="AY96" s="18" t="s">
        <v>118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8" t="s">
        <v>76</v>
      </c>
      <c r="BK96" s="211">
        <f>ROUND(I96*H96,2)</f>
        <v>0</v>
      </c>
      <c r="BL96" s="18" t="s">
        <v>117</v>
      </c>
      <c r="BM96" s="210" t="s">
        <v>1163</v>
      </c>
    </row>
    <row r="97" spans="1:47" s="2" customFormat="1" ht="12">
      <c r="A97" s="39"/>
      <c r="B97" s="40"/>
      <c r="C97" s="41"/>
      <c r="D97" s="275" t="s">
        <v>967</v>
      </c>
      <c r="E97" s="41"/>
      <c r="F97" s="276" t="s">
        <v>1164</v>
      </c>
      <c r="G97" s="41"/>
      <c r="H97" s="41"/>
      <c r="I97" s="214"/>
      <c r="J97" s="41"/>
      <c r="K97" s="41"/>
      <c r="L97" s="45"/>
      <c r="M97" s="215"/>
      <c r="N97" s="216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967</v>
      </c>
      <c r="AU97" s="18" t="s">
        <v>78</v>
      </c>
    </row>
    <row r="98" spans="1:51" s="12" customFormat="1" ht="12">
      <c r="A98" s="12"/>
      <c r="B98" s="233"/>
      <c r="C98" s="234"/>
      <c r="D98" s="212" t="s">
        <v>762</v>
      </c>
      <c r="E98" s="235" t="s">
        <v>19</v>
      </c>
      <c r="F98" s="236" t="s">
        <v>1165</v>
      </c>
      <c r="G98" s="234"/>
      <c r="H98" s="237">
        <v>21.12</v>
      </c>
      <c r="I98" s="238"/>
      <c r="J98" s="234"/>
      <c r="K98" s="234"/>
      <c r="L98" s="239"/>
      <c r="M98" s="240"/>
      <c r="N98" s="241"/>
      <c r="O98" s="241"/>
      <c r="P98" s="241"/>
      <c r="Q98" s="241"/>
      <c r="R98" s="241"/>
      <c r="S98" s="241"/>
      <c r="T98" s="24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T98" s="243" t="s">
        <v>762</v>
      </c>
      <c r="AU98" s="243" t="s">
        <v>78</v>
      </c>
      <c r="AV98" s="12" t="s">
        <v>78</v>
      </c>
      <c r="AW98" s="12" t="s">
        <v>764</v>
      </c>
      <c r="AX98" s="12" t="s">
        <v>76</v>
      </c>
      <c r="AY98" s="243" t="s">
        <v>118</v>
      </c>
    </row>
    <row r="99" spans="1:63" s="11" customFormat="1" ht="25.9" customHeight="1">
      <c r="A99" s="11"/>
      <c r="B99" s="184"/>
      <c r="C99" s="185"/>
      <c r="D99" s="186" t="s">
        <v>67</v>
      </c>
      <c r="E99" s="187" t="s">
        <v>115</v>
      </c>
      <c r="F99" s="187" t="s">
        <v>116</v>
      </c>
      <c r="G99" s="185"/>
      <c r="H99" s="185"/>
      <c r="I99" s="188"/>
      <c r="J99" s="189">
        <f>BK99</f>
        <v>0</v>
      </c>
      <c r="K99" s="185"/>
      <c r="L99" s="190"/>
      <c r="M99" s="191"/>
      <c r="N99" s="192"/>
      <c r="O99" s="192"/>
      <c r="P99" s="193">
        <f>SUM(P100:P108)</f>
        <v>0</v>
      </c>
      <c r="Q99" s="192"/>
      <c r="R99" s="193">
        <f>SUM(R100:R108)</f>
        <v>0</v>
      </c>
      <c r="S99" s="192"/>
      <c r="T99" s="194">
        <f>SUM(T100:T108)</f>
        <v>0</v>
      </c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R99" s="195" t="s">
        <v>117</v>
      </c>
      <c r="AT99" s="196" t="s">
        <v>67</v>
      </c>
      <c r="AU99" s="196" t="s">
        <v>68</v>
      </c>
      <c r="AY99" s="195" t="s">
        <v>118</v>
      </c>
      <c r="BK99" s="197">
        <f>SUM(BK100:BK108)</f>
        <v>0</v>
      </c>
    </row>
    <row r="100" spans="1:65" s="2" customFormat="1" ht="44.25" customHeight="1">
      <c r="A100" s="39"/>
      <c r="B100" s="40"/>
      <c r="C100" s="198" t="s">
        <v>139</v>
      </c>
      <c r="D100" s="198" t="s">
        <v>119</v>
      </c>
      <c r="E100" s="199" t="s">
        <v>1166</v>
      </c>
      <c r="F100" s="200" t="s">
        <v>1167</v>
      </c>
      <c r="G100" s="201" t="s">
        <v>995</v>
      </c>
      <c r="H100" s="202">
        <v>136.8</v>
      </c>
      <c r="I100" s="203"/>
      <c r="J100" s="204">
        <f>ROUND(I100*H100,2)</f>
        <v>0</v>
      </c>
      <c r="K100" s="205"/>
      <c r="L100" s="45"/>
      <c r="M100" s="206" t="s">
        <v>19</v>
      </c>
      <c r="N100" s="207" t="s">
        <v>39</v>
      </c>
      <c r="O100" s="85"/>
      <c r="P100" s="208">
        <f>O100*H100</f>
        <v>0</v>
      </c>
      <c r="Q100" s="208">
        <v>0</v>
      </c>
      <c r="R100" s="208">
        <f>Q100*H100</f>
        <v>0</v>
      </c>
      <c r="S100" s="208">
        <v>0</v>
      </c>
      <c r="T100" s="209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0" t="s">
        <v>123</v>
      </c>
      <c r="AT100" s="210" t="s">
        <v>119</v>
      </c>
      <c r="AU100" s="210" t="s">
        <v>76</v>
      </c>
      <c r="AY100" s="18" t="s">
        <v>118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8" t="s">
        <v>76</v>
      </c>
      <c r="BK100" s="211">
        <f>ROUND(I100*H100,2)</f>
        <v>0</v>
      </c>
      <c r="BL100" s="18" t="s">
        <v>123</v>
      </c>
      <c r="BM100" s="210" t="s">
        <v>1168</v>
      </c>
    </row>
    <row r="101" spans="1:47" s="2" customFormat="1" ht="12">
      <c r="A101" s="39"/>
      <c r="B101" s="40"/>
      <c r="C101" s="41"/>
      <c r="D101" s="275" t="s">
        <v>967</v>
      </c>
      <c r="E101" s="41"/>
      <c r="F101" s="276" t="s">
        <v>1169</v>
      </c>
      <c r="G101" s="41"/>
      <c r="H101" s="41"/>
      <c r="I101" s="214"/>
      <c r="J101" s="41"/>
      <c r="K101" s="41"/>
      <c r="L101" s="45"/>
      <c r="M101" s="215"/>
      <c r="N101" s="216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967</v>
      </c>
      <c r="AU101" s="18" t="s">
        <v>76</v>
      </c>
    </row>
    <row r="102" spans="1:65" s="2" customFormat="1" ht="21.75" customHeight="1">
      <c r="A102" s="39"/>
      <c r="B102" s="40"/>
      <c r="C102" s="198" t="s">
        <v>143</v>
      </c>
      <c r="D102" s="198" t="s">
        <v>119</v>
      </c>
      <c r="E102" s="199" t="s">
        <v>1170</v>
      </c>
      <c r="F102" s="200" t="s">
        <v>1171</v>
      </c>
      <c r="G102" s="201" t="s">
        <v>995</v>
      </c>
      <c r="H102" s="202">
        <v>136.8</v>
      </c>
      <c r="I102" s="203"/>
      <c r="J102" s="204">
        <f>ROUND(I102*H102,2)</f>
        <v>0</v>
      </c>
      <c r="K102" s="205"/>
      <c r="L102" s="45"/>
      <c r="M102" s="206" t="s">
        <v>19</v>
      </c>
      <c r="N102" s="207" t="s">
        <v>39</v>
      </c>
      <c r="O102" s="85"/>
      <c r="P102" s="208">
        <f>O102*H102</f>
        <v>0</v>
      </c>
      <c r="Q102" s="208">
        <v>0</v>
      </c>
      <c r="R102" s="208">
        <f>Q102*H102</f>
        <v>0</v>
      </c>
      <c r="S102" s="208">
        <v>0</v>
      </c>
      <c r="T102" s="20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0" t="s">
        <v>123</v>
      </c>
      <c r="AT102" s="210" t="s">
        <v>119</v>
      </c>
      <c r="AU102" s="210" t="s">
        <v>76</v>
      </c>
      <c r="AY102" s="18" t="s">
        <v>118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18" t="s">
        <v>76</v>
      </c>
      <c r="BK102" s="211">
        <f>ROUND(I102*H102,2)</f>
        <v>0</v>
      </c>
      <c r="BL102" s="18" t="s">
        <v>123</v>
      </c>
      <c r="BM102" s="210" t="s">
        <v>1172</v>
      </c>
    </row>
    <row r="103" spans="1:47" s="2" customFormat="1" ht="12">
      <c r="A103" s="39"/>
      <c r="B103" s="40"/>
      <c r="C103" s="41"/>
      <c r="D103" s="275" t="s">
        <v>967</v>
      </c>
      <c r="E103" s="41"/>
      <c r="F103" s="276" t="s">
        <v>1173</v>
      </c>
      <c r="G103" s="41"/>
      <c r="H103" s="41"/>
      <c r="I103" s="214"/>
      <c r="J103" s="41"/>
      <c r="K103" s="41"/>
      <c r="L103" s="45"/>
      <c r="M103" s="215"/>
      <c r="N103" s="216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967</v>
      </c>
      <c r="AU103" s="18" t="s">
        <v>76</v>
      </c>
    </row>
    <row r="104" spans="1:47" s="2" customFormat="1" ht="12">
      <c r="A104" s="39"/>
      <c r="B104" s="40"/>
      <c r="C104" s="41"/>
      <c r="D104" s="212" t="s">
        <v>134</v>
      </c>
      <c r="E104" s="41"/>
      <c r="F104" s="213" t="s">
        <v>1174</v>
      </c>
      <c r="G104" s="41"/>
      <c r="H104" s="41"/>
      <c r="I104" s="214"/>
      <c r="J104" s="41"/>
      <c r="K104" s="41"/>
      <c r="L104" s="45"/>
      <c r="M104" s="215"/>
      <c r="N104" s="216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134</v>
      </c>
      <c r="AU104" s="18" t="s">
        <v>76</v>
      </c>
    </row>
    <row r="105" spans="1:65" s="2" customFormat="1" ht="24.15" customHeight="1">
      <c r="A105" s="39"/>
      <c r="B105" s="40"/>
      <c r="C105" s="198" t="s">
        <v>147</v>
      </c>
      <c r="D105" s="198" t="s">
        <v>119</v>
      </c>
      <c r="E105" s="199" t="s">
        <v>1175</v>
      </c>
      <c r="F105" s="200" t="s">
        <v>1176</v>
      </c>
      <c r="G105" s="201" t="s">
        <v>995</v>
      </c>
      <c r="H105" s="202">
        <v>820.8</v>
      </c>
      <c r="I105" s="203"/>
      <c r="J105" s="204">
        <f>ROUND(I105*H105,2)</f>
        <v>0</v>
      </c>
      <c r="K105" s="205"/>
      <c r="L105" s="45"/>
      <c r="M105" s="206" t="s">
        <v>19</v>
      </c>
      <c r="N105" s="207" t="s">
        <v>39</v>
      </c>
      <c r="O105" s="85"/>
      <c r="P105" s="208">
        <f>O105*H105</f>
        <v>0</v>
      </c>
      <c r="Q105" s="208">
        <v>0</v>
      </c>
      <c r="R105" s="208">
        <f>Q105*H105</f>
        <v>0</v>
      </c>
      <c r="S105" s="208">
        <v>0</v>
      </c>
      <c r="T105" s="209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0" t="s">
        <v>123</v>
      </c>
      <c r="AT105" s="210" t="s">
        <v>119</v>
      </c>
      <c r="AU105" s="210" t="s">
        <v>76</v>
      </c>
      <c r="AY105" s="18" t="s">
        <v>118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18" t="s">
        <v>76</v>
      </c>
      <c r="BK105" s="211">
        <f>ROUND(I105*H105,2)</f>
        <v>0</v>
      </c>
      <c r="BL105" s="18" t="s">
        <v>123</v>
      </c>
      <c r="BM105" s="210" t="s">
        <v>1177</v>
      </c>
    </row>
    <row r="106" spans="1:47" s="2" customFormat="1" ht="12">
      <c r="A106" s="39"/>
      <c r="B106" s="40"/>
      <c r="C106" s="41"/>
      <c r="D106" s="275" t="s">
        <v>967</v>
      </c>
      <c r="E106" s="41"/>
      <c r="F106" s="276" t="s">
        <v>1178</v>
      </c>
      <c r="G106" s="41"/>
      <c r="H106" s="41"/>
      <c r="I106" s="214"/>
      <c r="J106" s="41"/>
      <c r="K106" s="41"/>
      <c r="L106" s="45"/>
      <c r="M106" s="215"/>
      <c r="N106" s="216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967</v>
      </c>
      <c r="AU106" s="18" t="s">
        <v>76</v>
      </c>
    </row>
    <row r="107" spans="1:47" s="2" customFormat="1" ht="12">
      <c r="A107" s="39"/>
      <c r="B107" s="40"/>
      <c r="C107" s="41"/>
      <c r="D107" s="212" t="s">
        <v>134</v>
      </c>
      <c r="E107" s="41"/>
      <c r="F107" s="213" t="s">
        <v>1179</v>
      </c>
      <c r="G107" s="41"/>
      <c r="H107" s="41"/>
      <c r="I107" s="214"/>
      <c r="J107" s="41"/>
      <c r="K107" s="41"/>
      <c r="L107" s="45"/>
      <c r="M107" s="215"/>
      <c r="N107" s="216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134</v>
      </c>
      <c r="AU107" s="18" t="s">
        <v>76</v>
      </c>
    </row>
    <row r="108" spans="1:51" s="12" customFormat="1" ht="12">
      <c r="A108" s="12"/>
      <c r="B108" s="233"/>
      <c r="C108" s="234"/>
      <c r="D108" s="212" t="s">
        <v>762</v>
      </c>
      <c r="E108" s="235" t="s">
        <v>19</v>
      </c>
      <c r="F108" s="236" t="s">
        <v>1180</v>
      </c>
      <c r="G108" s="234"/>
      <c r="H108" s="237">
        <v>820.8000000000001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T108" s="243" t="s">
        <v>762</v>
      </c>
      <c r="AU108" s="243" t="s">
        <v>76</v>
      </c>
      <c r="AV108" s="12" t="s">
        <v>78</v>
      </c>
      <c r="AW108" s="12" t="s">
        <v>764</v>
      </c>
      <c r="AX108" s="12" t="s">
        <v>76</v>
      </c>
      <c r="AY108" s="243" t="s">
        <v>118</v>
      </c>
    </row>
    <row r="109" spans="1:63" s="11" customFormat="1" ht="25.9" customHeight="1">
      <c r="A109" s="11"/>
      <c r="B109" s="184"/>
      <c r="C109" s="185"/>
      <c r="D109" s="186" t="s">
        <v>67</v>
      </c>
      <c r="E109" s="187" t="s">
        <v>1181</v>
      </c>
      <c r="F109" s="187" t="s">
        <v>1182</v>
      </c>
      <c r="G109" s="185"/>
      <c r="H109" s="185"/>
      <c r="I109" s="188"/>
      <c r="J109" s="189">
        <f>BK109</f>
        <v>0</v>
      </c>
      <c r="K109" s="185"/>
      <c r="L109" s="190"/>
      <c r="M109" s="191"/>
      <c r="N109" s="192"/>
      <c r="O109" s="192"/>
      <c r="P109" s="193">
        <f>P110</f>
        <v>0</v>
      </c>
      <c r="Q109" s="192"/>
      <c r="R109" s="193">
        <f>R110</f>
        <v>0</v>
      </c>
      <c r="S109" s="192"/>
      <c r="T109" s="194">
        <f>T110</f>
        <v>0</v>
      </c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R109" s="195" t="s">
        <v>139</v>
      </c>
      <c r="AT109" s="196" t="s">
        <v>67</v>
      </c>
      <c r="AU109" s="196" t="s">
        <v>68</v>
      </c>
      <c r="AY109" s="195" t="s">
        <v>118</v>
      </c>
      <c r="BK109" s="197">
        <f>BK110</f>
        <v>0</v>
      </c>
    </row>
    <row r="110" spans="1:63" s="11" customFormat="1" ht="22.8" customHeight="1">
      <c r="A110" s="11"/>
      <c r="B110" s="184"/>
      <c r="C110" s="185"/>
      <c r="D110" s="186" t="s">
        <v>67</v>
      </c>
      <c r="E110" s="273" t="s">
        <v>1183</v>
      </c>
      <c r="F110" s="273" t="s">
        <v>1184</v>
      </c>
      <c r="G110" s="185"/>
      <c r="H110" s="185"/>
      <c r="I110" s="188"/>
      <c r="J110" s="274">
        <f>BK110</f>
        <v>0</v>
      </c>
      <c r="K110" s="185"/>
      <c r="L110" s="190"/>
      <c r="M110" s="191"/>
      <c r="N110" s="192"/>
      <c r="O110" s="192"/>
      <c r="P110" s="193">
        <f>SUM(P111:P120)</f>
        <v>0</v>
      </c>
      <c r="Q110" s="192"/>
      <c r="R110" s="193">
        <f>SUM(R111:R120)</f>
        <v>0</v>
      </c>
      <c r="S110" s="192"/>
      <c r="T110" s="194">
        <f>SUM(T111:T120)</f>
        <v>0</v>
      </c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R110" s="195" t="s">
        <v>139</v>
      </c>
      <c r="AT110" s="196" t="s">
        <v>67</v>
      </c>
      <c r="AU110" s="196" t="s">
        <v>76</v>
      </c>
      <c r="AY110" s="195" t="s">
        <v>118</v>
      </c>
      <c r="BK110" s="197">
        <f>SUM(BK111:BK120)</f>
        <v>0</v>
      </c>
    </row>
    <row r="111" spans="1:65" s="2" customFormat="1" ht="16.5" customHeight="1">
      <c r="A111" s="39"/>
      <c r="B111" s="40"/>
      <c r="C111" s="198" t="s">
        <v>151</v>
      </c>
      <c r="D111" s="198" t="s">
        <v>119</v>
      </c>
      <c r="E111" s="199" t="s">
        <v>1185</v>
      </c>
      <c r="F111" s="200" t="s">
        <v>1186</v>
      </c>
      <c r="G111" s="201" t="s">
        <v>1187</v>
      </c>
      <c r="H111" s="202">
        <v>1</v>
      </c>
      <c r="I111" s="203"/>
      <c r="J111" s="204">
        <f>ROUND(I111*H111,2)</f>
        <v>0</v>
      </c>
      <c r="K111" s="205"/>
      <c r="L111" s="45"/>
      <c r="M111" s="206" t="s">
        <v>19</v>
      </c>
      <c r="N111" s="207" t="s">
        <v>39</v>
      </c>
      <c r="O111" s="85"/>
      <c r="P111" s="208">
        <f>O111*H111</f>
        <v>0</v>
      </c>
      <c r="Q111" s="208">
        <v>0</v>
      </c>
      <c r="R111" s="208">
        <f>Q111*H111</f>
        <v>0</v>
      </c>
      <c r="S111" s="208">
        <v>0</v>
      </c>
      <c r="T111" s="209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0" t="s">
        <v>1188</v>
      </c>
      <c r="AT111" s="210" t="s">
        <v>119</v>
      </c>
      <c r="AU111" s="210" t="s">
        <v>78</v>
      </c>
      <c r="AY111" s="18" t="s">
        <v>118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18" t="s">
        <v>76</v>
      </c>
      <c r="BK111" s="211">
        <f>ROUND(I111*H111,2)</f>
        <v>0</v>
      </c>
      <c r="BL111" s="18" t="s">
        <v>1188</v>
      </c>
      <c r="BM111" s="210" t="s">
        <v>1189</v>
      </c>
    </row>
    <row r="112" spans="1:47" s="2" customFormat="1" ht="12">
      <c r="A112" s="39"/>
      <c r="B112" s="40"/>
      <c r="C112" s="41"/>
      <c r="D112" s="275" t="s">
        <v>967</v>
      </c>
      <c r="E112" s="41"/>
      <c r="F112" s="276" t="s">
        <v>1190</v>
      </c>
      <c r="G112" s="41"/>
      <c r="H112" s="41"/>
      <c r="I112" s="214"/>
      <c r="J112" s="41"/>
      <c r="K112" s="41"/>
      <c r="L112" s="45"/>
      <c r="M112" s="215"/>
      <c r="N112" s="216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967</v>
      </c>
      <c r="AU112" s="18" t="s">
        <v>78</v>
      </c>
    </row>
    <row r="113" spans="1:65" s="2" customFormat="1" ht="16.5" customHeight="1">
      <c r="A113" s="39"/>
      <c r="B113" s="40"/>
      <c r="C113" s="198" t="s">
        <v>155</v>
      </c>
      <c r="D113" s="198" t="s">
        <v>119</v>
      </c>
      <c r="E113" s="199" t="s">
        <v>1191</v>
      </c>
      <c r="F113" s="200" t="s">
        <v>1192</v>
      </c>
      <c r="G113" s="201" t="s">
        <v>1187</v>
      </c>
      <c r="H113" s="202">
        <v>1</v>
      </c>
      <c r="I113" s="203"/>
      <c r="J113" s="204">
        <f>ROUND(I113*H113,2)</f>
        <v>0</v>
      </c>
      <c r="K113" s="205"/>
      <c r="L113" s="45"/>
      <c r="M113" s="206" t="s">
        <v>19</v>
      </c>
      <c r="N113" s="207" t="s">
        <v>39</v>
      </c>
      <c r="O113" s="85"/>
      <c r="P113" s="208">
        <f>O113*H113</f>
        <v>0</v>
      </c>
      <c r="Q113" s="208">
        <v>0</v>
      </c>
      <c r="R113" s="208">
        <f>Q113*H113</f>
        <v>0</v>
      </c>
      <c r="S113" s="208">
        <v>0</v>
      </c>
      <c r="T113" s="209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0" t="s">
        <v>1188</v>
      </c>
      <c r="AT113" s="210" t="s">
        <v>119</v>
      </c>
      <c r="AU113" s="210" t="s">
        <v>78</v>
      </c>
      <c r="AY113" s="18" t="s">
        <v>118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18" t="s">
        <v>76</v>
      </c>
      <c r="BK113" s="211">
        <f>ROUND(I113*H113,2)</f>
        <v>0</v>
      </c>
      <c r="BL113" s="18" t="s">
        <v>1188</v>
      </c>
      <c r="BM113" s="210" t="s">
        <v>1193</v>
      </c>
    </row>
    <row r="114" spans="1:47" s="2" customFormat="1" ht="12">
      <c r="A114" s="39"/>
      <c r="B114" s="40"/>
      <c r="C114" s="41"/>
      <c r="D114" s="275" t="s">
        <v>967</v>
      </c>
      <c r="E114" s="41"/>
      <c r="F114" s="276" t="s">
        <v>1194</v>
      </c>
      <c r="G114" s="41"/>
      <c r="H114" s="41"/>
      <c r="I114" s="214"/>
      <c r="J114" s="41"/>
      <c r="K114" s="41"/>
      <c r="L114" s="45"/>
      <c r="M114" s="215"/>
      <c r="N114" s="216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967</v>
      </c>
      <c r="AU114" s="18" t="s">
        <v>78</v>
      </c>
    </row>
    <row r="115" spans="1:65" s="2" customFormat="1" ht="16.5" customHeight="1">
      <c r="A115" s="39"/>
      <c r="B115" s="40"/>
      <c r="C115" s="198" t="s">
        <v>159</v>
      </c>
      <c r="D115" s="198" t="s">
        <v>119</v>
      </c>
      <c r="E115" s="199" t="s">
        <v>1195</v>
      </c>
      <c r="F115" s="200" t="s">
        <v>1196</v>
      </c>
      <c r="G115" s="201" t="s">
        <v>1187</v>
      </c>
      <c r="H115" s="202">
        <v>1</v>
      </c>
      <c r="I115" s="203"/>
      <c r="J115" s="204">
        <f>ROUND(I115*H115,2)</f>
        <v>0</v>
      </c>
      <c r="K115" s="205"/>
      <c r="L115" s="45"/>
      <c r="M115" s="206" t="s">
        <v>19</v>
      </c>
      <c r="N115" s="207" t="s">
        <v>39</v>
      </c>
      <c r="O115" s="85"/>
      <c r="P115" s="208">
        <f>O115*H115</f>
        <v>0</v>
      </c>
      <c r="Q115" s="208">
        <v>0</v>
      </c>
      <c r="R115" s="208">
        <f>Q115*H115</f>
        <v>0</v>
      </c>
      <c r="S115" s="208">
        <v>0</v>
      </c>
      <c r="T115" s="209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0" t="s">
        <v>1188</v>
      </c>
      <c r="AT115" s="210" t="s">
        <v>119</v>
      </c>
      <c r="AU115" s="210" t="s">
        <v>78</v>
      </c>
      <c r="AY115" s="18" t="s">
        <v>118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18" t="s">
        <v>76</v>
      </c>
      <c r="BK115" s="211">
        <f>ROUND(I115*H115,2)</f>
        <v>0</v>
      </c>
      <c r="BL115" s="18" t="s">
        <v>1188</v>
      </c>
      <c r="BM115" s="210" t="s">
        <v>1197</v>
      </c>
    </row>
    <row r="116" spans="1:47" s="2" customFormat="1" ht="12">
      <c r="A116" s="39"/>
      <c r="B116" s="40"/>
      <c r="C116" s="41"/>
      <c r="D116" s="275" t="s">
        <v>967</v>
      </c>
      <c r="E116" s="41"/>
      <c r="F116" s="276" t="s">
        <v>1198</v>
      </c>
      <c r="G116" s="41"/>
      <c r="H116" s="41"/>
      <c r="I116" s="214"/>
      <c r="J116" s="41"/>
      <c r="K116" s="41"/>
      <c r="L116" s="45"/>
      <c r="M116" s="215"/>
      <c r="N116" s="216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967</v>
      </c>
      <c r="AU116" s="18" t="s">
        <v>78</v>
      </c>
    </row>
    <row r="117" spans="1:65" s="2" customFormat="1" ht="16.5" customHeight="1">
      <c r="A117" s="39"/>
      <c r="B117" s="40"/>
      <c r="C117" s="198" t="s">
        <v>163</v>
      </c>
      <c r="D117" s="198" t="s">
        <v>119</v>
      </c>
      <c r="E117" s="199" t="s">
        <v>1199</v>
      </c>
      <c r="F117" s="200" t="s">
        <v>1200</v>
      </c>
      <c r="G117" s="201" t="s">
        <v>1187</v>
      </c>
      <c r="H117" s="202">
        <v>1</v>
      </c>
      <c r="I117" s="203"/>
      <c r="J117" s="204">
        <f>ROUND(I117*H117,2)</f>
        <v>0</v>
      </c>
      <c r="K117" s="205"/>
      <c r="L117" s="45"/>
      <c r="M117" s="206" t="s">
        <v>19</v>
      </c>
      <c r="N117" s="207" t="s">
        <v>39</v>
      </c>
      <c r="O117" s="85"/>
      <c r="P117" s="208">
        <f>O117*H117</f>
        <v>0</v>
      </c>
      <c r="Q117" s="208">
        <v>0</v>
      </c>
      <c r="R117" s="208">
        <f>Q117*H117</f>
        <v>0</v>
      </c>
      <c r="S117" s="208">
        <v>0</v>
      </c>
      <c r="T117" s="209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0" t="s">
        <v>1188</v>
      </c>
      <c r="AT117" s="210" t="s">
        <v>119</v>
      </c>
      <c r="AU117" s="210" t="s">
        <v>78</v>
      </c>
      <c r="AY117" s="18" t="s">
        <v>118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18" t="s">
        <v>76</v>
      </c>
      <c r="BK117" s="211">
        <f>ROUND(I117*H117,2)</f>
        <v>0</v>
      </c>
      <c r="BL117" s="18" t="s">
        <v>1188</v>
      </c>
      <c r="BM117" s="210" t="s">
        <v>1201</v>
      </c>
    </row>
    <row r="118" spans="1:47" s="2" customFormat="1" ht="12">
      <c r="A118" s="39"/>
      <c r="B118" s="40"/>
      <c r="C118" s="41"/>
      <c r="D118" s="275" t="s">
        <v>967</v>
      </c>
      <c r="E118" s="41"/>
      <c r="F118" s="276" t="s">
        <v>1202</v>
      </c>
      <c r="G118" s="41"/>
      <c r="H118" s="41"/>
      <c r="I118" s="214"/>
      <c r="J118" s="41"/>
      <c r="K118" s="41"/>
      <c r="L118" s="45"/>
      <c r="M118" s="215"/>
      <c r="N118" s="216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967</v>
      </c>
      <c r="AU118" s="18" t="s">
        <v>78</v>
      </c>
    </row>
    <row r="119" spans="1:65" s="2" customFormat="1" ht="16.5" customHeight="1">
      <c r="A119" s="39"/>
      <c r="B119" s="40"/>
      <c r="C119" s="198" t="s">
        <v>167</v>
      </c>
      <c r="D119" s="198" t="s">
        <v>119</v>
      </c>
      <c r="E119" s="199" t="s">
        <v>1203</v>
      </c>
      <c r="F119" s="200" t="s">
        <v>1204</v>
      </c>
      <c r="G119" s="201" t="s">
        <v>1187</v>
      </c>
      <c r="H119" s="202">
        <v>1</v>
      </c>
      <c r="I119" s="203"/>
      <c r="J119" s="204">
        <f>ROUND(I119*H119,2)</f>
        <v>0</v>
      </c>
      <c r="K119" s="205"/>
      <c r="L119" s="45"/>
      <c r="M119" s="206" t="s">
        <v>19</v>
      </c>
      <c r="N119" s="207" t="s">
        <v>39</v>
      </c>
      <c r="O119" s="85"/>
      <c r="P119" s="208">
        <f>O119*H119</f>
        <v>0</v>
      </c>
      <c r="Q119" s="208">
        <v>0</v>
      </c>
      <c r="R119" s="208">
        <f>Q119*H119</f>
        <v>0</v>
      </c>
      <c r="S119" s="208">
        <v>0</v>
      </c>
      <c r="T119" s="20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0" t="s">
        <v>1188</v>
      </c>
      <c r="AT119" s="210" t="s">
        <v>119</v>
      </c>
      <c r="AU119" s="210" t="s">
        <v>78</v>
      </c>
      <c r="AY119" s="18" t="s">
        <v>118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18" t="s">
        <v>76</v>
      </c>
      <c r="BK119" s="211">
        <f>ROUND(I119*H119,2)</f>
        <v>0</v>
      </c>
      <c r="BL119" s="18" t="s">
        <v>1188</v>
      </c>
      <c r="BM119" s="210" t="s">
        <v>1205</v>
      </c>
    </row>
    <row r="120" spans="1:47" s="2" customFormat="1" ht="12">
      <c r="A120" s="39"/>
      <c r="B120" s="40"/>
      <c r="C120" s="41"/>
      <c r="D120" s="275" t="s">
        <v>967</v>
      </c>
      <c r="E120" s="41"/>
      <c r="F120" s="276" t="s">
        <v>1206</v>
      </c>
      <c r="G120" s="41"/>
      <c r="H120" s="41"/>
      <c r="I120" s="214"/>
      <c r="J120" s="41"/>
      <c r="K120" s="41"/>
      <c r="L120" s="45"/>
      <c r="M120" s="277"/>
      <c r="N120" s="278"/>
      <c r="O120" s="230"/>
      <c r="P120" s="230"/>
      <c r="Q120" s="230"/>
      <c r="R120" s="230"/>
      <c r="S120" s="230"/>
      <c r="T120" s="27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967</v>
      </c>
      <c r="AU120" s="18" t="s">
        <v>78</v>
      </c>
    </row>
    <row r="121" spans="1:31" s="2" customFormat="1" ht="6.95" customHeight="1">
      <c r="A121" s="39"/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45"/>
      <c r="M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</sheetData>
  <sheetProtection password="CC35" sheet="1" objects="1" scenarios="1" formatColumns="0" formatRows="0" autoFilter="0"/>
  <autoFilter ref="C83:K12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3_01/997013609"/>
    <hyperlink ref="F91" r:id="rId2" display="https://podminky.urs.cz/item/CS_URS_2023_01/997013602"/>
    <hyperlink ref="F94" r:id="rId3" display="https://podminky.urs.cz/item/CS_URS_2023_01/997013655"/>
    <hyperlink ref="F97" r:id="rId4" display="https://podminky.urs.cz/item/CS_URS_2023_01/997013645"/>
    <hyperlink ref="F101" r:id="rId5" display="https://podminky.urs.cz/item/CS_URS_2023_01/9902900200"/>
    <hyperlink ref="F103" r:id="rId6" display="https://podminky.urs.cz/item/CS_URS_2023_01/997013501"/>
    <hyperlink ref="F106" r:id="rId7" display="https://podminky.urs.cz/item/CS_URS_2023_01/997013509"/>
    <hyperlink ref="F112" r:id="rId8" display="https://podminky.urs.cz/item/CS_URS_2023_01/032103000"/>
    <hyperlink ref="F114" r:id="rId9" display="https://podminky.urs.cz/item/CS_URS_2023_01/013244000"/>
    <hyperlink ref="F116" r:id="rId10" display="https://podminky.urs.cz/item/CS_URS_2023_01/013254000"/>
    <hyperlink ref="F118" r:id="rId11" display="https://podminky.urs.cz/item/CS_URS_2023_01/032803000"/>
    <hyperlink ref="F120" r:id="rId12" display="https://podminky.urs.cz/item/CS_URS_2023_01/0329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78</v>
      </c>
    </row>
    <row r="4" spans="2:46" s="1" customFormat="1" ht="24.95" customHeight="1">
      <c r="B4" s="21"/>
      <c r="D4" s="131" t="s">
        <v>94</v>
      </c>
      <c r="L4" s="21"/>
      <c r="M4" s="132" t="s">
        <v>10</v>
      </c>
      <c r="AT4" s="18" t="s">
        <v>764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Oprava rozvodny NN v TS- KV Horní nádraží_2023/OPRAVA Č.1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1207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1208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1209</v>
      </c>
      <c r="G12" s="39"/>
      <c r="H12" s="39"/>
      <c r="I12" s="133" t="s">
        <v>23</v>
      </c>
      <c r="J12" s="138" t="str">
        <f>'Rekapitulace stavby'!AN8</f>
        <v>9. 5. 2023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1210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1211</v>
      </c>
      <c r="F15" s="39"/>
      <c r="G15" s="39"/>
      <c r="H15" s="39"/>
      <c r="I15" s="133" t="s">
        <v>27</v>
      </c>
      <c r="J15" s="137" t="s">
        <v>1212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22</v>
      </c>
      <c r="F21" s="39"/>
      <c r="G21" s="39"/>
      <c r="H21" s="39"/>
      <c r="I21" s="133" t="s">
        <v>27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31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1213</v>
      </c>
      <c r="F24" s="39"/>
      <c r="G24" s="39"/>
      <c r="H24" s="39"/>
      <c r="I24" s="133" t="s">
        <v>27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32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34</v>
      </c>
      <c r="E30" s="39"/>
      <c r="F30" s="39"/>
      <c r="G30" s="39"/>
      <c r="H30" s="39"/>
      <c r="I30" s="39"/>
      <c r="J30" s="145">
        <f>ROUND(J94,2)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36</v>
      </c>
      <c r="G32" s="39"/>
      <c r="H32" s="39"/>
      <c r="I32" s="146" t="s">
        <v>35</v>
      </c>
      <c r="J32" s="146" t="s">
        <v>37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47" t="s">
        <v>38</v>
      </c>
      <c r="E33" s="133" t="s">
        <v>39</v>
      </c>
      <c r="F33" s="148">
        <f>ROUND((SUM(BE94:BE243)),2)</f>
        <v>0</v>
      </c>
      <c r="G33" s="39"/>
      <c r="H33" s="39"/>
      <c r="I33" s="149">
        <v>0.21</v>
      </c>
      <c r="J33" s="148">
        <f>ROUND(((SUM(BE94:BE243))*I33),2)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33" t="s">
        <v>40</v>
      </c>
      <c r="F34" s="148">
        <f>ROUND((SUM(BF94:BF243)),2)</f>
        <v>0</v>
      </c>
      <c r="G34" s="39"/>
      <c r="H34" s="39"/>
      <c r="I34" s="149">
        <v>0.15</v>
      </c>
      <c r="J34" s="148">
        <f>ROUND(((SUM(BF94:BF243))*I34),2)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33" t="s">
        <v>38</v>
      </c>
      <c r="E35" s="133" t="s">
        <v>41</v>
      </c>
      <c r="F35" s="148">
        <f>ROUND((SUM(BG94:BG243)),2)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33" t="s">
        <v>42</v>
      </c>
      <c r="F36" s="148">
        <f>ROUND((SUM(BH94:BH243)),2)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43</v>
      </c>
      <c r="F37" s="148">
        <f>ROUND((SUM(BI94:BI243)),2)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44</v>
      </c>
      <c r="E39" s="152"/>
      <c r="F39" s="152"/>
      <c r="G39" s="153" t="s">
        <v>45</v>
      </c>
      <c r="H39" s="154" t="s">
        <v>46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Oprava rozvodny NN v TS- KV Horní nádraží_2023/OPRAVA Č.1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06 - malování vniřních i venkovních zdí, oprava podlahy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Karlovy Vary, trafostanice</v>
      </c>
      <c r="G52" s="41"/>
      <c r="H52" s="41"/>
      <c r="I52" s="33" t="s">
        <v>23</v>
      </c>
      <c r="J52" s="73" t="str">
        <f>IF(J12="","",J12)</f>
        <v>9. 5. 2023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SŽ OŘ ÚnL, Železničářská 1386/31, 400 03 Ústí n/L</v>
      </c>
      <c r="G54" s="41"/>
      <c r="H54" s="41"/>
      <c r="I54" s="33" t="s">
        <v>30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31</v>
      </c>
      <c r="J55" s="37" t="str">
        <f>E24</f>
        <v>František Bárta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66</v>
      </c>
      <c r="D59" s="41"/>
      <c r="E59" s="41"/>
      <c r="F59" s="41"/>
      <c r="G59" s="41"/>
      <c r="H59" s="41"/>
      <c r="I59" s="41"/>
      <c r="J59" s="103">
        <f>J94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pans="1:31" s="9" customFormat="1" ht="24.95" customHeight="1">
      <c r="A60" s="9"/>
      <c r="B60" s="166"/>
      <c r="C60" s="167"/>
      <c r="D60" s="168" t="s">
        <v>954</v>
      </c>
      <c r="E60" s="169"/>
      <c r="F60" s="169"/>
      <c r="G60" s="169"/>
      <c r="H60" s="169"/>
      <c r="I60" s="169"/>
      <c r="J60" s="170">
        <f>J95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5" customFormat="1" ht="19.9" customHeight="1">
      <c r="A61" s="15"/>
      <c r="B61" s="267"/>
      <c r="C61" s="268"/>
      <c r="D61" s="269" t="s">
        <v>1214</v>
      </c>
      <c r="E61" s="270"/>
      <c r="F61" s="270"/>
      <c r="G61" s="270"/>
      <c r="H61" s="270"/>
      <c r="I61" s="270"/>
      <c r="J61" s="271">
        <f>J96</f>
        <v>0</v>
      </c>
      <c r="K61" s="268"/>
      <c r="L61" s="272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5" customFormat="1" ht="19.9" customHeight="1">
      <c r="A62" s="15"/>
      <c r="B62" s="267"/>
      <c r="C62" s="268"/>
      <c r="D62" s="269" t="s">
        <v>1215</v>
      </c>
      <c r="E62" s="270"/>
      <c r="F62" s="270"/>
      <c r="G62" s="270"/>
      <c r="H62" s="270"/>
      <c r="I62" s="270"/>
      <c r="J62" s="271">
        <f>J129</f>
        <v>0</v>
      </c>
      <c r="K62" s="268"/>
      <c r="L62" s="272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9" customFormat="1" ht="24.95" customHeight="1">
      <c r="A63" s="9"/>
      <c r="B63" s="166"/>
      <c r="C63" s="167"/>
      <c r="D63" s="168" t="s">
        <v>1216</v>
      </c>
      <c r="E63" s="169"/>
      <c r="F63" s="169"/>
      <c r="G63" s="169"/>
      <c r="H63" s="169"/>
      <c r="I63" s="169"/>
      <c r="J63" s="170">
        <f>J136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5" customFormat="1" ht="19.9" customHeight="1">
      <c r="A64" s="15"/>
      <c r="B64" s="267"/>
      <c r="C64" s="268"/>
      <c r="D64" s="269" t="s">
        <v>1217</v>
      </c>
      <c r="E64" s="270"/>
      <c r="F64" s="270"/>
      <c r="G64" s="270"/>
      <c r="H64" s="270"/>
      <c r="I64" s="270"/>
      <c r="J64" s="271">
        <f>J137</f>
        <v>0</v>
      </c>
      <c r="K64" s="268"/>
      <c r="L64" s="272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1:31" s="15" customFormat="1" ht="19.9" customHeight="1">
      <c r="A65" s="15"/>
      <c r="B65" s="267"/>
      <c r="C65" s="268"/>
      <c r="D65" s="269" t="s">
        <v>1218</v>
      </c>
      <c r="E65" s="270"/>
      <c r="F65" s="270"/>
      <c r="G65" s="270"/>
      <c r="H65" s="270"/>
      <c r="I65" s="270"/>
      <c r="J65" s="271">
        <f>J148</f>
        <v>0</v>
      </c>
      <c r="K65" s="268"/>
      <c r="L65" s="272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5" customFormat="1" ht="19.9" customHeight="1">
      <c r="A66" s="15"/>
      <c r="B66" s="267"/>
      <c r="C66" s="268"/>
      <c r="D66" s="269" t="s">
        <v>1219</v>
      </c>
      <c r="E66" s="270"/>
      <c r="F66" s="270"/>
      <c r="G66" s="270"/>
      <c r="H66" s="270"/>
      <c r="I66" s="270"/>
      <c r="J66" s="271">
        <f>J154</f>
        <v>0</v>
      </c>
      <c r="K66" s="268"/>
      <c r="L66" s="272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s="15" customFormat="1" ht="19.9" customHeight="1">
      <c r="A67" s="15"/>
      <c r="B67" s="267"/>
      <c r="C67" s="268"/>
      <c r="D67" s="269" t="s">
        <v>1220</v>
      </c>
      <c r="E67" s="270"/>
      <c r="F67" s="270"/>
      <c r="G67" s="270"/>
      <c r="H67" s="270"/>
      <c r="I67" s="270"/>
      <c r="J67" s="271">
        <f>J159</f>
        <v>0</v>
      </c>
      <c r="K67" s="268"/>
      <c r="L67" s="272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s="15" customFormat="1" ht="19.9" customHeight="1">
      <c r="A68" s="15"/>
      <c r="B68" s="267"/>
      <c r="C68" s="268"/>
      <c r="D68" s="269" t="s">
        <v>1221</v>
      </c>
      <c r="E68" s="270"/>
      <c r="F68" s="270"/>
      <c r="G68" s="270"/>
      <c r="H68" s="270"/>
      <c r="I68" s="270"/>
      <c r="J68" s="271">
        <f>J207</f>
        <v>0</v>
      </c>
      <c r="K68" s="268"/>
      <c r="L68" s="272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s="9" customFormat="1" ht="24.95" customHeight="1">
      <c r="A69" s="9"/>
      <c r="B69" s="166"/>
      <c r="C69" s="167"/>
      <c r="D69" s="168" t="s">
        <v>1144</v>
      </c>
      <c r="E69" s="169"/>
      <c r="F69" s="169"/>
      <c r="G69" s="169"/>
      <c r="H69" s="169"/>
      <c r="I69" s="169"/>
      <c r="J69" s="170">
        <f>J228</f>
        <v>0</v>
      </c>
      <c r="K69" s="167"/>
      <c r="L69" s="17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5" customFormat="1" ht="19.9" customHeight="1">
      <c r="A70" s="15"/>
      <c r="B70" s="267"/>
      <c r="C70" s="268"/>
      <c r="D70" s="269" t="s">
        <v>1222</v>
      </c>
      <c r="E70" s="270"/>
      <c r="F70" s="270"/>
      <c r="G70" s="270"/>
      <c r="H70" s="270"/>
      <c r="I70" s="270"/>
      <c r="J70" s="271">
        <f>J229</f>
        <v>0</v>
      </c>
      <c r="K70" s="268"/>
      <c r="L70" s="272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s="15" customFormat="1" ht="19.9" customHeight="1">
      <c r="A71" s="15"/>
      <c r="B71" s="267"/>
      <c r="C71" s="268"/>
      <c r="D71" s="269" t="s">
        <v>1145</v>
      </c>
      <c r="E71" s="270"/>
      <c r="F71" s="270"/>
      <c r="G71" s="270"/>
      <c r="H71" s="270"/>
      <c r="I71" s="270"/>
      <c r="J71" s="271">
        <f>J232</f>
        <v>0</v>
      </c>
      <c r="K71" s="268"/>
      <c r="L71" s="272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s="15" customFormat="1" ht="19.9" customHeight="1">
      <c r="A72" s="15"/>
      <c r="B72" s="267"/>
      <c r="C72" s="268"/>
      <c r="D72" s="269" t="s">
        <v>1223</v>
      </c>
      <c r="E72" s="270"/>
      <c r="F72" s="270"/>
      <c r="G72" s="270"/>
      <c r="H72" s="270"/>
      <c r="I72" s="270"/>
      <c r="J72" s="271">
        <f>J235</f>
        <v>0</v>
      </c>
      <c r="K72" s="268"/>
      <c r="L72" s="272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s="15" customFormat="1" ht="19.9" customHeight="1">
      <c r="A73" s="15"/>
      <c r="B73" s="267"/>
      <c r="C73" s="268"/>
      <c r="D73" s="269" t="s">
        <v>1224</v>
      </c>
      <c r="E73" s="270"/>
      <c r="F73" s="270"/>
      <c r="G73" s="270"/>
      <c r="H73" s="270"/>
      <c r="I73" s="270"/>
      <c r="J73" s="271">
        <f>J238</f>
        <v>0</v>
      </c>
      <c r="K73" s="268"/>
      <c r="L73" s="272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s="15" customFormat="1" ht="19.9" customHeight="1">
      <c r="A74" s="15"/>
      <c r="B74" s="267"/>
      <c r="C74" s="268"/>
      <c r="D74" s="269" t="s">
        <v>1225</v>
      </c>
      <c r="E74" s="270"/>
      <c r="F74" s="270"/>
      <c r="G74" s="270"/>
      <c r="H74" s="270"/>
      <c r="I74" s="270"/>
      <c r="J74" s="271">
        <f>J241</f>
        <v>0</v>
      </c>
      <c r="K74" s="268"/>
      <c r="L74" s="272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102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61" t="str">
        <f>E7</f>
        <v>Oprava rozvodny NN v TS- KV Horní nádraží_2023/OPRAVA Č.1</v>
      </c>
      <c r="F84" s="33"/>
      <c r="G84" s="33"/>
      <c r="H84" s="33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95</v>
      </c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0" t="str">
        <f>E9</f>
        <v>06 - malování vniřních i venkovních zdí, oprava podlahy</v>
      </c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21</v>
      </c>
      <c r="D88" s="41"/>
      <c r="E88" s="41"/>
      <c r="F88" s="28" t="str">
        <f>F12</f>
        <v>Karlovy Vary, trafostanice</v>
      </c>
      <c r="G88" s="41"/>
      <c r="H88" s="41"/>
      <c r="I88" s="33" t="s">
        <v>23</v>
      </c>
      <c r="J88" s="73" t="str">
        <f>IF(J12="","",J12)</f>
        <v>9. 5. 2023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25</v>
      </c>
      <c r="D90" s="41"/>
      <c r="E90" s="41"/>
      <c r="F90" s="28" t="str">
        <f>E15</f>
        <v>SŽ OŘ ÚnL, Železničářská 1386/31, 400 03 Ústí n/L</v>
      </c>
      <c r="G90" s="41"/>
      <c r="H90" s="41"/>
      <c r="I90" s="33" t="s">
        <v>30</v>
      </c>
      <c r="J90" s="37" t="str">
        <f>E21</f>
        <v xml:space="preserve"> </v>
      </c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28</v>
      </c>
      <c r="D91" s="41"/>
      <c r="E91" s="41"/>
      <c r="F91" s="28" t="str">
        <f>IF(E18="","",E18)</f>
        <v>Vyplň údaj</v>
      </c>
      <c r="G91" s="41"/>
      <c r="H91" s="41"/>
      <c r="I91" s="33" t="s">
        <v>31</v>
      </c>
      <c r="J91" s="37" t="str">
        <f>E24</f>
        <v>František Bárta</v>
      </c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0" customFormat="1" ht="29.25" customHeight="1">
      <c r="A93" s="172"/>
      <c r="B93" s="173"/>
      <c r="C93" s="174" t="s">
        <v>103</v>
      </c>
      <c r="D93" s="175" t="s">
        <v>53</v>
      </c>
      <c r="E93" s="175" t="s">
        <v>49</v>
      </c>
      <c r="F93" s="175" t="s">
        <v>50</v>
      </c>
      <c r="G93" s="175" t="s">
        <v>104</v>
      </c>
      <c r="H93" s="175" t="s">
        <v>105</v>
      </c>
      <c r="I93" s="175" t="s">
        <v>106</v>
      </c>
      <c r="J93" s="176" t="s">
        <v>99</v>
      </c>
      <c r="K93" s="177" t="s">
        <v>107</v>
      </c>
      <c r="L93" s="178"/>
      <c r="M93" s="93" t="s">
        <v>19</v>
      </c>
      <c r="N93" s="94" t="s">
        <v>38</v>
      </c>
      <c r="O93" s="94" t="s">
        <v>108</v>
      </c>
      <c r="P93" s="94" t="s">
        <v>109</v>
      </c>
      <c r="Q93" s="94" t="s">
        <v>110</v>
      </c>
      <c r="R93" s="94" t="s">
        <v>111</v>
      </c>
      <c r="S93" s="94" t="s">
        <v>112</v>
      </c>
      <c r="T93" s="95" t="s">
        <v>113</v>
      </c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</row>
    <row r="94" spans="1:63" s="2" customFormat="1" ht="22.8" customHeight="1">
      <c r="A94" s="39"/>
      <c r="B94" s="40"/>
      <c r="C94" s="100" t="s">
        <v>114</v>
      </c>
      <c r="D94" s="41"/>
      <c r="E94" s="41"/>
      <c r="F94" s="41"/>
      <c r="G94" s="41"/>
      <c r="H94" s="41"/>
      <c r="I94" s="41"/>
      <c r="J94" s="179">
        <f>BK94</f>
        <v>0</v>
      </c>
      <c r="K94" s="41"/>
      <c r="L94" s="45"/>
      <c r="M94" s="96"/>
      <c r="N94" s="180"/>
      <c r="O94" s="97"/>
      <c r="P94" s="181">
        <f>P95+P136+P228</f>
        <v>0</v>
      </c>
      <c r="Q94" s="97"/>
      <c r="R94" s="181">
        <f>R95+R136+R228</f>
        <v>2.95103249</v>
      </c>
      <c r="S94" s="97"/>
      <c r="T94" s="182">
        <f>T95+T136+T228</f>
        <v>0.14475688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67</v>
      </c>
      <c r="AU94" s="18" t="s">
        <v>100</v>
      </c>
      <c r="BK94" s="183">
        <f>BK95+BK136+BK228</f>
        <v>0</v>
      </c>
    </row>
    <row r="95" spans="1:63" s="11" customFormat="1" ht="25.9" customHeight="1">
      <c r="A95" s="11"/>
      <c r="B95" s="184"/>
      <c r="C95" s="185"/>
      <c r="D95" s="186" t="s">
        <v>67</v>
      </c>
      <c r="E95" s="187" t="s">
        <v>961</v>
      </c>
      <c r="F95" s="187" t="s">
        <v>962</v>
      </c>
      <c r="G95" s="185"/>
      <c r="H95" s="185"/>
      <c r="I95" s="188"/>
      <c r="J95" s="189">
        <f>BK95</f>
        <v>0</v>
      </c>
      <c r="K95" s="185"/>
      <c r="L95" s="190"/>
      <c r="M95" s="191"/>
      <c r="N95" s="192"/>
      <c r="O95" s="192"/>
      <c r="P95" s="193">
        <f>P96+P129</f>
        <v>0</v>
      </c>
      <c r="Q95" s="192"/>
      <c r="R95" s="193">
        <f>R96+R129</f>
        <v>1.8000308999999999</v>
      </c>
      <c r="S95" s="192"/>
      <c r="T95" s="194">
        <f>T96+T129</f>
        <v>0</v>
      </c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R95" s="195" t="s">
        <v>76</v>
      </c>
      <c r="AT95" s="196" t="s">
        <v>67</v>
      </c>
      <c r="AU95" s="196" t="s">
        <v>68</v>
      </c>
      <c r="AY95" s="195" t="s">
        <v>118</v>
      </c>
      <c r="BK95" s="197">
        <f>BK96+BK129</f>
        <v>0</v>
      </c>
    </row>
    <row r="96" spans="1:63" s="11" customFormat="1" ht="22.8" customHeight="1">
      <c r="A96" s="11"/>
      <c r="B96" s="184"/>
      <c r="C96" s="185"/>
      <c r="D96" s="186" t="s">
        <v>67</v>
      </c>
      <c r="E96" s="273" t="s">
        <v>143</v>
      </c>
      <c r="F96" s="273" t="s">
        <v>1226</v>
      </c>
      <c r="G96" s="185"/>
      <c r="H96" s="185"/>
      <c r="I96" s="188"/>
      <c r="J96" s="274">
        <f>BK96</f>
        <v>0</v>
      </c>
      <c r="K96" s="185"/>
      <c r="L96" s="190"/>
      <c r="M96" s="191"/>
      <c r="N96" s="192"/>
      <c r="O96" s="192"/>
      <c r="P96" s="193">
        <f>SUM(P97:P128)</f>
        <v>0</v>
      </c>
      <c r="Q96" s="192"/>
      <c r="R96" s="193">
        <f>SUM(R97:R128)</f>
        <v>1.8000308999999999</v>
      </c>
      <c r="S96" s="192"/>
      <c r="T96" s="194">
        <f>SUM(T97:T128)</f>
        <v>0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R96" s="195" t="s">
        <v>76</v>
      </c>
      <c r="AT96" s="196" t="s">
        <v>67</v>
      </c>
      <c r="AU96" s="196" t="s">
        <v>76</v>
      </c>
      <c r="AY96" s="195" t="s">
        <v>118</v>
      </c>
      <c r="BK96" s="197">
        <f>SUM(BK97:BK128)</f>
        <v>0</v>
      </c>
    </row>
    <row r="97" spans="1:65" s="2" customFormat="1" ht="16.5" customHeight="1">
      <c r="A97" s="39"/>
      <c r="B97" s="40"/>
      <c r="C97" s="198" t="s">
        <v>76</v>
      </c>
      <c r="D97" s="198" t="s">
        <v>119</v>
      </c>
      <c r="E97" s="199" t="s">
        <v>1227</v>
      </c>
      <c r="F97" s="200" t="s">
        <v>1228</v>
      </c>
      <c r="G97" s="201" t="s">
        <v>127</v>
      </c>
      <c r="H97" s="202">
        <v>33.972</v>
      </c>
      <c r="I97" s="203"/>
      <c r="J97" s="204">
        <f>ROUND(I97*H97,2)</f>
        <v>0</v>
      </c>
      <c r="K97" s="205"/>
      <c r="L97" s="45"/>
      <c r="M97" s="206" t="s">
        <v>19</v>
      </c>
      <c r="N97" s="207" t="s">
        <v>41</v>
      </c>
      <c r="O97" s="85"/>
      <c r="P97" s="208">
        <f>O97*H97</f>
        <v>0</v>
      </c>
      <c r="Q97" s="208">
        <v>0.003</v>
      </c>
      <c r="R97" s="208">
        <f>Q97*H97</f>
        <v>0.101916</v>
      </c>
      <c r="S97" s="208">
        <v>0</v>
      </c>
      <c r="T97" s="209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0" t="s">
        <v>117</v>
      </c>
      <c r="AT97" s="210" t="s">
        <v>119</v>
      </c>
      <c r="AU97" s="210" t="s">
        <v>78</v>
      </c>
      <c r="AY97" s="18" t="s">
        <v>118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18" t="s">
        <v>117</v>
      </c>
      <c r="BK97" s="211">
        <f>ROUND(I97*H97,2)</f>
        <v>0</v>
      </c>
      <c r="BL97" s="18" t="s">
        <v>117</v>
      </c>
      <c r="BM97" s="210" t="s">
        <v>1229</v>
      </c>
    </row>
    <row r="98" spans="1:47" s="2" customFormat="1" ht="12">
      <c r="A98" s="39"/>
      <c r="B98" s="40"/>
      <c r="C98" s="41"/>
      <c r="D98" s="275" t="s">
        <v>967</v>
      </c>
      <c r="E98" s="41"/>
      <c r="F98" s="276" t="s">
        <v>1230</v>
      </c>
      <c r="G98" s="41"/>
      <c r="H98" s="41"/>
      <c r="I98" s="214"/>
      <c r="J98" s="41"/>
      <c r="K98" s="41"/>
      <c r="L98" s="45"/>
      <c r="M98" s="215"/>
      <c r="N98" s="216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967</v>
      </c>
      <c r="AU98" s="18" t="s">
        <v>78</v>
      </c>
    </row>
    <row r="99" spans="1:51" s="12" customFormat="1" ht="12">
      <c r="A99" s="12"/>
      <c r="B99" s="233"/>
      <c r="C99" s="234"/>
      <c r="D99" s="212" t="s">
        <v>762</v>
      </c>
      <c r="E99" s="235" t="s">
        <v>19</v>
      </c>
      <c r="F99" s="236" t="s">
        <v>1231</v>
      </c>
      <c r="G99" s="234"/>
      <c r="H99" s="237">
        <v>33.972</v>
      </c>
      <c r="I99" s="238"/>
      <c r="J99" s="234"/>
      <c r="K99" s="234"/>
      <c r="L99" s="239"/>
      <c r="M99" s="240"/>
      <c r="N99" s="241"/>
      <c r="O99" s="241"/>
      <c r="P99" s="241"/>
      <c r="Q99" s="241"/>
      <c r="R99" s="241"/>
      <c r="S99" s="241"/>
      <c r="T99" s="24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T99" s="243" t="s">
        <v>762</v>
      </c>
      <c r="AU99" s="243" t="s">
        <v>78</v>
      </c>
      <c r="AV99" s="12" t="s">
        <v>78</v>
      </c>
      <c r="AW99" s="12" t="s">
        <v>764</v>
      </c>
      <c r="AX99" s="12" t="s">
        <v>68</v>
      </c>
      <c r="AY99" s="243" t="s">
        <v>118</v>
      </c>
    </row>
    <row r="100" spans="1:51" s="14" customFormat="1" ht="12">
      <c r="A100" s="14"/>
      <c r="B100" s="256"/>
      <c r="C100" s="257"/>
      <c r="D100" s="212" t="s">
        <v>762</v>
      </c>
      <c r="E100" s="258" t="s">
        <v>19</v>
      </c>
      <c r="F100" s="259" t="s">
        <v>905</v>
      </c>
      <c r="G100" s="257"/>
      <c r="H100" s="260">
        <v>33.972</v>
      </c>
      <c r="I100" s="261"/>
      <c r="J100" s="257"/>
      <c r="K100" s="257"/>
      <c r="L100" s="262"/>
      <c r="M100" s="263"/>
      <c r="N100" s="264"/>
      <c r="O100" s="264"/>
      <c r="P100" s="264"/>
      <c r="Q100" s="264"/>
      <c r="R100" s="264"/>
      <c r="S100" s="264"/>
      <c r="T100" s="26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66" t="s">
        <v>762</v>
      </c>
      <c r="AU100" s="266" t="s">
        <v>78</v>
      </c>
      <c r="AV100" s="14" t="s">
        <v>117</v>
      </c>
      <c r="AW100" s="14" t="s">
        <v>764</v>
      </c>
      <c r="AX100" s="14" t="s">
        <v>76</v>
      </c>
      <c r="AY100" s="266" t="s">
        <v>118</v>
      </c>
    </row>
    <row r="101" spans="1:65" s="2" customFormat="1" ht="16.5" customHeight="1">
      <c r="A101" s="39"/>
      <c r="B101" s="40"/>
      <c r="C101" s="198" t="s">
        <v>78</v>
      </c>
      <c r="D101" s="198" t="s">
        <v>119</v>
      </c>
      <c r="E101" s="199" t="s">
        <v>1232</v>
      </c>
      <c r="F101" s="200" t="s">
        <v>1233</v>
      </c>
      <c r="G101" s="201" t="s">
        <v>127</v>
      </c>
      <c r="H101" s="202">
        <v>1.335</v>
      </c>
      <c r="I101" s="203"/>
      <c r="J101" s="204">
        <f>ROUND(I101*H101,2)</f>
        <v>0</v>
      </c>
      <c r="K101" s="205"/>
      <c r="L101" s="45"/>
      <c r="M101" s="206" t="s">
        <v>19</v>
      </c>
      <c r="N101" s="207" t="s">
        <v>41</v>
      </c>
      <c r="O101" s="85"/>
      <c r="P101" s="208">
        <f>O101*H101</f>
        <v>0</v>
      </c>
      <c r="Q101" s="208">
        <v>0.0373</v>
      </c>
      <c r="R101" s="208">
        <f>Q101*H101</f>
        <v>0.0497955</v>
      </c>
      <c r="S101" s="208">
        <v>0</v>
      </c>
      <c r="T101" s="20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0" t="s">
        <v>117</v>
      </c>
      <c r="AT101" s="210" t="s">
        <v>119</v>
      </c>
      <c r="AU101" s="210" t="s">
        <v>78</v>
      </c>
      <c r="AY101" s="18" t="s">
        <v>118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8" t="s">
        <v>117</v>
      </c>
      <c r="BK101" s="211">
        <f>ROUND(I101*H101,2)</f>
        <v>0</v>
      </c>
      <c r="BL101" s="18" t="s">
        <v>117</v>
      </c>
      <c r="BM101" s="210" t="s">
        <v>1234</v>
      </c>
    </row>
    <row r="102" spans="1:47" s="2" customFormat="1" ht="12">
      <c r="A102" s="39"/>
      <c r="B102" s="40"/>
      <c r="C102" s="41"/>
      <c r="D102" s="275" t="s">
        <v>967</v>
      </c>
      <c r="E102" s="41"/>
      <c r="F102" s="276" t="s">
        <v>1235</v>
      </c>
      <c r="G102" s="41"/>
      <c r="H102" s="41"/>
      <c r="I102" s="214"/>
      <c r="J102" s="41"/>
      <c r="K102" s="41"/>
      <c r="L102" s="45"/>
      <c r="M102" s="215"/>
      <c r="N102" s="216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967</v>
      </c>
      <c r="AU102" s="18" t="s">
        <v>78</v>
      </c>
    </row>
    <row r="103" spans="1:65" s="2" customFormat="1" ht="16.5" customHeight="1">
      <c r="A103" s="39"/>
      <c r="B103" s="40"/>
      <c r="C103" s="198" t="s">
        <v>129</v>
      </c>
      <c r="D103" s="198" t="s">
        <v>119</v>
      </c>
      <c r="E103" s="199" t="s">
        <v>1236</v>
      </c>
      <c r="F103" s="200" t="s">
        <v>1237</v>
      </c>
      <c r="G103" s="201" t="s">
        <v>127</v>
      </c>
      <c r="H103" s="202">
        <v>94.276</v>
      </c>
      <c r="I103" s="203"/>
      <c r="J103" s="204">
        <f>ROUND(I103*H103,2)</f>
        <v>0</v>
      </c>
      <c r="K103" s="205"/>
      <c r="L103" s="45"/>
      <c r="M103" s="206" t="s">
        <v>19</v>
      </c>
      <c r="N103" s="207" t="s">
        <v>41</v>
      </c>
      <c r="O103" s="85"/>
      <c r="P103" s="208">
        <f>O103*H103</f>
        <v>0</v>
      </c>
      <c r="Q103" s="208">
        <v>0.003</v>
      </c>
      <c r="R103" s="208">
        <f>Q103*H103</f>
        <v>0.28282799999999997</v>
      </c>
      <c r="S103" s="208">
        <v>0</v>
      </c>
      <c r="T103" s="209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0" t="s">
        <v>117</v>
      </c>
      <c r="AT103" s="210" t="s">
        <v>119</v>
      </c>
      <c r="AU103" s="210" t="s">
        <v>78</v>
      </c>
      <c r="AY103" s="18" t="s">
        <v>118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18" t="s">
        <v>117</v>
      </c>
      <c r="BK103" s="211">
        <f>ROUND(I103*H103,2)</f>
        <v>0</v>
      </c>
      <c r="BL103" s="18" t="s">
        <v>117</v>
      </c>
      <c r="BM103" s="210" t="s">
        <v>1238</v>
      </c>
    </row>
    <row r="104" spans="1:47" s="2" customFormat="1" ht="12">
      <c r="A104" s="39"/>
      <c r="B104" s="40"/>
      <c r="C104" s="41"/>
      <c r="D104" s="275" t="s">
        <v>967</v>
      </c>
      <c r="E104" s="41"/>
      <c r="F104" s="276" t="s">
        <v>1239</v>
      </c>
      <c r="G104" s="41"/>
      <c r="H104" s="41"/>
      <c r="I104" s="214"/>
      <c r="J104" s="41"/>
      <c r="K104" s="41"/>
      <c r="L104" s="45"/>
      <c r="M104" s="215"/>
      <c r="N104" s="216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967</v>
      </c>
      <c r="AU104" s="18" t="s">
        <v>78</v>
      </c>
    </row>
    <row r="105" spans="1:51" s="12" customFormat="1" ht="12">
      <c r="A105" s="12"/>
      <c r="B105" s="233"/>
      <c r="C105" s="234"/>
      <c r="D105" s="212" t="s">
        <v>762</v>
      </c>
      <c r="E105" s="235" t="s">
        <v>19</v>
      </c>
      <c r="F105" s="236" t="s">
        <v>1240</v>
      </c>
      <c r="G105" s="234"/>
      <c r="H105" s="237">
        <v>66.156</v>
      </c>
      <c r="I105" s="238"/>
      <c r="J105" s="234"/>
      <c r="K105" s="234"/>
      <c r="L105" s="239"/>
      <c r="M105" s="240"/>
      <c r="N105" s="241"/>
      <c r="O105" s="241"/>
      <c r="P105" s="241"/>
      <c r="Q105" s="241"/>
      <c r="R105" s="241"/>
      <c r="S105" s="241"/>
      <c r="T105" s="24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T105" s="243" t="s">
        <v>762</v>
      </c>
      <c r="AU105" s="243" t="s">
        <v>78</v>
      </c>
      <c r="AV105" s="12" t="s">
        <v>78</v>
      </c>
      <c r="AW105" s="12" t="s">
        <v>764</v>
      </c>
      <c r="AX105" s="12" t="s">
        <v>68</v>
      </c>
      <c r="AY105" s="243" t="s">
        <v>118</v>
      </c>
    </row>
    <row r="106" spans="1:51" s="12" customFormat="1" ht="12">
      <c r="A106" s="12"/>
      <c r="B106" s="233"/>
      <c r="C106" s="234"/>
      <c r="D106" s="212" t="s">
        <v>762</v>
      </c>
      <c r="E106" s="235" t="s">
        <v>19</v>
      </c>
      <c r="F106" s="236" t="s">
        <v>1241</v>
      </c>
      <c r="G106" s="234"/>
      <c r="H106" s="237">
        <v>28.12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T106" s="243" t="s">
        <v>762</v>
      </c>
      <c r="AU106" s="243" t="s">
        <v>78</v>
      </c>
      <c r="AV106" s="12" t="s">
        <v>78</v>
      </c>
      <c r="AW106" s="12" t="s">
        <v>764</v>
      </c>
      <c r="AX106" s="12" t="s">
        <v>68</v>
      </c>
      <c r="AY106" s="243" t="s">
        <v>118</v>
      </c>
    </row>
    <row r="107" spans="1:51" s="14" customFormat="1" ht="12">
      <c r="A107" s="14"/>
      <c r="B107" s="256"/>
      <c r="C107" s="257"/>
      <c r="D107" s="212" t="s">
        <v>762</v>
      </c>
      <c r="E107" s="258" t="s">
        <v>19</v>
      </c>
      <c r="F107" s="259" t="s">
        <v>905</v>
      </c>
      <c r="G107" s="257"/>
      <c r="H107" s="260">
        <v>94.27600000000001</v>
      </c>
      <c r="I107" s="261"/>
      <c r="J107" s="257"/>
      <c r="K107" s="257"/>
      <c r="L107" s="262"/>
      <c r="M107" s="263"/>
      <c r="N107" s="264"/>
      <c r="O107" s="264"/>
      <c r="P107" s="264"/>
      <c r="Q107" s="264"/>
      <c r="R107" s="264"/>
      <c r="S107" s="264"/>
      <c r="T107" s="26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6" t="s">
        <v>762</v>
      </c>
      <c r="AU107" s="266" t="s">
        <v>78</v>
      </c>
      <c r="AV107" s="14" t="s">
        <v>117</v>
      </c>
      <c r="AW107" s="14" t="s">
        <v>764</v>
      </c>
      <c r="AX107" s="14" t="s">
        <v>76</v>
      </c>
      <c r="AY107" s="266" t="s">
        <v>118</v>
      </c>
    </row>
    <row r="108" spans="1:65" s="2" customFormat="1" ht="16.5" customHeight="1">
      <c r="A108" s="39"/>
      <c r="B108" s="40"/>
      <c r="C108" s="198" t="s">
        <v>117</v>
      </c>
      <c r="D108" s="198" t="s">
        <v>119</v>
      </c>
      <c r="E108" s="199" t="s">
        <v>1242</v>
      </c>
      <c r="F108" s="200" t="s">
        <v>1243</v>
      </c>
      <c r="G108" s="201" t="s">
        <v>127</v>
      </c>
      <c r="H108" s="202">
        <v>7.5</v>
      </c>
      <c r="I108" s="203"/>
      <c r="J108" s="204">
        <f>ROUND(I108*H108,2)</f>
        <v>0</v>
      </c>
      <c r="K108" s="205"/>
      <c r="L108" s="45"/>
      <c r="M108" s="206" t="s">
        <v>19</v>
      </c>
      <c r="N108" s="207" t="s">
        <v>41</v>
      </c>
      <c r="O108" s="85"/>
      <c r="P108" s="208">
        <f>O108*H108</f>
        <v>0</v>
      </c>
      <c r="Q108" s="208">
        <v>0.0373</v>
      </c>
      <c r="R108" s="208">
        <f>Q108*H108</f>
        <v>0.27975</v>
      </c>
      <c r="S108" s="208">
        <v>0</v>
      </c>
      <c r="T108" s="209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0" t="s">
        <v>117</v>
      </c>
      <c r="AT108" s="210" t="s">
        <v>119</v>
      </c>
      <c r="AU108" s="210" t="s">
        <v>78</v>
      </c>
      <c r="AY108" s="18" t="s">
        <v>118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18" t="s">
        <v>117</v>
      </c>
      <c r="BK108" s="211">
        <f>ROUND(I108*H108,2)</f>
        <v>0</v>
      </c>
      <c r="BL108" s="18" t="s">
        <v>117</v>
      </c>
      <c r="BM108" s="210" t="s">
        <v>1244</v>
      </c>
    </row>
    <row r="109" spans="1:47" s="2" customFormat="1" ht="12">
      <c r="A109" s="39"/>
      <c r="B109" s="40"/>
      <c r="C109" s="41"/>
      <c r="D109" s="275" t="s">
        <v>967</v>
      </c>
      <c r="E109" s="41"/>
      <c r="F109" s="276" t="s">
        <v>1245</v>
      </c>
      <c r="G109" s="41"/>
      <c r="H109" s="41"/>
      <c r="I109" s="214"/>
      <c r="J109" s="41"/>
      <c r="K109" s="41"/>
      <c r="L109" s="45"/>
      <c r="M109" s="215"/>
      <c r="N109" s="216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967</v>
      </c>
      <c r="AU109" s="18" t="s">
        <v>78</v>
      </c>
    </row>
    <row r="110" spans="1:65" s="2" customFormat="1" ht="16.5" customHeight="1">
      <c r="A110" s="39"/>
      <c r="B110" s="40"/>
      <c r="C110" s="198" t="s">
        <v>139</v>
      </c>
      <c r="D110" s="198" t="s">
        <v>119</v>
      </c>
      <c r="E110" s="199" t="s">
        <v>1246</v>
      </c>
      <c r="F110" s="200" t="s">
        <v>1247</v>
      </c>
      <c r="G110" s="201" t="s">
        <v>127</v>
      </c>
      <c r="H110" s="202">
        <v>40</v>
      </c>
      <c r="I110" s="203"/>
      <c r="J110" s="204">
        <f>ROUND(I110*H110,2)</f>
        <v>0</v>
      </c>
      <c r="K110" s="205"/>
      <c r="L110" s="45"/>
      <c r="M110" s="206" t="s">
        <v>19</v>
      </c>
      <c r="N110" s="207" t="s">
        <v>41</v>
      </c>
      <c r="O110" s="85"/>
      <c r="P110" s="208">
        <f>O110*H110</f>
        <v>0</v>
      </c>
      <c r="Q110" s="208">
        <v>0</v>
      </c>
      <c r="R110" s="208">
        <f>Q110*H110</f>
        <v>0</v>
      </c>
      <c r="S110" s="208">
        <v>0</v>
      </c>
      <c r="T110" s="209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0" t="s">
        <v>117</v>
      </c>
      <c r="AT110" s="210" t="s">
        <v>119</v>
      </c>
      <c r="AU110" s="210" t="s">
        <v>78</v>
      </c>
      <c r="AY110" s="18" t="s">
        <v>118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18" t="s">
        <v>117</v>
      </c>
      <c r="BK110" s="211">
        <f>ROUND(I110*H110,2)</f>
        <v>0</v>
      </c>
      <c r="BL110" s="18" t="s">
        <v>117</v>
      </c>
      <c r="BM110" s="210" t="s">
        <v>1248</v>
      </c>
    </row>
    <row r="111" spans="1:47" s="2" customFormat="1" ht="12">
      <c r="A111" s="39"/>
      <c r="B111" s="40"/>
      <c r="C111" s="41"/>
      <c r="D111" s="275" t="s">
        <v>967</v>
      </c>
      <c r="E111" s="41"/>
      <c r="F111" s="276" t="s">
        <v>1249</v>
      </c>
      <c r="G111" s="41"/>
      <c r="H111" s="41"/>
      <c r="I111" s="214"/>
      <c r="J111" s="41"/>
      <c r="K111" s="41"/>
      <c r="L111" s="45"/>
      <c r="M111" s="215"/>
      <c r="N111" s="216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967</v>
      </c>
      <c r="AU111" s="18" t="s">
        <v>78</v>
      </c>
    </row>
    <row r="112" spans="1:65" s="2" customFormat="1" ht="16.5" customHeight="1">
      <c r="A112" s="39"/>
      <c r="B112" s="40"/>
      <c r="C112" s="198" t="s">
        <v>143</v>
      </c>
      <c r="D112" s="198" t="s">
        <v>119</v>
      </c>
      <c r="E112" s="199" t="s">
        <v>1250</v>
      </c>
      <c r="F112" s="200" t="s">
        <v>1251</v>
      </c>
      <c r="G112" s="201" t="s">
        <v>122</v>
      </c>
      <c r="H112" s="202">
        <v>7.5</v>
      </c>
      <c r="I112" s="203"/>
      <c r="J112" s="204">
        <f>ROUND(I112*H112,2)</f>
        <v>0</v>
      </c>
      <c r="K112" s="205"/>
      <c r="L112" s="45"/>
      <c r="M112" s="206" t="s">
        <v>19</v>
      </c>
      <c r="N112" s="207" t="s">
        <v>41</v>
      </c>
      <c r="O112" s="85"/>
      <c r="P112" s="208">
        <f>O112*H112</f>
        <v>0</v>
      </c>
      <c r="Q112" s="208">
        <v>0</v>
      </c>
      <c r="R112" s="208">
        <f>Q112*H112</f>
        <v>0</v>
      </c>
      <c r="S112" s="208">
        <v>0</v>
      </c>
      <c r="T112" s="209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0" t="s">
        <v>117</v>
      </c>
      <c r="AT112" s="210" t="s">
        <v>119</v>
      </c>
      <c r="AU112" s="210" t="s">
        <v>78</v>
      </c>
      <c r="AY112" s="18" t="s">
        <v>118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18" t="s">
        <v>117</v>
      </c>
      <c r="BK112" s="211">
        <f>ROUND(I112*H112,2)</f>
        <v>0</v>
      </c>
      <c r="BL112" s="18" t="s">
        <v>117</v>
      </c>
      <c r="BM112" s="210" t="s">
        <v>1252</v>
      </c>
    </row>
    <row r="113" spans="1:47" s="2" customFormat="1" ht="12">
      <c r="A113" s="39"/>
      <c r="B113" s="40"/>
      <c r="C113" s="41"/>
      <c r="D113" s="275" t="s">
        <v>967</v>
      </c>
      <c r="E113" s="41"/>
      <c r="F113" s="276" t="s">
        <v>1253</v>
      </c>
      <c r="G113" s="41"/>
      <c r="H113" s="41"/>
      <c r="I113" s="214"/>
      <c r="J113" s="41"/>
      <c r="K113" s="41"/>
      <c r="L113" s="45"/>
      <c r="M113" s="215"/>
      <c r="N113" s="216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967</v>
      </c>
      <c r="AU113" s="18" t="s">
        <v>78</v>
      </c>
    </row>
    <row r="114" spans="1:65" s="2" customFormat="1" ht="16.5" customHeight="1">
      <c r="A114" s="39"/>
      <c r="B114" s="40"/>
      <c r="C114" s="198" t="s">
        <v>147</v>
      </c>
      <c r="D114" s="198" t="s">
        <v>119</v>
      </c>
      <c r="E114" s="199" t="s">
        <v>1254</v>
      </c>
      <c r="F114" s="200" t="s">
        <v>1255</v>
      </c>
      <c r="G114" s="201" t="s">
        <v>122</v>
      </c>
      <c r="H114" s="202">
        <v>14.4</v>
      </c>
      <c r="I114" s="203"/>
      <c r="J114" s="204">
        <f>ROUND(I114*H114,2)</f>
        <v>0</v>
      </c>
      <c r="K114" s="205"/>
      <c r="L114" s="45"/>
      <c r="M114" s="206" t="s">
        <v>19</v>
      </c>
      <c r="N114" s="207" t="s">
        <v>41</v>
      </c>
      <c r="O114" s="85"/>
      <c r="P114" s="208">
        <f>O114*H114</f>
        <v>0</v>
      </c>
      <c r="Q114" s="208">
        <v>0.0015</v>
      </c>
      <c r="R114" s="208">
        <f>Q114*H114</f>
        <v>0.0216</v>
      </c>
      <c r="S114" s="208">
        <v>0</v>
      </c>
      <c r="T114" s="20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0" t="s">
        <v>117</v>
      </c>
      <c r="AT114" s="210" t="s">
        <v>119</v>
      </c>
      <c r="AU114" s="210" t="s">
        <v>78</v>
      </c>
      <c r="AY114" s="18" t="s">
        <v>118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18" t="s">
        <v>117</v>
      </c>
      <c r="BK114" s="211">
        <f>ROUND(I114*H114,2)</f>
        <v>0</v>
      </c>
      <c r="BL114" s="18" t="s">
        <v>117</v>
      </c>
      <c r="BM114" s="210" t="s">
        <v>1256</v>
      </c>
    </row>
    <row r="115" spans="1:47" s="2" customFormat="1" ht="12">
      <c r="A115" s="39"/>
      <c r="B115" s="40"/>
      <c r="C115" s="41"/>
      <c r="D115" s="275" t="s">
        <v>967</v>
      </c>
      <c r="E115" s="41"/>
      <c r="F115" s="276" t="s">
        <v>1257</v>
      </c>
      <c r="G115" s="41"/>
      <c r="H115" s="41"/>
      <c r="I115" s="214"/>
      <c r="J115" s="41"/>
      <c r="K115" s="41"/>
      <c r="L115" s="45"/>
      <c r="M115" s="215"/>
      <c r="N115" s="216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967</v>
      </c>
      <c r="AU115" s="18" t="s">
        <v>78</v>
      </c>
    </row>
    <row r="116" spans="1:51" s="12" customFormat="1" ht="12">
      <c r="A116" s="12"/>
      <c r="B116" s="233"/>
      <c r="C116" s="234"/>
      <c r="D116" s="212" t="s">
        <v>762</v>
      </c>
      <c r="E116" s="235" t="s">
        <v>19</v>
      </c>
      <c r="F116" s="236" t="s">
        <v>1258</v>
      </c>
      <c r="G116" s="234"/>
      <c r="H116" s="237">
        <v>10.4</v>
      </c>
      <c r="I116" s="238"/>
      <c r="J116" s="234"/>
      <c r="K116" s="234"/>
      <c r="L116" s="239"/>
      <c r="M116" s="240"/>
      <c r="N116" s="241"/>
      <c r="O116" s="241"/>
      <c r="P116" s="241"/>
      <c r="Q116" s="241"/>
      <c r="R116" s="241"/>
      <c r="S116" s="241"/>
      <c r="T116" s="24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T116" s="243" t="s">
        <v>762</v>
      </c>
      <c r="AU116" s="243" t="s">
        <v>78</v>
      </c>
      <c r="AV116" s="12" t="s">
        <v>78</v>
      </c>
      <c r="AW116" s="12" t="s">
        <v>764</v>
      </c>
      <c r="AX116" s="12" t="s">
        <v>68</v>
      </c>
      <c r="AY116" s="243" t="s">
        <v>118</v>
      </c>
    </row>
    <row r="117" spans="1:51" s="12" customFormat="1" ht="12">
      <c r="A117" s="12"/>
      <c r="B117" s="233"/>
      <c r="C117" s="234"/>
      <c r="D117" s="212" t="s">
        <v>762</v>
      </c>
      <c r="E117" s="235" t="s">
        <v>19</v>
      </c>
      <c r="F117" s="236" t="s">
        <v>1259</v>
      </c>
      <c r="G117" s="234"/>
      <c r="H117" s="237">
        <v>4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T117" s="243" t="s">
        <v>762</v>
      </c>
      <c r="AU117" s="243" t="s">
        <v>78</v>
      </c>
      <c r="AV117" s="12" t="s">
        <v>78</v>
      </c>
      <c r="AW117" s="12" t="s">
        <v>764</v>
      </c>
      <c r="AX117" s="12" t="s">
        <v>68</v>
      </c>
      <c r="AY117" s="243" t="s">
        <v>118</v>
      </c>
    </row>
    <row r="118" spans="1:51" s="14" customFormat="1" ht="12">
      <c r="A118" s="14"/>
      <c r="B118" s="256"/>
      <c r="C118" s="257"/>
      <c r="D118" s="212" t="s">
        <v>762</v>
      </c>
      <c r="E118" s="258" t="s">
        <v>19</v>
      </c>
      <c r="F118" s="259" t="s">
        <v>905</v>
      </c>
      <c r="G118" s="257"/>
      <c r="H118" s="260">
        <v>14.4</v>
      </c>
      <c r="I118" s="261"/>
      <c r="J118" s="257"/>
      <c r="K118" s="257"/>
      <c r="L118" s="262"/>
      <c r="M118" s="263"/>
      <c r="N118" s="264"/>
      <c r="O118" s="264"/>
      <c r="P118" s="264"/>
      <c r="Q118" s="264"/>
      <c r="R118" s="264"/>
      <c r="S118" s="264"/>
      <c r="T118" s="26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66" t="s">
        <v>762</v>
      </c>
      <c r="AU118" s="266" t="s">
        <v>78</v>
      </c>
      <c r="AV118" s="14" t="s">
        <v>117</v>
      </c>
      <c r="AW118" s="14" t="s">
        <v>764</v>
      </c>
      <c r="AX118" s="14" t="s">
        <v>76</v>
      </c>
      <c r="AY118" s="266" t="s">
        <v>118</v>
      </c>
    </row>
    <row r="119" spans="1:65" s="2" customFormat="1" ht="16.5" customHeight="1">
      <c r="A119" s="39"/>
      <c r="B119" s="40"/>
      <c r="C119" s="198" t="s">
        <v>151</v>
      </c>
      <c r="D119" s="198" t="s">
        <v>119</v>
      </c>
      <c r="E119" s="199" t="s">
        <v>1260</v>
      </c>
      <c r="F119" s="200" t="s">
        <v>1261</v>
      </c>
      <c r="G119" s="201" t="s">
        <v>127</v>
      </c>
      <c r="H119" s="202">
        <v>16.092</v>
      </c>
      <c r="I119" s="203"/>
      <c r="J119" s="204">
        <f>ROUND(I119*H119,2)</f>
        <v>0</v>
      </c>
      <c r="K119" s="205"/>
      <c r="L119" s="45"/>
      <c r="M119" s="206" t="s">
        <v>19</v>
      </c>
      <c r="N119" s="207" t="s">
        <v>41</v>
      </c>
      <c r="O119" s="85"/>
      <c r="P119" s="208">
        <f>O119*H119</f>
        <v>0</v>
      </c>
      <c r="Q119" s="208">
        <v>0.0167</v>
      </c>
      <c r="R119" s="208">
        <f>Q119*H119</f>
        <v>0.2687364</v>
      </c>
      <c r="S119" s="208">
        <v>0</v>
      </c>
      <c r="T119" s="20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0" t="s">
        <v>117</v>
      </c>
      <c r="AT119" s="210" t="s">
        <v>119</v>
      </c>
      <c r="AU119" s="210" t="s">
        <v>78</v>
      </c>
      <c r="AY119" s="18" t="s">
        <v>118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18" t="s">
        <v>117</v>
      </c>
      <c r="BK119" s="211">
        <f>ROUND(I119*H119,2)</f>
        <v>0</v>
      </c>
      <c r="BL119" s="18" t="s">
        <v>117</v>
      </c>
      <c r="BM119" s="210" t="s">
        <v>1262</v>
      </c>
    </row>
    <row r="120" spans="1:47" s="2" customFormat="1" ht="12">
      <c r="A120" s="39"/>
      <c r="B120" s="40"/>
      <c r="C120" s="41"/>
      <c r="D120" s="275" t="s">
        <v>967</v>
      </c>
      <c r="E120" s="41"/>
      <c r="F120" s="276" t="s">
        <v>1263</v>
      </c>
      <c r="G120" s="41"/>
      <c r="H120" s="41"/>
      <c r="I120" s="214"/>
      <c r="J120" s="41"/>
      <c r="K120" s="41"/>
      <c r="L120" s="45"/>
      <c r="M120" s="215"/>
      <c r="N120" s="216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967</v>
      </c>
      <c r="AU120" s="18" t="s">
        <v>78</v>
      </c>
    </row>
    <row r="121" spans="1:51" s="12" customFormat="1" ht="12">
      <c r="A121" s="12"/>
      <c r="B121" s="233"/>
      <c r="C121" s="234"/>
      <c r="D121" s="212" t="s">
        <v>762</v>
      </c>
      <c r="E121" s="235" t="s">
        <v>19</v>
      </c>
      <c r="F121" s="236" t="s">
        <v>1264</v>
      </c>
      <c r="G121" s="234"/>
      <c r="H121" s="237">
        <v>16.092</v>
      </c>
      <c r="I121" s="238"/>
      <c r="J121" s="234"/>
      <c r="K121" s="234"/>
      <c r="L121" s="239"/>
      <c r="M121" s="240"/>
      <c r="N121" s="241"/>
      <c r="O121" s="241"/>
      <c r="P121" s="241"/>
      <c r="Q121" s="241"/>
      <c r="R121" s="241"/>
      <c r="S121" s="241"/>
      <c r="T121" s="24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T121" s="243" t="s">
        <v>762</v>
      </c>
      <c r="AU121" s="243" t="s">
        <v>78</v>
      </c>
      <c r="AV121" s="12" t="s">
        <v>78</v>
      </c>
      <c r="AW121" s="12" t="s">
        <v>764</v>
      </c>
      <c r="AX121" s="12" t="s">
        <v>68</v>
      </c>
      <c r="AY121" s="243" t="s">
        <v>118</v>
      </c>
    </row>
    <row r="122" spans="1:51" s="14" customFormat="1" ht="12">
      <c r="A122" s="14"/>
      <c r="B122" s="256"/>
      <c r="C122" s="257"/>
      <c r="D122" s="212" t="s">
        <v>762</v>
      </c>
      <c r="E122" s="258" t="s">
        <v>19</v>
      </c>
      <c r="F122" s="259" t="s">
        <v>905</v>
      </c>
      <c r="G122" s="257"/>
      <c r="H122" s="260">
        <v>16.092</v>
      </c>
      <c r="I122" s="261"/>
      <c r="J122" s="257"/>
      <c r="K122" s="257"/>
      <c r="L122" s="262"/>
      <c r="M122" s="263"/>
      <c r="N122" s="264"/>
      <c r="O122" s="264"/>
      <c r="P122" s="264"/>
      <c r="Q122" s="264"/>
      <c r="R122" s="264"/>
      <c r="S122" s="264"/>
      <c r="T122" s="26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66" t="s">
        <v>762</v>
      </c>
      <c r="AU122" s="266" t="s">
        <v>78</v>
      </c>
      <c r="AV122" s="14" t="s">
        <v>117</v>
      </c>
      <c r="AW122" s="14" t="s">
        <v>764</v>
      </c>
      <c r="AX122" s="14" t="s">
        <v>76</v>
      </c>
      <c r="AY122" s="266" t="s">
        <v>118</v>
      </c>
    </row>
    <row r="123" spans="1:65" s="2" customFormat="1" ht="16.5" customHeight="1">
      <c r="A123" s="39"/>
      <c r="B123" s="40"/>
      <c r="C123" s="198" t="s">
        <v>155</v>
      </c>
      <c r="D123" s="198" t="s">
        <v>119</v>
      </c>
      <c r="E123" s="199" t="s">
        <v>1265</v>
      </c>
      <c r="F123" s="200" t="s">
        <v>1266</v>
      </c>
      <c r="G123" s="201" t="s">
        <v>127</v>
      </c>
      <c r="H123" s="202">
        <v>16.092</v>
      </c>
      <c r="I123" s="203"/>
      <c r="J123" s="204">
        <f>ROUND(I123*H123,2)</f>
        <v>0</v>
      </c>
      <c r="K123" s="205"/>
      <c r="L123" s="45"/>
      <c r="M123" s="206" t="s">
        <v>19</v>
      </c>
      <c r="N123" s="207" t="s">
        <v>41</v>
      </c>
      <c r="O123" s="85"/>
      <c r="P123" s="208">
        <f>O123*H123</f>
        <v>0</v>
      </c>
      <c r="Q123" s="208">
        <v>0.00438</v>
      </c>
      <c r="R123" s="208">
        <f>Q123*H123</f>
        <v>0.07048296</v>
      </c>
      <c r="S123" s="208">
        <v>0</v>
      </c>
      <c r="T123" s="20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0" t="s">
        <v>117</v>
      </c>
      <c r="AT123" s="210" t="s">
        <v>119</v>
      </c>
      <c r="AU123" s="210" t="s">
        <v>78</v>
      </c>
      <c r="AY123" s="18" t="s">
        <v>118</v>
      </c>
      <c r="BE123" s="211">
        <f>IF(N123="základní",J123,0)</f>
        <v>0</v>
      </c>
      <c r="BF123" s="211">
        <f>IF(N123="snížená",J123,0)</f>
        <v>0</v>
      </c>
      <c r="BG123" s="211">
        <f>IF(N123="zákl. přenesená",J123,0)</f>
        <v>0</v>
      </c>
      <c r="BH123" s="211">
        <f>IF(N123="sníž. přenesená",J123,0)</f>
        <v>0</v>
      </c>
      <c r="BI123" s="211">
        <f>IF(N123="nulová",J123,0)</f>
        <v>0</v>
      </c>
      <c r="BJ123" s="18" t="s">
        <v>117</v>
      </c>
      <c r="BK123" s="211">
        <f>ROUND(I123*H123,2)</f>
        <v>0</v>
      </c>
      <c r="BL123" s="18" t="s">
        <v>117</v>
      </c>
      <c r="BM123" s="210" t="s">
        <v>1267</v>
      </c>
    </row>
    <row r="124" spans="1:47" s="2" customFormat="1" ht="12">
      <c r="A124" s="39"/>
      <c r="B124" s="40"/>
      <c r="C124" s="41"/>
      <c r="D124" s="275" t="s">
        <v>967</v>
      </c>
      <c r="E124" s="41"/>
      <c r="F124" s="276" t="s">
        <v>1268</v>
      </c>
      <c r="G124" s="41"/>
      <c r="H124" s="41"/>
      <c r="I124" s="214"/>
      <c r="J124" s="41"/>
      <c r="K124" s="41"/>
      <c r="L124" s="45"/>
      <c r="M124" s="215"/>
      <c r="N124" s="216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967</v>
      </c>
      <c r="AU124" s="18" t="s">
        <v>78</v>
      </c>
    </row>
    <row r="125" spans="1:65" s="2" customFormat="1" ht="16.5" customHeight="1">
      <c r="A125" s="39"/>
      <c r="B125" s="40"/>
      <c r="C125" s="198" t="s">
        <v>159</v>
      </c>
      <c r="D125" s="198" t="s">
        <v>119</v>
      </c>
      <c r="E125" s="199" t="s">
        <v>1269</v>
      </c>
      <c r="F125" s="200" t="s">
        <v>1270</v>
      </c>
      <c r="G125" s="201" t="s">
        <v>127</v>
      </c>
      <c r="H125" s="202">
        <v>16.092</v>
      </c>
      <c r="I125" s="203"/>
      <c r="J125" s="204">
        <f>ROUND(I125*H125,2)</f>
        <v>0</v>
      </c>
      <c r="K125" s="205"/>
      <c r="L125" s="45"/>
      <c r="M125" s="206" t="s">
        <v>19</v>
      </c>
      <c r="N125" s="207" t="s">
        <v>41</v>
      </c>
      <c r="O125" s="85"/>
      <c r="P125" s="208">
        <f>O125*H125</f>
        <v>0</v>
      </c>
      <c r="Q125" s="208">
        <v>0.04437</v>
      </c>
      <c r="R125" s="208">
        <f>Q125*H125</f>
        <v>0.7140020399999999</v>
      </c>
      <c r="S125" s="208">
        <v>0</v>
      </c>
      <c r="T125" s="20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0" t="s">
        <v>117</v>
      </c>
      <c r="AT125" s="210" t="s">
        <v>119</v>
      </c>
      <c r="AU125" s="210" t="s">
        <v>78</v>
      </c>
      <c r="AY125" s="18" t="s">
        <v>118</v>
      </c>
      <c r="BE125" s="211">
        <f>IF(N125="základní",J125,0)</f>
        <v>0</v>
      </c>
      <c r="BF125" s="211">
        <f>IF(N125="snížená",J125,0)</f>
        <v>0</v>
      </c>
      <c r="BG125" s="211">
        <f>IF(N125="zákl. přenesená",J125,0)</f>
        <v>0</v>
      </c>
      <c r="BH125" s="211">
        <f>IF(N125="sníž. přenesená",J125,0)</f>
        <v>0</v>
      </c>
      <c r="BI125" s="211">
        <f>IF(N125="nulová",J125,0)</f>
        <v>0</v>
      </c>
      <c r="BJ125" s="18" t="s">
        <v>117</v>
      </c>
      <c r="BK125" s="211">
        <f>ROUND(I125*H125,2)</f>
        <v>0</v>
      </c>
      <c r="BL125" s="18" t="s">
        <v>117</v>
      </c>
      <c r="BM125" s="210" t="s">
        <v>1271</v>
      </c>
    </row>
    <row r="126" spans="1:47" s="2" customFormat="1" ht="12">
      <c r="A126" s="39"/>
      <c r="B126" s="40"/>
      <c r="C126" s="41"/>
      <c r="D126" s="275" t="s">
        <v>967</v>
      </c>
      <c r="E126" s="41"/>
      <c r="F126" s="276" t="s">
        <v>1272</v>
      </c>
      <c r="G126" s="41"/>
      <c r="H126" s="41"/>
      <c r="I126" s="214"/>
      <c r="J126" s="41"/>
      <c r="K126" s="41"/>
      <c r="L126" s="45"/>
      <c r="M126" s="215"/>
      <c r="N126" s="216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967</v>
      </c>
      <c r="AU126" s="18" t="s">
        <v>78</v>
      </c>
    </row>
    <row r="127" spans="1:65" s="2" customFormat="1" ht="16.5" customHeight="1">
      <c r="A127" s="39"/>
      <c r="B127" s="40"/>
      <c r="C127" s="198" t="s">
        <v>163</v>
      </c>
      <c r="D127" s="198" t="s">
        <v>119</v>
      </c>
      <c r="E127" s="199" t="s">
        <v>1273</v>
      </c>
      <c r="F127" s="200" t="s">
        <v>1274</v>
      </c>
      <c r="G127" s="201" t="s">
        <v>711</v>
      </c>
      <c r="H127" s="202">
        <v>78</v>
      </c>
      <c r="I127" s="203"/>
      <c r="J127" s="204">
        <f>ROUND(I127*H127,2)</f>
        <v>0</v>
      </c>
      <c r="K127" s="205"/>
      <c r="L127" s="45"/>
      <c r="M127" s="206" t="s">
        <v>19</v>
      </c>
      <c r="N127" s="207" t="s">
        <v>41</v>
      </c>
      <c r="O127" s="85"/>
      <c r="P127" s="208">
        <f>O127*H127</f>
        <v>0</v>
      </c>
      <c r="Q127" s="208">
        <v>0.00014</v>
      </c>
      <c r="R127" s="208">
        <f>Q127*H127</f>
        <v>0.01092</v>
      </c>
      <c r="S127" s="208">
        <v>0</v>
      </c>
      <c r="T127" s="20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0" t="s">
        <v>117</v>
      </c>
      <c r="AT127" s="210" t="s">
        <v>119</v>
      </c>
      <c r="AU127" s="210" t="s">
        <v>78</v>
      </c>
      <c r="AY127" s="18" t="s">
        <v>118</v>
      </c>
      <c r="BE127" s="211">
        <f>IF(N127="základní",J127,0)</f>
        <v>0</v>
      </c>
      <c r="BF127" s="211">
        <f>IF(N127="snížená",J127,0)</f>
        <v>0</v>
      </c>
      <c r="BG127" s="211">
        <f>IF(N127="zákl. přenesená",J127,0)</f>
        <v>0</v>
      </c>
      <c r="BH127" s="211">
        <f>IF(N127="sníž. přenesená",J127,0)</f>
        <v>0</v>
      </c>
      <c r="BI127" s="211">
        <f>IF(N127="nulová",J127,0)</f>
        <v>0</v>
      </c>
      <c r="BJ127" s="18" t="s">
        <v>117</v>
      </c>
      <c r="BK127" s="211">
        <f>ROUND(I127*H127,2)</f>
        <v>0</v>
      </c>
      <c r="BL127" s="18" t="s">
        <v>117</v>
      </c>
      <c r="BM127" s="210" t="s">
        <v>1275</v>
      </c>
    </row>
    <row r="128" spans="1:47" s="2" customFormat="1" ht="12">
      <c r="A128" s="39"/>
      <c r="B128" s="40"/>
      <c r="C128" s="41"/>
      <c r="D128" s="275" t="s">
        <v>967</v>
      </c>
      <c r="E128" s="41"/>
      <c r="F128" s="276" t="s">
        <v>1276</v>
      </c>
      <c r="G128" s="41"/>
      <c r="H128" s="41"/>
      <c r="I128" s="214"/>
      <c r="J128" s="41"/>
      <c r="K128" s="41"/>
      <c r="L128" s="45"/>
      <c r="M128" s="215"/>
      <c r="N128" s="216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967</v>
      </c>
      <c r="AU128" s="18" t="s">
        <v>78</v>
      </c>
    </row>
    <row r="129" spans="1:63" s="11" customFormat="1" ht="22.8" customHeight="1">
      <c r="A129" s="11"/>
      <c r="B129" s="184"/>
      <c r="C129" s="185"/>
      <c r="D129" s="186" t="s">
        <v>67</v>
      </c>
      <c r="E129" s="273" t="s">
        <v>155</v>
      </c>
      <c r="F129" s="273" t="s">
        <v>1277</v>
      </c>
      <c r="G129" s="185"/>
      <c r="H129" s="185"/>
      <c r="I129" s="188"/>
      <c r="J129" s="274">
        <f>BK129</f>
        <v>0</v>
      </c>
      <c r="K129" s="185"/>
      <c r="L129" s="190"/>
      <c r="M129" s="191"/>
      <c r="N129" s="192"/>
      <c r="O129" s="192"/>
      <c r="P129" s="193">
        <f>SUM(P130:P135)</f>
        <v>0</v>
      </c>
      <c r="Q129" s="192"/>
      <c r="R129" s="193">
        <f>SUM(R130:R135)</f>
        <v>0</v>
      </c>
      <c r="S129" s="192"/>
      <c r="T129" s="194">
        <f>SUM(T130:T135)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195" t="s">
        <v>76</v>
      </c>
      <c r="AT129" s="196" t="s">
        <v>67</v>
      </c>
      <c r="AU129" s="196" t="s">
        <v>76</v>
      </c>
      <c r="AY129" s="195" t="s">
        <v>118</v>
      </c>
      <c r="BK129" s="197">
        <f>SUM(BK130:BK135)</f>
        <v>0</v>
      </c>
    </row>
    <row r="130" spans="1:65" s="2" customFormat="1" ht="16.5" customHeight="1">
      <c r="A130" s="39"/>
      <c r="B130" s="40"/>
      <c r="C130" s="198" t="s">
        <v>167</v>
      </c>
      <c r="D130" s="198" t="s">
        <v>119</v>
      </c>
      <c r="E130" s="199" t="s">
        <v>1278</v>
      </c>
      <c r="F130" s="200" t="s">
        <v>1279</v>
      </c>
      <c r="G130" s="201" t="s">
        <v>132</v>
      </c>
      <c r="H130" s="202">
        <v>3</v>
      </c>
      <c r="I130" s="203"/>
      <c r="J130" s="204">
        <f>ROUND(I130*H130,2)</f>
        <v>0</v>
      </c>
      <c r="K130" s="205"/>
      <c r="L130" s="45"/>
      <c r="M130" s="206" t="s">
        <v>19</v>
      </c>
      <c r="N130" s="207" t="s">
        <v>41</v>
      </c>
      <c r="O130" s="85"/>
      <c r="P130" s="208">
        <f>O130*H130</f>
        <v>0</v>
      </c>
      <c r="Q130" s="208">
        <v>0</v>
      </c>
      <c r="R130" s="208">
        <f>Q130*H130</f>
        <v>0</v>
      </c>
      <c r="S130" s="208">
        <v>0</v>
      </c>
      <c r="T130" s="20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0" t="s">
        <v>117</v>
      </c>
      <c r="AT130" s="210" t="s">
        <v>119</v>
      </c>
      <c r="AU130" s="210" t="s">
        <v>78</v>
      </c>
      <c r="AY130" s="18" t="s">
        <v>118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18" t="s">
        <v>117</v>
      </c>
      <c r="BK130" s="211">
        <f>ROUND(I130*H130,2)</f>
        <v>0</v>
      </c>
      <c r="BL130" s="18" t="s">
        <v>117</v>
      </c>
      <c r="BM130" s="210" t="s">
        <v>1280</v>
      </c>
    </row>
    <row r="131" spans="1:47" s="2" customFormat="1" ht="12">
      <c r="A131" s="39"/>
      <c r="B131" s="40"/>
      <c r="C131" s="41"/>
      <c r="D131" s="275" t="s">
        <v>967</v>
      </c>
      <c r="E131" s="41"/>
      <c r="F131" s="276" t="s">
        <v>1281</v>
      </c>
      <c r="G131" s="41"/>
      <c r="H131" s="41"/>
      <c r="I131" s="214"/>
      <c r="J131" s="41"/>
      <c r="K131" s="41"/>
      <c r="L131" s="45"/>
      <c r="M131" s="215"/>
      <c r="N131" s="216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967</v>
      </c>
      <c r="AU131" s="18" t="s">
        <v>78</v>
      </c>
    </row>
    <row r="132" spans="1:65" s="2" customFormat="1" ht="21.75" customHeight="1">
      <c r="A132" s="39"/>
      <c r="B132" s="40"/>
      <c r="C132" s="198" t="s">
        <v>171</v>
      </c>
      <c r="D132" s="198" t="s">
        <v>119</v>
      </c>
      <c r="E132" s="199" t="s">
        <v>1282</v>
      </c>
      <c r="F132" s="200" t="s">
        <v>1283</v>
      </c>
      <c r="G132" s="201" t="s">
        <v>132</v>
      </c>
      <c r="H132" s="202">
        <v>10</v>
      </c>
      <c r="I132" s="203"/>
      <c r="J132" s="204">
        <f>ROUND(I132*H132,2)</f>
        <v>0</v>
      </c>
      <c r="K132" s="205"/>
      <c r="L132" s="45"/>
      <c r="M132" s="206" t="s">
        <v>19</v>
      </c>
      <c r="N132" s="207" t="s">
        <v>41</v>
      </c>
      <c r="O132" s="85"/>
      <c r="P132" s="208">
        <f>O132*H132</f>
        <v>0</v>
      </c>
      <c r="Q132" s="208">
        <v>0</v>
      </c>
      <c r="R132" s="208">
        <f>Q132*H132</f>
        <v>0</v>
      </c>
      <c r="S132" s="208">
        <v>0</v>
      </c>
      <c r="T132" s="20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0" t="s">
        <v>117</v>
      </c>
      <c r="AT132" s="210" t="s">
        <v>119</v>
      </c>
      <c r="AU132" s="210" t="s">
        <v>78</v>
      </c>
      <c r="AY132" s="18" t="s">
        <v>118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18" t="s">
        <v>117</v>
      </c>
      <c r="BK132" s="211">
        <f>ROUND(I132*H132,2)</f>
        <v>0</v>
      </c>
      <c r="BL132" s="18" t="s">
        <v>117</v>
      </c>
      <c r="BM132" s="210" t="s">
        <v>1284</v>
      </c>
    </row>
    <row r="133" spans="1:47" s="2" customFormat="1" ht="12">
      <c r="A133" s="39"/>
      <c r="B133" s="40"/>
      <c r="C133" s="41"/>
      <c r="D133" s="275" t="s">
        <v>967</v>
      </c>
      <c r="E133" s="41"/>
      <c r="F133" s="276" t="s">
        <v>1285</v>
      </c>
      <c r="G133" s="41"/>
      <c r="H133" s="41"/>
      <c r="I133" s="214"/>
      <c r="J133" s="41"/>
      <c r="K133" s="41"/>
      <c r="L133" s="45"/>
      <c r="M133" s="215"/>
      <c r="N133" s="216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967</v>
      </c>
      <c r="AU133" s="18" t="s">
        <v>78</v>
      </c>
    </row>
    <row r="134" spans="1:65" s="2" customFormat="1" ht="16.5" customHeight="1">
      <c r="A134" s="39"/>
      <c r="B134" s="40"/>
      <c r="C134" s="198" t="s">
        <v>175</v>
      </c>
      <c r="D134" s="198" t="s">
        <v>119</v>
      </c>
      <c r="E134" s="199" t="s">
        <v>1286</v>
      </c>
      <c r="F134" s="200" t="s">
        <v>1287</v>
      </c>
      <c r="G134" s="201" t="s">
        <v>132</v>
      </c>
      <c r="H134" s="202">
        <v>3</v>
      </c>
      <c r="I134" s="203"/>
      <c r="J134" s="204">
        <f>ROUND(I134*H134,2)</f>
        <v>0</v>
      </c>
      <c r="K134" s="205"/>
      <c r="L134" s="45"/>
      <c r="M134" s="206" t="s">
        <v>19</v>
      </c>
      <c r="N134" s="207" t="s">
        <v>41</v>
      </c>
      <c r="O134" s="85"/>
      <c r="P134" s="208">
        <f>O134*H134</f>
        <v>0</v>
      </c>
      <c r="Q134" s="208">
        <v>0</v>
      </c>
      <c r="R134" s="208">
        <f>Q134*H134</f>
        <v>0</v>
      </c>
      <c r="S134" s="208">
        <v>0</v>
      </c>
      <c r="T134" s="20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0" t="s">
        <v>117</v>
      </c>
      <c r="AT134" s="210" t="s">
        <v>119</v>
      </c>
      <c r="AU134" s="210" t="s">
        <v>78</v>
      </c>
      <c r="AY134" s="18" t="s">
        <v>118</v>
      </c>
      <c r="BE134" s="211">
        <f>IF(N134="základní",J134,0)</f>
        <v>0</v>
      </c>
      <c r="BF134" s="211">
        <f>IF(N134="snížená",J134,0)</f>
        <v>0</v>
      </c>
      <c r="BG134" s="211">
        <f>IF(N134="zákl. přenesená",J134,0)</f>
        <v>0</v>
      </c>
      <c r="BH134" s="211">
        <f>IF(N134="sníž. přenesená",J134,0)</f>
        <v>0</v>
      </c>
      <c r="BI134" s="211">
        <f>IF(N134="nulová",J134,0)</f>
        <v>0</v>
      </c>
      <c r="BJ134" s="18" t="s">
        <v>117</v>
      </c>
      <c r="BK134" s="211">
        <f>ROUND(I134*H134,2)</f>
        <v>0</v>
      </c>
      <c r="BL134" s="18" t="s">
        <v>117</v>
      </c>
      <c r="BM134" s="210" t="s">
        <v>1288</v>
      </c>
    </row>
    <row r="135" spans="1:47" s="2" customFormat="1" ht="12">
      <c r="A135" s="39"/>
      <c r="B135" s="40"/>
      <c r="C135" s="41"/>
      <c r="D135" s="275" t="s">
        <v>967</v>
      </c>
      <c r="E135" s="41"/>
      <c r="F135" s="276" t="s">
        <v>1289</v>
      </c>
      <c r="G135" s="41"/>
      <c r="H135" s="41"/>
      <c r="I135" s="214"/>
      <c r="J135" s="41"/>
      <c r="K135" s="41"/>
      <c r="L135" s="45"/>
      <c r="M135" s="215"/>
      <c r="N135" s="216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967</v>
      </c>
      <c r="AU135" s="18" t="s">
        <v>78</v>
      </c>
    </row>
    <row r="136" spans="1:63" s="11" customFormat="1" ht="25.9" customHeight="1">
      <c r="A136" s="11"/>
      <c r="B136" s="184"/>
      <c r="C136" s="185"/>
      <c r="D136" s="186" t="s">
        <v>67</v>
      </c>
      <c r="E136" s="187" t="s">
        <v>1290</v>
      </c>
      <c r="F136" s="187" t="s">
        <v>1291</v>
      </c>
      <c r="G136" s="185"/>
      <c r="H136" s="185"/>
      <c r="I136" s="188"/>
      <c r="J136" s="189">
        <f>BK136</f>
        <v>0</v>
      </c>
      <c r="K136" s="185"/>
      <c r="L136" s="190"/>
      <c r="M136" s="191"/>
      <c r="N136" s="192"/>
      <c r="O136" s="192"/>
      <c r="P136" s="193">
        <f>P137+P148+P154+P159+P207</f>
        <v>0</v>
      </c>
      <c r="Q136" s="192"/>
      <c r="R136" s="193">
        <f>R137+R148+R154+R159+R207</f>
        <v>1.15100159</v>
      </c>
      <c r="S136" s="192"/>
      <c r="T136" s="194">
        <f>T137+T148+T154+T159+T207</f>
        <v>0.14475688</v>
      </c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R136" s="195" t="s">
        <v>78</v>
      </c>
      <c r="AT136" s="196" t="s">
        <v>67</v>
      </c>
      <c r="AU136" s="196" t="s">
        <v>68</v>
      </c>
      <c r="AY136" s="195" t="s">
        <v>118</v>
      </c>
      <c r="BK136" s="197">
        <f>BK137+BK148+BK154+BK159+BK207</f>
        <v>0</v>
      </c>
    </row>
    <row r="137" spans="1:63" s="11" customFormat="1" ht="22.8" customHeight="1">
      <c r="A137" s="11"/>
      <c r="B137" s="184"/>
      <c r="C137" s="185"/>
      <c r="D137" s="186" t="s">
        <v>67</v>
      </c>
      <c r="E137" s="273" t="s">
        <v>1292</v>
      </c>
      <c r="F137" s="273" t="s">
        <v>1293</v>
      </c>
      <c r="G137" s="185"/>
      <c r="H137" s="185"/>
      <c r="I137" s="188"/>
      <c r="J137" s="274">
        <f>BK137</f>
        <v>0</v>
      </c>
      <c r="K137" s="185"/>
      <c r="L137" s="190"/>
      <c r="M137" s="191"/>
      <c r="N137" s="192"/>
      <c r="O137" s="192"/>
      <c r="P137" s="193">
        <f>SUM(P138:P147)</f>
        <v>0</v>
      </c>
      <c r="Q137" s="192"/>
      <c r="R137" s="193">
        <f>SUM(R138:R147)</f>
        <v>0.2</v>
      </c>
      <c r="S137" s="192"/>
      <c r="T137" s="194">
        <f>SUM(T138:T147)</f>
        <v>0.10500000000000001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195" t="s">
        <v>78</v>
      </c>
      <c r="AT137" s="196" t="s">
        <v>67</v>
      </c>
      <c r="AU137" s="196" t="s">
        <v>76</v>
      </c>
      <c r="AY137" s="195" t="s">
        <v>118</v>
      </c>
      <c r="BK137" s="197">
        <f>SUM(BK138:BK147)</f>
        <v>0</v>
      </c>
    </row>
    <row r="138" spans="1:65" s="2" customFormat="1" ht="16.5" customHeight="1">
      <c r="A138" s="39"/>
      <c r="B138" s="40"/>
      <c r="C138" s="198" t="s">
        <v>8</v>
      </c>
      <c r="D138" s="198" t="s">
        <v>119</v>
      </c>
      <c r="E138" s="199" t="s">
        <v>1294</v>
      </c>
      <c r="F138" s="200" t="s">
        <v>1295</v>
      </c>
      <c r="G138" s="201" t="s">
        <v>132</v>
      </c>
      <c r="H138" s="202">
        <v>1</v>
      </c>
      <c r="I138" s="203"/>
      <c r="J138" s="204">
        <f>ROUND(I138*H138,2)</f>
        <v>0</v>
      </c>
      <c r="K138" s="205"/>
      <c r="L138" s="45"/>
      <c r="M138" s="206" t="s">
        <v>19</v>
      </c>
      <c r="N138" s="207" t="s">
        <v>41</v>
      </c>
      <c r="O138" s="85"/>
      <c r="P138" s="208">
        <f>O138*H138</f>
        <v>0</v>
      </c>
      <c r="Q138" s="208">
        <v>0</v>
      </c>
      <c r="R138" s="208">
        <f>Q138*H138</f>
        <v>0</v>
      </c>
      <c r="S138" s="208">
        <v>0</v>
      </c>
      <c r="T138" s="20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0" t="s">
        <v>183</v>
      </c>
      <c r="AT138" s="210" t="s">
        <v>119</v>
      </c>
      <c r="AU138" s="210" t="s">
        <v>78</v>
      </c>
      <c r="AY138" s="18" t="s">
        <v>118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18" t="s">
        <v>117</v>
      </c>
      <c r="BK138" s="211">
        <f>ROUND(I138*H138,2)</f>
        <v>0</v>
      </c>
      <c r="BL138" s="18" t="s">
        <v>183</v>
      </c>
      <c r="BM138" s="210" t="s">
        <v>1296</v>
      </c>
    </row>
    <row r="139" spans="1:47" s="2" customFormat="1" ht="12">
      <c r="A139" s="39"/>
      <c r="B139" s="40"/>
      <c r="C139" s="41"/>
      <c r="D139" s="275" t="s">
        <v>967</v>
      </c>
      <c r="E139" s="41"/>
      <c r="F139" s="276" t="s">
        <v>1297</v>
      </c>
      <c r="G139" s="41"/>
      <c r="H139" s="41"/>
      <c r="I139" s="214"/>
      <c r="J139" s="41"/>
      <c r="K139" s="41"/>
      <c r="L139" s="45"/>
      <c r="M139" s="215"/>
      <c r="N139" s="216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967</v>
      </c>
      <c r="AU139" s="18" t="s">
        <v>78</v>
      </c>
    </row>
    <row r="140" spans="1:65" s="2" customFormat="1" ht="16.5" customHeight="1">
      <c r="A140" s="39"/>
      <c r="B140" s="40"/>
      <c r="C140" s="217" t="s">
        <v>183</v>
      </c>
      <c r="D140" s="217" t="s">
        <v>188</v>
      </c>
      <c r="E140" s="218" t="s">
        <v>1298</v>
      </c>
      <c r="F140" s="219" t="s">
        <v>1299</v>
      </c>
      <c r="G140" s="220" t="s">
        <v>132</v>
      </c>
      <c r="H140" s="221">
        <v>1</v>
      </c>
      <c r="I140" s="222"/>
      <c r="J140" s="223">
        <f>ROUND(I140*H140,2)</f>
        <v>0</v>
      </c>
      <c r="K140" s="224"/>
      <c r="L140" s="225"/>
      <c r="M140" s="226" t="s">
        <v>19</v>
      </c>
      <c r="N140" s="227" t="s">
        <v>41</v>
      </c>
      <c r="O140" s="85"/>
      <c r="P140" s="208">
        <f>O140*H140</f>
        <v>0</v>
      </c>
      <c r="Q140" s="208">
        <v>0.2</v>
      </c>
      <c r="R140" s="208">
        <f>Q140*H140</f>
        <v>0.2</v>
      </c>
      <c r="S140" s="208">
        <v>0</v>
      </c>
      <c r="T140" s="20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0" t="s">
        <v>247</v>
      </c>
      <c r="AT140" s="210" t="s">
        <v>188</v>
      </c>
      <c r="AU140" s="210" t="s">
        <v>78</v>
      </c>
      <c r="AY140" s="18" t="s">
        <v>118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18" t="s">
        <v>117</v>
      </c>
      <c r="BK140" s="211">
        <f>ROUND(I140*H140,2)</f>
        <v>0</v>
      </c>
      <c r="BL140" s="18" t="s">
        <v>183</v>
      </c>
      <c r="BM140" s="210" t="s">
        <v>1300</v>
      </c>
    </row>
    <row r="141" spans="1:47" s="2" customFormat="1" ht="12">
      <c r="A141" s="39"/>
      <c r="B141" s="40"/>
      <c r="C141" s="41"/>
      <c r="D141" s="212" t="s">
        <v>134</v>
      </c>
      <c r="E141" s="41"/>
      <c r="F141" s="213" t="s">
        <v>1301</v>
      </c>
      <c r="G141" s="41"/>
      <c r="H141" s="41"/>
      <c r="I141" s="214"/>
      <c r="J141" s="41"/>
      <c r="K141" s="41"/>
      <c r="L141" s="45"/>
      <c r="M141" s="215"/>
      <c r="N141" s="216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134</v>
      </c>
      <c r="AU141" s="18" t="s">
        <v>78</v>
      </c>
    </row>
    <row r="142" spans="1:65" s="2" customFormat="1" ht="16.5" customHeight="1">
      <c r="A142" s="39"/>
      <c r="B142" s="40"/>
      <c r="C142" s="198" t="s">
        <v>187</v>
      </c>
      <c r="D142" s="198" t="s">
        <v>119</v>
      </c>
      <c r="E142" s="199" t="s">
        <v>1302</v>
      </c>
      <c r="F142" s="200" t="s">
        <v>1303</v>
      </c>
      <c r="G142" s="201" t="s">
        <v>132</v>
      </c>
      <c r="H142" s="202">
        <v>1</v>
      </c>
      <c r="I142" s="203"/>
      <c r="J142" s="204">
        <f>ROUND(I142*H142,2)</f>
        <v>0</v>
      </c>
      <c r="K142" s="205"/>
      <c r="L142" s="45"/>
      <c r="M142" s="206" t="s">
        <v>19</v>
      </c>
      <c r="N142" s="207" t="s">
        <v>41</v>
      </c>
      <c r="O142" s="85"/>
      <c r="P142" s="208">
        <f>O142*H142</f>
        <v>0</v>
      </c>
      <c r="Q142" s="208">
        <v>0</v>
      </c>
      <c r="R142" s="208">
        <f>Q142*H142</f>
        <v>0</v>
      </c>
      <c r="S142" s="208">
        <v>0.024</v>
      </c>
      <c r="T142" s="209">
        <f>S142*H142</f>
        <v>0.024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0" t="s">
        <v>183</v>
      </c>
      <c r="AT142" s="210" t="s">
        <v>119</v>
      </c>
      <c r="AU142" s="210" t="s">
        <v>78</v>
      </c>
      <c r="AY142" s="18" t="s">
        <v>118</v>
      </c>
      <c r="BE142" s="211">
        <f>IF(N142="základní",J142,0)</f>
        <v>0</v>
      </c>
      <c r="BF142" s="211">
        <f>IF(N142="snížená",J142,0)</f>
        <v>0</v>
      </c>
      <c r="BG142" s="211">
        <f>IF(N142="zákl. přenesená",J142,0)</f>
        <v>0</v>
      </c>
      <c r="BH142" s="211">
        <f>IF(N142="sníž. přenesená",J142,0)</f>
        <v>0</v>
      </c>
      <c r="BI142" s="211">
        <f>IF(N142="nulová",J142,0)</f>
        <v>0</v>
      </c>
      <c r="BJ142" s="18" t="s">
        <v>117</v>
      </c>
      <c r="BK142" s="211">
        <f>ROUND(I142*H142,2)</f>
        <v>0</v>
      </c>
      <c r="BL142" s="18" t="s">
        <v>183</v>
      </c>
      <c r="BM142" s="210" t="s">
        <v>1304</v>
      </c>
    </row>
    <row r="143" spans="1:47" s="2" customFormat="1" ht="12">
      <c r="A143" s="39"/>
      <c r="B143" s="40"/>
      <c r="C143" s="41"/>
      <c r="D143" s="275" t="s">
        <v>967</v>
      </c>
      <c r="E143" s="41"/>
      <c r="F143" s="276" t="s">
        <v>1305</v>
      </c>
      <c r="G143" s="41"/>
      <c r="H143" s="41"/>
      <c r="I143" s="214"/>
      <c r="J143" s="41"/>
      <c r="K143" s="41"/>
      <c r="L143" s="45"/>
      <c r="M143" s="215"/>
      <c r="N143" s="216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967</v>
      </c>
      <c r="AU143" s="18" t="s">
        <v>78</v>
      </c>
    </row>
    <row r="144" spans="1:65" s="2" customFormat="1" ht="16.5" customHeight="1">
      <c r="A144" s="39"/>
      <c r="B144" s="40"/>
      <c r="C144" s="198" t="s">
        <v>193</v>
      </c>
      <c r="D144" s="198" t="s">
        <v>119</v>
      </c>
      <c r="E144" s="199" t="s">
        <v>1306</v>
      </c>
      <c r="F144" s="200" t="s">
        <v>1307</v>
      </c>
      <c r="G144" s="201" t="s">
        <v>132</v>
      </c>
      <c r="H144" s="202">
        <v>1</v>
      </c>
      <c r="I144" s="203"/>
      <c r="J144" s="204">
        <f>ROUND(I144*H144,2)</f>
        <v>0</v>
      </c>
      <c r="K144" s="205"/>
      <c r="L144" s="45"/>
      <c r="M144" s="206" t="s">
        <v>19</v>
      </c>
      <c r="N144" s="207" t="s">
        <v>41</v>
      </c>
      <c r="O144" s="85"/>
      <c r="P144" s="208">
        <f>O144*H144</f>
        <v>0</v>
      </c>
      <c r="Q144" s="208">
        <v>0</v>
      </c>
      <c r="R144" s="208">
        <f>Q144*H144</f>
        <v>0</v>
      </c>
      <c r="S144" s="208">
        <v>0.081</v>
      </c>
      <c r="T144" s="209">
        <f>S144*H144</f>
        <v>0.081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0" t="s">
        <v>183</v>
      </c>
      <c r="AT144" s="210" t="s">
        <v>119</v>
      </c>
      <c r="AU144" s="210" t="s">
        <v>78</v>
      </c>
      <c r="AY144" s="18" t="s">
        <v>118</v>
      </c>
      <c r="BE144" s="211">
        <f>IF(N144="základní",J144,0)</f>
        <v>0</v>
      </c>
      <c r="BF144" s="211">
        <f>IF(N144="snížená",J144,0)</f>
        <v>0</v>
      </c>
      <c r="BG144" s="211">
        <f>IF(N144="zákl. přenesená",J144,0)</f>
        <v>0</v>
      </c>
      <c r="BH144" s="211">
        <f>IF(N144="sníž. přenesená",J144,0)</f>
        <v>0</v>
      </c>
      <c r="BI144" s="211">
        <f>IF(N144="nulová",J144,0)</f>
        <v>0</v>
      </c>
      <c r="BJ144" s="18" t="s">
        <v>117</v>
      </c>
      <c r="BK144" s="211">
        <f>ROUND(I144*H144,2)</f>
        <v>0</v>
      </c>
      <c r="BL144" s="18" t="s">
        <v>183</v>
      </c>
      <c r="BM144" s="210" t="s">
        <v>1308</v>
      </c>
    </row>
    <row r="145" spans="1:47" s="2" customFormat="1" ht="12">
      <c r="A145" s="39"/>
      <c r="B145" s="40"/>
      <c r="C145" s="41"/>
      <c r="D145" s="275" t="s">
        <v>967</v>
      </c>
      <c r="E145" s="41"/>
      <c r="F145" s="276" t="s">
        <v>1309</v>
      </c>
      <c r="G145" s="41"/>
      <c r="H145" s="41"/>
      <c r="I145" s="214"/>
      <c r="J145" s="41"/>
      <c r="K145" s="41"/>
      <c r="L145" s="45"/>
      <c r="M145" s="215"/>
      <c r="N145" s="216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967</v>
      </c>
      <c r="AU145" s="18" t="s">
        <v>78</v>
      </c>
    </row>
    <row r="146" spans="1:65" s="2" customFormat="1" ht="16.5" customHeight="1">
      <c r="A146" s="39"/>
      <c r="B146" s="40"/>
      <c r="C146" s="198" t="s">
        <v>197</v>
      </c>
      <c r="D146" s="198" t="s">
        <v>119</v>
      </c>
      <c r="E146" s="199" t="s">
        <v>1310</v>
      </c>
      <c r="F146" s="200" t="s">
        <v>1311</v>
      </c>
      <c r="G146" s="201" t="s">
        <v>132</v>
      </c>
      <c r="H146" s="202">
        <v>4</v>
      </c>
      <c r="I146" s="203"/>
      <c r="J146" s="204">
        <f>ROUND(I146*H146,2)</f>
        <v>0</v>
      </c>
      <c r="K146" s="205"/>
      <c r="L146" s="45"/>
      <c r="M146" s="206" t="s">
        <v>19</v>
      </c>
      <c r="N146" s="207" t="s">
        <v>41</v>
      </c>
      <c r="O146" s="85"/>
      <c r="P146" s="208">
        <f>O146*H146</f>
        <v>0</v>
      </c>
      <c r="Q146" s="208">
        <v>0</v>
      </c>
      <c r="R146" s="208">
        <f>Q146*H146</f>
        <v>0</v>
      </c>
      <c r="S146" s="208">
        <v>0</v>
      </c>
      <c r="T146" s="20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0" t="s">
        <v>183</v>
      </c>
      <c r="AT146" s="210" t="s">
        <v>119</v>
      </c>
      <c r="AU146" s="210" t="s">
        <v>78</v>
      </c>
      <c r="AY146" s="18" t="s">
        <v>118</v>
      </c>
      <c r="BE146" s="211">
        <f>IF(N146="základní",J146,0)</f>
        <v>0</v>
      </c>
      <c r="BF146" s="211">
        <f>IF(N146="snížená",J146,0)</f>
        <v>0</v>
      </c>
      <c r="BG146" s="211">
        <f>IF(N146="zákl. přenesená",J146,0)</f>
        <v>0</v>
      </c>
      <c r="BH146" s="211">
        <f>IF(N146="sníž. přenesená",J146,0)</f>
        <v>0</v>
      </c>
      <c r="BI146" s="211">
        <f>IF(N146="nulová",J146,0)</f>
        <v>0</v>
      </c>
      <c r="BJ146" s="18" t="s">
        <v>117</v>
      </c>
      <c r="BK146" s="211">
        <f>ROUND(I146*H146,2)</f>
        <v>0</v>
      </c>
      <c r="BL146" s="18" t="s">
        <v>183</v>
      </c>
      <c r="BM146" s="210" t="s">
        <v>1312</v>
      </c>
    </row>
    <row r="147" spans="1:47" s="2" customFormat="1" ht="12">
      <c r="A147" s="39"/>
      <c r="B147" s="40"/>
      <c r="C147" s="41"/>
      <c r="D147" s="275" t="s">
        <v>967</v>
      </c>
      <c r="E147" s="41"/>
      <c r="F147" s="276" t="s">
        <v>1313</v>
      </c>
      <c r="G147" s="41"/>
      <c r="H147" s="41"/>
      <c r="I147" s="214"/>
      <c r="J147" s="41"/>
      <c r="K147" s="41"/>
      <c r="L147" s="45"/>
      <c r="M147" s="215"/>
      <c r="N147" s="216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967</v>
      </c>
      <c r="AU147" s="18" t="s">
        <v>78</v>
      </c>
    </row>
    <row r="148" spans="1:63" s="11" customFormat="1" ht="22.8" customHeight="1">
      <c r="A148" s="11"/>
      <c r="B148" s="184"/>
      <c r="C148" s="185"/>
      <c r="D148" s="186" t="s">
        <v>67</v>
      </c>
      <c r="E148" s="273" t="s">
        <v>1314</v>
      </c>
      <c r="F148" s="273" t="s">
        <v>1315</v>
      </c>
      <c r="G148" s="185"/>
      <c r="H148" s="185"/>
      <c r="I148" s="188"/>
      <c r="J148" s="274">
        <f>BK148</f>
        <v>0</v>
      </c>
      <c r="K148" s="185"/>
      <c r="L148" s="190"/>
      <c r="M148" s="191"/>
      <c r="N148" s="192"/>
      <c r="O148" s="192"/>
      <c r="P148" s="193">
        <f>SUM(P149:P153)</f>
        <v>0</v>
      </c>
      <c r="Q148" s="192"/>
      <c r="R148" s="193">
        <f>SUM(R149:R153)</f>
        <v>0.47221080000000004</v>
      </c>
      <c r="S148" s="192"/>
      <c r="T148" s="194">
        <f>SUM(T149:T153)</f>
        <v>0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R148" s="195" t="s">
        <v>78</v>
      </c>
      <c r="AT148" s="196" t="s">
        <v>67</v>
      </c>
      <c r="AU148" s="196" t="s">
        <v>76</v>
      </c>
      <c r="AY148" s="195" t="s">
        <v>118</v>
      </c>
      <c r="BK148" s="197">
        <f>SUM(BK149:BK153)</f>
        <v>0</v>
      </c>
    </row>
    <row r="149" spans="1:65" s="2" customFormat="1" ht="16.5" customHeight="1">
      <c r="A149" s="39"/>
      <c r="B149" s="40"/>
      <c r="C149" s="198" t="s">
        <v>201</v>
      </c>
      <c r="D149" s="198" t="s">
        <v>119</v>
      </c>
      <c r="E149" s="199" t="s">
        <v>1316</v>
      </c>
      <c r="F149" s="200" t="s">
        <v>1317</v>
      </c>
      <c r="G149" s="201" t="s">
        <v>127</v>
      </c>
      <c r="H149" s="202">
        <v>33.972</v>
      </c>
      <c r="I149" s="203"/>
      <c r="J149" s="204">
        <f>ROUND(I149*H149,2)</f>
        <v>0</v>
      </c>
      <c r="K149" s="205"/>
      <c r="L149" s="45"/>
      <c r="M149" s="206" t="s">
        <v>19</v>
      </c>
      <c r="N149" s="207" t="s">
        <v>41</v>
      </c>
      <c r="O149" s="85"/>
      <c r="P149" s="208">
        <f>O149*H149</f>
        <v>0</v>
      </c>
      <c r="Q149" s="208">
        <v>0.0003</v>
      </c>
      <c r="R149" s="208">
        <f>Q149*H149</f>
        <v>0.0101916</v>
      </c>
      <c r="S149" s="208">
        <v>0</v>
      </c>
      <c r="T149" s="20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0" t="s">
        <v>183</v>
      </c>
      <c r="AT149" s="210" t="s">
        <v>119</v>
      </c>
      <c r="AU149" s="210" t="s">
        <v>78</v>
      </c>
      <c r="AY149" s="18" t="s">
        <v>118</v>
      </c>
      <c r="BE149" s="211">
        <f>IF(N149="základní",J149,0)</f>
        <v>0</v>
      </c>
      <c r="BF149" s="211">
        <f>IF(N149="snížená",J149,0)</f>
        <v>0</v>
      </c>
      <c r="BG149" s="211">
        <f>IF(N149="zákl. přenesená",J149,0)</f>
        <v>0</v>
      </c>
      <c r="BH149" s="211">
        <f>IF(N149="sníž. přenesená",J149,0)</f>
        <v>0</v>
      </c>
      <c r="BI149" s="211">
        <f>IF(N149="nulová",J149,0)</f>
        <v>0</v>
      </c>
      <c r="BJ149" s="18" t="s">
        <v>117</v>
      </c>
      <c r="BK149" s="211">
        <f>ROUND(I149*H149,2)</f>
        <v>0</v>
      </c>
      <c r="BL149" s="18" t="s">
        <v>183</v>
      </c>
      <c r="BM149" s="210" t="s">
        <v>1318</v>
      </c>
    </row>
    <row r="150" spans="1:47" s="2" customFormat="1" ht="12">
      <c r="A150" s="39"/>
      <c r="B150" s="40"/>
      <c r="C150" s="41"/>
      <c r="D150" s="275" t="s">
        <v>967</v>
      </c>
      <c r="E150" s="41"/>
      <c r="F150" s="276" t="s">
        <v>1319</v>
      </c>
      <c r="G150" s="41"/>
      <c r="H150" s="41"/>
      <c r="I150" s="214"/>
      <c r="J150" s="41"/>
      <c r="K150" s="41"/>
      <c r="L150" s="45"/>
      <c r="M150" s="215"/>
      <c r="N150" s="216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967</v>
      </c>
      <c r="AU150" s="18" t="s">
        <v>78</v>
      </c>
    </row>
    <row r="151" spans="1:51" s="12" customFormat="1" ht="12">
      <c r="A151" s="12"/>
      <c r="B151" s="233"/>
      <c r="C151" s="234"/>
      <c r="D151" s="212" t="s">
        <v>762</v>
      </c>
      <c r="E151" s="235" t="s">
        <v>19</v>
      </c>
      <c r="F151" s="236" t="s">
        <v>1231</v>
      </c>
      <c r="G151" s="234"/>
      <c r="H151" s="237">
        <v>33.972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43" t="s">
        <v>762</v>
      </c>
      <c r="AU151" s="243" t="s">
        <v>78</v>
      </c>
      <c r="AV151" s="12" t="s">
        <v>78</v>
      </c>
      <c r="AW151" s="12" t="s">
        <v>764</v>
      </c>
      <c r="AX151" s="12" t="s">
        <v>68</v>
      </c>
      <c r="AY151" s="243" t="s">
        <v>118</v>
      </c>
    </row>
    <row r="152" spans="1:51" s="14" customFormat="1" ht="12">
      <c r="A152" s="14"/>
      <c r="B152" s="256"/>
      <c r="C152" s="257"/>
      <c r="D152" s="212" t="s">
        <v>762</v>
      </c>
      <c r="E152" s="258" t="s">
        <v>19</v>
      </c>
      <c r="F152" s="259" t="s">
        <v>905</v>
      </c>
      <c r="G152" s="257"/>
      <c r="H152" s="260">
        <v>33.972</v>
      </c>
      <c r="I152" s="261"/>
      <c r="J152" s="257"/>
      <c r="K152" s="257"/>
      <c r="L152" s="262"/>
      <c r="M152" s="263"/>
      <c r="N152" s="264"/>
      <c r="O152" s="264"/>
      <c r="P152" s="264"/>
      <c r="Q152" s="264"/>
      <c r="R152" s="264"/>
      <c r="S152" s="264"/>
      <c r="T152" s="26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6" t="s">
        <v>762</v>
      </c>
      <c r="AU152" s="266" t="s">
        <v>78</v>
      </c>
      <c r="AV152" s="14" t="s">
        <v>117</v>
      </c>
      <c r="AW152" s="14" t="s">
        <v>764</v>
      </c>
      <c r="AX152" s="14" t="s">
        <v>76</v>
      </c>
      <c r="AY152" s="266" t="s">
        <v>118</v>
      </c>
    </row>
    <row r="153" spans="1:65" s="2" customFormat="1" ht="16.5" customHeight="1">
      <c r="A153" s="39"/>
      <c r="B153" s="40"/>
      <c r="C153" s="198" t="s">
        <v>7</v>
      </c>
      <c r="D153" s="198" t="s">
        <v>119</v>
      </c>
      <c r="E153" s="199" t="s">
        <v>1320</v>
      </c>
      <c r="F153" s="200" t="s">
        <v>1321</v>
      </c>
      <c r="G153" s="201" t="s">
        <v>127</v>
      </c>
      <c r="H153" s="202">
        <v>33.972</v>
      </c>
      <c r="I153" s="203"/>
      <c r="J153" s="204">
        <f>ROUND(I153*H153,2)</f>
        <v>0</v>
      </c>
      <c r="K153" s="205"/>
      <c r="L153" s="45"/>
      <c r="M153" s="206" t="s">
        <v>19</v>
      </c>
      <c r="N153" s="207" t="s">
        <v>41</v>
      </c>
      <c r="O153" s="85"/>
      <c r="P153" s="208">
        <f>O153*H153</f>
        <v>0</v>
      </c>
      <c r="Q153" s="208">
        <v>0.0136</v>
      </c>
      <c r="R153" s="208">
        <f>Q153*H153</f>
        <v>0.4620192</v>
      </c>
      <c r="S153" s="208">
        <v>0</v>
      </c>
      <c r="T153" s="20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0" t="s">
        <v>183</v>
      </c>
      <c r="AT153" s="210" t="s">
        <v>119</v>
      </c>
      <c r="AU153" s="210" t="s">
        <v>78</v>
      </c>
      <c r="AY153" s="18" t="s">
        <v>118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18" t="s">
        <v>117</v>
      </c>
      <c r="BK153" s="211">
        <f>ROUND(I153*H153,2)</f>
        <v>0</v>
      </c>
      <c r="BL153" s="18" t="s">
        <v>183</v>
      </c>
      <c r="BM153" s="210" t="s">
        <v>1322</v>
      </c>
    </row>
    <row r="154" spans="1:63" s="11" customFormat="1" ht="22.8" customHeight="1">
      <c r="A154" s="11"/>
      <c r="B154" s="184"/>
      <c r="C154" s="185"/>
      <c r="D154" s="186" t="s">
        <v>67</v>
      </c>
      <c r="E154" s="273" t="s">
        <v>1323</v>
      </c>
      <c r="F154" s="273" t="s">
        <v>1324</v>
      </c>
      <c r="G154" s="185"/>
      <c r="H154" s="185"/>
      <c r="I154" s="188"/>
      <c r="J154" s="274">
        <f>BK154</f>
        <v>0</v>
      </c>
      <c r="K154" s="185"/>
      <c r="L154" s="190"/>
      <c r="M154" s="191"/>
      <c r="N154" s="192"/>
      <c r="O154" s="192"/>
      <c r="P154" s="193">
        <f>SUM(P155:P158)</f>
        <v>0</v>
      </c>
      <c r="Q154" s="192"/>
      <c r="R154" s="193">
        <f>SUM(R155:R158)</f>
        <v>0</v>
      </c>
      <c r="S154" s="192"/>
      <c r="T154" s="194">
        <f>SUM(T155:T158)</f>
        <v>0</v>
      </c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R154" s="195" t="s">
        <v>78</v>
      </c>
      <c r="AT154" s="196" t="s">
        <v>67</v>
      </c>
      <c r="AU154" s="196" t="s">
        <v>76</v>
      </c>
      <c r="AY154" s="195" t="s">
        <v>118</v>
      </c>
      <c r="BK154" s="197">
        <f>SUM(BK155:BK158)</f>
        <v>0</v>
      </c>
    </row>
    <row r="155" spans="1:65" s="2" customFormat="1" ht="16.5" customHeight="1">
      <c r="A155" s="39"/>
      <c r="B155" s="40"/>
      <c r="C155" s="198" t="s">
        <v>208</v>
      </c>
      <c r="D155" s="198" t="s">
        <v>119</v>
      </c>
      <c r="E155" s="199" t="s">
        <v>1325</v>
      </c>
      <c r="F155" s="200" t="s">
        <v>1326</v>
      </c>
      <c r="G155" s="201" t="s">
        <v>127</v>
      </c>
      <c r="H155" s="202">
        <v>33.972</v>
      </c>
      <c r="I155" s="203"/>
      <c r="J155" s="204">
        <f>ROUND(I155*H155,2)</f>
        <v>0</v>
      </c>
      <c r="K155" s="205"/>
      <c r="L155" s="45"/>
      <c r="M155" s="206" t="s">
        <v>19</v>
      </c>
      <c r="N155" s="207" t="s">
        <v>41</v>
      </c>
      <c r="O155" s="85"/>
      <c r="P155" s="208">
        <f>O155*H155</f>
        <v>0</v>
      </c>
      <c r="Q155" s="208">
        <v>0</v>
      </c>
      <c r="R155" s="208">
        <f>Q155*H155</f>
        <v>0</v>
      </c>
      <c r="S155" s="208">
        <v>0</v>
      </c>
      <c r="T155" s="20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0" t="s">
        <v>183</v>
      </c>
      <c r="AT155" s="210" t="s">
        <v>119</v>
      </c>
      <c r="AU155" s="210" t="s">
        <v>78</v>
      </c>
      <c r="AY155" s="18" t="s">
        <v>118</v>
      </c>
      <c r="BE155" s="211">
        <f>IF(N155="základní",J155,0)</f>
        <v>0</v>
      </c>
      <c r="BF155" s="211">
        <f>IF(N155="snížená",J155,0)</f>
        <v>0</v>
      </c>
      <c r="BG155" s="211">
        <f>IF(N155="zákl. přenesená",J155,0)</f>
        <v>0</v>
      </c>
      <c r="BH155" s="211">
        <f>IF(N155="sníž. přenesená",J155,0)</f>
        <v>0</v>
      </c>
      <c r="BI155" s="211">
        <f>IF(N155="nulová",J155,0)</f>
        <v>0</v>
      </c>
      <c r="BJ155" s="18" t="s">
        <v>117</v>
      </c>
      <c r="BK155" s="211">
        <f>ROUND(I155*H155,2)</f>
        <v>0</v>
      </c>
      <c r="BL155" s="18" t="s">
        <v>183</v>
      </c>
      <c r="BM155" s="210" t="s">
        <v>1327</v>
      </c>
    </row>
    <row r="156" spans="1:47" s="2" customFormat="1" ht="12">
      <c r="A156" s="39"/>
      <c r="B156" s="40"/>
      <c r="C156" s="41"/>
      <c r="D156" s="275" t="s">
        <v>967</v>
      </c>
      <c r="E156" s="41"/>
      <c r="F156" s="276" t="s">
        <v>1328</v>
      </c>
      <c r="G156" s="41"/>
      <c r="H156" s="41"/>
      <c r="I156" s="214"/>
      <c r="J156" s="41"/>
      <c r="K156" s="41"/>
      <c r="L156" s="45"/>
      <c r="M156" s="215"/>
      <c r="N156" s="216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967</v>
      </c>
      <c r="AU156" s="18" t="s">
        <v>78</v>
      </c>
    </row>
    <row r="157" spans="1:65" s="2" customFormat="1" ht="16.5" customHeight="1">
      <c r="A157" s="39"/>
      <c r="B157" s="40"/>
      <c r="C157" s="198" t="s">
        <v>212</v>
      </c>
      <c r="D157" s="198" t="s">
        <v>119</v>
      </c>
      <c r="E157" s="199" t="s">
        <v>1329</v>
      </c>
      <c r="F157" s="200" t="s">
        <v>1330</v>
      </c>
      <c r="G157" s="201" t="s">
        <v>127</v>
      </c>
      <c r="H157" s="202">
        <v>33.972</v>
      </c>
      <c r="I157" s="203"/>
      <c r="J157" s="204">
        <f>ROUND(I157*H157,2)</f>
        <v>0</v>
      </c>
      <c r="K157" s="205"/>
      <c r="L157" s="45"/>
      <c r="M157" s="206" t="s">
        <v>19</v>
      </c>
      <c r="N157" s="207" t="s">
        <v>41</v>
      </c>
      <c r="O157" s="85"/>
      <c r="P157" s="208">
        <f>O157*H157</f>
        <v>0</v>
      </c>
      <c r="Q157" s="208">
        <v>0</v>
      </c>
      <c r="R157" s="208">
        <f>Q157*H157</f>
        <v>0</v>
      </c>
      <c r="S157" s="208">
        <v>0</v>
      </c>
      <c r="T157" s="20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0" t="s">
        <v>183</v>
      </c>
      <c r="AT157" s="210" t="s">
        <v>119</v>
      </c>
      <c r="AU157" s="210" t="s">
        <v>78</v>
      </c>
      <c r="AY157" s="18" t="s">
        <v>118</v>
      </c>
      <c r="BE157" s="211">
        <f>IF(N157="základní",J157,0)</f>
        <v>0</v>
      </c>
      <c r="BF157" s="211">
        <f>IF(N157="snížená",J157,0)</f>
        <v>0</v>
      </c>
      <c r="BG157" s="211">
        <f>IF(N157="zákl. přenesená",J157,0)</f>
        <v>0</v>
      </c>
      <c r="BH157" s="211">
        <f>IF(N157="sníž. přenesená",J157,0)</f>
        <v>0</v>
      </c>
      <c r="BI157" s="211">
        <f>IF(N157="nulová",J157,0)</f>
        <v>0</v>
      </c>
      <c r="BJ157" s="18" t="s">
        <v>117</v>
      </c>
      <c r="BK157" s="211">
        <f>ROUND(I157*H157,2)</f>
        <v>0</v>
      </c>
      <c r="BL157" s="18" t="s">
        <v>183</v>
      </c>
      <c r="BM157" s="210" t="s">
        <v>1331</v>
      </c>
    </row>
    <row r="158" spans="1:47" s="2" customFormat="1" ht="12">
      <c r="A158" s="39"/>
      <c r="B158" s="40"/>
      <c r="C158" s="41"/>
      <c r="D158" s="275" t="s">
        <v>967</v>
      </c>
      <c r="E158" s="41"/>
      <c r="F158" s="276" t="s">
        <v>1332</v>
      </c>
      <c r="G158" s="41"/>
      <c r="H158" s="41"/>
      <c r="I158" s="214"/>
      <c r="J158" s="41"/>
      <c r="K158" s="41"/>
      <c r="L158" s="45"/>
      <c r="M158" s="215"/>
      <c r="N158" s="216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967</v>
      </c>
      <c r="AU158" s="18" t="s">
        <v>78</v>
      </c>
    </row>
    <row r="159" spans="1:63" s="11" customFormat="1" ht="22.8" customHeight="1">
      <c r="A159" s="11"/>
      <c r="B159" s="184"/>
      <c r="C159" s="185"/>
      <c r="D159" s="186" t="s">
        <v>67</v>
      </c>
      <c r="E159" s="273" t="s">
        <v>1333</v>
      </c>
      <c r="F159" s="273" t="s">
        <v>1334</v>
      </c>
      <c r="G159" s="185"/>
      <c r="H159" s="185"/>
      <c r="I159" s="188"/>
      <c r="J159" s="274">
        <f>BK159</f>
        <v>0</v>
      </c>
      <c r="K159" s="185"/>
      <c r="L159" s="190"/>
      <c r="M159" s="191"/>
      <c r="N159" s="192"/>
      <c r="O159" s="192"/>
      <c r="P159" s="193">
        <f>SUM(P160:P206)</f>
        <v>0</v>
      </c>
      <c r="Q159" s="192"/>
      <c r="R159" s="193">
        <f>SUM(R160:R206)</f>
        <v>0.30432373999999995</v>
      </c>
      <c r="S159" s="192"/>
      <c r="T159" s="194">
        <f>SUM(T160:T206)</f>
        <v>0</v>
      </c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R159" s="195" t="s">
        <v>78</v>
      </c>
      <c r="AT159" s="196" t="s">
        <v>67</v>
      </c>
      <c r="AU159" s="196" t="s">
        <v>76</v>
      </c>
      <c r="AY159" s="195" t="s">
        <v>118</v>
      </c>
      <c r="BK159" s="197">
        <f>SUM(BK160:BK206)</f>
        <v>0</v>
      </c>
    </row>
    <row r="160" spans="1:65" s="2" customFormat="1" ht="16.5" customHeight="1">
      <c r="A160" s="39"/>
      <c r="B160" s="40"/>
      <c r="C160" s="198" t="s">
        <v>216</v>
      </c>
      <c r="D160" s="198" t="s">
        <v>119</v>
      </c>
      <c r="E160" s="199" t="s">
        <v>1335</v>
      </c>
      <c r="F160" s="200" t="s">
        <v>1336</v>
      </c>
      <c r="G160" s="201" t="s">
        <v>127</v>
      </c>
      <c r="H160" s="202">
        <v>15.15</v>
      </c>
      <c r="I160" s="203"/>
      <c r="J160" s="204">
        <f>ROUND(I160*H160,2)</f>
        <v>0</v>
      </c>
      <c r="K160" s="205"/>
      <c r="L160" s="45"/>
      <c r="M160" s="206" t="s">
        <v>19</v>
      </c>
      <c r="N160" s="207" t="s">
        <v>41</v>
      </c>
      <c r="O160" s="85"/>
      <c r="P160" s="208">
        <f>O160*H160</f>
        <v>0</v>
      </c>
      <c r="Q160" s="208">
        <v>7E-05</v>
      </c>
      <c r="R160" s="208">
        <f>Q160*H160</f>
        <v>0.0010605</v>
      </c>
      <c r="S160" s="208">
        <v>0</v>
      </c>
      <c r="T160" s="20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0" t="s">
        <v>183</v>
      </c>
      <c r="AT160" s="210" t="s">
        <v>119</v>
      </c>
      <c r="AU160" s="210" t="s">
        <v>78</v>
      </c>
      <c r="AY160" s="18" t="s">
        <v>118</v>
      </c>
      <c r="BE160" s="211">
        <f>IF(N160="základní",J160,0)</f>
        <v>0</v>
      </c>
      <c r="BF160" s="211">
        <f>IF(N160="snížená",J160,0)</f>
        <v>0</v>
      </c>
      <c r="BG160" s="211">
        <f>IF(N160="zákl. přenesená",J160,0)</f>
        <v>0</v>
      </c>
      <c r="BH160" s="211">
        <f>IF(N160="sníž. přenesená",J160,0)</f>
        <v>0</v>
      </c>
      <c r="BI160" s="211">
        <f>IF(N160="nulová",J160,0)</f>
        <v>0</v>
      </c>
      <c r="BJ160" s="18" t="s">
        <v>117</v>
      </c>
      <c r="BK160" s="211">
        <f>ROUND(I160*H160,2)</f>
        <v>0</v>
      </c>
      <c r="BL160" s="18" t="s">
        <v>183</v>
      </c>
      <c r="BM160" s="210" t="s">
        <v>1337</v>
      </c>
    </row>
    <row r="161" spans="1:47" s="2" customFormat="1" ht="12">
      <c r="A161" s="39"/>
      <c r="B161" s="40"/>
      <c r="C161" s="41"/>
      <c r="D161" s="275" t="s">
        <v>967</v>
      </c>
      <c r="E161" s="41"/>
      <c r="F161" s="276" t="s">
        <v>1338</v>
      </c>
      <c r="G161" s="41"/>
      <c r="H161" s="41"/>
      <c r="I161" s="214"/>
      <c r="J161" s="41"/>
      <c r="K161" s="41"/>
      <c r="L161" s="45"/>
      <c r="M161" s="215"/>
      <c r="N161" s="216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967</v>
      </c>
      <c r="AU161" s="18" t="s">
        <v>78</v>
      </c>
    </row>
    <row r="162" spans="1:65" s="2" customFormat="1" ht="16.5" customHeight="1">
      <c r="A162" s="39"/>
      <c r="B162" s="40"/>
      <c r="C162" s="198" t="s">
        <v>220</v>
      </c>
      <c r="D162" s="198" t="s">
        <v>119</v>
      </c>
      <c r="E162" s="199" t="s">
        <v>1339</v>
      </c>
      <c r="F162" s="200" t="s">
        <v>1340</v>
      </c>
      <c r="G162" s="201" t="s">
        <v>127</v>
      </c>
      <c r="H162" s="202">
        <v>15.15</v>
      </c>
      <c r="I162" s="203"/>
      <c r="J162" s="204">
        <f>ROUND(I162*H162,2)</f>
        <v>0</v>
      </c>
      <c r="K162" s="205"/>
      <c r="L162" s="45"/>
      <c r="M162" s="206" t="s">
        <v>19</v>
      </c>
      <c r="N162" s="207" t="s">
        <v>41</v>
      </c>
      <c r="O162" s="85"/>
      <c r="P162" s="208">
        <f>O162*H162</f>
        <v>0</v>
      </c>
      <c r="Q162" s="208">
        <v>0.00014</v>
      </c>
      <c r="R162" s="208">
        <f>Q162*H162</f>
        <v>0.002121</v>
      </c>
      <c r="S162" s="208">
        <v>0</v>
      </c>
      <c r="T162" s="20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0" t="s">
        <v>183</v>
      </c>
      <c r="AT162" s="210" t="s">
        <v>119</v>
      </c>
      <c r="AU162" s="210" t="s">
        <v>78</v>
      </c>
      <c r="AY162" s="18" t="s">
        <v>118</v>
      </c>
      <c r="BE162" s="211">
        <f>IF(N162="základní",J162,0)</f>
        <v>0</v>
      </c>
      <c r="BF162" s="211">
        <f>IF(N162="snížená",J162,0)</f>
        <v>0</v>
      </c>
      <c r="BG162" s="211">
        <f>IF(N162="zákl. přenesená",J162,0)</f>
        <v>0</v>
      </c>
      <c r="BH162" s="211">
        <f>IF(N162="sníž. přenesená",J162,0)</f>
        <v>0</v>
      </c>
      <c r="BI162" s="211">
        <f>IF(N162="nulová",J162,0)</f>
        <v>0</v>
      </c>
      <c r="BJ162" s="18" t="s">
        <v>117</v>
      </c>
      <c r="BK162" s="211">
        <f>ROUND(I162*H162,2)</f>
        <v>0</v>
      </c>
      <c r="BL162" s="18" t="s">
        <v>183</v>
      </c>
      <c r="BM162" s="210" t="s">
        <v>1341</v>
      </c>
    </row>
    <row r="163" spans="1:47" s="2" customFormat="1" ht="12">
      <c r="A163" s="39"/>
      <c r="B163" s="40"/>
      <c r="C163" s="41"/>
      <c r="D163" s="275" t="s">
        <v>967</v>
      </c>
      <c r="E163" s="41"/>
      <c r="F163" s="276" t="s">
        <v>1342</v>
      </c>
      <c r="G163" s="41"/>
      <c r="H163" s="41"/>
      <c r="I163" s="214"/>
      <c r="J163" s="41"/>
      <c r="K163" s="41"/>
      <c r="L163" s="45"/>
      <c r="M163" s="215"/>
      <c r="N163" s="216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967</v>
      </c>
      <c r="AU163" s="18" t="s">
        <v>78</v>
      </c>
    </row>
    <row r="164" spans="1:65" s="2" customFormat="1" ht="16.5" customHeight="1">
      <c r="A164" s="39"/>
      <c r="B164" s="40"/>
      <c r="C164" s="198" t="s">
        <v>224</v>
      </c>
      <c r="D164" s="198" t="s">
        <v>119</v>
      </c>
      <c r="E164" s="199" t="s">
        <v>1343</v>
      </c>
      <c r="F164" s="200" t="s">
        <v>1344</v>
      </c>
      <c r="G164" s="201" t="s">
        <v>127</v>
      </c>
      <c r="H164" s="202">
        <v>15.15</v>
      </c>
      <c r="I164" s="203"/>
      <c r="J164" s="204">
        <f>ROUND(I164*H164,2)</f>
        <v>0</v>
      </c>
      <c r="K164" s="205"/>
      <c r="L164" s="45"/>
      <c r="M164" s="206" t="s">
        <v>19</v>
      </c>
      <c r="N164" s="207" t="s">
        <v>41</v>
      </c>
      <c r="O164" s="85"/>
      <c r="P164" s="208">
        <f>O164*H164</f>
        <v>0</v>
      </c>
      <c r="Q164" s="208">
        <v>0.00014</v>
      </c>
      <c r="R164" s="208">
        <f>Q164*H164</f>
        <v>0.002121</v>
      </c>
      <c r="S164" s="208">
        <v>0</v>
      </c>
      <c r="T164" s="20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0" t="s">
        <v>183</v>
      </c>
      <c r="AT164" s="210" t="s">
        <v>119</v>
      </c>
      <c r="AU164" s="210" t="s">
        <v>78</v>
      </c>
      <c r="AY164" s="18" t="s">
        <v>118</v>
      </c>
      <c r="BE164" s="211">
        <f>IF(N164="základní",J164,0)</f>
        <v>0</v>
      </c>
      <c r="BF164" s="211">
        <f>IF(N164="snížená",J164,0)</f>
        <v>0</v>
      </c>
      <c r="BG164" s="211">
        <f>IF(N164="zákl. přenesená",J164,0)</f>
        <v>0</v>
      </c>
      <c r="BH164" s="211">
        <f>IF(N164="sníž. přenesená",J164,0)</f>
        <v>0</v>
      </c>
      <c r="BI164" s="211">
        <f>IF(N164="nulová",J164,0)</f>
        <v>0</v>
      </c>
      <c r="BJ164" s="18" t="s">
        <v>117</v>
      </c>
      <c r="BK164" s="211">
        <f>ROUND(I164*H164,2)</f>
        <v>0</v>
      </c>
      <c r="BL164" s="18" t="s">
        <v>183</v>
      </c>
      <c r="BM164" s="210" t="s">
        <v>1345</v>
      </c>
    </row>
    <row r="165" spans="1:47" s="2" customFormat="1" ht="12">
      <c r="A165" s="39"/>
      <c r="B165" s="40"/>
      <c r="C165" s="41"/>
      <c r="D165" s="275" t="s">
        <v>967</v>
      </c>
      <c r="E165" s="41"/>
      <c r="F165" s="276" t="s">
        <v>1346</v>
      </c>
      <c r="G165" s="41"/>
      <c r="H165" s="41"/>
      <c r="I165" s="214"/>
      <c r="J165" s="41"/>
      <c r="K165" s="41"/>
      <c r="L165" s="45"/>
      <c r="M165" s="215"/>
      <c r="N165" s="216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967</v>
      </c>
      <c r="AU165" s="18" t="s">
        <v>78</v>
      </c>
    </row>
    <row r="166" spans="1:65" s="2" customFormat="1" ht="16.5" customHeight="1">
      <c r="A166" s="39"/>
      <c r="B166" s="40"/>
      <c r="C166" s="198" t="s">
        <v>228</v>
      </c>
      <c r="D166" s="198" t="s">
        <v>119</v>
      </c>
      <c r="E166" s="199" t="s">
        <v>1347</v>
      </c>
      <c r="F166" s="200" t="s">
        <v>1348</v>
      </c>
      <c r="G166" s="201" t="s">
        <v>127</v>
      </c>
      <c r="H166" s="202">
        <v>16.205</v>
      </c>
      <c r="I166" s="203"/>
      <c r="J166" s="204">
        <f>ROUND(I166*H166,2)</f>
        <v>0</v>
      </c>
      <c r="K166" s="205"/>
      <c r="L166" s="45"/>
      <c r="M166" s="206" t="s">
        <v>19</v>
      </c>
      <c r="N166" s="207" t="s">
        <v>41</v>
      </c>
      <c r="O166" s="85"/>
      <c r="P166" s="208">
        <f>O166*H166</f>
        <v>0</v>
      </c>
      <c r="Q166" s="208">
        <v>0</v>
      </c>
      <c r="R166" s="208">
        <f>Q166*H166</f>
        <v>0</v>
      </c>
      <c r="S166" s="208">
        <v>0</v>
      </c>
      <c r="T166" s="20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0" t="s">
        <v>183</v>
      </c>
      <c r="AT166" s="210" t="s">
        <v>119</v>
      </c>
      <c r="AU166" s="210" t="s">
        <v>78</v>
      </c>
      <c r="AY166" s="18" t="s">
        <v>118</v>
      </c>
      <c r="BE166" s="211">
        <f>IF(N166="základní",J166,0)</f>
        <v>0</v>
      </c>
      <c r="BF166" s="211">
        <f>IF(N166="snížená",J166,0)</f>
        <v>0</v>
      </c>
      <c r="BG166" s="211">
        <f>IF(N166="zákl. přenesená",J166,0)</f>
        <v>0</v>
      </c>
      <c r="BH166" s="211">
        <f>IF(N166="sníž. přenesená",J166,0)</f>
        <v>0</v>
      </c>
      <c r="BI166" s="211">
        <f>IF(N166="nulová",J166,0)</f>
        <v>0</v>
      </c>
      <c r="BJ166" s="18" t="s">
        <v>117</v>
      </c>
      <c r="BK166" s="211">
        <f>ROUND(I166*H166,2)</f>
        <v>0</v>
      </c>
      <c r="BL166" s="18" t="s">
        <v>183</v>
      </c>
      <c r="BM166" s="210" t="s">
        <v>1349</v>
      </c>
    </row>
    <row r="167" spans="1:47" s="2" customFormat="1" ht="12">
      <c r="A167" s="39"/>
      <c r="B167" s="40"/>
      <c r="C167" s="41"/>
      <c r="D167" s="275" t="s">
        <v>967</v>
      </c>
      <c r="E167" s="41"/>
      <c r="F167" s="276" t="s">
        <v>1350</v>
      </c>
      <c r="G167" s="41"/>
      <c r="H167" s="41"/>
      <c r="I167" s="214"/>
      <c r="J167" s="41"/>
      <c r="K167" s="41"/>
      <c r="L167" s="45"/>
      <c r="M167" s="215"/>
      <c r="N167" s="216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967</v>
      </c>
      <c r="AU167" s="18" t="s">
        <v>78</v>
      </c>
    </row>
    <row r="168" spans="1:51" s="12" customFormat="1" ht="12">
      <c r="A168" s="12"/>
      <c r="B168" s="233"/>
      <c r="C168" s="234"/>
      <c r="D168" s="212" t="s">
        <v>762</v>
      </c>
      <c r="E168" s="235" t="s">
        <v>19</v>
      </c>
      <c r="F168" s="236" t="s">
        <v>1351</v>
      </c>
      <c r="G168" s="234"/>
      <c r="H168" s="237">
        <v>1.9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T168" s="243" t="s">
        <v>762</v>
      </c>
      <c r="AU168" s="243" t="s">
        <v>78</v>
      </c>
      <c r="AV168" s="12" t="s">
        <v>78</v>
      </c>
      <c r="AW168" s="12" t="s">
        <v>764</v>
      </c>
      <c r="AX168" s="12" t="s">
        <v>68</v>
      </c>
      <c r="AY168" s="243" t="s">
        <v>118</v>
      </c>
    </row>
    <row r="169" spans="1:51" s="12" customFormat="1" ht="12">
      <c r="A169" s="12"/>
      <c r="B169" s="233"/>
      <c r="C169" s="234"/>
      <c r="D169" s="212" t="s">
        <v>762</v>
      </c>
      <c r="E169" s="235" t="s">
        <v>19</v>
      </c>
      <c r="F169" s="236" t="s">
        <v>1352</v>
      </c>
      <c r="G169" s="234"/>
      <c r="H169" s="237">
        <v>4.47</v>
      </c>
      <c r="I169" s="238"/>
      <c r="J169" s="234"/>
      <c r="K169" s="234"/>
      <c r="L169" s="239"/>
      <c r="M169" s="240"/>
      <c r="N169" s="241"/>
      <c r="O169" s="241"/>
      <c r="P169" s="241"/>
      <c r="Q169" s="241"/>
      <c r="R169" s="241"/>
      <c r="S169" s="241"/>
      <c r="T169" s="24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T169" s="243" t="s">
        <v>762</v>
      </c>
      <c r="AU169" s="243" t="s">
        <v>78</v>
      </c>
      <c r="AV169" s="12" t="s">
        <v>78</v>
      </c>
      <c r="AW169" s="12" t="s">
        <v>764</v>
      </c>
      <c r="AX169" s="12" t="s">
        <v>68</v>
      </c>
      <c r="AY169" s="243" t="s">
        <v>118</v>
      </c>
    </row>
    <row r="170" spans="1:51" s="12" customFormat="1" ht="12">
      <c r="A170" s="12"/>
      <c r="B170" s="233"/>
      <c r="C170" s="234"/>
      <c r="D170" s="212" t="s">
        <v>762</v>
      </c>
      <c r="E170" s="235" t="s">
        <v>19</v>
      </c>
      <c r="F170" s="236" t="s">
        <v>1353</v>
      </c>
      <c r="G170" s="234"/>
      <c r="H170" s="237">
        <v>1.6</v>
      </c>
      <c r="I170" s="238"/>
      <c r="J170" s="234"/>
      <c r="K170" s="234"/>
      <c r="L170" s="239"/>
      <c r="M170" s="240"/>
      <c r="N170" s="241"/>
      <c r="O170" s="241"/>
      <c r="P170" s="241"/>
      <c r="Q170" s="241"/>
      <c r="R170" s="241"/>
      <c r="S170" s="241"/>
      <c r="T170" s="24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T170" s="243" t="s">
        <v>762</v>
      </c>
      <c r="AU170" s="243" t="s">
        <v>78</v>
      </c>
      <c r="AV170" s="12" t="s">
        <v>78</v>
      </c>
      <c r="AW170" s="12" t="s">
        <v>764</v>
      </c>
      <c r="AX170" s="12" t="s">
        <v>68</v>
      </c>
      <c r="AY170" s="243" t="s">
        <v>118</v>
      </c>
    </row>
    <row r="171" spans="1:51" s="12" customFormat="1" ht="12">
      <c r="A171" s="12"/>
      <c r="B171" s="233"/>
      <c r="C171" s="234"/>
      <c r="D171" s="212" t="s">
        <v>762</v>
      </c>
      <c r="E171" s="235" t="s">
        <v>19</v>
      </c>
      <c r="F171" s="236" t="s">
        <v>1354</v>
      </c>
      <c r="G171" s="234"/>
      <c r="H171" s="237">
        <v>4.085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T171" s="243" t="s">
        <v>762</v>
      </c>
      <c r="AU171" s="243" t="s">
        <v>78</v>
      </c>
      <c r="AV171" s="12" t="s">
        <v>78</v>
      </c>
      <c r="AW171" s="12" t="s">
        <v>764</v>
      </c>
      <c r="AX171" s="12" t="s">
        <v>68</v>
      </c>
      <c r="AY171" s="243" t="s">
        <v>118</v>
      </c>
    </row>
    <row r="172" spans="1:51" s="12" customFormat="1" ht="12">
      <c r="A172" s="12"/>
      <c r="B172" s="233"/>
      <c r="C172" s="234"/>
      <c r="D172" s="212" t="s">
        <v>762</v>
      </c>
      <c r="E172" s="235" t="s">
        <v>19</v>
      </c>
      <c r="F172" s="236" t="s">
        <v>1355</v>
      </c>
      <c r="G172" s="234"/>
      <c r="H172" s="237">
        <v>4.15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T172" s="243" t="s">
        <v>762</v>
      </c>
      <c r="AU172" s="243" t="s">
        <v>78</v>
      </c>
      <c r="AV172" s="12" t="s">
        <v>78</v>
      </c>
      <c r="AW172" s="12" t="s">
        <v>764</v>
      </c>
      <c r="AX172" s="12" t="s">
        <v>68</v>
      </c>
      <c r="AY172" s="243" t="s">
        <v>118</v>
      </c>
    </row>
    <row r="173" spans="1:51" s="14" customFormat="1" ht="12">
      <c r="A173" s="14"/>
      <c r="B173" s="256"/>
      <c r="C173" s="257"/>
      <c r="D173" s="212" t="s">
        <v>762</v>
      </c>
      <c r="E173" s="258" t="s">
        <v>19</v>
      </c>
      <c r="F173" s="259" t="s">
        <v>905</v>
      </c>
      <c r="G173" s="257"/>
      <c r="H173" s="260">
        <v>16.205</v>
      </c>
      <c r="I173" s="261"/>
      <c r="J173" s="257"/>
      <c r="K173" s="257"/>
      <c r="L173" s="262"/>
      <c r="M173" s="263"/>
      <c r="N173" s="264"/>
      <c r="O173" s="264"/>
      <c r="P173" s="264"/>
      <c r="Q173" s="264"/>
      <c r="R173" s="264"/>
      <c r="S173" s="264"/>
      <c r="T173" s="26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6" t="s">
        <v>762</v>
      </c>
      <c r="AU173" s="266" t="s">
        <v>78</v>
      </c>
      <c r="AV173" s="14" t="s">
        <v>117</v>
      </c>
      <c r="AW173" s="14" t="s">
        <v>764</v>
      </c>
      <c r="AX173" s="14" t="s">
        <v>76</v>
      </c>
      <c r="AY173" s="266" t="s">
        <v>118</v>
      </c>
    </row>
    <row r="174" spans="1:65" s="2" customFormat="1" ht="16.5" customHeight="1">
      <c r="A174" s="39"/>
      <c r="B174" s="40"/>
      <c r="C174" s="198" t="s">
        <v>231</v>
      </c>
      <c r="D174" s="198" t="s">
        <v>119</v>
      </c>
      <c r="E174" s="199" t="s">
        <v>1356</v>
      </c>
      <c r="F174" s="200" t="s">
        <v>1357</v>
      </c>
      <c r="G174" s="201" t="s">
        <v>127</v>
      </c>
      <c r="H174" s="202">
        <v>16.205</v>
      </c>
      <c r="I174" s="203"/>
      <c r="J174" s="204">
        <f>ROUND(I174*H174,2)</f>
        <v>0</v>
      </c>
      <c r="K174" s="205"/>
      <c r="L174" s="45"/>
      <c r="M174" s="206" t="s">
        <v>19</v>
      </c>
      <c r="N174" s="207" t="s">
        <v>41</v>
      </c>
      <c r="O174" s="85"/>
      <c r="P174" s="208">
        <f>O174*H174</f>
        <v>0</v>
      </c>
      <c r="Q174" s="208">
        <v>0.00014</v>
      </c>
      <c r="R174" s="208">
        <f>Q174*H174</f>
        <v>0.0022686999999999994</v>
      </c>
      <c r="S174" s="208">
        <v>0</v>
      </c>
      <c r="T174" s="20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0" t="s">
        <v>183</v>
      </c>
      <c r="AT174" s="210" t="s">
        <v>119</v>
      </c>
      <c r="AU174" s="210" t="s">
        <v>78</v>
      </c>
      <c r="AY174" s="18" t="s">
        <v>118</v>
      </c>
      <c r="BE174" s="211">
        <f>IF(N174="základní",J174,0)</f>
        <v>0</v>
      </c>
      <c r="BF174" s="211">
        <f>IF(N174="snížená",J174,0)</f>
        <v>0</v>
      </c>
      <c r="BG174" s="211">
        <f>IF(N174="zákl. přenesená",J174,0)</f>
        <v>0</v>
      </c>
      <c r="BH174" s="211">
        <f>IF(N174="sníž. přenesená",J174,0)</f>
        <v>0</v>
      </c>
      <c r="BI174" s="211">
        <f>IF(N174="nulová",J174,0)</f>
        <v>0</v>
      </c>
      <c r="BJ174" s="18" t="s">
        <v>117</v>
      </c>
      <c r="BK174" s="211">
        <f>ROUND(I174*H174,2)</f>
        <v>0</v>
      </c>
      <c r="BL174" s="18" t="s">
        <v>183</v>
      </c>
      <c r="BM174" s="210" t="s">
        <v>1358</v>
      </c>
    </row>
    <row r="175" spans="1:47" s="2" customFormat="1" ht="12">
      <c r="A175" s="39"/>
      <c r="B175" s="40"/>
      <c r="C175" s="41"/>
      <c r="D175" s="275" t="s">
        <v>967</v>
      </c>
      <c r="E175" s="41"/>
      <c r="F175" s="276" t="s">
        <v>1359</v>
      </c>
      <c r="G175" s="41"/>
      <c r="H175" s="41"/>
      <c r="I175" s="214"/>
      <c r="J175" s="41"/>
      <c r="K175" s="41"/>
      <c r="L175" s="45"/>
      <c r="M175" s="215"/>
      <c r="N175" s="216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967</v>
      </c>
      <c r="AU175" s="18" t="s">
        <v>78</v>
      </c>
    </row>
    <row r="176" spans="1:65" s="2" customFormat="1" ht="16.5" customHeight="1">
      <c r="A176" s="39"/>
      <c r="B176" s="40"/>
      <c r="C176" s="198" t="s">
        <v>235</v>
      </c>
      <c r="D176" s="198" t="s">
        <v>119</v>
      </c>
      <c r="E176" s="199" t="s">
        <v>1360</v>
      </c>
      <c r="F176" s="200" t="s">
        <v>1361</v>
      </c>
      <c r="G176" s="201" t="s">
        <v>127</v>
      </c>
      <c r="H176" s="202">
        <v>16.205</v>
      </c>
      <c r="I176" s="203"/>
      <c r="J176" s="204">
        <f>ROUND(I176*H176,2)</f>
        <v>0</v>
      </c>
      <c r="K176" s="205"/>
      <c r="L176" s="45"/>
      <c r="M176" s="206" t="s">
        <v>19</v>
      </c>
      <c r="N176" s="207" t="s">
        <v>41</v>
      </c>
      <c r="O176" s="85"/>
      <c r="P176" s="208">
        <f>O176*H176</f>
        <v>0</v>
      </c>
      <c r="Q176" s="208">
        <v>0.00014</v>
      </c>
      <c r="R176" s="208">
        <f>Q176*H176</f>
        <v>0.0022686999999999994</v>
      </c>
      <c r="S176" s="208">
        <v>0</v>
      </c>
      <c r="T176" s="20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0" t="s">
        <v>183</v>
      </c>
      <c r="AT176" s="210" t="s">
        <v>119</v>
      </c>
      <c r="AU176" s="210" t="s">
        <v>78</v>
      </c>
      <c r="AY176" s="18" t="s">
        <v>118</v>
      </c>
      <c r="BE176" s="211">
        <f>IF(N176="základní",J176,0)</f>
        <v>0</v>
      </c>
      <c r="BF176" s="211">
        <f>IF(N176="snížená",J176,0)</f>
        <v>0</v>
      </c>
      <c r="BG176" s="211">
        <f>IF(N176="zákl. přenesená",J176,0)</f>
        <v>0</v>
      </c>
      <c r="BH176" s="211">
        <f>IF(N176="sníž. přenesená",J176,0)</f>
        <v>0</v>
      </c>
      <c r="BI176" s="211">
        <f>IF(N176="nulová",J176,0)</f>
        <v>0</v>
      </c>
      <c r="BJ176" s="18" t="s">
        <v>117</v>
      </c>
      <c r="BK176" s="211">
        <f>ROUND(I176*H176,2)</f>
        <v>0</v>
      </c>
      <c r="BL176" s="18" t="s">
        <v>183</v>
      </c>
      <c r="BM176" s="210" t="s">
        <v>1362</v>
      </c>
    </row>
    <row r="177" spans="1:47" s="2" customFormat="1" ht="12">
      <c r="A177" s="39"/>
      <c r="B177" s="40"/>
      <c r="C177" s="41"/>
      <c r="D177" s="275" t="s">
        <v>967</v>
      </c>
      <c r="E177" s="41"/>
      <c r="F177" s="276" t="s">
        <v>1363</v>
      </c>
      <c r="G177" s="41"/>
      <c r="H177" s="41"/>
      <c r="I177" s="214"/>
      <c r="J177" s="41"/>
      <c r="K177" s="41"/>
      <c r="L177" s="45"/>
      <c r="M177" s="215"/>
      <c r="N177" s="216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967</v>
      </c>
      <c r="AU177" s="18" t="s">
        <v>78</v>
      </c>
    </row>
    <row r="178" spans="1:65" s="2" customFormat="1" ht="16.5" customHeight="1">
      <c r="A178" s="39"/>
      <c r="B178" s="40"/>
      <c r="C178" s="198" t="s">
        <v>239</v>
      </c>
      <c r="D178" s="198" t="s">
        <v>119</v>
      </c>
      <c r="E178" s="199" t="s">
        <v>1364</v>
      </c>
      <c r="F178" s="200" t="s">
        <v>1365</v>
      </c>
      <c r="G178" s="201" t="s">
        <v>127</v>
      </c>
      <c r="H178" s="202">
        <v>16.205</v>
      </c>
      <c r="I178" s="203"/>
      <c r="J178" s="204">
        <f>ROUND(I178*H178,2)</f>
        <v>0</v>
      </c>
      <c r="K178" s="205"/>
      <c r="L178" s="45"/>
      <c r="M178" s="206" t="s">
        <v>19</v>
      </c>
      <c r="N178" s="207" t="s">
        <v>41</v>
      </c>
      <c r="O178" s="85"/>
      <c r="P178" s="208">
        <f>O178*H178</f>
        <v>0</v>
      </c>
      <c r="Q178" s="208">
        <v>0.00014</v>
      </c>
      <c r="R178" s="208">
        <f>Q178*H178</f>
        <v>0.0022686999999999994</v>
      </c>
      <c r="S178" s="208">
        <v>0</v>
      </c>
      <c r="T178" s="20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0" t="s">
        <v>183</v>
      </c>
      <c r="AT178" s="210" t="s">
        <v>119</v>
      </c>
      <c r="AU178" s="210" t="s">
        <v>78</v>
      </c>
      <c r="AY178" s="18" t="s">
        <v>118</v>
      </c>
      <c r="BE178" s="211">
        <f>IF(N178="základní",J178,0)</f>
        <v>0</v>
      </c>
      <c r="BF178" s="211">
        <f>IF(N178="snížená",J178,0)</f>
        <v>0</v>
      </c>
      <c r="BG178" s="211">
        <f>IF(N178="zákl. přenesená",J178,0)</f>
        <v>0</v>
      </c>
      <c r="BH178" s="211">
        <f>IF(N178="sníž. přenesená",J178,0)</f>
        <v>0</v>
      </c>
      <c r="BI178" s="211">
        <f>IF(N178="nulová",J178,0)</f>
        <v>0</v>
      </c>
      <c r="BJ178" s="18" t="s">
        <v>117</v>
      </c>
      <c r="BK178" s="211">
        <f>ROUND(I178*H178,2)</f>
        <v>0</v>
      </c>
      <c r="BL178" s="18" t="s">
        <v>183</v>
      </c>
      <c r="BM178" s="210" t="s">
        <v>1366</v>
      </c>
    </row>
    <row r="179" spans="1:47" s="2" customFormat="1" ht="12">
      <c r="A179" s="39"/>
      <c r="B179" s="40"/>
      <c r="C179" s="41"/>
      <c r="D179" s="275" t="s">
        <v>967</v>
      </c>
      <c r="E179" s="41"/>
      <c r="F179" s="276" t="s">
        <v>1367</v>
      </c>
      <c r="G179" s="41"/>
      <c r="H179" s="41"/>
      <c r="I179" s="214"/>
      <c r="J179" s="41"/>
      <c r="K179" s="41"/>
      <c r="L179" s="45"/>
      <c r="M179" s="215"/>
      <c r="N179" s="216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967</v>
      </c>
      <c r="AU179" s="18" t="s">
        <v>78</v>
      </c>
    </row>
    <row r="180" spans="1:65" s="2" customFormat="1" ht="16.5" customHeight="1">
      <c r="A180" s="39"/>
      <c r="B180" s="40"/>
      <c r="C180" s="198" t="s">
        <v>243</v>
      </c>
      <c r="D180" s="198" t="s">
        <v>119</v>
      </c>
      <c r="E180" s="199" t="s">
        <v>1368</v>
      </c>
      <c r="F180" s="200" t="s">
        <v>1369</v>
      </c>
      <c r="G180" s="201" t="s">
        <v>127</v>
      </c>
      <c r="H180" s="202">
        <v>239.206</v>
      </c>
      <c r="I180" s="203"/>
      <c r="J180" s="204">
        <f>ROUND(I180*H180,2)</f>
        <v>0</v>
      </c>
      <c r="K180" s="205"/>
      <c r="L180" s="45"/>
      <c r="M180" s="206" t="s">
        <v>19</v>
      </c>
      <c r="N180" s="207" t="s">
        <v>41</v>
      </c>
      <c r="O180" s="85"/>
      <c r="P180" s="208">
        <f>O180*H180</f>
        <v>0</v>
      </c>
      <c r="Q180" s="208">
        <v>0</v>
      </c>
      <c r="R180" s="208">
        <f>Q180*H180</f>
        <v>0</v>
      </c>
      <c r="S180" s="208">
        <v>0</v>
      </c>
      <c r="T180" s="20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0" t="s">
        <v>183</v>
      </c>
      <c r="AT180" s="210" t="s">
        <v>119</v>
      </c>
      <c r="AU180" s="210" t="s">
        <v>78</v>
      </c>
      <c r="AY180" s="18" t="s">
        <v>118</v>
      </c>
      <c r="BE180" s="211">
        <f>IF(N180="základní",J180,0)</f>
        <v>0</v>
      </c>
      <c r="BF180" s="211">
        <f>IF(N180="snížená",J180,0)</f>
        <v>0</v>
      </c>
      <c r="BG180" s="211">
        <f>IF(N180="zákl. přenesená",J180,0)</f>
        <v>0</v>
      </c>
      <c r="BH180" s="211">
        <f>IF(N180="sníž. přenesená",J180,0)</f>
        <v>0</v>
      </c>
      <c r="BI180" s="211">
        <f>IF(N180="nulová",J180,0)</f>
        <v>0</v>
      </c>
      <c r="BJ180" s="18" t="s">
        <v>117</v>
      </c>
      <c r="BK180" s="211">
        <f>ROUND(I180*H180,2)</f>
        <v>0</v>
      </c>
      <c r="BL180" s="18" t="s">
        <v>183</v>
      </c>
      <c r="BM180" s="210" t="s">
        <v>1370</v>
      </c>
    </row>
    <row r="181" spans="1:47" s="2" customFormat="1" ht="12">
      <c r="A181" s="39"/>
      <c r="B181" s="40"/>
      <c r="C181" s="41"/>
      <c r="D181" s="275" t="s">
        <v>967</v>
      </c>
      <c r="E181" s="41"/>
      <c r="F181" s="276" t="s">
        <v>1371</v>
      </c>
      <c r="G181" s="41"/>
      <c r="H181" s="41"/>
      <c r="I181" s="214"/>
      <c r="J181" s="41"/>
      <c r="K181" s="41"/>
      <c r="L181" s="45"/>
      <c r="M181" s="215"/>
      <c r="N181" s="216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967</v>
      </c>
      <c r="AU181" s="18" t="s">
        <v>78</v>
      </c>
    </row>
    <row r="182" spans="1:51" s="12" customFormat="1" ht="12">
      <c r="A182" s="12"/>
      <c r="B182" s="233"/>
      <c r="C182" s="234"/>
      <c r="D182" s="212" t="s">
        <v>762</v>
      </c>
      <c r="E182" s="235" t="s">
        <v>19</v>
      </c>
      <c r="F182" s="236" t="s">
        <v>1372</v>
      </c>
      <c r="G182" s="234"/>
      <c r="H182" s="237">
        <v>32.184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T182" s="243" t="s">
        <v>762</v>
      </c>
      <c r="AU182" s="243" t="s">
        <v>78</v>
      </c>
      <c r="AV182" s="12" t="s">
        <v>78</v>
      </c>
      <c r="AW182" s="12" t="s">
        <v>764</v>
      </c>
      <c r="AX182" s="12" t="s">
        <v>68</v>
      </c>
      <c r="AY182" s="243" t="s">
        <v>118</v>
      </c>
    </row>
    <row r="183" spans="1:51" s="12" customFormat="1" ht="12">
      <c r="A183" s="12"/>
      <c r="B183" s="233"/>
      <c r="C183" s="234"/>
      <c r="D183" s="212" t="s">
        <v>762</v>
      </c>
      <c r="E183" s="235" t="s">
        <v>19</v>
      </c>
      <c r="F183" s="236" t="s">
        <v>1373</v>
      </c>
      <c r="G183" s="234"/>
      <c r="H183" s="237">
        <v>21.331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T183" s="243" t="s">
        <v>762</v>
      </c>
      <c r="AU183" s="243" t="s">
        <v>78</v>
      </c>
      <c r="AV183" s="12" t="s">
        <v>78</v>
      </c>
      <c r="AW183" s="12" t="s">
        <v>764</v>
      </c>
      <c r="AX183" s="12" t="s">
        <v>68</v>
      </c>
      <c r="AY183" s="243" t="s">
        <v>118</v>
      </c>
    </row>
    <row r="184" spans="1:51" s="12" customFormat="1" ht="12">
      <c r="A184" s="12"/>
      <c r="B184" s="233"/>
      <c r="C184" s="234"/>
      <c r="D184" s="212" t="s">
        <v>762</v>
      </c>
      <c r="E184" s="235" t="s">
        <v>19</v>
      </c>
      <c r="F184" s="236" t="s">
        <v>1374</v>
      </c>
      <c r="G184" s="234"/>
      <c r="H184" s="237">
        <v>34.314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T184" s="243" t="s">
        <v>762</v>
      </c>
      <c r="AU184" s="243" t="s">
        <v>78</v>
      </c>
      <c r="AV184" s="12" t="s">
        <v>78</v>
      </c>
      <c r="AW184" s="12" t="s">
        <v>764</v>
      </c>
      <c r="AX184" s="12" t="s">
        <v>68</v>
      </c>
      <c r="AY184" s="243" t="s">
        <v>118</v>
      </c>
    </row>
    <row r="185" spans="1:51" s="12" customFormat="1" ht="12">
      <c r="A185" s="12"/>
      <c r="B185" s="233"/>
      <c r="C185" s="234"/>
      <c r="D185" s="212" t="s">
        <v>762</v>
      </c>
      <c r="E185" s="235" t="s">
        <v>19</v>
      </c>
      <c r="F185" s="236" t="s">
        <v>1373</v>
      </c>
      <c r="G185" s="234"/>
      <c r="H185" s="237">
        <v>21.331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T185" s="243" t="s">
        <v>762</v>
      </c>
      <c r="AU185" s="243" t="s">
        <v>78</v>
      </c>
      <c r="AV185" s="12" t="s">
        <v>78</v>
      </c>
      <c r="AW185" s="12" t="s">
        <v>764</v>
      </c>
      <c r="AX185" s="12" t="s">
        <v>68</v>
      </c>
      <c r="AY185" s="243" t="s">
        <v>118</v>
      </c>
    </row>
    <row r="186" spans="1:51" s="12" customFormat="1" ht="12">
      <c r="A186" s="12"/>
      <c r="B186" s="233"/>
      <c r="C186" s="234"/>
      <c r="D186" s="212" t="s">
        <v>762</v>
      </c>
      <c r="E186" s="235" t="s">
        <v>19</v>
      </c>
      <c r="F186" s="236" t="s">
        <v>1375</v>
      </c>
      <c r="G186" s="234"/>
      <c r="H186" s="237">
        <v>37.548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T186" s="243" t="s">
        <v>762</v>
      </c>
      <c r="AU186" s="243" t="s">
        <v>78</v>
      </c>
      <c r="AV186" s="12" t="s">
        <v>78</v>
      </c>
      <c r="AW186" s="12" t="s">
        <v>764</v>
      </c>
      <c r="AX186" s="12" t="s">
        <v>68</v>
      </c>
      <c r="AY186" s="243" t="s">
        <v>118</v>
      </c>
    </row>
    <row r="187" spans="1:51" s="12" customFormat="1" ht="12">
      <c r="A187" s="12"/>
      <c r="B187" s="233"/>
      <c r="C187" s="234"/>
      <c r="D187" s="212" t="s">
        <v>762</v>
      </c>
      <c r="E187" s="235" t="s">
        <v>19</v>
      </c>
      <c r="F187" s="236" t="s">
        <v>1376</v>
      </c>
      <c r="G187" s="234"/>
      <c r="H187" s="237">
        <v>16.448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T187" s="243" t="s">
        <v>762</v>
      </c>
      <c r="AU187" s="243" t="s">
        <v>78</v>
      </c>
      <c r="AV187" s="12" t="s">
        <v>78</v>
      </c>
      <c r="AW187" s="12" t="s">
        <v>764</v>
      </c>
      <c r="AX187" s="12" t="s">
        <v>68</v>
      </c>
      <c r="AY187" s="243" t="s">
        <v>118</v>
      </c>
    </row>
    <row r="188" spans="1:51" s="12" customFormat="1" ht="12">
      <c r="A188" s="12"/>
      <c r="B188" s="233"/>
      <c r="C188" s="234"/>
      <c r="D188" s="212" t="s">
        <v>762</v>
      </c>
      <c r="E188" s="235" t="s">
        <v>19</v>
      </c>
      <c r="F188" s="236" t="s">
        <v>1377</v>
      </c>
      <c r="G188" s="234"/>
      <c r="H188" s="237">
        <v>15.96</v>
      </c>
      <c r="I188" s="238"/>
      <c r="J188" s="234"/>
      <c r="K188" s="234"/>
      <c r="L188" s="239"/>
      <c r="M188" s="240"/>
      <c r="N188" s="241"/>
      <c r="O188" s="241"/>
      <c r="P188" s="241"/>
      <c r="Q188" s="241"/>
      <c r="R188" s="241"/>
      <c r="S188" s="241"/>
      <c r="T188" s="24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T188" s="243" t="s">
        <v>762</v>
      </c>
      <c r="AU188" s="243" t="s">
        <v>78</v>
      </c>
      <c r="AV188" s="12" t="s">
        <v>78</v>
      </c>
      <c r="AW188" s="12" t="s">
        <v>764</v>
      </c>
      <c r="AX188" s="12" t="s">
        <v>68</v>
      </c>
      <c r="AY188" s="243" t="s">
        <v>118</v>
      </c>
    </row>
    <row r="189" spans="1:51" s="13" customFormat="1" ht="12">
      <c r="A189" s="13"/>
      <c r="B189" s="244"/>
      <c r="C189" s="245"/>
      <c r="D189" s="212" t="s">
        <v>762</v>
      </c>
      <c r="E189" s="246" t="s">
        <v>19</v>
      </c>
      <c r="F189" s="247" t="s">
        <v>1378</v>
      </c>
      <c r="G189" s="245"/>
      <c r="H189" s="246" t="s">
        <v>19</v>
      </c>
      <c r="I189" s="248"/>
      <c r="J189" s="245"/>
      <c r="K189" s="245"/>
      <c r="L189" s="249"/>
      <c r="M189" s="250"/>
      <c r="N189" s="251"/>
      <c r="O189" s="251"/>
      <c r="P189" s="251"/>
      <c r="Q189" s="251"/>
      <c r="R189" s="251"/>
      <c r="S189" s="251"/>
      <c r="T189" s="25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3" t="s">
        <v>762</v>
      </c>
      <c r="AU189" s="253" t="s">
        <v>78</v>
      </c>
      <c r="AV189" s="13" t="s">
        <v>76</v>
      </c>
      <c r="AW189" s="13" t="s">
        <v>764</v>
      </c>
      <c r="AX189" s="13" t="s">
        <v>68</v>
      </c>
      <c r="AY189" s="253" t="s">
        <v>118</v>
      </c>
    </row>
    <row r="190" spans="1:51" s="12" customFormat="1" ht="12">
      <c r="A190" s="12"/>
      <c r="B190" s="233"/>
      <c r="C190" s="234"/>
      <c r="D190" s="212" t="s">
        <v>762</v>
      </c>
      <c r="E190" s="235" t="s">
        <v>19</v>
      </c>
      <c r="F190" s="236" t="s">
        <v>1379</v>
      </c>
      <c r="G190" s="234"/>
      <c r="H190" s="237">
        <v>2.28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T190" s="243" t="s">
        <v>762</v>
      </c>
      <c r="AU190" s="243" t="s">
        <v>78</v>
      </c>
      <c r="AV190" s="12" t="s">
        <v>78</v>
      </c>
      <c r="AW190" s="12" t="s">
        <v>764</v>
      </c>
      <c r="AX190" s="12" t="s">
        <v>68</v>
      </c>
      <c r="AY190" s="243" t="s">
        <v>118</v>
      </c>
    </row>
    <row r="191" spans="1:51" s="12" customFormat="1" ht="12">
      <c r="A191" s="12"/>
      <c r="B191" s="233"/>
      <c r="C191" s="234"/>
      <c r="D191" s="212" t="s">
        <v>762</v>
      </c>
      <c r="E191" s="235" t="s">
        <v>19</v>
      </c>
      <c r="F191" s="236" t="s">
        <v>1264</v>
      </c>
      <c r="G191" s="234"/>
      <c r="H191" s="237">
        <v>16.092</v>
      </c>
      <c r="I191" s="238"/>
      <c r="J191" s="234"/>
      <c r="K191" s="234"/>
      <c r="L191" s="239"/>
      <c r="M191" s="240"/>
      <c r="N191" s="241"/>
      <c r="O191" s="241"/>
      <c r="P191" s="241"/>
      <c r="Q191" s="241"/>
      <c r="R191" s="241"/>
      <c r="S191" s="241"/>
      <c r="T191" s="24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T191" s="243" t="s">
        <v>762</v>
      </c>
      <c r="AU191" s="243" t="s">
        <v>78</v>
      </c>
      <c r="AV191" s="12" t="s">
        <v>78</v>
      </c>
      <c r="AW191" s="12" t="s">
        <v>764</v>
      </c>
      <c r="AX191" s="12" t="s">
        <v>68</v>
      </c>
      <c r="AY191" s="243" t="s">
        <v>118</v>
      </c>
    </row>
    <row r="192" spans="1:51" s="12" customFormat="1" ht="12">
      <c r="A192" s="12"/>
      <c r="B192" s="233"/>
      <c r="C192" s="234"/>
      <c r="D192" s="212" t="s">
        <v>762</v>
      </c>
      <c r="E192" s="235" t="s">
        <v>19</v>
      </c>
      <c r="F192" s="236" t="s">
        <v>1380</v>
      </c>
      <c r="G192" s="234"/>
      <c r="H192" s="237">
        <v>6.84</v>
      </c>
      <c r="I192" s="238"/>
      <c r="J192" s="234"/>
      <c r="K192" s="234"/>
      <c r="L192" s="239"/>
      <c r="M192" s="240"/>
      <c r="N192" s="241"/>
      <c r="O192" s="241"/>
      <c r="P192" s="241"/>
      <c r="Q192" s="241"/>
      <c r="R192" s="241"/>
      <c r="S192" s="241"/>
      <c r="T192" s="24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T192" s="243" t="s">
        <v>762</v>
      </c>
      <c r="AU192" s="243" t="s">
        <v>78</v>
      </c>
      <c r="AV192" s="12" t="s">
        <v>78</v>
      </c>
      <c r="AW192" s="12" t="s">
        <v>764</v>
      </c>
      <c r="AX192" s="12" t="s">
        <v>68</v>
      </c>
      <c r="AY192" s="243" t="s">
        <v>118</v>
      </c>
    </row>
    <row r="193" spans="1:51" s="12" customFormat="1" ht="12">
      <c r="A193" s="12"/>
      <c r="B193" s="233"/>
      <c r="C193" s="234"/>
      <c r="D193" s="212" t="s">
        <v>762</v>
      </c>
      <c r="E193" s="235" t="s">
        <v>19</v>
      </c>
      <c r="F193" s="236" t="s">
        <v>1381</v>
      </c>
      <c r="G193" s="234"/>
      <c r="H193" s="237">
        <v>3.84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T193" s="243" t="s">
        <v>762</v>
      </c>
      <c r="AU193" s="243" t="s">
        <v>78</v>
      </c>
      <c r="AV193" s="12" t="s">
        <v>78</v>
      </c>
      <c r="AW193" s="12" t="s">
        <v>764</v>
      </c>
      <c r="AX193" s="12" t="s">
        <v>68</v>
      </c>
      <c r="AY193" s="243" t="s">
        <v>118</v>
      </c>
    </row>
    <row r="194" spans="1:51" s="12" customFormat="1" ht="12">
      <c r="A194" s="12"/>
      <c r="B194" s="233"/>
      <c r="C194" s="234"/>
      <c r="D194" s="212" t="s">
        <v>762</v>
      </c>
      <c r="E194" s="235" t="s">
        <v>19</v>
      </c>
      <c r="F194" s="236" t="s">
        <v>1382</v>
      </c>
      <c r="G194" s="234"/>
      <c r="H194" s="237">
        <v>10.728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T194" s="243" t="s">
        <v>762</v>
      </c>
      <c r="AU194" s="243" t="s">
        <v>78</v>
      </c>
      <c r="AV194" s="12" t="s">
        <v>78</v>
      </c>
      <c r="AW194" s="12" t="s">
        <v>764</v>
      </c>
      <c r="AX194" s="12" t="s">
        <v>68</v>
      </c>
      <c r="AY194" s="243" t="s">
        <v>118</v>
      </c>
    </row>
    <row r="195" spans="1:51" s="12" customFormat="1" ht="12">
      <c r="A195" s="12"/>
      <c r="B195" s="233"/>
      <c r="C195" s="234"/>
      <c r="D195" s="212" t="s">
        <v>762</v>
      </c>
      <c r="E195" s="235" t="s">
        <v>19</v>
      </c>
      <c r="F195" s="236" t="s">
        <v>1381</v>
      </c>
      <c r="G195" s="234"/>
      <c r="H195" s="237">
        <v>3.84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T195" s="243" t="s">
        <v>762</v>
      </c>
      <c r="AU195" s="243" t="s">
        <v>78</v>
      </c>
      <c r="AV195" s="12" t="s">
        <v>78</v>
      </c>
      <c r="AW195" s="12" t="s">
        <v>764</v>
      </c>
      <c r="AX195" s="12" t="s">
        <v>68</v>
      </c>
      <c r="AY195" s="243" t="s">
        <v>118</v>
      </c>
    </row>
    <row r="196" spans="1:51" s="12" customFormat="1" ht="12">
      <c r="A196" s="12"/>
      <c r="B196" s="233"/>
      <c r="C196" s="234"/>
      <c r="D196" s="212" t="s">
        <v>762</v>
      </c>
      <c r="E196" s="235" t="s">
        <v>19</v>
      </c>
      <c r="F196" s="236" t="s">
        <v>1383</v>
      </c>
      <c r="G196" s="234"/>
      <c r="H196" s="237">
        <v>8.17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T196" s="243" t="s">
        <v>762</v>
      </c>
      <c r="AU196" s="243" t="s">
        <v>78</v>
      </c>
      <c r="AV196" s="12" t="s">
        <v>78</v>
      </c>
      <c r="AW196" s="12" t="s">
        <v>764</v>
      </c>
      <c r="AX196" s="12" t="s">
        <v>68</v>
      </c>
      <c r="AY196" s="243" t="s">
        <v>118</v>
      </c>
    </row>
    <row r="197" spans="1:51" s="12" customFormat="1" ht="12">
      <c r="A197" s="12"/>
      <c r="B197" s="233"/>
      <c r="C197" s="234"/>
      <c r="D197" s="212" t="s">
        <v>762</v>
      </c>
      <c r="E197" s="235" t="s">
        <v>19</v>
      </c>
      <c r="F197" s="236" t="s">
        <v>1384</v>
      </c>
      <c r="G197" s="234"/>
      <c r="H197" s="237">
        <v>8.3</v>
      </c>
      <c r="I197" s="238"/>
      <c r="J197" s="234"/>
      <c r="K197" s="234"/>
      <c r="L197" s="239"/>
      <c r="M197" s="240"/>
      <c r="N197" s="241"/>
      <c r="O197" s="241"/>
      <c r="P197" s="241"/>
      <c r="Q197" s="241"/>
      <c r="R197" s="241"/>
      <c r="S197" s="241"/>
      <c r="T197" s="24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T197" s="243" t="s">
        <v>762</v>
      </c>
      <c r="AU197" s="243" t="s">
        <v>78</v>
      </c>
      <c r="AV197" s="12" t="s">
        <v>78</v>
      </c>
      <c r="AW197" s="12" t="s">
        <v>764</v>
      </c>
      <c r="AX197" s="12" t="s">
        <v>68</v>
      </c>
      <c r="AY197" s="243" t="s">
        <v>118</v>
      </c>
    </row>
    <row r="198" spans="1:51" s="14" customFormat="1" ht="12">
      <c r="A198" s="14"/>
      <c r="B198" s="256"/>
      <c r="C198" s="257"/>
      <c r="D198" s="212" t="s">
        <v>762</v>
      </c>
      <c r="E198" s="258" t="s">
        <v>19</v>
      </c>
      <c r="F198" s="259" t="s">
        <v>905</v>
      </c>
      <c r="G198" s="257"/>
      <c r="H198" s="260">
        <v>239.20600000000007</v>
      </c>
      <c r="I198" s="261"/>
      <c r="J198" s="257"/>
      <c r="K198" s="257"/>
      <c r="L198" s="262"/>
      <c r="M198" s="263"/>
      <c r="N198" s="264"/>
      <c r="O198" s="264"/>
      <c r="P198" s="264"/>
      <c r="Q198" s="264"/>
      <c r="R198" s="264"/>
      <c r="S198" s="264"/>
      <c r="T198" s="26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6" t="s">
        <v>762</v>
      </c>
      <c r="AU198" s="266" t="s">
        <v>78</v>
      </c>
      <c r="AV198" s="14" t="s">
        <v>117</v>
      </c>
      <c r="AW198" s="14" t="s">
        <v>764</v>
      </c>
      <c r="AX198" s="14" t="s">
        <v>76</v>
      </c>
      <c r="AY198" s="266" t="s">
        <v>118</v>
      </c>
    </row>
    <row r="199" spans="1:65" s="2" customFormat="1" ht="16.5" customHeight="1">
      <c r="A199" s="39"/>
      <c r="B199" s="40"/>
      <c r="C199" s="198" t="s">
        <v>247</v>
      </c>
      <c r="D199" s="198" t="s">
        <v>119</v>
      </c>
      <c r="E199" s="199" t="s">
        <v>1385</v>
      </c>
      <c r="F199" s="200" t="s">
        <v>1386</v>
      </c>
      <c r="G199" s="201" t="s">
        <v>127</v>
      </c>
      <c r="H199" s="202">
        <v>36</v>
      </c>
      <c r="I199" s="203"/>
      <c r="J199" s="204">
        <f>ROUND(I199*H199,2)</f>
        <v>0</v>
      </c>
      <c r="K199" s="205"/>
      <c r="L199" s="45"/>
      <c r="M199" s="206" t="s">
        <v>19</v>
      </c>
      <c r="N199" s="207" t="s">
        <v>41</v>
      </c>
      <c r="O199" s="85"/>
      <c r="P199" s="208">
        <f>O199*H199</f>
        <v>0</v>
      </c>
      <c r="Q199" s="208">
        <v>0.00021</v>
      </c>
      <c r="R199" s="208">
        <f>Q199*H199</f>
        <v>0.007560000000000001</v>
      </c>
      <c r="S199" s="208">
        <v>0</v>
      </c>
      <c r="T199" s="20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0" t="s">
        <v>183</v>
      </c>
      <c r="AT199" s="210" t="s">
        <v>119</v>
      </c>
      <c r="AU199" s="210" t="s">
        <v>78</v>
      </c>
      <c r="AY199" s="18" t="s">
        <v>118</v>
      </c>
      <c r="BE199" s="211">
        <f>IF(N199="základní",J199,0)</f>
        <v>0</v>
      </c>
      <c r="BF199" s="211">
        <f>IF(N199="snížená",J199,0)</f>
        <v>0</v>
      </c>
      <c r="BG199" s="211">
        <f>IF(N199="zákl. přenesená",J199,0)</f>
        <v>0</v>
      </c>
      <c r="BH199" s="211">
        <f>IF(N199="sníž. přenesená",J199,0)</f>
        <v>0</v>
      </c>
      <c r="BI199" s="211">
        <f>IF(N199="nulová",J199,0)</f>
        <v>0</v>
      </c>
      <c r="BJ199" s="18" t="s">
        <v>117</v>
      </c>
      <c r="BK199" s="211">
        <f>ROUND(I199*H199,2)</f>
        <v>0</v>
      </c>
      <c r="BL199" s="18" t="s">
        <v>183</v>
      </c>
      <c r="BM199" s="210" t="s">
        <v>1387</v>
      </c>
    </row>
    <row r="200" spans="1:47" s="2" customFormat="1" ht="12">
      <c r="A200" s="39"/>
      <c r="B200" s="40"/>
      <c r="C200" s="41"/>
      <c r="D200" s="275" t="s">
        <v>967</v>
      </c>
      <c r="E200" s="41"/>
      <c r="F200" s="276" t="s">
        <v>1388</v>
      </c>
      <c r="G200" s="41"/>
      <c r="H200" s="41"/>
      <c r="I200" s="214"/>
      <c r="J200" s="41"/>
      <c r="K200" s="41"/>
      <c r="L200" s="45"/>
      <c r="M200" s="215"/>
      <c r="N200" s="216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967</v>
      </c>
      <c r="AU200" s="18" t="s">
        <v>78</v>
      </c>
    </row>
    <row r="201" spans="1:65" s="2" customFormat="1" ht="16.5" customHeight="1">
      <c r="A201" s="39"/>
      <c r="B201" s="40"/>
      <c r="C201" s="198" t="s">
        <v>251</v>
      </c>
      <c r="D201" s="198" t="s">
        <v>119</v>
      </c>
      <c r="E201" s="199" t="s">
        <v>1389</v>
      </c>
      <c r="F201" s="200" t="s">
        <v>1390</v>
      </c>
      <c r="G201" s="201" t="s">
        <v>127</v>
      </c>
      <c r="H201" s="202">
        <v>239.206</v>
      </c>
      <c r="I201" s="203"/>
      <c r="J201" s="204">
        <f>ROUND(I201*H201,2)</f>
        <v>0</v>
      </c>
      <c r="K201" s="205"/>
      <c r="L201" s="45"/>
      <c r="M201" s="206" t="s">
        <v>19</v>
      </c>
      <c r="N201" s="207" t="s">
        <v>41</v>
      </c>
      <c r="O201" s="85"/>
      <c r="P201" s="208">
        <f>O201*H201</f>
        <v>0</v>
      </c>
      <c r="Q201" s="208">
        <v>0.00018</v>
      </c>
      <c r="R201" s="208">
        <f>Q201*H201</f>
        <v>0.04305708</v>
      </c>
      <c r="S201" s="208">
        <v>0</v>
      </c>
      <c r="T201" s="20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0" t="s">
        <v>183</v>
      </c>
      <c r="AT201" s="210" t="s">
        <v>119</v>
      </c>
      <c r="AU201" s="210" t="s">
        <v>78</v>
      </c>
      <c r="AY201" s="18" t="s">
        <v>118</v>
      </c>
      <c r="BE201" s="211">
        <f>IF(N201="základní",J201,0)</f>
        <v>0</v>
      </c>
      <c r="BF201" s="211">
        <f>IF(N201="snížená",J201,0)</f>
        <v>0</v>
      </c>
      <c r="BG201" s="211">
        <f>IF(N201="zákl. přenesená",J201,0)</f>
        <v>0</v>
      </c>
      <c r="BH201" s="211">
        <f>IF(N201="sníž. přenesená",J201,0)</f>
        <v>0</v>
      </c>
      <c r="BI201" s="211">
        <f>IF(N201="nulová",J201,0)</f>
        <v>0</v>
      </c>
      <c r="BJ201" s="18" t="s">
        <v>117</v>
      </c>
      <c r="BK201" s="211">
        <f>ROUND(I201*H201,2)</f>
        <v>0</v>
      </c>
      <c r="BL201" s="18" t="s">
        <v>183</v>
      </c>
      <c r="BM201" s="210" t="s">
        <v>1391</v>
      </c>
    </row>
    <row r="202" spans="1:47" s="2" customFormat="1" ht="12">
      <c r="A202" s="39"/>
      <c r="B202" s="40"/>
      <c r="C202" s="41"/>
      <c r="D202" s="275" t="s">
        <v>967</v>
      </c>
      <c r="E202" s="41"/>
      <c r="F202" s="276" t="s">
        <v>1392</v>
      </c>
      <c r="G202" s="41"/>
      <c r="H202" s="41"/>
      <c r="I202" s="214"/>
      <c r="J202" s="41"/>
      <c r="K202" s="41"/>
      <c r="L202" s="45"/>
      <c r="M202" s="215"/>
      <c r="N202" s="216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967</v>
      </c>
      <c r="AU202" s="18" t="s">
        <v>78</v>
      </c>
    </row>
    <row r="203" spans="1:65" s="2" customFormat="1" ht="16.5" customHeight="1">
      <c r="A203" s="39"/>
      <c r="B203" s="40"/>
      <c r="C203" s="198" t="s">
        <v>255</v>
      </c>
      <c r="D203" s="198" t="s">
        <v>119</v>
      </c>
      <c r="E203" s="199" t="s">
        <v>1393</v>
      </c>
      <c r="F203" s="200" t="s">
        <v>1394</v>
      </c>
      <c r="G203" s="201" t="s">
        <v>127</v>
      </c>
      <c r="H203" s="202">
        <v>239.206</v>
      </c>
      <c r="I203" s="203"/>
      <c r="J203" s="204">
        <f>ROUND(I203*H203,2)</f>
        <v>0</v>
      </c>
      <c r="K203" s="205"/>
      <c r="L203" s="45"/>
      <c r="M203" s="206" t="s">
        <v>19</v>
      </c>
      <c r="N203" s="207" t="s">
        <v>41</v>
      </c>
      <c r="O203" s="85"/>
      <c r="P203" s="208">
        <f>O203*H203</f>
        <v>0</v>
      </c>
      <c r="Q203" s="208">
        <v>0.00098</v>
      </c>
      <c r="R203" s="208">
        <f>Q203*H203</f>
        <v>0.23442187999999997</v>
      </c>
      <c r="S203" s="208">
        <v>0</v>
      </c>
      <c r="T203" s="20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0" t="s">
        <v>183</v>
      </c>
      <c r="AT203" s="210" t="s">
        <v>119</v>
      </c>
      <c r="AU203" s="210" t="s">
        <v>78</v>
      </c>
      <c r="AY203" s="18" t="s">
        <v>118</v>
      </c>
      <c r="BE203" s="211">
        <f>IF(N203="základní",J203,0)</f>
        <v>0</v>
      </c>
      <c r="BF203" s="211">
        <f>IF(N203="snížená",J203,0)</f>
        <v>0</v>
      </c>
      <c r="BG203" s="211">
        <f>IF(N203="zákl. přenesená",J203,0)</f>
        <v>0</v>
      </c>
      <c r="BH203" s="211">
        <f>IF(N203="sníž. přenesená",J203,0)</f>
        <v>0</v>
      </c>
      <c r="BI203" s="211">
        <f>IF(N203="nulová",J203,0)</f>
        <v>0</v>
      </c>
      <c r="BJ203" s="18" t="s">
        <v>117</v>
      </c>
      <c r="BK203" s="211">
        <f>ROUND(I203*H203,2)</f>
        <v>0</v>
      </c>
      <c r="BL203" s="18" t="s">
        <v>183</v>
      </c>
      <c r="BM203" s="210" t="s">
        <v>1395</v>
      </c>
    </row>
    <row r="204" spans="1:47" s="2" customFormat="1" ht="12">
      <c r="A204" s="39"/>
      <c r="B204" s="40"/>
      <c r="C204" s="41"/>
      <c r="D204" s="275" t="s">
        <v>967</v>
      </c>
      <c r="E204" s="41"/>
      <c r="F204" s="276" t="s">
        <v>1396</v>
      </c>
      <c r="G204" s="41"/>
      <c r="H204" s="41"/>
      <c r="I204" s="214"/>
      <c r="J204" s="41"/>
      <c r="K204" s="41"/>
      <c r="L204" s="45"/>
      <c r="M204" s="215"/>
      <c r="N204" s="216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967</v>
      </c>
      <c r="AU204" s="18" t="s">
        <v>78</v>
      </c>
    </row>
    <row r="205" spans="1:65" s="2" customFormat="1" ht="21.75" customHeight="1">
      <c r="A205" s="39"/>
      <c r="B205" s="40"/>
      <c r="C205" s="198" t="s">
        <v>259</v>
      </c>
      <c r="D205" s="198" t="s">
        <v>119</v>
      </c>
      <c r="E205" s="199" t="s">
        <v>1397</v>
      </c>
      <c r="F205" s="200" t="s">
        <v>1398</v>
      </c>
      <c r="G205" s="201" t="s">
        <v>127</v>
      </c>
      <c r="H205" s="202">
        <v>239.206</v>
      </c>
      <c r="I205" s="203"/>
      <c r="J205" s="204">
        <f>ROUND(I205*H205,2)</f>
        <v>0</v>
      </c>
      <c r="K205" s="205"/>
      <c r="L205" s="45"/>
      <c r="M205" s="206" t="s">
        <v>19</v>
      </c>
      <c r="N205" s="207" t="s">
        <v>41</v>
      </c>
      <c r="O205" s="85"/>
      <c r="P205" s="208">
        <f>O205*H205</f>
        <v>0</v>
      </c>
      <c r="Q205" s="208">
        <v>3E-05</v>
      </c>
      <c r="R205" s="208">
        <f>Q205*H205</f>
        <v>0.00717618</v>
      </c>
      <c r="S205" s="208">
        <v>0</v>
      </c>
      <c r="T205" s="20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0" t="s">
        <v>183</v>
      </c>
      <c r="AT205" s="210" t="s">
        <v>119</v>
      </c>
      <c r="AU205" s="210" t="s">
        <v>78</v>
      </c>
      <c r="AY205" s="18" t="s">
        <v>118</v>
      </c>
      <c r="BE205" s="211">
        <f>IF(N205="základní",J205,0)</f>
        <v>0</v>
      </c>
      <c r="BF205" s="211">
        <f>IF(N205="snížená",J205,0)</f>
        <v>0</v>
      </c>
      <c r="BG205" s="211">
        <f>IF(N205="zákl. přenesená",J205,0)</f>
        <v>0</v>
      </c>
      <c r="BH205" s="211">
        <f>IF(N205="sníž. přenesená",J205,0)</f>
        <v>0</v>
      </c>
      <c r="BI205" s="211">
        <f>IF(N205="nulová",J205,0)</f>
        <v>0</v>
      </c>
      <c r="BJ205" s="18" t="s">
        <v>117</v>
      </c>
      <c r="BK205" s="211">
        <f>ROUND(I205*H205,2)</f>
        <v>0</v>
      </c>
      <c r="BL205" s="18" t="s">
        <v>183</v>
      </c>
      <c r="BM205" s="210" t="s">
        <v>1399</v>
      </c>
    </row>
    <row r="206" spans="1:47" s="2" customFormat="1" ht="12">
      <c r="A206" s="39"/>
      <c r="B206" s="40"/>
      <c r="C206" s="41"/>
      <c r="D206" s="275" t="s">
        <v>967</v>
      </c>
      <c r="E206" s="41"/>
      <c r="F206" s="276" t="s">
        <v>1400</v>
      </c>
      <c r="G206" s="41"/>
      <c r="H206" s="41"/>
      <c r="I206" s="214"/>
      <c r="J206" s="41"/>
      <c r="K206" s="41"/>
      <c r="L206" s="45"/>
      <c r="M206" s="215"/>
      <c r="N206" s="216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967</v>
      </c>
      <c r="AU206" s="18" t="s">
        <v>78</v>
      </c>
    </row>
    <row r="207" spans="1:63" s="11" customFormat="1" ht="22.8" customHeight="1">
      <c r="A207" s="11"/>
      <c r="B207" s="184"/>
      <c r="C207" s="185"/>
      <c r="D207" s="186" t="s">
        <v>67</v>
      </c>
      <c r="E207" s="273" t="s">
        <v>1401</v>
      </c>
      <c r="F207" s="273" t="s">
        <v>1402</v>
      </c>
      <c r="G207" s="185"/>
      <c r="H207" s="185"/>
      <c r="I207" s="188"/>
      <c r="J207" s="274">
        <f>BK207</f>
        <v>0</v>
      </c>
      <c r="K207" s="185"/>
      <c r="L207" s="190"/>
      <c r="M207" s="191"/>
      <c r="N207" s="192"/>
      <c r="O207" s="192"/>
      <c r="P207" s="193">
        <f>SUM(P208:P227)</f>
        <v>0</v>
      </c>
      <c r="Q207" s="192"/>
      <c r="R207" s="193">
        <f>SUM(R208:R227)</f>
        <v>0.17446705</v>
      </c>
      <c r="S207" s="192"/>
      <c r="T207" s="194">
        <f>SUM(T208:T227)</f>
        <v>0.039756879999999994</v>
      </c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R207" s="195" t="s">
        <v>78</v>
      </c>
      <c r="AT207" s="196" t="s">
        <v>67</v>
      </c>
      <c r="AU207" s="196" t="s">
        <v>76</v>
      </c>
      <c r="AY207" s="195" t="s">
        <v>118</v>
      </c>
      <c r="BK207" s="197">
        <f>SUM(BK208:BK227)</f>
        <v>0</v>
      </c>
    </row>
    <row r="208" spans="1:65" s="2" customFormat="1" ht="16.5" customHeight="1">
      <c r="A208" s="39"/>
      <c r="B208" s="40"/>
      <c r="C208" s="198" t="s">
        <v>264</v>
      </c>
      <c r="D208" s="198" t="s">
        <v>119</v>
      </c>
      <c r="E208" s="199" t="s">
        <v>1403</v>
      </c>
      <c r="F208" s="200" t="s">
        <v>1404</v>
      </c>
      <c r="G208" s="201" t="s">
        <v>127</v>
      </c>
      <c r="H208" s="202">
        <v>128.248</v>
      </c>
      <c r="I208" s="203"/>
      <c r="J208" s="204">
        <f>ROUND(I208*H208,2)</f>
        <v>0</v>
      </c>
      <c r="K208" s="205"/>
      <c r="L208" s="45"/>
      <c r="M208" s="206" t="s">
        <v>19</v>
      </c>
      <c r="N208" s="207" t="s">
        <v>41</v>
      </c>
      <c r="O208" s="85"/>
      <c r="P208" s="208">
        <f>O208*H208</f>
        <v>0</v>
      </c>
      <c r="Q208" s="208">
        <v>0</v>
      </c>
      <c r="R208" s="208">
        <f>Q208*H208</f>
        <v>0</v>
      </c>
      <c r="S208" s="208">
        <v>0</v>
      </c>
      <c r="T208" s="20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0" t="s">
        <v>183</v>
      </c>
      <c r="AT208" s="210" t="s">
        <v>119</v>
      </c>
      <c r="AU208" s="210" t="s">
        <v>78</v>
      </c>
      <c r="AY208" s="18" t="s">
        <v>118</v>
      </c>
      <c r="BE208" s="211">
        <f>IF(N208="základní",J208,0)</f>
        <v>0</v>
      </c>
      <c r="BF208" s="211">
        <f>IF(N208="snížená",J208,0)</f>
        <v>0</v>
      </c>
      <c r="BG208" s="211">
        <f>IF(N208="zákl. přenesená",J208,0)</f>
        <v>0</v>
      </c>
      <c r="BH208" s="211">
        <f>IF(N208="sníž. přenesená",J208,0)</f>
        <v>0</v>
      </c>
      <c r="BI208" s="211">
        <f>IF(N208="nulová",J208,0)</f>
        <v>0</v>
      </c>
      <c r="BJ208" s="18" t="s">
        <v>117</v>
      </c>
      <c r="BK208" s="211">
        <f>ROUND(I208*H208,2)</f>
        <v>0</v>
      </c>
      <c r="BL208" s="18" t="s">
        <v>183</v>
      </c>
      <c r="BM208" s="210" t="s">
        <v>1405</v>
      </c>
    </row>
    <row r="209" spans="1:47" s="2" customFormat="1" ht="12">
      <c r="A209" s="39"/>
      <c r="B209" s="40"/>
      <c r="C209" s="41"/>
      <c r="D209" s="275" t="s">
        <v>967</v>
      </c>
      <c r="E209" s="41"/>
      <c r="F209" s="276" t="s">
        <v>1406</v>
      </c>
      <c r="G209" s="41"/>
      <c r="H209" s="41"/>
      <c r="I209" s="214"/>
      <c r="J209" s="41"/>
      <c r="K209" s="41"/>
      <c r="L209" s="45"/>
      <c r="M209" s="215"/>
      <c r="N209" s="216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967</v>
      </c>
      <c r="AU209" s="18" t="s">
        <v>78</v>
      </c>
    </row>
    <row r="210" spans="1:51" s="12" customFormat="1" ht="12">
      <c r="A210" s="12"/>
      <c r="B210" s="233"/>
      <c r="C210" s="234"/>
      <c r="D210" s="212" t="s">
        <v>762</v>
      </c>
      <c r="E210" s="235" t="s">
        <v>19</v>
      </c>
      <c r="F210" s="236" t="s">
        <v>1240</v>
      </c>
      <c r="G210" s="234"/>
      <c r="H210" s="237">
        <v>66.156</v>
      </c>
      <c r="I210" s="238"/>
      <c r="J210" s="234"/>
      <c r="K210" s="234"/>
      <c r="L210" s="239"/>
      <c r="M210" s="240"/>
      <c r="N210" s="241"/>
      <c r="O210" s="241"/>
      <c r="P210" s="241"/>
      <c r="Q210" s="241"/>
      <c r="R210" s="241"/>
      <c r="S210" s="241"/>
      <c r="T210" s="24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T210" s="243" t="s">
        <v>762</v>
      </c>
      <c r="AU210" s="243" t="s">
        <v>78</v>
      </c>
      <c r="AV210" s="12" t="s">
        <v>78</v>
      </c>
      <c r="AW210" s="12" t="s">
        <v>764</v>
      </c>
      <c r="AX210" s="12" t="s">
        <v>68</v>
      </c>
      <c r="AY210" s="243" t="s">
        <v>118</v>
      </c>
    </row>
    <row r="211" spans="1:51" s="12" customFormat="1" ht="12">
      <c r="A211" s="12"/>
      <c r="B211" s="233"/>
      <c r="C211" s="234"/>
      <c r="D211" s="212" t="s">
        <v>762</v>
      </c>
      <c r="E211" s="235" t="s">
        <v>19</v>
      </c>
      <c r="F211" s="236" t="s">
        <v>1241</v>
      </c>
      <c r="G211" s="234"/>
      <c r="H211" s="237">
        <v>28.12</v>
      </c>
      <c r="I211" s="238"/>
      <c r="J211" s="234"/>
      <c r="K211" s="234"/>
      <c r="L211" s="239"/>
      <c r="M211" s="240"/>
      <c r="N211" s="241"/>
      <c r="O211" s="241"/>
      <c r="P211" s="241"/>
      <c r="Q211" s="241"/>
      <c r="R211" s="241"/>
      <c r="S211" s="241"/>
      <c r="T211" s="24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T211" s="243" t="s">
        <v>762</v>
      </c>
      <c r="AU211" s="243" t="s">
        <v>78</v>
      </c>
      <c r="AV211" s="12" t="s">
        <v>78</v>
      </c>
      <c r="AW211" s="12" t="s">
        <v>764</v>
      </c>
      <c r="AX211" s="12" t="s">
        <v>68</v>
      </c>
      <c r="AY211" s="243" t="s">
        <v>118</v>
      </c>
    </row>
    <row r="212" spans="1:51" s="12" customFormat="1" ht="12">
      <c r="A212" s="12"/>
      <c r="B212" s="233"/>
      <c r="C212" s="234"/>
      <c r="D212" s="212" t="s">
        <v>762</v>
      </c>
      <c r="E212" s="235" t="s">
        <v>19</v>
      </c>
      <c r="F212" s="236" t="s">
        <v>1231</v>
      </c>
      <c r="G212" s="234"/>
      <c r="H212" s="237">
        <v>33.972</v>
      </c>
      <c r="I212" s="238"/>
      <c r="J212" s="234"/>
      <c r="K212" s="234"/>
      <c r="L212" s="239"/>
      <c r="M212" s="240"/>
      <c r="N212" s="241"/>
      <c r="O212" s="241"/>
      <c r="P212" s="241"/>
      <c r="Q212" s="241"/>
      <c r="R212" s="241"/>
      <c r="S212" s="241"/>
      <c r="T212" s="24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T212" s="243" t="s">
        <v>762</v>
      </c>
      <c r="AU212" s="243" t="s">
        <v>78</v>
      </c>
      <c r="AV212" s="12" t="s">
        <v>78</v>
      </c>
      <c r="AW212" s="12" t="s">
        <v>764</v>
      </c>
      <c r="AX212" s="12" t="s">
        <v>68</v>
      </c>
      <c r="AY212" s="243" t="s">
        <v>118</v>
      </c>
    </row>
    <row r="213" spans="1:51" s="14" customFormat="1" ht="12">
      <c r="A213" s="14"/>
      <c r="B213" s="256"/>
      <c r="C213" s="257"/>
      <c r="D213" s="212" t="s">
        <v>762</v>
      </c>
      <c r="E213" s="258" t="s">
        <v>19</v>
      </c>
      <c r="F213" s="259" t="s">
        <v>905</v>
      </c>
      <c r="G213" s="257"/>
      <c r="H213" s="260">
        <v>128.24800000000002</v>
      </c>
      <c r="I213" s="261"/>
      <c r="J213" s="257"/>
      <c r="K213" s="257"/>
      <c r="L213" s="262"/>
      <c r="M213" s="263"/>
      <c r="N213" s="264"/>
      <c r="O213" s="264"/>
      <c r="P213" s="264"/>
      <c r="Q213" s="264"/>
      <c r="R213" s="264"/>
      <c r="S213" s="264"/>
      <c r="T213" s="26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6" t="s">
        <v>762</v>
      </c>
      <c r="AU213" s="266" t="s">
        <v>78</v>
      </c>
      <c r="AV213" s="14" t="s">
        <v>117</v>
      </c>
      <c r="AW213" s="14" t="s">
        <v>764</v>
      </c>
      <c r="AX213" s="14" t="s">
        <v>76</v>
      </c>
      <c r="AY213" s="266" t="s">
        <v>118</v>
      </c>
    </row>
    <row r="214" spans="1:65" s="2" customFormat="1" ht="16.5" customHeight="1">
      <c r="A214" s="39"/>
      <c r="B214" s="40"/>
      <c r="C214" s="198" t="s">
        <v>268</v>
      </c>
      <c r="D214" s="198" t="s">
        <v>119</v>
      </c>
      <c r="E214" s="199" t="s">
        <v>1407</v>
      </c>
      <c r="F214" s="200" t="s">
        <v>1408</v>
      </c>
      <c r="G214" s="201" t="s">
        <v>127</v>
      </c>
      <c r="H214" s="202">
        <v>128.248</v>
      </c>
      <c r="I214" s="203"/>
      <c r="J214" s="204">
        <f>ROUND(I214*H214,2)</f>
        <v>0</v>
      </c>
      <c r="K214" s="205"/>
      <c r="L214" s="45"/>
      <c r="M214" s="206" t="s">
        <v>19</v>
      </c>
      <c r="N214" s="207" t="s">
        <v>41</v>
      </c>
      <c r="O214" s="85"/>
      <c r="P214" s="208">
        <f>O214*H214</f>
        <v>0</v>
      </c>
      <c r="Q214" s="208">
        <v>0.001</v>
      </c>
      <c r="R214" s="208">
        <f>Q214*H214</f>
        <v>0.128248</v>
      </c>
      <c r="S214" s="208">
        <v>0.00031</v>
      </c>
      <c r="T214" s="209">
        <f>S214*H214</f>
        <v>0.039756879999999994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0" t="s">
        <v>183</v>
      </c>
      <c r="AT214" s="210" t="s">
        <v>119</v>
      </c>
      <c r="AU214" s="210" t="s">
        <v>78</v>
      </c>
      <c r="AY214" s="18" t="s">
        <v>118</v>
      </c>
      <c r="BE214" s="211">
        <f>IF(N214="základní",J214,0)</f>
        <v>0</v>
      </c>
      <c r="BF214" s="211">
        <f>IF(N214="snížená",J214,0)</f>
        <v>0</v>
      </c>
      <c r="BG214" s="211">
        <f>IF(N214="zákl. přenesená",J214,0)</f>
        <v>0</v>
      </c>
      <c r="BH214" s="211">
        <f>IF(N214="sníž. přenesená",J214,0)</f>
        <v>0</v>
      </c>
      <c r="BI214" s="211">
        <f>IF(N214="nulová",J214,0)</f>
        <v>0</v>
      </c>
      <c r="BJ214" s="18" t="s">
        <v>117</v>
      </c>
      <c r="BK214" s="211">
        <f>ROUND(I214*H214,2)</f>
        <v>0</v>
      </c>
      <c r="BL214" s="18" t="s">
        <v>183</v>
      </c>
      <c r="BM214" s="210" t="s">
        <v>1409</v>
      </c>
    </row>
    <row r="215" spans="1:47" s="2" customFormat="1" ht="12">
      <c r="A215" s="39"/>
      <c r="B215" s="40"/>
      <c r="C215" s="41"/>
      <c r="D215" s="275" t="s">
        <v>967</v>
      </c>
      <c r="E215" s="41"/>
      <c r="F215" s="276" t="s">
        <v>1410</v>
      </c>
      <c r="G215" s="41"/>
      <c r="H215" s="41"/>
      <c r="I215" s="214"/>
      <c r="J215" s="41"/>
      <c r="K215" s="41"/>
      <c r="L215" s="45"/>
      <c r="M215" s="215"/>
      <c r="N215" s="216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967</v>
      </c>
      <c r="AU215" s="18" t="s">
        <v>78</v>
      </c>
    </row>
    <row r="216" spans="1:65" s="2" customFormat="1" ht="16.5" customHeight="1">
      <c r="A216" s="39"/>
      <c r="B216" s="40"/>
      <c r="C216" s="198" t="s">
        <v>272</v>
      </c>
      <c r="D216" s="198" t="s">
        <v>119</v>
      </c>
      <c r="E216" s="199" t="s">
        <v>1411</v>
      </c>
      <c r="F216" s="200" t="s">
        <v>1412</v>
      </c>
      <c r="G216" s="201" t="s">
        <v>127</v>
      </c>
      <c r="H216" s="202">
        <v>33.972</v>
      </c>
      <c r="I216" s="203"/>
      <c r="J216" s="204">
        <f>ROUND(I216*H216,2)</f>
        <v>0</v>
      </c>
      <c r="K216" s="205"/>
      <c r="L216" s="45"/>
      <c r="M216" s="206" t="s">
        <v>19</v>
      </c>
      <c r="N216" s="207" t="s">
        <v>41</v>
      </c>
      <c r="O216" s="85"/>
      <c r="P216" s="208">
        <f>O216*H216</f>
        <v>0</v>
      </c>
      <c r="Q216" s="208">
        <v>0</v>
      </c>
      <c r="R216" s="208">
        <f>Q216*H216</f>
        <v>0</v>
      </c>
      <c r="S216" s="208">
        <v>0</v>
      </c>
      <c r="T216" s="20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0" t="s">
        <v>183</v>
      </c>
      <c r="AT216" s="210" t="s">
        <v>119</v>
      </c>
      <c r="AU216" s="210" t="s">
        <v>78</v>
      </c>
      <c r="AY216" s="18" t="s">
        <v>118</v>
      </c>
      <c r="BE216" s="211">
        <f>IF(N216="základní",J216,0)</f>
        <v>0</v>
      </c>
      <c r="BF216" s="211">
        <f>IF(N216="snížená",J216,0)</f>
        <v>0</v>
      </c>
      <c r="BG216" s="211">
        <f>IF(N216="zákl. přenesená",J216,0)</f>
        <v>0</v>
      </c>
      <c r="BH216" s="211">
        <f>IF(N216="sníž. přenesená",J216,0)</f>
        <v>0</v>
      </c>
      <c r="BI216" s="211">
        <f>IF(N216="nulová",J216,0)</f>
        <v>0</v>
      </c>
      <c r="BJ216" s="18" t="s">
        <v>117</v>
      </c>
      <c r="BK216" s="211">
        <f>ROUND(I216*H216,2)</f>
        <v>0</v>
      </c>
      <c r="BL216" s="18" t="s">
        <v>183</v>
      </c>
      <c r="BM216" s="210" t="s">
        <v>1413</v>
      </c>
    </row>
    <row r="217" spans="1:47" s="2" customFormat="1" ht="12">
      <c r="A217" s="39"/>
      <c r="B217" s="40"/>
      <c r="C217" s="41"/>
      <c r="D217" s="275" t="s">
        <v>967</v>
      </c>
      <c r="E217" s="41"/>
      <c r="F217" s="276" t="s">
        <v>1414</v>
      </c>
      <c r="G217" s="41"/>
      <c r="H217" s="41"/>
      <c r="I217" s="214"/>
      <c r="J217" s="41"/>
      <c r="K217" s="41"/>
      <c r="L217" s="45"/>
      <c r="M217" s="215"/>
      <c r="N217" s="216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967</v>
      </c>
      <c r="AU217" s="18" t="s">
        <v>78</v>
      </c>
    </row>
    <row r="218" spans="1:51" s="12" customFormat="1" ht="12">
      <c r="A218" s="12"/>
      <c r="B218" s="233"/>
      <c r="C218" s="234"/>
      <c r="D218" s="212" t="s">
        <v>762</v>
      </c>
      <c r="E218" s="235" t="s">
        <v>19</v>
      </c>
      <c r="F218" s="236" t="s">
        <v>1231</v>
      </c>
      <c r="G218" s="234"/>
      <c r="H218" s="237">
        <v>33.972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T218" s="243" t="s">
        <v>762</v>
      </c>
      <c r="AU218" s="243" t="s">
        <v>78</v>
      </c>
      <c r="AV218" s="12" t="s">
        <v>78</v>
      </c>
      <c r="AW218" s="12" t="s">
        <v>764</v>
      </c>
      <c r="AX218" s="12" t="s">
        <v>68</v>
      </c>
      <c r="AY218" s="243" t="s">
        <v>118</v>
      </c>
    </row>
    <row r="219" spans="1:51" s="14" customFormat="1" ht="12">
      <c r="A219" s="14"/>
      <c r="B219" s="256"/>
      <c r="C219" s="257"/>
      <c r="D219" s="212" t="s">
        <v>762</v>
      </c>
      <c r="E219" s="258" t="s">
        <v>19</v>
      </c>
      <c r="F219" s="259" t="s">
        <v>905</v>
      </c>
      <c r="G219" s="257"/>
      <c r="H219" s="260">
        <v>33.972</v>
      </c>
      <c r="I219" s="261"/>
      <c r="J219" s="257"/>
      <c r="K219" s="257"/>
      <c r="L219" s="262"/>
      <c r="M219" s="263"/>
      <c r="N219" s="264"/>
      <c r="O219" s="264"/>
      <c r="P219" s="264"/>
      <c r="Q219" s="264"/>
      <c r="R219" s="264"/>
      <c r="S219" s="264"/>
      <c r="T219" s="26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6" t="s">
        <v>762</v>
      </c>
      <c r="AU219" s="266" t="s">
        <v>78</v>
      </c>
      <c r="AV219" s="14" t="s">
        <v>117</v>
      </c>
      <c r="AW219" s="14" t="s">
        <v>764</v>
      </c>
      <c r="AX219" s="14" t="s">
        <v>76</v>
      </c>
      <c r="AY219" s="266" t="s">
        <v>118</v>
      </c>
    </row>
    <row r="220" spans="1:65" s="2" customFormat="1" ht="16.5" customHeight="1">
      <c r="A220" s="39"/>
      <c r="B220" s="40"/>
      <c r="C220" s="217" t="s">
        <v>276</v>
      </c>
      <c r="D220" s="217" t="s">
        <v>188</v>
      </c>
      <c r="E220" s="218" t="s">
        <v>1415</v>
      </c>
      <c r="F220" s="219" t="s">
        <v>1416</v>
      </c>
      <c r="G220" s="220" t="s">
        <v>127</v>
      </c>
      <c r="H220" s="221">
        <v>35.671</v>
      </c>
      <c r="I220" s="222"/>
      <c r="J220" s="223">
        <f>ROUND(I220*H220,2)</f>
        <v>0</v>
      </c>
      <c r="K220" s="224"/>
      <c r="L220" s="225"/>
      <c r="M220" s="226" t="s">
        <v>19</v>
      </c>
      <c r="N220" s="227" t="s">
        <v>41</v>
      </c>
      <c r="O220" s="85"/>
      <c r="P220" s="208">
        <f>O220*H220</f>
        <v>0</v>
      </c>
      <c r="Q220" s="208">
        <v>0.00035</v>
      </c>
      <c r="R220" s="208">
        <f>Q220*H220</f>
        <v>0.01248485</v>
      </c>
      <c r="S220" s="208">
        <v>0</v>
      </c>
      <c r="T220" s="20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0" t="s">
        <v>247</v>
      </c>
      <c r="AT220" s="210" t="s">
        <v>188</v>
      </c>
      <c r="AU220" s="210" t="s">
        <v>78</v>
      </c>
      <c r="AY220" s="18" t="s">
        <v>118</v>
      </c>
      <c r="BE220" s="211">
        <f>IF(N220="základní",J220,0)</f>
        <v>0</v>
      </c>
      <c r="BF220" s="211">
        <f>IF(N220="snížená",J220,0)</f>
        <v>0</v>
      </c>
      <c r="BG220" s="211">
        <f>IF(N220="zákl. přenesená",J220,0)</f>
        <v>0</v>
      </c>
      <c r="BH220" s="211">
        <f>IF(N220="sníž. přenesená",J220,0)</f>
        <v>0</v>
      </c>
      <c r="BI220" s="211">
        <f>IF(N220="nulová",J220,0)</f>
        <v>0</v>
      </c>
      <c r="BJ220" s="18" t="s">
        <v>117</v>
      </c>
      <c r="BK220" s="211">
        <f>ROUND(I220*H220,2)</f>
        <v>0</v>
      </c>
      <c r="BL220" s="18" t="s">
        <v>183</v>
      </c>
      <c r="BM220" s="210" t="s">
        <v>1417</v>
      </c>
    </row>
    <row r="221" spans="1:51" s="12" customFormat="1" ht="12">
      <c r="A221" s="12"/>
      <c r="B221" s="233"/>
      <c r="C221" s="234"/>
      <c r="D221" s="212" t="s">
        <v>762</v>
      </c>
      <c r="E221" s="235" t="s">
        <v>19</v>
      </c>
      <c r="F221" s="236" t="s">
        <v>1418</v>
      </c>
      <c r="G221" s="234"/>
      <c r="H221" s="237">
        <v>35.671</v>
      </c>
      <c r="I221" s="238"/>
      <c r="J221" s="234"/>
      <c r="K221" s="234"/>
      <c r="L221" s="239"/>
      <c r="M221" s="240"/>
      <c r="N221" s="241"/>
      <c r="O221" s="241"/>
      <c r="P221" s="241"/>
      <c r="Q221" s="241"/>
      <c r="R221" s="241"/>
      <c r="S221" s="241"/>
      <c r="T221" s="24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T221" s="243" t="s">
        <v>762</v>
      </c>
      <c r="AU221" s="243" t="s">
        <v>78</v>
      </c>
      <c r="AV221" s="12" t="s">
        <v>78</v>
      </c>
      <c r="AW221" s="12" t="s">
        <v>764</v>
      </c>
      <c r="AX221" s="12" t="s">
        <v>76</v>
      </c>
      <c r="AY221" s="243" t="s">
        <v>118</v>
      </c>
    </row>
    <row r="222" spans="1:65" s="2" customFormat="1" ht="16.5" customHeight="1">
      <c r="A222" s="39"/>
      <c r="B222" s="40"/>
      <c r="C222" s="198" t="s">
        <v>280</v>
      </c>
      <c r="D222" s="198" t="s">
        <v>119</v>
      </c>
      <c r="E222" s="199" t="s">
        <v>1419</v>
      </c>
      <c r="F222" s="200" t="s">
        <v>1420</v>
      </c>
      <c r="G222" s="201" t="s">
        <v>127</v>
      </c>
      <c r="H222" s="202">
        <v>5</v>
      </c>
      <c r="I222" s="203"/>
      <c r="J222" s="204">
        <f>ROUND(I222*H222,2)</f>
        <v>0</v>
      </c>
      <c r="K222" s="205"/>
      <c r="L222" s="45"/>
      <c r="M222" s="206" t="s">
        <v>19</v>
      </c>
      <c r="N222" s="207" t="s">
        <v>41</v>
      </c>
      <c r="O222" s="85"/>
      <c r="P222" s="208">
        <f>O222*H222</f>
        <v>0</v>
      </c>
      <c r="Q222" s="208">
        <v>1E-05</v>
      </c>
      <c r="R222" s="208">
        <f>Q222*H222</f>
        <v>5E-05</v>
      </c>
      <c r="S222" s="208">
        <v>0</v>
      </c>
      <c r="T222" s="20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0" t="s">
        <v>183</v>
      </c>
      <c r="AT222" s="210" t="s">
        <v>119</v>
      </c>
      <c r="AU222" s="210" t="s">
        <v>78</v>
      </c>
      <c r="AY222" s="18" t="s">
        <v>118</v>
      </c>
      <c r="BE222" s="211">
        <f>IF(N222="základní",J222,0)</f>
        <v>0</v>
      </c>
      <c r="BF222" s="211">
        <f>IF(N222="snížená",J222,0)</f>
        <v>0</v>
      </c>
      <c r="BG222" s="211">
        <f>IF(N222="zákl. přenesená",J222,0)</f>
        <v>0</v>
      </c>
      <c r="BH222" s="211">
        <f>IF(N222="sníž. přenesená",J222,0)</f>
        <v>0</v>
      </c>
      <c r="BI222" s="211">
        <f>IF(N222="nulová",J222,0)</f>
        <v>0</v>
      </c>
      <c r="BJ222" s="18" t="s">
        <v>117</v>
      </c>
      <c r="BK222" s="211">
        <f>ROUND(I222*H222,2)</f>
        <v>0</v>
      </c>
      <c r="BL222" s="18" t="s">
        <v>183</v>
      </c>
      <c r="BM222" s="210" t="s">
        <v>1421</v>
      </c>
    </row>
    <row r="223" spans="1:47" s="2" customFormat="1" ht="12">
      <c r="A223" s="39"/>
      <c r="B223" s="40"/>
      <c r="C223" s="41"/>
      <c r="D223" s="275" t="s">
        <v>967</v>
      </c>
      <c r="E223" s="41"/>
      <c r="F223" s="276" t="s">
        <v>1422</v>
      </c>
      <c r="G223" s="41"/>
      <c r="H223" s="41"/>
      <c r="I223" s="214"/>
      <c r="J223" s="41"/>
      <c r="K223" s="41"/>
      <c r="L223" s="45"/>
      <c r="M223" s="215"/>
      <c r="N223" s="216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967</v>
      </c>
      <c r="AU223" s="18" t="s">
        <v>78</v>
      </c>
    </row>
    <row r="224" spans="1:65" s="2" customFormat="1" ht="16.5" customHeight="1">
      <c r="A224" s="39"/>
      <c r="B224" s="40"/>
      <c r="C224" s="198" t="s">
        <v>284</v>
      </c>
      <c r="D224" s="198" t="s">
        <v>119</v>
      </c>
      <c r="E224" s="199" t="s">
        <v>1423</v>
      </c>
      <c r="F224" s="200" t="s">
        <v>1424</v>
      </c>
      <c r="G224" s="201" t="s">
        <v>127</v>
      </c>
      <c r="H224" s="202">
        <v>33.972</v>
      </c>
      <c r="I224" s="203"/>
      <c r="J224" s="204">
        <f>ROUND(I224*H224,2)</f>
        <v>0</v>
      </c>
      <c r="K224" s="205"/>
      <c r="L224" s="45"/>
      <c r="M224" s="206" t="s">
        <v>19</v>
      </c>
      <c r="N224" s="207" t="s">
        <v>41</v>
      </c>
      <c r="O224" s="85"/>
      <c r="P224" s="208">
        <f>O224*H224</f>
        <v>0</v>
      </c>
      <c r="Q224" s="208">
        <v>1E-05</v>
      </c>
      <c r="R224" s="208">
        <f>Q224*H224</f>
        <v>0.00033972000000000006</v>
      </c>
      <c r="S224" s="208">
        <v>0</v>
      </c>
      <c r="T224" s="20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0" t="s">
        <v>183</v>
      </c>
      <c r="AT224" s="210" t="s">
        <v>119</v>
      </c>
      <c r="AU224" s="210" t="s">
        <v>78</v>
      </c>
      <c r="AY224" s="18" t="s">
        <v>118</v>
      </c>
      <c r="BE224" s="211">
        <f>IF(N224="základní",J224,0)</f>
        <v>0</v>
      </c>
      <c r="BF224" s="211">
        <f>IF(N224="snížená",J224,0)</f>
        <v>0</v>
      </c>
      <c r="BG224" s="211">
        <f>IF(N224="zákl. přenesená",J224,0)</f>
        <v>0</v>
      </c>
      <c r="BH224" s="211">
        <f>IF(N224="sníž. přenesená",J224,0)</f>
        <v>0</v>
      </c>
      <c r="BI224" s="211">
        <f>IF(N224="nulová",J224,0)</f>
        <v>0</v>
      </c>
      <c r="BJ224" s="18" t="s">
        <v>117</v>
      </c>
      <c r="BK224" s="211">
        <f>ROUND(I224*H224,2)</f>
        <v>0</v>
      </c>
      <c r="BL224" s="18" t="s">
        <v>183</v>
      </c>
      <c r="BM224" s="210" t="s">
        <v>1425</v>
      </c>
    </row>
    <row r="225" spans="1:47" s="2" customFormat="1" ht="12">
      <c r="A225" s="39"/>
      <c r="B225" s="40"/>
      <c r="C225" s="41"/>
      <c r="D225" s="275" t="s">
        <v>967</v>
      </c>
      <c r="E225" s="41"/>
      <c r="F225" s="276" t="s">
        <v>1426</v>
      </c>
      <c r="G225" s="41"/>
      <c r="H225" s="41"/>
      <c r="I225" s="214"/>
      <c r="J225" s="41"/>
      <c r="K225" s="41"/>
      <c r="L225" s="45"/>
      <c r="M225" s="215"/>
      <c r="N225" s="216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967</v>
      </c>
      <c r="AU225" s="18" t="s">
        <v>78</v>
      </c>
    </row>
    <row r="226" spans="1:65" s="2" customFormat="1" ht="21.75" customHeight="1">
      <c r="A226" s="39"/>
      <c r="B226" s="40"/>
      <c r="C226" s="198" t="s">
        <v>289</v>
      </c>
      <c r="D226" s="198" t="s">
        <v>119</v>
      </c>
      <c r="E226" s="199" t="s">
        <v>1427</v>
      </c>
      <c r="F226" s="200" t="s">
        <v>1428</v>
      </c>
      <c r="G226" s="201" t="s">
        <v>127</v>
      </c>
      <c r="H226" s="202">
        <v>128.248</v>
      </c>
      <c r="I226" s="203"/>
      <c r="J226" s="204">
        <f>ROUND(I226*H226,2)</f>
        <v>0</v>
      </c>
      <c r="K226" s="205"/>
      <c r="L226" s="45"/>
      <c r="M226" s="206" t="s">
        <v>19</v>
      </c>
      <c r="N226" s="207" t="s">
        <v>41</v>
      </c>
      <c r="O226" s="85"/>
      <c r="P226" s="208">
        <f>O226*H226</f>
        <v>0</v>
      </c>
      <c r="Q226" s="208">
        <v>0.00026</v>
      </c>
      <c r="R226" s="208">
        <f>Q226*H226</f>
        <v>0.033344479999999996</v>
      </c>
      <c r="S226" s="208">
        <v>0</v>
      </c>
      <c r="T226" s="20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0" t="s">
        <v>183</v>
      </c>
      <c r="AT226" s="210" t="s">
        <v>119</v>
      </c>
      <c r="AU226" s="210" t="s">
        <v>78</v>
      </c>
      <c r="AY226" s="18" t="s">
        <v>118</v>
      </c>
      <c r="BE226" s="211">
        <f>IF(N226="základní",J226,0)</f>
        <v>0</v>
      </c>
      <c r="BF226" s="211">
        <f>IF(N226="snížená",J226,0)</f>
        <v>0</v>
      </c>
      <c r="BG226" s="211">
        <f>IF(N226="zákl. přenesená",J226,0)</f>
        <v>0</v>
      </c>
      <c r="BH226" s="211">
        <f>IF(N226="sníž. přenesená",J226,0)</f>
        <v>0</v>
      </c>
      <c r="BI226" s="211">
        <f>IF(N226="nulová",J226,0)</f>
        <v>0</v>
      </c>
      <c r="BJ226" s="18" t="s">
        <v>117</v>
      </c>
      <c r="BK226" s="211">
        <f>ROUND(I226*H226,2)</f>
        <v>0</v>
      </c>
      <c r="BL226" s="18" t="s">
        <v>183</v>
      </c>
      <c r="BM226" s="210" t="s">
        <v>1429</v>
      </c>
    </row>
    <row r="227" spans="1:47" s="2" customFormat="1" ht="12">
      <c r="A227" s="39"/>
      <c r="B227" s="40"/>
      <c r="C227" s="41"/>
      <c r="D227" s="275" t="s">
        <v>967</v>
      </c>
      <c r="E227" s="41"/>
      <c r="F227" s="276" t="s">
        <v>1430</v>
      </c>
      <c r="G227" s="41"/>
      <c r="H227" s="41"/>
      <c r="I227" s="214"/>
      <c r="J227" s="41"/>
      <c r="K227" s="41"/>
      <c r="L227" s="45"/>
      <c r="M227" s="215"/>
      <c r="N227" s="216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967</v>
      </c>
      <c r="AU227" s="18" t="s">
        <v>78</v>
      </c>
    </row>
    <row r="228" spans="1:63" s="11" customFormat="1" ht="25.9" customHeight="1">
      <c r="A228" s="11"/>
      <c r="B228" s="184"/>
      <c r="C228" s="185"/>
      <c r="D228" s="186" t="s">
        <v>67</v>
      </c>
      <c r="E228" s="187" t="s">
        <v>1181</v>
      </c>
      <c r="F228" s="187" t="s">
        <v>1182</v>
      </c>
      <c r="G228" s="185"/>
      <c r="H228" s="185"/>
      <c r="I228" s="188"/>
      <c r="J228" s="189">
        <f>BK228</f>
        <v>0</v>
      </c>
      <c r="K228" s="185"/>
      <c r="L228" s="190"/>
      <c r="M228" s="191"/>
      <c r="N228" s="192"/>
      <c r="O228" s="192"/>
      <c r="P228" s="193">
        <f>P229+P232+P235+P238+P241</f>
        <v>0</v>
      </c>
      <c r="Q228" s="192"/>
      <c r="R228" s="193">
        <f>R229+R232+R235+R238+R241</f>
        <v>0</v>
      </c>
      <c r="S228" s="192"/>
      <c r="T228" s="194">
        <f>T229+T232+T235+T238+T241</f>
        <v>0</v>
      </c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R228" s="195" t="s">
        <v>139</v>
      </c>
      <c r="AT228" s="196" t="s">
        <v>67</v>
      </c>
      <c r="AU228" s="196" t="s">
        <v>68</v>
      </c>
      <c r="AY228" s="195" t="s">
        <v>118</v>
      </c>
      <c r="BK228" s="197">
        <f>BK229+BK232+BK235+BK238+BK241</f>
        <v>0</v>
      </c>
    </row>
    <row r="229" spans="1:63" s="11" customFormat="1" ht="22.8" customHeight="1">
      <c r="A229" s="11"/>
      <c r="B229" s="184"/>
      <c r="C229" s="185"/>
      <c r="D229" s="186" t="s">
        <v>67</v>
      </c>
      <c r="E229" s="273" t="s">
        <v>1431</v>
      </c>
      <c r="F229" s="273" t="s">
        <v>1432</v>
      </c>
      <c r="G229" s="185"/>
      <c r="H229" s="185"/>
      <c r="I229" s="188"/>
      <c r="J229" s="274">
        <f>BK229</f>
        <v>0</v>
      </c>
      <c r="K229" s="185"/>
      <c r="L229" s="190"/>
      <c r="M229" s="191"/>
      <c r="N229" s="192"/>
      <c r="O229" s="192"/>
      <c r="P229" s="193">
        <f>SUM(P230:P231)</f>
        <v>0</v>
      </c>
      <c r="Q229" s="192"/>
      <c r="R229" s="193">
        <f>SUM(R230:R231)</f>
        <v>0</v>
      </c>
      <c r="S229" s="192"/>
      <c r="T229" s="194">
        <f>SUM(T230:T231)</f>
        <v>0</v>
      </c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R229" s="195" t="s">
        <v>139</v>
      </c>
      <c r="AT229" s="196" t="s">
        <v>67</v>
      </c>
      <c r="AU229" s="196" t="s">
        <v>76</v>
      </c>
      <c r="AY229" s="195" t="s">
        <v>118</v>
      </c>
      <c r="BK229" s="197">
        <f>SUM(BK230:BK231)</f>
        <v>0</v>
      </c>
    </row>
    <row r="230" spans="1:65" s="2" customFormat="1" ht="16.5" customHeight="1">
      <c r="A230" s="39"/>
      <c r="B230" s="40"/>
      <c r="C230" s="198" t="s">
        <v>293</v>
      </c>
      <c r="D230" s="198" t="s">
        <v>119</v>
      </c>
      <c r="E230" s="199" t="s">
        <v>1433</v>
      </c>
      <c r="F230" s="200" t="s">
        <v>1432</v>
      </c>
      <c r="G230" s="201" t="s">
        <v>1434</v>
      </c>
      <c r="H230" s="280"/>
      <c r="I230" s="203"/>
      <c r="J230" s="204">
        <f>ROUND(I230*H230,2)</f>
        <v>0</v>
      </c>
      <c r="K230" s="205"/>
      <c r="L230" s="45"/>
      <c r="M230" s="206" t="s">
        <v>19</v>
      </c>
      <c r="N230" s="207" t="s">
        <v>41</v>
      </c>
      <c r="O230" s="85"/>
      <c r="P230" s="208">
        <f>O230*H230</f>
        <v>0</v>
      </c>
      <c r="Q230" s="208">
        <v>0</v>
      </c>
      <c r="R230" s="208">
        <f>Q230*H230</f>
        <v>0</v>
      </c>
      <c r="S230" s="208">
        <v>0</v>
      </c>
      <c r="T230" s="20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0" t="s">
        <v>1188</v>
      </c>
      <c r="AT230" s="210" t="s">
        <v>119</v>
      </c>
      <c r="AU230" s="210" t="s">
        <v>78</v>
      </c>
      <c r="AY230" s="18" t="s">
        <v>118</v>
      </c>
      <c r="BE230" s="211">
        <f>IF(N230="základní",J230,0)</f>
        <v>0</v>
      </c>
      <c r="BF230" s="211">
        <f>IF(N230="snížená",J230,0)</f>
        <v>0</v>
      </c>
      <c r="BG230" s="211">
        <f>IF(N230="zákl. přenesená",J230,0)</f>
        <v>0</v>
      </c>
      <c r="BH230" s="211">
        <f>IF(N230="sníž. přenesená",J230,0)</f>
        <v>0</v>
      </c>
      <c r="BI230" s="211">
        <f>IF(N230="nulová",J230,0)</f>
        <v>0</v>
      </c>
      <c r="BJ230" s="18" t="s">
        <v>117</v>
      </c>
      <c r="BK230" s="211">
        <f>ROUND(I230*H230,2)</f>
        <v>0</v>
      </c>
      <c r="BL230" s="18" t="s">
        <v>1188</v>
      </c>
      <c r="BM230" s="210" t="s">
        <v>1435</v>
      </c>
    </row>
    <row r="231" spans="1:47" s="2" customFormat="1" ht="12">
      <c r="A231" s="39"/>
      <c r="B231" s="40"/>
      <c r="C231" s="41"/>
      <c r="D231" s="275" t="s">
        <v>967</v>
      </c>
      <c r="E231" s="41"/>
      <c r="F231" s="276" t="s">
        <v>1436</v>
      </c>
      <c r="G231" s="41"/>
      <c r="H231" s="41"/>
      <c r="I231" s="214"/>
      <c r="J231" s="41"/>
      <c r="K231" s="41"/>
      <c r="L231" s="45"/>
      <c r="M231" s="215"/>
      <c r="N231" s="216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967</v>
      </c>
      <c r="AU231" s="18" t="s">
        <v>78</v>
      </c>
    </row>
    <row r="232" spans="1:63" s="11" customFormat="1" ht="22.8" customHeight="1">
      <c r="A232" s="11"/>
      <c r="B232" s="184"/>
      <c r="C232" s="185"/>
      <c r="D232" s="186" t="s">
        <v>67</v>
      </c>
      <c r="E232" s="273" t="s">
        <v>1183</v>
      </c>
      <c r="F232" s="273" t="s">
        <v>1184</v>
      </c>
      <c r="G232" s="185"/>
      <c r="H232" s="185"/>
      <c r="I232" s="188"/>
      <c r="J232" s="274">
        <f>BK232</f>
        <v>0</v>
      </c>
      <c r="K232" s="185"/>
      <c r="L232" s="190"/>
      <c r="M232" s="191"/>
      <c r="N232" s="192"/>
      <c r="O232" s="192"/>
      <c r="P232" s="193">
        <f>SUM(P233:P234)</f>
        <v>0</v>
      </c>
      <c r="Q232" s="192"/>
      <c r="R232" s="193">
        <f>SUM(R233:R234)</f>
        <v>0</v>
      </c>
      <c r="S232" s="192"/>
      <c r="T232" s="194">
        <f>SUM(T233:T234)</f>
        <v>0</v>
      </c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R232" s="195" t="s">
        <v>139</v>
      </c>
      <c r="AT232" s="196" t="s">
        <v>67</v>
      </c>
      <c r="AU232" s="196" t="s">
        <v>76</v>
      </c>
      <c r="AY232" s="195" t="s">
        <v>118</v>
      </c>
      <c r="BK232" s="197">
        <f>SUM(BK233:BK234)</f>
        <v>0</v>
      </c>
    </row>
    <row r="233" spans="1:65" s="2" customFormat="1" ht="16.5" customHeight="1">
      <c r="A233" s="39"/>
      <c r="B233" s="40"/>
      <c r="C233" s="198" t="s">
        <v>297</v>
      </c>
      <c r="D233" s="198" t="s">
        <v>119</v>
      </c>
      <c r="E233" s="199" t="s">
        <v>1437</v>
      </c>
      <c r="F233" s="200" t="s">
        <v>1184</v>
      </c>
      <c r="G233" s="201" t="s">
        <v>1434</v>
      </c>
      <c r="H233" s="280"/>
      <c r="I233" s="203"/>
      <c r="J233" s="204">
        <f>ROUND(I233*H233,2)</f>
        <v>0</v>
      </c>
      <c r="K233" s="205"/>
      <c r="L233" s="45"/>
      <c r="M233" s="206" t="s">
        <v>19</v>
      </c>
      <c r="N233" s="207" t="s">
        <v>41</v>
      </c>
      <c r="O233" s="85"/>
      <c r="P233" s="208">
        <f>O233*H233</f>
        <v>0</v>
      </c>
      <c r="Q233" s="208">
        <v>0</v>
      </c>
      <c r="R233" s="208">
        <f>Q233*H233</f>
        <v>0</v>
      </c>
      <c r="S233" s="208">
        <v>0</v>
      </c>
      <c r="T233" s="20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0" t="s">
        <v>1188</v>
      </c>
      <c r="AT233" s="210" t="s">
        <v>119</v>
      </c>
      <c r="AU233" s="210" t="s">
        <v>78</v>
      </c>
      <c r="AY233" s="18" t="s">
        <v>118</v>
      </c>
      <c r="BE233" s="211">
        <f>IF(N233="základní",J233,0)</f>
        <v>0</v>
      </c>
      <c r="BF233" s="211">
        <f>IF(N233="snížená",J233,0)</f>
        <v>0</v>
      </c>
      <c r="BG233" s="211">
        <f>IF(N233="zákl. přenesená",J233,0)</f>
        <v>0</v>
      </c>
      <c r="BH233" s="211">
        <f>IF(N233="sníž. přenesená",J233,0)</f>
        <v>0</v>
      </c>
      <c r="BI233" s="211">
        <f>IF(N233="nulová",J233,0)</f>
        <v>0</v>
      </c>
      <c r="BJ233" s="18" t="s">
        <v>117</v>
      </c>
      <c r="BK233" s="211">
        <f>ROUND(I233*H233,2)</f>
        <v>0</v>
      </c>
      <c r="BL233" s="18" t="s">
        <v>1188</v>
      </c>
      <c r="BM233" s="210" t="s">
        <v>1438</v>
      </c>
    </row>
    <row r="234" spans="1:47" s="2" customFormat="1" ht="12">
      <c r="A234" s="39"/>
      <c r="B234" s="40"/>
      <c r="C234" s="41"/>
      <c r="D234" s="275" t="s">
        <v>967</v>
      </c>
      <c r="E234" s="41"/>
      <c r="F234" s="276" t="s">
        <v>1439</v>
      </c>
      <c r="G234" s="41"/>
      <c r="H234" s="41"/>
      <c r="I234" s="214"/>
      <c r="J234" s="41"/>
      <c r="K234" s="41"/>
      <c r="L234" s="45"/>
      <c r="M234" s="215"/>
      <c r="N234" s="216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967</v>
      </c>
      <c r="AU234" s="18" t="s">
        <v>78</v>
      </c>
    </row>
    <row r="235" spans="1:63" s="11" customFormat="1" ht="22.8" customHeight="1">
      <c r="A235" s="11"/>
      <c r="B235" s="184"/>
      <c r="C235" s="185"/>
      <c r="D235" s="186" t="s">
        <v>67</v>
      </c>
      <c r="E235" s="273" t="s">
        <v>1440</v>
      </c>
      <c r="F235" s="273" t="s">
        <v>1441</v>
      </c>
      <c r="G235" s="185"/>
      <c r="H235" s="185"/>
      <c r="I235" s="188"/>
      <c r="J235" s="274">
        <f>BK235</f>
        <v>0</v>
      </c>
      <c r="K235" s="185"/>
      <c r="L235" s="190"/>
      <c r="M235" s="191"/>
      <c r="N235" s="192"/>
      <c r="O235" s="192"/>
      <c r="P235" s="193">
        <f>SUM(P236:P237)</f>
        <v>0</v>
      </c>
      <c r="Q235" s="192"/>
      <c r="R235" s="193">
        <f>SUM(R236:R237)</f>
        <v>0</v>
      </c>
      <c r="S235" s="192"/>
      <c r="T235" s="194">
        <f>SUM(T236:T237)</f>
        <v>0</v>
      </c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R235" s="195" t="s">
        <v>139</v>
      </c>
      <c r="AT235" s="196" t="s">
        <v>67</v>
      </c>
      <c r="AU235" s="196" t="s">
        <v>76</v>
      </c>
      <c r="AY235" s="195" t="s">
        <v>118</v>
      </c>
      <c r="BK235" s="197">
        <f>SUM(BK236:BK237)</f>
        <v>0</v>
      </c>
    </row>
    <row r="236" spans="1:65" s="2" customFormat="1" ht="16.5" customHeight="1">
      <c r="A236" s="39"/>
      <c r="B236" s="40"/>
      <c r="C236" s="198" t="s">
        <v>301</v>
      </c>
      <c r="D236" s="198" t="s">
        <v>119</v>
      </c>
      <c r="E236" s="199" t="s">
        <v>1442</v>
      </c>
      <c r="F236" s="200" t="s">
        <v>1441</v>
      </c>
      <c r="G236" s="201" t="s">
        <v>1434</v>
      </c>
      <c r="H236" s="280"/>
      <c r="I236" s="203"/>
      <c r="J236" s="204">
        <f>ROUND(I236*H236,2)</f>
        <v>0</v>
      </c>
      <c r="K236" s="205"/>
      <c r="L236" s="45"/>
      <c r="M236" s="206" t="s">
        <v>19</v>
      </c>
      <c r="N236" s="207" t="s">
        <v>41</v>
      </c>
      <c r="O236" s="85"/>
      <c r="P236" s="208">
        <f>O236*H236</f>
        <v>0</v>
      </c>
      <c r="Q236" s="208">
        <v>0</v>
      </c>
      <c r="R236" s="208">
        <f>Q236*H236</f>
        <v>0</v>
      </c>
      <c r="S236" s="208">
        <v>0</v>
      </c>
      <c r="T236" s="20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0" t="s">
        <v>1188</v>
      </c>
      <c r="AT236" s="210" t="s">
        <v>119</v>
      </c>
      <c r="AU236" s="210" t="s">
        <v>78</v>
      </c>
      <c r="AY236" s="18" t="s">
        <v>118</v>
      </c>
      <c r="BE236" s="211">
        <f>IF(N236="základní",J236,0)</f>
        <v>0</v>
      </c>
      <c r="BF236" s="211">
        <f>IF(N236="snížená",J236,0)</f>
        <v>0</v>
      </c>
      <c r="BG236" s="211">
        <f>IF(N236="zákl. přenesená",J236,0)</f>
        <v>0</v>
      </c>
      <c r="BH236" s="211">
        <f>IF(N236="sníž. přenesená",J236,0)</f>
        <v>0</v>
      </c>
      <c r="BI236" s="211">
        <f>IF(N236="nulová",J236,0)</f>
        <v>0</v>
      </c>
      <c r="BJ236" s="18" t="s">
        <v>117</v>
      </c>
      <c r="BK236" s="211">
        <f>ROUND(I236*H236,2)</f>
        <v>0</v>
      </c>
      <c r="BL236" s="18" t="s">
        <v>1188</v>
      </c>
      <c r="BM236" s="210" t="s">
        <v>1443</v>
      </c>
    </row>
    <row r="237" spans="1:47" s="2" customFormat="1" ht="12">
      <c r="A237" s="39"/>
      <c r="B237" s="40"/>
      <c r="C237" s="41"/>
      <c r="D237" s="275" t="s">
        <v>967</v>
      </c>
      <c r="E237" s="41"/>
      <c r="F237" s="276" t="s">
        <v>1444</v>
      </c>
      <c r="G237" s="41"/>
      <c r="H237" s="41"/>
      <c r="I237" s="214"/>
      <c r="J237" s="41"/>
      <c r="K237" s="41"/>
      <c r="L237" s="45"/>
      <c r="M237" s="215"/>
      <c r="N237" s="216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967</v>
      </c>
      <c r="AU237" s="18" t="s">
        <v>78</v>
      </c>
    </row>
    <row r="238" spans="1:63" s="11" customFormat="1" ht="22.8" customHeight="1">
      <c r="A238" s="11"/>
      <c r="B238" s="184"/>
      <c r="C238" s="185"/>
      <c r="D238" s="186" t="s">
        <v>67</v>
      </c>
      <c r="E238" s="273" t="s">
        <v>1445</v>
      </c>
      <c r="F238" s="273" t="s">
        <v>1446</v>
      </c>
      <c r="G238" s="185"/>
      <c r="H238" s="185"/>
      <c r="I238" s="188"/>
      <c r="J238" s="274">
        <f>BK238</f>
        <v>0</v>
      </c>
      <c r="K238" s="185"/>
      <c r="L238" s="190"/>
      <c r="M238" s="191"/>
      <c r="N238" s="192"/>
      <c r="O238" s="192"/>
      <c r="P238" s="193">
        <f>SUM(P239:P240)</f>
        <v>0</v>
      </c>
      <c r="Q238" s="192"/>
      <c r="R238" s="193">
        <f>SUM(R239:R240)</f>
        <v>0</v>
      </c>
      <c r="S238" s="192"/>
      <c r="T238" s="194">
        <f>SUM(T239:T240)</f>
        <v>0</v>
      </c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R238" s="195" t="s">
        <v>139</v>
      </c>
      <c r="AT238" s="196" t="s">
        <v>67</v>
      </c>
      <c r="AU238" s="196" t="s">
        <v>76</v>
      </c>
      <c r="AY238" s="195" t="s">
        <v>118</v>
      </c>
      <c r="BK238" s="197">
        <f>SUM(BK239:BK240)</f>
        <v>0</v>
      </c>
    </row>
    <row r="239" spans="1:65" s="2" customFormat="1" ht="16.5" customHeight="1">
      <c r="A239" s="39"/>
      <c r="B239" s="40"/>
      <c r="C239" s="198" t="s">
        <v>305</v>
      </c>
      <c r="D239" s="198" t="s">
        <v>119</v>
      </c>
      <c r="E239" s="199" t="s">
        <v>1447</v>
      </c>
      <c r="F239" s="200" t="s">
        <v>1448</v>
      </c>
      <c r="G239" s="201" t="s">
        <v>1434</v>
      </c>
      <c r="H239" s="280"/>
      <c r="I239" s="203"/>
      <c r="J239" s="204">
        <f>ROUND(I239*H239,2)</f>
        <v>0</v>
      </c>
      <c r="K239" s="205"/>
      <c r="L239" s="45"/>
      <c r="M239" s="206" t="s">
        <v>19</v>
      </c>
      <c r="N239" s="207" t="s">
        <v>41</v>
      </c>
      <c r="O239" s="85"/>
      <c r="P239" s="208">
        <f>O239*H239</f>
        <v>0</v>
      </c>
      <c r="Q239" s="208">
        <v>0</v>
      </c>
      <c r="R239" s="208">
        <f>Q239*H239</f>
        <v>0</v>
      </c>
      <c r="S239" s="208">
        <v>0</v>
      </c>
      <c r="T239" s="20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0" t="s">
        <v>1188</v>
      </c>
      <c r="AT239" s="210" t="s">
        <v>119</v>
      </c>
      <c r="AU239" s="210" t="s">
        <v>78</v>
      </c>
      <c r="AY239" s="18" t="s">
        <v>118</v>
      </c>
      <c r="BE239" s="211">
        <f>IF(N239="základní",J239,0)</f>
        <v>0</v>
      </c>
      <c r="BF239" s="211">
        <f>IF(N239="snížená",J239,0)</f>
        <v>0</v>
      </c>
      <c r="BG239" s="211">
        <f>IF(N239="zákl. přenesená",J239,0)</f>
        <v>0</v>
      </c>
      <c r="BH239" s="211">
        <f>IF(N239="sníž. přenesená",J239,0)</f>
        <v>0</v>
      </c>
      <c r="BI239" s="211">
        <f>IF(N239="nulová",J239,0)</f>
        <v>0</v>
      </c>
      <c r="BJ239" s="18" t="s">
        <v>117</v>
      </c>
      <c r="BK239" s="211">
        <f>ROUND(I239*H239,2)</f>
        <v>0</v>
      </c>
      <c r="BL239" s="18" t="s">
        <v>1188</v>
      </c>
      <c r="BM239" s="210" t="s">
        <v>1449</v>
      </c>
    </row>
    <row r="240" spans="1:47" s="2" customFormat="1" ht="12">
      <c r="A240" s="39"/>
      <c r="B240" s="40"/>
      <c r="C240" s="41"/>
      <c r="D240" s="275" t="s">
        <v>967</v>
      </c>
      <c r="E240" s="41"/>
      <c r="F240" s="276" t="s">
        <v>1450</v>
      </c>
      <c r="G240" s="41"/>
      <c r="H240" s="41"/>
      <c r="I240" s="214"/>
      <c r="J240" s="41"/>
      <c r="K240" s="41"/>
      <c r="L240" s="45"/>
      <c r="M240" s="215"/>
      <c r="N240" s="216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967</v>
      </c>
      <c r="AU240" s="18" t="s">
        <v>78</v>
      </c>
    </row>
    <row r="241" spans="1:63" s="11" customFormat="1" ht="22.8" customHeight="1">
      <c r="A241" s="11"/>
      <c r="B241" s="184"/>
      <c r="C241" s="185"/>
      <c r="D241" s="186" t="s">
        <v>67</v>
      </c>
      <c r="E241" s="273" t="s">
        <v>1451</v>
      </c>
      <c r="F241" s="273" t="s">
        <v>1452</v>
      </c>
      <c r="G241" s="185"/>
      <c r="H241" s="185"/>
      <c r="I241" s="188"/>
      <c r="J241" s="274">
        <f>BK241</f>
        <v>0</v>
      </c>
      <c r="K241" s="185"/>
      <c r="L241" s="190"/>
      <c r="M241" s="191"/>
      <c r="N241" s="192"/>
      <c r="O241" s="192"/>
      <c r="P241" s="193">
        <f>SUM(P242:P243)</f>
        <v>0</v>
      </c>
      <c r="Q241" s="192"/>
      <c r="R241" s="193">
        <f>SUM(R242:R243)</f>
        <v>0</v>
      </c>
      <c r="S241" s="192"/>
      <c r="T241" s="194">
        <f>SUM(T242:T243)</f>
        <v>0</v>
      </c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R241" s="195" t="s">
        <v>139</v>
      </c>
      <c r="AT241" s="196" t="s">
        <v>67</v>
      </c>
      <c r="AU241" s="196" t="s">
        <v>76</v>
      </c>
      <c r="AY241" s="195" t="s">
        <v>118</v>
      </c>
      <c r="BK241" s="197">
        <f>SUM(BK242:BK243)</f>
        <v>0</v>
      </c>
    </row>
    <row r="242" spans="1:65" s="2" customFormat="1" ht="16.5" customHeight="1">
      <c r="A242" s="39"/>
      <c r="B242" s="40"/>
      <c r="C242" s="198" t="s">
        <v>309</v>
      </c>
      <c r="D242" s="198" t="s">
        <v>119</v>
      </c>
      <c r="E242" s="199" t="s">
        <v>1453</v>
      </c>
      <c r="F242" s="200" t="s">
        <v>1452</v>
      </c>
      <c r="G242" s="201" t="s">
        <v>1434</v>
      </c>
      <c r="H242" s="280"/>
      <c r="I242" s="203"/>
      <c r="J242" s="204">
        <f>ROUND(I242*H242,2)</f>
        <v>0</v>
      </c>
      <c r="K242" s="205"/>
      <c r="L242" s="45"/>
      <c r="M242" s="206" t="s">
        <v>19</v>
      </c>
      <c r="N242" s="207" t="s">
        <v>41</v>
      </c>
      <c r="O242" s="85"/>
      <c r="P242" s="208">
        <f>O242*H242</f>
        <v>0</v>
      </c>
      <c r="Q242" s="208">
        <v>0</v>
      </c>
      <c r="R242" s="208">
        <f>Q242*H242</f>
        <v>0</v>
      </c>
      <c r="S242" s="208">
        <v>0</v>
      </c>
      <c r="T242" s="20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0" t="s">
        <v>1188</v>
      </c>
      <c r="AT242" s="210" t="s">
        <v>119</v>
      </c>
      <c r="AU242" s="210" t="s">
        <v>78</v>
      </c>
      <c r="AY242" s="18" t="s">
        <v>118</v>
      </c>
      <c r="BE242" s="211">
        <f>IF(N242="základní",J242,0)</f>
        <v>0</v>
      </c>
      <c r="BF242" s="211">
        <f>IF(N242="snížená",J242,0)</f>
        <v>0</v>
      </c>
      <c r="BG242" s="211">
        <f>IF(N242="zákl. přenesená",J242,0)</f>
        <v>0</v>
      </c>
      <c r="BH242" s="211">
        <f>IF(N242="sníž. přenesená",J242,0)</f>
        <v>0</v>
      </c>
      <c r="BI242" s="211">
        <f>IF(N242="nulová",J242,0)</f>
        <v>0</v>
      </c>
      <c r="BJ242" s="18" t="s">
        <v>117</v>
      </c>
      <c r="BK242" s="211">
        <f>ROUND(I242*H242,2)</f>
        <v>0</v>
      </c>
      <c r="BL242" s="18" t="s">
        <v>1188</v>
      </c>
      <c r="BM242" s="210" t="s">
        <v>1454</v>
      </c>
    </row>
    <row r="243" spans="1:47" s="2" customFormat="1" ht="12">
      <c r="A243" s="39"/>
      <c r="B243" s="40"/>
      <c r="C243" s="41"/>
      <c r="D243" s="275" t="s">
        <v>967</v>
      </c>
      <c r="E243" s="41"/>
      <c r="F243" s="276" t="s">
        <v>1455</v>
      </c>
      <c r="G243" s="41"/>
      <c r="H243" s="41"/>
      <c r="I243" s="214"/>
      <c r="J243" s="41"/>
      <c r="K243" s="41"/>
      <c r="L243" s="45"/>
      <c r="M243" s="277"/>
      <c r="N243" s="278"/>
      <c r="O243" s="230"/>
      <c r="P243" s="230"/>
      <c r="Q243" s="230"/>
      <c r="R243" s="230"/>
      <c r="S243" s="230"/>
      <c r="T243" s="27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967</v>
      </c>
      <c r="AU243" s="18" t="s">
        <v>78</v>
      </c>
    </row>
    <row r="244" spans="1:31" s="2" customFormat="1" ht="6.95" customHeight="1">
      <c r="A244" s="39"/>
      <c r="B244" s="60"/>
      <c r="C244" s="61"/>
      <c r="D244" s="61"/>
      <c r="E244" s="61"/>
      <c r="F244" s="61"/>
      <c r="G244" s="61"/>
      <c r="H244" s="61"/>
      <c r="I244" s="61"/>
      <c r="J244" s="61"/>
      <c r="K244" s="61"/>
      <c r="L244" s="45"/>
      <c r="M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</row>
  </sheetData>
  <sheetProtection password="CC35" sheet="1" objects="1" scenarios="1" formatColumns="0" formatRows="0" autoFilter="0"/>
  <autoFilter ref="C93:K243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8" r:id="rId1" display="https://podminky.urs.cz/item/CS_URS_2021_01/611311131"/>
    <hyperlink ref="F102" r:id="rId2" display="https://podminky.urs.cz/item/CS_URS_2021_01/611315111"/>
    <hyperlink ref="F104" r:id="rId3" display="https://podminky.urs.cz/item/CS_URS_2021_01/612311131"/>
    <hyperlink ref="F109" r:id="rId4" display="https://podminky.urs.cz/item/CS_URS_2021_01/612315111"/>
    <hyperlink ref="F111" r:id="rId5" display="https://podminky.urs.cz/item/CS_URS_2021_01/619991011"/>
    <hyperlink ref="F113" r:id="rId6" display="https://podminky.urs.cz/item/CS_URS_2021_01/619991021"/>
    <hyperlink ref="F115" r:id="rId7" display="https://podminky.urs.cz/item/CS_URS_2021_01/619995001"/>
    <hyperlink ref="F120" r:id="rId8" display="https://podminky.urs.cz/item/CS_URS_2021_01/622135000"/>
    <hyperlink ref="F124" r:id="rId9" display="https://podminky.urs.cz/item/CS_URS_2021_01/622142001"/>
    <hyperlink ref="F126" r:id="rId10" display="https://podminky.urs.cz/item/CS_URS_2021_01/622325259"/>
    <hyperlink ref="F128" r:id="rId11" display="https://podminky.urs.cz/item/CS_URS_2021_01/628613611"/>
    <hyperlink ref="F131" r:id="rId12" display="https://podminky.urs.cz/item/CS_URS_2021_01/946111114"/>
    <hyperlink ref="F133" r:id="rId13" display="https://podminky.urs.cz/item/CS_URS_2021_01/946111214"/>
    <hyperlink ref="F135" r:id="rId14" display="https://podminky.urs.cz/item/CS_URS_2021_01/946111814"/>
    <hyperlink ref="F139" r:id="rId15" display="https://podminky.urs.cz/item/CS_URS_2021_01/767640221"/>
    <hyperlink ref="F143" r:id="rId16" display="https://podminky.urs.cz/item/CS_URS_2021_01/767651800"/>
    <hyperlink ref="F145" r:id="rId17" display="https://podminky.urs.cz/item/CS_URS_2021_01/767651821"/>
    <hyperlink ref="F147" r:id="rId18" display="https://podminky.urs.cz/item/CS_URS_2021_01/767691823"/>
    <hyperlink ref="F150" r:id="rId19" display="https://podminky.urs.cz/item/CS_URS_2021_01/771121011"/>
    <hyperlink ref="F156" r:id="rId20" display="https://podminky.urs.cz/item/CS_URS_2021_01/777111101"/>
    <hyperlink ref="F158" r:id="rId21" display="https://podminky.urs.cz/item/CS_URS_2021_01/777111111"/>
    <hyperlink ref="F161" r:id="rId22" display="https://podminky.urs.cz/item/CS_URS_2021_01/783301303"/>
    <hyperlink ref="F163" r:id="rId23" display="https://podminky.urs.cz/item/CS_URS_2021_01/783314101"/>
    <hyperlink ref="F165" r:id="rId24" display="https://podminky.urs.cz/item/CS_URS_2021_01/783317105"/>
    <hyperlink ref="F167" r:id="rId25" display="https://podminky.urs.cz/item/CS_URS_2021_01/783401401"/>
    <hyperlink ref="F175" r:id="rId26" display="https://podminky.urs.cz/item/CS_URS_2021_01/783414101"/>
    <hyperlink ref="F177" r:id="rId27" display="https://podminky.urs.cz/item/CS_URS_2021_01/783415103"/>
    <hyperlink ref="F179" r:id="rId28" display="https://podminky.urs.cz/item/CS_URS_2021_01/783417103"/>
    <hyperlink ref="F181" r:id="rId29" display="https://podminky.urs.cz/item/CS_URS_2021_01/783801503"/>
    <hyperlink ref="F200" r:id="rId30" display="https://podminky.urs.cz/item/CS_URS_2021_01/783806807"/>
    <hyperlink ref="F202" r:id="rId31" display="https://podminky.urs.cz/item/CS_URS_2021_01/783823175"/>
    <hyperlink ref="F204" r:id="rId32" display="https://podminky.urs.cz/item/CS_URS_2021_01/783826315"/>
    <hyperlink ref="F206" r:id="rId33" display="https://podminky.urs.cz/item/CS_URS_2021_01/783896307"/>
    <hyperlink ref="F209" r:id="rId34" display="https://podminky.urs.cz/item/CS_URS_2021_01/784111001"/>
    <hyperlink ref="F215" r:id="rId35" display="https://podminky.urs.cz/item/CS_URS_2021_01/784121001"/>
    <hyperlink ref="F217" r:id="rId36" display="https://podminky.urs.cz/item/CS_URS_2021_01/784171101"/>
    <hyperlink ref="F223" r:id="rId37" display="https://podminky.urs.cz/item/CS_URS_2021_01/784191005"/>
    <hyperlink ref="F225" r:id="rId38" display="https://podminky.urs.cz/item/CS_URS_2021_01/784191007"/>
    <hyperlink ref="F227" r:id="rId39" display="https://podminky.urs.cz/item/CS_URS_2021_01/784211101"/>
    <hyperlink ref="F231" r:id="rId40" display="https://podminky.urs.cz/item/CS_URS_2021_01/020001000"/>
    <hyperlink ref="F234" r:id="rId41" display="https://podminky.urs.cz/item/CS_URS_2021_01/030001000"/>
    <hyperlink ref="F237" r:id="rId42" display="https://podminky.urs.cz/item/CS_URS_2021_01/040001000"/>
    <hyperlink ref="F240" r:id="rId43" display="https://podminky.urs.cz/item/CS_URS_2021_01/081002000"/>
    <hyperlink ref="F243" r:id="rId44" display="https://podminky.urs.cz/item/CS_URS_2021_01/09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1" customWidth="1"/>
    <col min="2" max="2" width="1.7109375" style="281" customWidth="1"/>
    <col min="3" max="4" width="5.00390625" style="281" customWidth="1"/>
    <col min="5" max="5" width="11.7109375" style="281" customWidth="1"/>
    <col min="6" max="6" width="9.140625" style="281" customWidth="1"/>
    <col min="7" max="7" width="5.00390625" style="281" customWidth="1"/>
    <col min="8" max="8" width="77.8515625" style="281" customWidth="1"/>
    <col min="9" max="10" width="20.00390625" style="281" customWidth="1"/>
    <col min="11" max="11" width="1.7109375" style="281" customWidth="1"/>
  </cols>
  <sheetData>
    <row r="1" s="1" customFormat="1" ht="37.5" customHeight="1"/>
    <row r="2" spans="2:11" s="1" customFormat="1" ht="7.5" customHeight="1">
      <c r="B2" s="282"/>
      <c r="C2" s="283"/>
      <c r="D2" s="283"/>
      <c r="E2" s="283"/>
      <c r="F2" s="283"/>
      <c r="G2" s="283"/>
      <c r="H2" s="283"/>
      <c r="I2" s="283"/>
      <c r="J2" s="283"/>
      <c r="K2" s="284"/>
    </row>
    <row r="3" spans="2:11" s="16" customFormat="1" ht="45" customHeight="1">
      <c r="B3" s="285"/>
      <c r="C3" s="286" t="s">
        <v>1456</v>
      </c>
      <c r="D3" s="286"/>
      <c r="E3" s="286"/>
      <c r="F3" s="286"/>
      <c r="G3" s="286"/>
      <c r="H3" s="286"/>
      <c r="I3" s="286"/>
      <c r="J3" s="286"/>
      <c r="K3" s="287"/>
    </row>
    <row r="4" spans="2:11" s="1" customFormat="1" ht="25.5" customHeight="1">
      <c r="B4" s="288"/>
      <c r="C4" s="289" t="s">
        <v>1457</v>
      </c>
      <c r="D4" s="289"/>
      <c r="E4" s="289"/>
      <c r="F4" s="289"/>
      <c r="G4" s="289"/>
      <c r="H4" s="289"/>
      <c r="I4" s="289"/>
      <c r="J4" s="289"/>
      <c r="K4" s="290"/>
    </row>
    <row r="5" spans="2:11" s="1" customFormat="1" ht="5.25" customHeight="1">
      <c r="B5" s="288"/>
      <c r="C5" s="291"/>
      <c r="D5" s="291"/>
      <c r="E5" s="291"/>
      <c r="F5" s="291"/>
      <c r="G5" s="291"/>
      <c r="H5" s="291"/>
      <c r="I5" s="291"/>
      <c r="J5" s="291"/>
      <c r="K5" s="290"/>
    </row>
    <row r="6" spans="2:11" s="1" customFormat="1" ht="15" customHeight="1">
      <c r="B6" s="288"/>
      <c r="C6" s="292" t="s">
        <v>1458</v>
      </c>
      <c r="D6" s="292"/>
      <c r="E6" s="292"/>
      <c r="F6" s="292"/>
      <c r="G6" s="292"/>
      <c r="H6" s="292"/>
      <c r="I6" s="292"/>
      <c r="J6" s="292"/>
      <c r="K6" s="290"/>
    </row>
    <row r="7" spans="2:11" s="1" customFormat="1" ht="15" customHeight="1">
      <c r="B7" s="293"/>
      <c r="C7" s="292" t="s">
        <v>1459</v>
      </c>
      <c r="D7" s="292"/>
      <c r="E7" s="292"/>
      <c r="F7" s="292"/>
      <c r="G7" s="292"/>
      <c r="H7" s="292"/>
      <c r="I7" s="292"/>
      <c r="J7" s="292"/>
      <c r="K7" s="290"/>
    </row>
    <row r="8" spans="2:11" s="1" customFormat="1" ht="12.75" customHeight="1">
      <c r="B8" s="293"/>
      <c r="C8" s="292"/>
      <c r="D8" s="292"/>
      <c r="E8" s="292"/>
      <c r="F8" s="292"/>
      <c r="G8" s="292"/>
      <c r="H8" s="292"/>
      <c r="I8" s="292"/>
      <c r="J8" s="292"/>
      <c r="K8" s="290"/>
    </row>
    <row r="9" spans="2:11" s="1" customFormat="1" ht="15" customHeight="1">
      <c r="B9" s="293"/>
      <c r="C9" s="292" t="s">
        <v>1460</v>
      </c>
      <c r="D9" s="292"/>
      <c r="E9" s="292"/>
      <c r="F9" s="292"/>
      <c r="G9" s="292"/>
      <c r="H9" s="292"/>
      <c r="I9" s="292"/>
      <c r="J9" s="292"/>
      <c r="K9" s="290"/>
    </row>
    <row r="10" spans="2:11" s="1" customFormat="1" ht="15" customHeight="1">
      <c r="B10" s="293"/>
      <c r="C10" s="292"/>
      <c r="D10" s="292" t="s">
        <v>1461</v>
      </c>
      <c r="E10" s="292"/>
      <c r="F10" s="292"/>
      <c r="G10" s="292"/>
      <c r="H10" s="292"/>
      <c r="I10" s="292"/>
      <c r="J10" s="292"/>
      <c r="K10" s="290"/>
    </row>
    <row r="11" spans="2:11" s="1" customFormat="1" ht="15" customHeight="1">
      <c r="B11" s="293"/>
      <c r="C11" s="294"/>
      <c r="D11" s="292" t="s">
        <v>1462</v>
      </c>
      <c r="E11" s="292"/>
      <c r="F11" s="292"/>
      <c r="G11" s="292"/>
      <c r="H11" s="292"/>
      <c r="I11" s="292"/>
      <c r="J11" s="292"/>
      <c r="K11" s="290"/>
    </row>
    <row r="12" spans="2:11" s="1" customFormat="1" ht="15" customHeight="1">
      <c r="B12" s="293"/>
      <c r="C12" s="294"/>
      <c r="D12" s="292"/>
      <c r="E12" s="292"/>
      <c r="F12" s="292"/>
      <c r="G12" s="292"/>
      <c r="H12" s="292"/>
      <c r="I12" s="292"/>
      <c r="J12" s="292"/>
      <c r="K12" s="290"/>
    </row>
    <row r="13" spans="2:11" s="1" customFormat="1" ht="15" customHeight="1">
      <c r="B13" s="293"/>
      <c r="C13" s="294"/>
      <c r="D13" s="295" t="s">
        <v>1463</v>
      </c>
      <c r="E13" s="292"/>
      <c r="F13" s="292"/>
      <c r="G13" s="292"/>
      <c r="H13" s="292"/>
      <c r="I13" s="292"/>
      <c r="J13" s="292"/>
      <c r="K13" s="290"/>
    </row>
    <row r="14" spans="2:11" s="1" customFormat="1" ht="12.75" customHeight="1">
      <c r="B14" s="293"/>
      <c r="C14" s="294"/>
      <c r="D14" s="294"/>
      <c r="E14" s="294"/>
      <c r="F14" s="294"/>
      <c r="G14" s="294"/>
      <c r="H14" s="294"/>
      <c r="I14" s="294"/>
      <c r="J14" s="294"/>
      <c r="K14" s="290"/>
    </row>
    <row r="15" spans="2:11" s="1" customFormat="1" ht="15" customHeight="1">
      <c r="B15" s="293"/>
      <c r="C15" s="294"/>
      <c r="D15" s="292" t="s">
        <v>1464</v>
      </c>
      <c r="E15" s="292"/>
      <c r="F15" s="292"/>
      <c r="G15" s="292"/>
      <c r="H15" s="292"/>
      <c r="I15" s="292"/>
      <c r="J15" s="292"/>
      <c r="K15" s="290"/>
    </row>
    <row r="16" spans="2:11" s="1" customFormat="1" ht="15" customHeight="1">
      <c r="B16" s="293"/>
      <c r="C16" s="294"/>
      <c r="D16" s="292" t="s">
        <v>1465</v>
      </c>
      <c r="E16" s="292"/>
      <c r="F16" s="292"/>
      <c r="G16" s="292"/>
      <c r="H16" s="292"/>
      <c r="I16" s="292"/>
      <c r="J16" s="292"/>
      <c r="K16" s="290"/>
    </row>
    <row r="17" spans="2:11" s="1" customFormat="1" ht="15" customHeight="1">
      <c r="B17" s="293"/>
      <c r="C17" s="294"/>
      <c r="D17" s="292" t="s">
        <v>1466</v>
      </c>
      <c r="E17" s="292"/>
      <c r="F17" s="292"/>
      <c r="G17" s="292"/>
      <c r="H17" s="292"/>
      <c r="I17" s="292"/>
      <c r="J17" s="292"/>
      <c r="K17" s="290"/>
    </row>
    <row r="18" spans="2:11" s="1" customFormat="1" ht="15" customHeight="1">
      <c r="B18" s="293"/>
      <c r="C18" s="294"/>
      <c r="D18" s="294"/>
      <c r="E18" s="296" t="s">
        <v>75</v>
      </c>
      <c r="F18" s="292" t="s">
        <v>1467</v>
      </c>
      <c r="G18" s="292"/>
      <c r="H18" s="292"/>
      <c r="I18" s="292"/>
      <c r="J18" s="292"/>
      <c r="K18" s="290"/>
    </row>
    <row r="19" spans="2:11" s="1" customFormat="1" ht="15" customHeight="1">
      <c r="B19" s="293"/>
      <c r="C19" s="294"/>
      <c r="D19" s="294"/>
      <c r="E19" s="296" t="s">
        <v>1468</v>
      </c>
      <c r="F19" s="292" t="s">
        <v>1469</v>
      </c>
      <c r="G19" s="292"/>
      <c r="H19" s="292"/>
      <c r="I19" s="292"/>
      <c r="J19" s="292"/>
      <c r="K19" s="290"/>
    </row>
    <row r="20" spans="2:11" s="1" customFormat="1" ht="15" customHeight="1">
      <c r="B20" s="293"/>
      <c r="C20" s="294"/>
      <c r="D20" s="294"/>
      <c r="E20" s="296" t="s">
        <v>1470</v>
      </c>
      <c r="F20" s="292" t="s">
        <v>1471</v>
      </c>
      <c r="G20" s="292"/>
      <c r="H20" s="292"/>
      <c r="I20" s="292"/>
      <c r="J20" s="292"/>
      <c r="K20" s="290"/>
    </row>
    <row r="21" spans="2:11" s="1" customFormat="1" ht="15" customHeight="1">
      <c r="B21" s="293"/>
      <c r="C21" s="294"/>
      <c r="D21" s="294"/>
      <c r="E21" s="296" t="s">
        <v>1472</v>
      </c>
      <c r="F21" s="292" t="s">
        <v>1473</v>
      </c>
      <c r="G21" s="292"/>
      <c r="H21" s="292"/>
      <c r="I21" s="292"/>
      <c r="J21" s="292"/>
      <c r="K21" s="290"/>
    </row>
    <row r="22" spans="2:11" s="1" customFormat="1" ht="15" customHeight="1">
      <c r="B22" s="293"/>
      <c r="C22" s="294"/>
      <c r="D22" s="294"/>
      <c r="E22" s="296" t="s">
        <v>115</v>
      </c>
      <c r="F22" s="292" t="s">
        <v>116</v>
      </c>
      <c r="G22" s="292"/>
      <c r="H22" s="292"/>
      <c r="I22" s="292"/>
      <c r="J22" s="292"/>
      <c r="K22" s="290"/>
    </row>
    <row r="23" spans="2:11" s="1" customFormat="1" ht="15" customHeight="1">
      <c r="B23" s="293"/>
      <c r="C23" s="294"/>
      <c r="D23" s="294"/>
      <c r="E23" s="296" t="s">
        <v>1474</v>
      </c>
      <c r="F23" s="292" t="s">
        <v>1475</v>
      </c>
      <c r="G23" s="292"/>
      <c r="H23" s="292"/>
      <c r="I23" s="292"/>
      <c r="J23" s="292"/>
      <c r="K23" s="290"/>
    </row>
    <row r="24" spans="2:11" s="1" customFormat="1" ht="12.75" customHeight="1">
      <c r="B24" s="293"/>
      <c r="C24" s="294"/>
      <c r="D24" s="294"/>
      <c r="E24" s="294"/>
      <c r="F24" s="294"/>
      <c r="G24" s="294"/>
      <c r="H24" s="294"/>
      <c r="I24" s="294"/>
      <c r="J24" s="294"/>
      <c r="K24" s="290"/>
    </row>
    <row r="25" spans="2:11" s="1" customFormat="1" ht="15" customHeight="1">
      <c r="B25" s="293"/>
      <c r="C25" s="292" t="s">
        <v>1476</v>
      </c>
      <c r="D25" s="292"/>
      <c r="E25" s="292"/>
      <c r="F25" s="292"/>
      <c r="G25" s="292"/>
      <c r="H25" s="292"/>
      <c r="I25" s="292"/>
      <c r="J25" s="292"/>
      <c r="K25" s="290"/>
    </row>
    <row r="26" spans="2:11" s="1" customFormat="1" ht="15" customHeight="1">
      <c r="B26" s="293"/>
      <c r="C26" s="292" t="s">
        <v>1477</v>
      </c>
      <c r="D26" s="292"/>
      <c r="E26" s="292"/>
      <c r="F26" s="292"/>
      <c r="G26" s="292"/>
      <c r="H26" s="292"/>
      <c r="I26" s="292"/>
      <c r="J26" s="292"/>
      <c r="K26" s="290"/>
    </row>
    <row r="27" spans="2:11" s="1" customFormat="1" ht="15" customHeight="1">
      <c r="B27" s="293"/>
      <c r="C27" s="292"/>
      <c r="D27" s="292" t="s">
        <v>1478</v>
      </c>
      <c r="E27" s="292"/>
      <c r="F27" s="292"/>
      <c r="G27" s="292"/>
      <c r="H27" s="292"/>
      <c r="I27" s="292"/>
      <c r="J27" s="292"/>
      <c r="K27" s="290"/>
    </row>
    <row r="28" spans="2:11" s="1" customFormat="1" ht="15" customHeight="1">
      <c r="B28" s="293"/>
      <c r="C28" s="294"/>
      <c r="D28" s="292" t="s">
        <v>1479</v>
      </c>
      <c r="E28" s="292"/>
      <c r="F28" s="292"/>
      <c r="G28" s="292"/>
      <c r="H28" s="292"/>
      <c r="I28" s="292"/>
      <c r="J28" s="292"/>
      <c r="K28" s="290"/>
    </row>
    <row r="29" spans="2:11" s="1" customFormat="1" ht="12.75" customHeight="1">
      <c r="B29" s="293"/>
      <c r="C29" s="294"/>
      <c r="D29" s="294"/>
      <c r="E29" s="294"/>
      <c r="F29" s="294"/>
      <c r="G29" s="294"/>
      <c r="H29" s="294"/>
      <c r="I29" s="294"/>
      <c r="J29" s="294"/>
      <c r="K29" s="290"/>
    </row>
    <row r="30" spans="2:11" s="1" customFormat="1" ht="15" customHeight="1">
      <c r="B30" s="293"/>
      <c r="C30" s="294"/>
      <c r="D30" s="292" t="s">
        <v>1480</v>
      </c>
      <c r="E30" s="292"/>
      <c r="F30" s="292"/>
      <c r="G30" s="292"/>
      <c r="H30" s="292"/>
      <c r="I30" s="292"/>
      <c r="J30" s="292"/>
      <c r="K30" s="290"/>
    </row>
    <row r="31" spans="2:11" s="1" customFormat="1" ht="15" customHeight="1">
      <c r="B31" s="293"/>
      <c r="C31" s="294"/>
      <c r="D31" s="292" t="s">
        <v>1481</v>
      </c>
      <c r="E31" s="292"/>
      <c r="F31" s="292"/>
      <c r="G31" s="292"/>
      <c r="H31" s="292"/>
      <c r="I31" s="292"/>
      <c r="J31" s="292"/>
      <c r="K31" s="290"/>
    </row>
    <row r="32" spans="2:11" s="1" customFormat="1" ht="12.75" customHeight="1">
      <c r="B32" s="293"/>
      <c r="C32" s="294"/>
      <c r="D32" s="294"/>
      <c r="E32" s="294"/>
      <c r="F32" s="294"/>
      <c r="G32" s="294"/>
      <c r="H32" s="294"/>
      <c r="I32" s="294"/>
      <c r="J32" s="294"/>
      <c r="K32" s="290"/>
    </row>
    <row r="33" spans="2:11" s="1" customFormat="1" ht="15" customHeight="1">
      <c r="B33" s="293"/>
      <c r="C33" s="294"/>
      <c r="D33" s="292" t="s">
        <v>1482</v>
      </c>
      <c r="E33" s="292"/>
      <c r="F33" s="292"/>
      <c r="G33" s="292"/>
      <c r="H33" s="292"/>
      <c r="I33" s="292"/>
      <c r="J33" s="292"/>
      <c r="K33" s="290"/>
    </row>
    <row r="34" spans="2:11" s="1" customFormat="1" ht="15" customHeight="1">
      <c r="B34" s="293"/>
      <c r="C34" s="294"/>
      <c r="D34" s="292" t="s">
        <v>1483</v>
      </c>
      <c r="E34" s="292"/>
      <c r="F34" s="292"/>
      <c r="G34" s="292"/>
      <c r="H34" s="292"/>
      <c r="I34" s="292"/>
      <c r="J34" s="292"/>
      <c r="K34" s="290"/>
    </row>
    <row r="35" spans="2:11" s="1" customFormat="1" ht="15" customHeight="1">
      <c r="B35" s="293"/>
      <c r="C35" s="294"/>
      <c r="D35" s="292" t="s">
        <v>1484</v>
      </c>
      <c r="E35" s="292"/>
      <c r="F35" s="292"/>
      <c r="G35" s="292"/>
      <c r="H35" s="292"/>
      <c r="I35" s="292"/>
      <c r="J35" s="292"/>
      <c r="K35" s="290"/>
    </row>
    <row r="36" spans="2:11" s="1" customFormat="1" ht="15" customHeight="1">
      <c r="B36" s="293"/>
      <c r="C36" s="294"/>
      <c r="D36" s="292"/>
      <c r="E36" s="295" t="s">
        <v>103</v>
      </c>
      <c r="F36" s="292"/>
      <c r="G36" s="292" t="s">
        <v>1485</v>
      </c>
      <c r="H36" s="292"/>
      <c r="I36" s="292"/>
      <c r="J36" s="292"/>
      <c r="K36" s="290"/>
    </row>
    <row r="37" spans="2:11" s="1" customFormat="1" ht="30.75" customHeight="1">
      <c r="B37" s="293"/>
      <c r="C37" s="294"/>
      <c r="D37" s="292"/>
      <c r="E37" s="295" t="s">
        <v>1486</v>
      </c>
      <c r="F37" s="292"/>
      <c r="G37" s="292" t="s">
        <v>1487</v>
      </c>
      <c r="H37" s="292"/>
      <c r="I37" s="292"/>
      <c r="J37" s="292"/>
      <c r="K37" s="290"/>
    </row>
    <row r="38" spans="2:11" s="1" customFormat="1" ht="15" customHeight="1">
      <c r="B38" s="293"/>
      <c r="C38" s="294"/>
      <c r="D38" s="292"/>
      <c r="E38" s="295" t="s">
        <v>49</v>
      </c>
      <c r="F38" s="292"/>
      <c r="G38" s="292" t="s">
        <v>1488</v>
      </c>
      <c r="H38" s="292"/>
      <c r="I38" s="292"/>
      <c r="J38" s="292"/>
      <c r="K38" s="290"/>
    </row>
    <row r="39" spans="2:11" s="1" customFormat="1" ht="15" customHeight="1">
      <c r="B39" s="293"/>
      <c r="C39" s="294"/>
      <c r="D39" s="292"/>
      <c r="E39" s="295" t="s">
        <v>50</v>
      </c>
      <c r="F39" s="292"/>
      <c r="G39" s="292" t="s">
        <v>1489</v>
      </c>
      <c r="H39" s="292"/>
      <c r="I39" s="292"/>
      <c r="J39" s="292"/>
      <c r="K39" s="290"/>
    </row>
    <row r="40" spans="2:11" s="1" customFormat="1" ht="15" customHeight="1">
      <c r="B40" s="293"/>
      <c r="C40" s="294"/>
      <c r="D40" s="292"/>
      <c r="E40" s="295" t="s">
        <v>104</v>
      </c>
      <c r="F40" s="292"/>
      <c r="G40" s="292" t="s">
        <v>1490</v>
      </c>
      <c r="H40" s="292"/>
      <c r="I40" s="292"/>
      <c r="J40" s="292"/>
      <c r="K40" s="290"/>
    </row>
    <row r="41" spans="2:11" s="1" customFormat="1" ht="15" customHeight="1">
      <c r="B41" s="293"/>
      <c r="C41" s="294"/>
      <c r="D41" s="292"/>
      <c r="E41" s="295" t="s">
        <v>105</v>
      </c>
      <c r="F41" s="292"/>
      <c r="G41" s="292" t="s">
        <v>1491</v>
      </c>
      <c r="H41" s="292"/>
      <c r="I41" s="292"/>
      <c r="J41" s="292"/>
      <c r="K41" s="290"/>
    </row>
    <row r="42" spans="2:11" s="1" customFormat="1" ht="15" customHeight="1">
      <c r="B42" s="293"/>
      <c r="C42" s="294"/>
      <c r="D42" s="292"/>
      <c r="E42" s="295" t="s">
        <v>1492</v>
      </c>
      <c r="F42" s="292"/>
      <c r="G42" s="292" t="s">
        <v>1493</v>
      </c>
      <c r="H42" s="292"/>
      <c r="I42" s="292"/>
      <c r="J42" s="292"/>
      <c r="K42" s="290"/>
    </row>
    <row r="43" spans="2:11" s="1" customFormat="1" ht="15" customHeight="1">
      <c r="B43" s="293"/>
      <c r="C43" s="294"/>
      <c r="D43" s="292"/>
      <c r="E43" s="295"/>
      <c r="F43" s="292"/>
      <c r="G43" s="292" t="s">
        <v>1494</v>
      </c>
      <c r="H43" s="292"/>
      <c r="I43" s="292"/>
      <c r="J43" s="292"/>
      <c r="K43" s="290"/>
    </row>
    <row r="44" spans="2:11" s="1" customFormat="1" ht="15" customHeight="1">
      <c r="B44" s="293"/>
      <c r="C44" s="294"/>
      <c r="D44" s="292"/>
      <c r="E44" s="295" t="s">
        <v>1495</v>
      </c>
      <c r="F44" s="292"/>
      <c r="G44" s="292" t="s">
        <v>1496</v>
      </c>
      <c r="H44" s="292"/>
      <c r="I44" s="292"/>
      <c r="J44" s="292"/>
      <c r="K44" s="290"/>
    </row>
    <row r="45" spans="2:11" s="1" customFormat="1" ht="15" customHeight="1">
      <c r="B45" s="293"/>
      <c r="C45" s="294"/>
      <c r="D45" s="292"/>
      <c r="E45" s="295" t="s">
        <v>107</v>
      </c>
      <c r="F45" s="292"/>
      <c r="G45" s="292" t="s">
        <v>1497</v>
      </c>
      <c r="H45" s="292"/>
      <c r="I45" s="292"/>
      <c r="J45" s="292"/>
      <c r="K45" s="290"/>
    </row>
    <row r="46" spans="2:11" s="1" customFormat="1" ht="12.75" customHeight="1">
      <c r="B46" s="293"/>
      <c r="C46" s="294"/>
      <c r="D46" s="292"/>
      <c r="E46" s="292"/>
      <c r="F46" s="292"/>
      <c r="G46" s="292"/>
      <c r="H46" s="292"/>
      <c r="I46" s="292"/>
      <c r="J46" s="292"/>
      <c r="K46" s="290"/>
    </row>
    <row r="47" spans="2:11" s="1" customFormat="1" ht="15" customHeight="1">
      <c r="B47" s="293"/>
      <c r="C47" s="294"/>
      <c r="D47" s="292" t="s">
        <v>1498</v>
      </c>
      <c r="E47" s="292"/>
      <c r="F47" s="292"/>
      <c r="G47" s="292"/>
      <c r="H47" s="292"/>
      <c r="I47" s="292"/>
      <c r="J47" s="292"/>
      <c r="K47" s="290"/>
    </row>
    <row r="48" spans="2:11" s="1" customFormat="1" ht="15" customHeight="1">
      <c r="B48" s="293"/>
      <c r="C48" s="294"/>
      <c r="D48" s="294"/>
      <c r="E48" s="292" t="s">
        <v>1499</v>
      </c>
      <c r="F48" s="292"/>
      <c r="G48" s="292"/>
      <c r="H48" s="292"/>
      <c r="I48" s="292"/>
      <c r="J48" s="292"/>
      <c r="K48" s="290"/>
    </row>
    <row r="49" spans="2:11" s="1" customFormat="1" ht="15" customHeight="1">
      <c r="B49" s="293"/>
      <c r="C49" s="294"/>
      <c r="D49" s="294"/>
      <c r="E49" s="292" t="s">
        <v>1500</v>
      </c>
      <c r="F49" s="292"/>
      <c r="G49" s="292"/>
      <c r="H49" s="292"/>
      <c r="I49" s="292"/>
      <c r="J49" s="292"/>
      <c r="K49" s="290"/>
    </row>
    <row r="50" spans="2:11" s="1" customFormat="1" ht="15" customHeight="1">
      <c r="B50" s="293"/>
      <c r="C50" s="294"/>
      <c r="D50" s="294"/>
      <c r="E50" s="292" t="s">
        <v>1501</v>
      </c>
      <c r="F50" s="292"/>
      <c r="G50" s="292"/>
      <c r="H50" s="292"/>
      <c r="I50" s="292"/>
      <c r="J50" s="292"/>
      <c r="K50" s="290"/>
    </row>
    <row r="51" spans="2:11" s="1" customFormat="1" ht="15" customHeight="1">
      <c r="B51" s="293"/>
      <c r="C51" s="294"/>
      <c r="D51" s="292" t="s">
        <v>1502</v>
      </c>
      <c r="E51" s="292"/>
      <c r="F51" s="292"/>
      <c r="G51" s="292"/>
      <c r="H51" s="292"/>
      <c r="I51" s="292"/>
      <c r="J51" s="292"/>
      <c r="K51" s="290"/>
    </row>
    <row r="52" spans="2:11" s="1" customFormat="1" ht="25.5" customHeight="1">
      <c r="B52" s="288"/>
      <c r="C52" s="289" t="s">
        <v>1503</v>
      </c>
      <c r="D52" s="289"/>
      <c r="E52" s="289"/>
      <c r="F52" s="289"/>
      <c r="G52" s="289"/>
      <c r="H52" s="289"/>
      <c r="I52" s="289"/>
      <c r="J52" s="289"/>
      <c r="K52" s="290"/>
    </row>
    <row r="53" spans="2:11" s="1" customFormat="1" ht="5.25" customHeight="1">
      <c r="B53" s="288"/>
      <c r="C53" s="291"/>
      <c r="D53" s="291"/>
      <c r="E53" s="291"/>
      <c r="F53" s="291"/>
      <c r="G53" s="291"/>
      <c r="H53" s="291"/>
      <c r="I53" s="291"/>
      <c r="J53" s="291"/>
      <c r="K53" s="290"/>
    </row>
    <row r="54" spans="2:11" s="1" customFormat="1" ht="15" customHeight="1">
      <c r="B54" s="288"/>
      <c r="C54" s="292" t="s">
        <v>1504</v>
      </c>
      <c r="D54" s="292"/>
      <c r="E54" s="292"/>
      <c r="F54" s="292"/>
      <c r="G54" s="292"/>
      <c r="H54" s="292"/>
      <c r="I54" s="292"/>
      <c r="J54" s="292"/>
      <c r="K54" s="290"/>
    </row>
    <row r="55" spans="2:11" s="1" customFormat="1" ht="15" customHeight="1">
      <c r="B55" s="288"/>
      <c r="C55" s="292" t="s">
        <v>1505</v>
      </c>
      <c r="D55" s="292"/>
      <c r="E55" s="292"/>
      <c r="F55" s="292"/>
      <c r="G55" s="292"/>
      <c r="H55" s="292"/>
      <c r="I55" s="292"/>
      <c r="J55" s="292"/>
      <c r="K55" s="290"/>
    </row>
    <row r="56" spans="2:11" s="1" customFormat="1" ht="12.75" customHeight="1">
      <c r="B56" s="288"/>
      <c r="C56" s="292"/>
      <c r="D56" s="292"/>
      <c r="E56" s="292"/>
      <c r="F56" s="292"/>
      <c r="G56" s="292"/>
      <c r="H56" s="292"/>
      <c r="I56" s="292"/>
      <c r="J56" s="292"/>
      <c r="K56" s="290"/>
    </row>
    <row r="57" spans="2:11" s="1" customFormat="1" ht="15" customHeight="1">
      <c r="B57" s="288"/>
      <c r="C57" s="292" t="s">
        <v>1506</v>
      </c>
      <c r="D57" s="292"/>
      <c r="E57" s="292"/>
      <c r="F57" s="292"/>
      <c r="G57" s="292"/>
      <c r="H57" s="292"/>
      <c r="I57" s="292"/>
      <c r="J57" s="292"/>
      <c r="K57" s="290"/>
    </row>
    <row r="58" spans="2:11" s="1" customFormat="1" ht="15" customHeight="1">
      <c r="B58" s="288"/>
      <c r="C58" s="294"/>
      <c r="D58" s="292" t="s">
        <v>1507</v>
      </c>
      <c r="E58" s="292"/>
      <c r="F58" s="292"/>
      <c r="G58" s="292"/>
      <c r="H58" s="292"/>
      <c r="I58" s="292"/>
      <c r="J58" s="292"/>
      <c r="K58" s="290"/>
    </row>
    <row r="59" spans="2:11" s="1" customFormat="1" ht="15" customHeight="1">
      <c r="B59" s="288"/>
      <c r="C59" s="294"/>
      <c r="D59" s="292" t="s">
        <v>1508</v>
      </c>
      <c r="E59" s="292"/>
      <c r="F59" s="292"/>
      <c r="G59" s="292"/>
      <c r="H59" s="292"/>
      <c r="I59" s="292"/>
      <c r="J59" s="292"/>
      <c r="K59" s="290"/>
    </row>
    <row r="60" spans="2:11" s="1" customFormat="1" ht="15" customHeight="1">
      <c r="B60" s="288"/>
      <c r="C60" s="294"/>
      <c r="D60" s="292" t="s">
        <v>1509</v>
      </c>
      <c r="E60" s="292"/>
      <c r="F60" s="292"/>
      <c r="G60" s="292"/>
      <c r="H60" s="292"/>
      <c r="I60" s="292"/>
      <c r="J60" s="292"/>
      <c r="K60" s="290"/>
    </row>
    <row r="61" spans="2:11" s="1" customFormat="1" ht="15" customHeight="1">
      <c r="B61" s="288"/>
      <c r="C61" s="294"/>
      <c r="D61" s="292" t="s">
        <v>1510</v>
      </c>
      <c r="E61" s="292"/>
      <c r="F61" s="292"/>
      <c r="G61" s="292"/>
      <c r="H61" s="292"/>
      <c r="I61" s="292"/>
      <c r="J61" s="292"/>
      <c r="K61" s="290"/>
    </row>
    <row r="62" spans="2:11" s="1" customFormat="1" ht="15" customHeight="1">
      <c r="B62" s="288"/>
      <c r="C62" s="294"/>
      <c r="D62" s="297" t="s">
        <v>1511</v>
      </c>
      <c r="E62" s="297"/>
      <c r="F62" s="297"/>
      <c r="G62" s="297"/>
      <c r="H62" s="297"/>
      <c r="I62" s="297"/>
      <c r="J62" s="297"/>
      <c r="K62" s="290"/>
    </row>
    <row r="63" spans="2:11" s="1" customFormat="1" ht="15" customHeight="1">
      <c r="B63" s="288"/>
      <c r="C63" s="294"/>
      <c r="D63" s="292" t="s">
        <v>1512</v>
      </c>
      <c r="E63" s="292"/>
      <c r="F63" s="292"/>
      <c r="G63" s="292"/>
      <c r="H63" s="292"/>
      <c r="I63" s="292"/>
      <c r="J63" s="292"/>
      <c r="K63" s="290"/>
    </row>
    <row r="64" spans="2:11" s="1" customFormat="1" ht="12.75" customHeight="1">
      <c r="B64" s="288"/>
      <c r="C64" s="294"/>
      <c r="D64" s="294"/>
      <c r="E64" s="298"/>
      <c r="F64" s="294"/>
      <c r="G64" s="294"/>
      <c r="H64" s="294"/>
      <c r="I64" s="294"/>
      <c r="J64" s="294"/>
      <c r="K64" s="290"/>
    </row>
    <row r="65" spans="2:11" s="1" customFormat="1" ht="15" customHeight="1">
      <c r="B65" s="288"/>
      <c r="C65" s="294"/>
      <c r="D65" s="292" t="s">
        <v>1513</v>
      </c>
      <c r="E65" s="292"/>
      <c r="F65" s="292"/>
      <c r="G65" s="292"/>
      <c r="H65" s="292"/>
      <c r="I65" s="292"/>
      <c r="J65" s="292"/>
      <c r="K65" s="290"/>
    </row>
    <row r="66" spans="2:11" s="1" customFormat="1" ht="15" customHeight="1">
      <c r="B66" s="288"/>
      <c r="C66" s="294"/>
      <c r="D66" s="297" t="s">
        <v>1514</v>
      </c>
      <c r="E66" s="297"/>
      <c r="F66" s="297"/>
      <c r="G66" s="297"/>
      <c r="H66" s="297"/>
      <c r="I66" s="297"/>
      <c r="J66" s="297"/>
      <c r="K66" s="290"/>
    </row>
    <row r="67" spans="2:11" s="1" customFormat="1" ht="15" customHeight="1">
      <c r="B67" s="288"/>
      <c r="C67" s="294"/>
      <c r="D67" s="292" t="s">
        <v>1515</v>
      </c>
      <c r="E67" s="292"/>
      <c r="F67" s="292"/>
      <c r="G67" s="292"/>
      <c r="H67" s="292"/>
      <c r="I67" s="292"/>
      <c r="J67" s="292"/>
      <c r="K67" s="290"/>
    </row>
    <row r="68" spans="2:11" s="1" customFormat="1" ht="15" customHeight="1">
      <c r="B68" s="288"/>
      <c r="C68" s="294"/>
      <c r="D68" s="292" t="s">
        <v>1516</v>
      </c>
      <c r="E68" s="292"/>
      <c r="F68" s="292"/>
      <c r="G68" s="292"/>
      <c r="H68" s="292"/>
      <c r="I68" s="292"/>
      <c r="J68" s="292"/>
      <c r="K68" s="290"/>
    </row>
    <row r="69" spans="2:11" s="1" customFormat="1" ht="15" customHeight="1">
      <c r="B69" s="288"/>
      <c r="C69" s="294"/>
      <c r="D69" s="292" t="s">
        <v>1517</v>
      </c>
      <c r="E69" s="292"/>
      <c r="F69" s="292"/>
      <c r="G69" s="292"/>
      <c r="H69" s="292"/>
      <c r="I69" s="292"/>
      <c r="J69" s="292"/>
      <c r="K69" s="290"/>
    </row>
    <row r="70" spans="2:11" s="1" customFormat="1" ht="15" customHeight="1">
      <c r="B70" s="288"/>
      <c r="C70" s="294"/>
      <c r="D70" s="292" t="s">
        <v>1518</v>
      </c>
      <c r="E70" s="292"/>
      <c r="F70" s="292"/>
      <c r="G70" s="292"/>
      <c r="H70" s="292"/>
      <c r="I70" s="292"/>
      <c r="J70" s="292"/>
      <c r="K70" s="290"/>
    </row>
    <row r="71" spans="2:11" s="1" customFormat="1" ht="12.75" customHeight="1">
      <c r="B71" s="299"/>
      <c r="C71" s="300"/>
      <c r="D71" s="300"/>
      <c r="E71" s="300"/>
      <c r="F71" s="300"/>
      <c r="G71" s="300"/>
      <c r="H71" s="300"/>
      <c r="I71" s="300"/>
      <c r="J71" s="300"/>
      <c r="K71" s="301"/>
    </row>
    <row r="72" spans="2:11" s="1" customFormat="1" ht="18.75" customHeight="1">
      <c r="B72" s="302"/>
      <c r="C72" s="302"/>
      <c r="D72" s="302"/>
      <c r="E72" s="302"/>
      <c r="F72" s="302"/>
      <c r="G72" s="302"/>
      <c r="H72" s="302"/>
      <c r="I72" s="302"/>
      <c r="J72" s="302"/>
      <c r="K72" s="303"/>
    </row>
    <row r="73" spans="2:11" s="1" customFormat="1" ht="18.75" customHeight="1">
      <c r="B73" s="303"/>
      <c r="C73" s="303"/>
      <c r="D73" s="303"/>
      <c r="E73" s="303"/>
      <c r="F73" s="303"/>
      <c r="G73" s="303"/>
      <c r="H73" s="303"/>
      <c r="I73" s="303"/>
      <c r="J73" s="303"/>
      <c r="K73" s="303"/>
    </row>
    <row r="74" spans="2:11" s="1" customFormat="1" ht="7.5" customHeight="1">
      <c r="B74" s="304"/>
      <c r="C74" s="305"/>
      <c r="D74" s="305"/>
      <c r="E74" s="305"/>
      <c r="F74" s="305"/>
      <c r="G74" s="305"/>
      <c r="H74" s="305"/>
      <c r="I74" s="305"/>
      <c r="J74" s="305"/>
      <c r="K74" s="306"/>
    </row>
    <row r="75" spans="2:11" s="1" customFormat="1" ht="45" customHeight="1">
      <c r="B75" s="307"/>
      <c r="C75" s="308" t="s">
        <v>1519</v>
      </c>
      <c r="D75" s="308"/>
      <c r="E75" s="308"/>
      <c r="F75" s="308"/>
      <c r="G75" s="308"/>
      <c r="H75" s="308"/>
      <c r="I75" s="308"/>
      <c r="J75" s="308"/>
      <c r="K75" s="309"/>
    </row>
    <row r="76" spans="2:11" s="1" customFormat="1" ht="17.25" customHeight="1">
      <c r="B76" s="307"/>
      <c r="C76" s="310" t="s">
        <v>1520</v>
      </c>
      <c r="D76" s="310"/>
      <c r="E76" s="310"/>
      <c r="F76" s="310" t="s">
        <v>1521</v>
      </c>
      <c r="G76" s="311"/>
      <c r="H76" s="310" t="s">
        <v>50</v>
      </c>
      <c r="I76" s="310" t="s">
        <v>53</v>
      </c>
      <c r="J76" s="310" t="s">
        <v>1522</v>
      </c>
      <c r="K76" s="309"/>
    </row>
    <row r="77" spans="2:11" s="1" customFormat="1" ht="17.25" customHeight="1">
      <c r="B77" s="307"/>
      <c r="C77" s="312" t="s">
        <v>1523</v>
      </c>
      <c r="D77" s="312"/>
      <c r="E77" s="312"/>
      <c r="F77" s="313" t="s">
        <v>1524</v>
      </c>
      <c r="G77" s="314"/>
      <c r="H77" s="312"/>
      <c r="I77" s="312"/>
      <c r="J77" s="312" t="s">
        <v>1525</v>
      </c>
      <c r="K77" s="309"/>
    </row>
    <row r="78" spans="2:11" s="1" customFormat="1" ht="5.25" customHeight="1">
      <c r="B78" s="307"/>
      <c r="C78" s="315"/>
      <c r="D78" s="315"/>
      <c r="E78" s="315"/>
      <c r="F78" s="315"/>
      <c r="G78" s="316"/>
      <c r="H78" s="315"/>
      <c r="I78" s="315"/>
      <c r="J78" s="315"/>
      <c r="K78" s="309"/>
    </row>
    <row r="79" spans="2:11" s="1" customFormat="1" ht="15" customHeight="1">
      <c r="B79" s="307"/>
      <c r="C79" s="295" t="s">
        <v>49</v>
      </c>
      <c r="D79" s="317"/>
      <c r="E79" s="317"/>
      <c r="F79" s="318" t="s">
        <v>1526</v>
      </c>
      <c r="G79" s="319"/>
      <c r="H79" s="295" t="s">
        <v>1527</v>
      </c>
      <c r="I79" s="295" t="s">
        <v>1528</v>
      </c>
      <c r="J79" s="295">
        <v>20</v>
      </c>
      <c r="K79" s="309"/>
    </row>
    <row r="80" spans="2:11" s="1" customFormat="1" ht="15" customHeight="1">
      <c r="B80" s="307"/>
      <c r="C80" s="295" t="s">
        <v>1529</v>
      </c>
      <c r="D80" s="295"/>
      <c r="E80" s="295"/>
      <c r="F80" s="318" t="s">
        <v>1526</v>
      </c>
      <c r="G80" s="319"/>
      <c r="H80" s="295" t="s">
        <v>1530</v>
      </c>
      <c r="I80" s="295" t="s">
        <v>1528</v>
      </c>
      <c r="J80" s="295">
        <v>120</v>
      </c>
      <c r="K80" s="309"/>
    </row>
    <row r="81" spans="2:11" s="1" customFormat="1" ht="15" customHeight="1">
      <c r="B81" s="320"/>
      <c r="C81" s="295" t="s">
        <v>1531</v>
      </c>
      <c r="D81" s="295"/>
      <c r="E81" s="295"/>
      <c r="F81" s="318" t="s">
        <v>1532</v>
      </c>
      <c r="G81" s="319"/>
      <c r="H81" s="295" t="s">
        <v>1533</v>
      </c>
      <c r="I81" s="295" t="s">
        <v>1528</v>
      </c>
      <c r="J81" s="295">
        <v>50</v>
      </c>
      <c r="K81" s="309"/>
    </row>
    <row r="82" spans="2:11" s="1" customFormat="1" ht="15" customHeight="1">
      <c r="B82" s="320"/>
      <c r="C82" s="295" t="s">
        <v>1534</v>
      </c>
      <c r="D82" s="295"/>
      <c r="E82" s="295"/>
      <c r="F82" s="318" t="s">
        <v>1526</v>
      </c>
      <c r="G82" s="319"/>
      <c r="H82" s="295" t="s">
        <v>1535</v>
      </c>
      <c r="I82" s="295" t="s">
        <v>1536</v>
      </c>
      <c r="J82" s="295"/>
      <c r="K82" s="309"/>
    </row>
    <row r="83" spans="2:11" s="1" customFormat="1" ht="15" customHeight="1">
      <c r="B83" s="320"/>
      <c r="C83" s="321" t="s">
        <v>1537</v>
      </c>
      <c r="D83" s="321"/>
      <c r="E83" s="321"/>
      <c r="F83" s="322" t="s">
        <v>1532</v>
      </c>
      <c r="G83" s="321"/>
      <c r="H83" s="321" t="s">
        <v>1538</v>
      </c>
      <c r="I83" s="321" t="s">
        <v>1528</v>
      </c>
      <c r="J83" s="321">
        <v>15</v>
      </c>
      <c r="K83" s="309"/>
    </row>
    <row r="84" spans="2:11" s="1" customFormat="1" ht="15" customHeight="1">
      <c r="B84" s="320"/>
      <c r="C84" s="321" t="s">
        <v>1539</v>
      </c>
      <c r="D84" s="321"/>
      <c r="E84" s="321"/>
      <c r="F84" s="322" t="s">
        <v>1532</v>
      </c>
      <c r="G84" s="321"/>
      <c r="H84" s="321" t="s">
        <v>1540</v>
      </c>
      <c r="I84" s="321" t="s">
        <v>1528</v>
      </c>
      <c r="J84" s="321">
        <v>15</v>
      </c>
      <c r="K84" s="309"/>
    </row>
    <row r="85" spans="2:11" s="1" customFormat="1" ht="15" customHeight="1">
      <c r="B85" s="320"/>
      <c r="C85" s="321" t="s">
        <v>1541</v>
      </c>
      <c r="D85" s="321"/>
      <c r="E85" s="321"/>
      <c r="F85" s="322" t="s">
        <v>1532</v>
      </c>
      <c r="G85" s="321"/>
      <c r="H85" s="321" t="s">
        <v>1542</v>
      </c>
      <c r="I85" s="321" t="s">
        <v>1528</v>
      </c>
      <c r="J85" s="321">
        <v>20</v>
      </c>
      <c r="K85" s="309"/>
    </row>
    <row r="86" spans="2:11" s="1" customFormat="1" ht="15" customHeight="1">
      <c r="B86" s="320"/>
      <c r="C86" s="321" t="s">
        <v>1543</v>
      </c>
      <c r="D86" s="321"/>
      <c r="E86" s="321"/>
      <c r="F86" s="322" t="s">
        <v>1532</v>
      </c>
      <c r="G86" s="321"/>
      <c r="H86" s="321" t="s">
        <v>1544</v>
      </c>
      <c r="I86" s="321" t="s">
        <v>1528</v>
      </c>
      <c r="J86" s="321">
        <v>20</v>
      </c>
      <c r="K86" s="309"/>
    </row>
    <row r="87" spans="2:11" s="1" customFormat="1" ht="15" customHeight="1">
      <c r="B87" s="320"/>
      <c r="C87" s="295" t="s">
        <v>1545</v>
      </c>
      <c r="D87" s="295"/>
      <c r="E87" s="295"/>
      <c r="F87" s="318" t="s">
        <v>1532</v>
      </c>
      <c r="G87" s="319"/>
      <c r="H87" s="295" t="s">
        <v>1546</v>
      </c>
      <c r="I87" s="295" t="s">
        <v>1528</v>
      </c>
      <c r="J87" s="295">
        <v>50</v>
      </c>
      <c r="K87" s="309"/>
    </row>
    <row r="88" spans="2:11" s="1" customFormat="1" ht="15" customHeight="1">
      <c r="B88" s="320"/>
      <c r="C88" s="295" t="s">
        <v>1547</v>
      </c>
      <c r="D88" s="295"/>
      <c r="E88" s="295"/>
      <c r="F88" s="318" t="s">
        <v>1532</v>
      </c>
      <c r="G88" s="319"/>
      <c r="H88" s="295" t="s">
        <v>1548</v>
      </c>
      <c r="I88" s="295" t="s">
        <v>1528</v>
      </c>
      <c r="J88" s="295">
        <v>20</v>
      </c>
      <c r="K88" s="309"/>
    </row>
    <row r="89" spans="2:11" s="1" customFormat="1" ht="15" customHeight="1">
      <c r="B89" s="320"/>
      <c r="C89" s="295" t="s">
        <v>1549</v>
      </c>
      <c r="D89" s="295"/>
      <c r="E89" s="295"/>
      <c r="F89" s="318" t="s">
        <v>1532</v>
      </c>
      <c r="G89" s="319"/>
      <c r="H89" s="295" t="s">
        <v>1550</v>
      </c>
      <c r="I89" s="295" t="s">
        <v>1528</v>
      </c>
      <c r="J89" s="295">
        <v>20</v>
      </c>
      <c r="K89" s="309"/>
    </row>
    <row r="90" spans="2:11" s="1" customFormat="1" ht="15" customHeight="1">
      <c r="B90" s="320"/>
      <c r="C90" s="295" t="s">
        <v>1551</v>
      </c>
      <c r="D90" s="295"/>
      <c r="E90" s="295"/>
      <c r="F90" s="318" t="s">
        <v>1532</v>
      </c>
      <c r="G90" s="319"/>
      <c r="H90" s="295" t="s">
        <v>1552</v>
      </c>
      <c r="I90" s="295" t="s">
        <v>1528</v>
      </c>
      <c r="J90" s="295">
        <v>50</v>
      </c>
      <c r="K90" s="309"/>
    </row>
    <row r="91" spans="2:11" s="1" customFormat="1" ht="15" customHeight="1">
      <c r="B91" s="320"/>
      <c r="C91" s="295" t="s">
        <v>1553</v>
      </c>
      <c r="D91" s="295"/>
      <c r="E91" s="295"/>
      <c r="F91" s="318" t="s">
        <v>1532</v>
      </c>
      <c r="G91" s="319"/>
      <c r="H91" s="295" t="s">
        <v>1553</v>
      </c>
      <c r="I91" s="295" t="s">
        <v>1528</v>
      </c>
      <c r="J91" s="295">
        <v>50</v>
      </c>
      <c r="K91" s="309"/>
    </row>
    <row r="92" spans="2:11" s="1" customFormat="1" ht="15" customHeight="1">
      <c r="B92" s="320"/>
      <c r="C92" s="295" t="s">
        <v>1554</v>
      </c>
      <c r="D92" s="295"/>
      <c r="E92" s="295"/>
      <c r="F92" s="318" t="s">
        <v>1532</v>
      </c>
      <c r="G92" s="319"/>
      <c r="H92" s="295" t="s">
        <v>1555</v>
      </c>
      <c r="I92" s="295" t="s">
        <v>1528</v>
      </c>
      <c r="J92" s="295">
        <v>255</v>
      </c>
      <c r="K92" s="309"/>
    </row>
    <row r="93" spans="2:11" s="1" customFormat="1" ht="15" customHeight="1">
      <c r="B93" s="320"/>
      <c r="C93" s="295" t="s">
        <v>1556</v>
      </c>
      <c r="D93" s="295"/>
      <c r="E93" s="295"/>
      <c r="F93" s="318" t="s">
        <v>1526</v>
      </c>
      <c r="G93" s="319"/>
      <c r="H93" s="295" t="s">
        <v>1557</v>
      </c>
      <c r="I93" s="295" t="s">
        <v>1558</v>
      </c>
      <c r="J93" s="295"/>
      <c r="K93" s="309"/>
    </row>
    <row r="94" spans="2:11" s="1" customFormat="1" ht="15" customHeight="1">
      <c r="B94" s="320"/>
      <c r="C94" s="295" t="s">
        <v>1559</v>
      </c>
      <c r="D94" s="295"/>
      <c r="E94" s="295"/>
      <c r="F94" s="318" t="s">
        <v>1526</v>
      </c>
      <c r="G94" s="319"/>
      <c r="H94" s="295" t="s">
        <v>1560</v>
      </c>
      <c r="I94" s="295" t="s">
        <v>1561</v>
      </c>
      <c r="J94" s="295"/>
      <c r="K94" s="309"/>
    </row>
    <row r="95" spans="2:11" s="1" customFormat="1" ht="15" customHeight="1">
      <c r="B95" s="320"/>
      <c r="C95" s="295" t="s">
        <v>1562</v>
      </c>
      <c r="D95" s="295"/>
      <c r="E95" s="295"/>
      <c r="F95" s="318" t="s">
        <v>1526</v>
      </c>
      <c r="G95" s="319"/>
      <c r="H95" s="295" t="s">
        <v>1562</v>
      </c>
      <c r="I95" s="295" t="s">
        <v>1561</v>
      </c>
      <c r="J95" s="295"/>
      <c r="K95" s="309"/>
    </row>
    <row r="96" spans="2:11" s="1" customFormat="1" ht="15" customHeight="1">
      <c r="B96" s="320"/>
      <c r="C96" s="295" t="s">
        <v>34</v>
      </c>
      <c r="D96" s="295"/>
      <c r="E96" s="295"/>
      <c r="F96" s="318" t="s">
        <v>1526</v>
      </c>
      <c r="G96" s="319"/>
      <c r="H96" s="295" t="s">
        <v>1563</v>
      </c>
      <c r="I96" s="295" t="s">
        <v>1561</v>
      </c>
      <c r="J96" s="295"/>
      <c r="K96" s="309"/>
    </row>
    <row r="97" spans="2:11" s="1" customFormat="1" ht="15" customHeight="1">
      <c r="B97" s="320"/>
      <c r="C97" s="295" t="s">
        <v>44</v>
      </c>
      <c r="D97" s="295"/>
      <c r="E97" s="295"/>
      <c r="F97" s="318" t="s">
        <v>1526</v>
      </c>
      <c r="G97" s="319"/>
      <c r="H97" s="295" t="s">
        <v>1564</v>
      </c>
      <c r="I97" s="295" t="s">
        <v>1561</v>
      </c>
      <c r="J97" s="295"/>
      <c r="K97" s="309"/>
    </row>
    <row r="98" spans="2:11" s="1" customFormat="1" ht="15" customHeight="1">
      <c r="B98" s="323"/>
      <c r="C98" s="324"/>
      <c r="D98" s="324"/>
      <c r="E98" s="324"/>
      <c r="F98" s="324"/>
      <c r="G98" s="324"/>
      <c r="H98" s="324"/>
      <c r="I98" s="324"/>
      <c r="J98" s="324"/>
      <c r="K98" s="325"/>
    </row>
    <row r="99" spans="2:11" s="1" customFormat="1" ht="18.75" customHeight="1">
      <c r="B99" s="326"/>
      <c r="C99" s="327"/>
      <c r="D99" s="327"/>
      <c r="E99" s="327"/>
      <c r="F99" s="327"/>
      <c r="G99" s="327"/>
      <c r="H99" s="327"/>
      <c r="I99" s="327"/>
      <c r="J99" s="327"/>
      <c r="K99" s="326"/>
    </row>
    <row r="100" spans="2:11" s="1" customFormat="1" ht="18.75" customHeight="1"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</row>
    <row r="101" spans="2:11" s="1" customFormat="1" ht="7.5" customHeight="1">
      <c r="B101" s="304"/>
      <c r="C101" s="305"/>
      <c r="D101" s="305"/>
      <c r="E101" s="305"/>
      <c r="F101" s="305"/>
      <c r="G101" s="305"/>
      <c r="H101" s="305"/>
      <c r="I101" s="305"/>
      <c r="J101" s="305"/>
      <c r="K101" s="306"/>
    </row>
    <row r="102" spans="2:11" s="1" customFormat="1" ht="45" customHeight="1">
      <c r="B102" s="307"/>
      <c r="C102" s="308" t="s">
        <v>1565</v>
      </c>
      <c r="D102" s="308"/>
      <c r="E102" s="308"/>
      <c r="F102" s="308"/>
      <c r="G102" s="308"/>
      <c r="H102" s="308"/>
      <c r="I102" s="308"/>
      <c r="J102" s="308"/>
      <c r="K102" s="309"/>
    </row>
    <row r="103" spans="2:11" s="1" customFormat="1" ht="17.25" customHeight="1">
      <c r="B103" s="307"/>
      <c r="C103" s="310" t="s">
        <v>1520</v>
      </c>
      <c r="D103" s="310"/>
      <c r="E103" s="310"/>
      <c r="F103" s="310" t="s">
        <v>1521</v>
      </c>
      <c r="G103" s="311"/>
      <c r="H103" s="310" t="s">
        <v>50</v>
      </c>
      <c r="I103" s="310" t="s">
        <v>53</v>
      </c>
      <c r="J103" s="310" t="s">
        <v>1522</v>
      </c>
      <c r="K103" s="309"/>
    </row>
    <row r="104" spans="2:11" s="1" customFormat="1" ht="17.25" customHeight="1">
      <c r="B104" s="307"/>
      <c r="C104" s="312" t="s">
        <v>1523</v>
      </c>
      <c r="D104" s="312"/>
      <c r="E104" s="312"/>
      <c r="F104" s="313" t="s">
        <v>1524</v>
      </c>
      <c r="G104" s="314"/>
      <c r="H104" s="312"/>
      <c r="I104" s="312"/>
      <c r="J104" s="312" t="s">
        <v>1525</v>
      </c>
      <c r="K104" s="309"/>
    </row>
    <row r="105" spans="2:11" s="1" customFormat="1" ht="5.25" customHeight="1">
      <c r="B105" s="307"/>
      <c r="C105" s="310"/>
      <c r="D105" s="310"/>
      <c r="E105" s="310"/>
      <c r="F105" s="310"/>
      <c r="G105" s="328"/>
      <c r="H105" s="310"/>
      <c r="I105" s="310"/>
      <c r="J105" s="310"/>
      <c r="K105" s="309"/>
    </row>
    <row r="106" spans="2:11" s="1" customFormat="1" ht="15" customHeight="1">
      <c r="B106" s="307"/>
      <c r="C106" s="295" t="s">
        <v>49</v>
      </c>
      <c r="D106" s="317"/>
      <c r="E106" s="317"/>
      <c r="F106" s="318" t="s">
        <v>1526</v>
      </c>
      <c r="G106" s="295"/>
      <c r="H106" s="295" t="s">
        <v>1566</v>
      </c>
      <c r="I106" s="295" t="s">
        <v>1528</v>
      </c>
      <c r="J106" s="295">
        <v>20</v>
      </c>
      <c r="K106" s="309"/>
    </row>
    <row r="107" spans="2:11" s="1" customFormat="1" ht="15" customHeight="1">
      <c r="B107" s="307"/>
      <c r="C107" s="295" t="s">
        <v>1529</v>
      </c>
      <c r="D107" s="295"/>
      <c r="E107" s="295"/>
      <c r="F107" s="318" t="s">
        <v>1526</v>
      </c>
      <c r="G107" s="295"/>
      <c r="H107" s="295" t="s">
        <v>1566</v>
      </c>
      <c r="I107" s="295" t="s">
        <v>1528</v>
      </c>
      <c r="J107" s="295">
        <v>120</v>
      </c>
      <c r="K107" s="309"/>
    </row>
    <row r="108" spans="2:11" s="1" customFormat="1" ht="15" customHeight="1">
      <c r="B108" s="320"/>
      <c r="C108" s="295" t="s">
        <v>1531</v>
      </c>
      <c r="D108" s="295"/>
      <c r="E108" s="295"/>
      <c r="F108" s="318" t="s">
        <v>1532</v>
      </c>
      <c r="G108" s="295"/>
      <c r="H108" s="295" t="s">
        <v>1566</v>
      </c>
      <c r="I108" s="295" t="s">
        <v>1528</v>
      </c>
      <c r="J108" s="295">
        <v>50</v>
      </c>
      <c r="K108" s="309"/>
    </row>
    <row r="109" spans="2:11" s="1" customFormat="1" ht="15" customHeight="1">
      <c r="B109" s="320"/>
      <c r="C109" s="295" t="s">
        <v>1534</v>
      </c>
      <c r="D109" s="295"/>
      <c r="E109" s="295"/>
      <c r="F109" s="318" t="s">
        <v>1526</v>
      </c>
      <c r="G109" s="295"/>
      <c r="H109" s="295" t="s">
        <v>1566</v>
      </c>
      <c r="I109" s="295" t="s">
        <v>1536</v>
      </c>
      <c r="J109" s="295"/>
      <c r="K109" s="309"/>
    </row>
    <row r="110" spans="2:11" s="1" customFormat="1" ht="15" customHeight="1">
      <c r="B110" s="320"/>
      <c r="C110" s="295" t="s">
        <v>1545</v>
      </c>
      <c r="D110" s="295"/>
      <c r="E110" s="295"/>
      <c r="F110" s="318" t="s">
        <v>1532</v>
      </c>
      <c r="G110" s="295"/>
      <c r="H110" s="295" t="s">
        <v>1566</v>
      </c>
      <c r="I110" s="295" t="s">
        <v>1528</v>
      </c>
      <c r="J110" s="295">
        <v>50</v>
      </c>
      <c r="K110" s="309"/>
    </row>
    <row r="111" spans="2:11" s="1" customFormat="1" ht="15" customHeight="1">
      <c r="B111" s="320"/>
      <c r="C111" s="295" t="s">
        <v>1553</v>
      </c>
      <c r="D111" s="295"/>
      <c r="E111" s="295"/>
      <c r="F111" s="318" t="s">
        <v>1532</v>
      </c>
      <c r="G111" s="295"/>
      <c r="H111" s="295" t="s">
        <v>1566</v>
      </c>
      <c r="I111" s="295" t="s">
        <v>1528</v>
      </c>
      <c r="J111" s="295">
        <v>50</v>
      </c>
      <c r="K111" s="309"/>
    </row>
    <row r="112" spans="2:11" s="1" customFormat="1" ht="15" customHeight="1">
      <c r="B112" s="320"/>
      <c r="C112" s="295" t="s">
        <v>1551</v>
      </c>
      <c r="D112" s="295"/>
      <c r="E112" s="295"/>
      <c r="F112" s="318" t="s">
        <v>1532</v>
      </c>
      <c r="G112" s="295"/>
      <c r="H112" s="295" t="s">
        <v>1566</v>
      </c>
      <c r="I112" s="295" t="s">
        <v>1528</v>
      </c>
      <c r="J112" s="295">
        <v>50</v>
      </c>
      <c r="K112" s="309"/>
    </row>
    <row r="113" spans="2:11" s="1" customFormat="1" ht="15" customHeight="1">
      <c r="B113" s="320"/>
      <c r="C113" s="295" t="s">
        <v>49</v>
      </c>
      <c r="D113" s="295"/>
      <c r="E113" s="295"/>
      <c r="F113" s="318" t="s">
        <v>1526</v>
      </c>
      <c r="G113" s="295"/>
      <c r="H113" s="295" t="s">
        <v>1567</v>
      </c>
      <c r="I113" s="295" t="s">
        <v>1528</v>
      </c>
      <c r="J113" s="295">
        <v>20</v>
      </c>
      <c r="K113" s="309"/>
    </row>
    <row r="114" spans="2:11" s="1" customFormat="1" ht="15" customHeight="1">
      <c r="B114" s="320"/>
      <c r="C114" s="295" t="s">
        <v>1568</v>
      </c>
      <c r="D114" s="295"/>
      <c r="E114" s="295"/>
      <c r="F114" s="318" t="s">
        <v>1526</v>
      </c>
      <c r="G114" s="295"/>
      <c r="H114" s="295" t="s">
        <v>1569</v>
      </c>
      <c r="I114" s="295" t="s">
        <v>1528</v>
      </c>
      <c r="J114" s="295">
        <v>120</v>
      </c>
      <c r="K114" s="309"/>
    </row>
    <row r="115" spans="2:11" s="1" customFormat="1" ht="15" customHeight="1">
      <c r="B115" s="320"/>
      <c r="C115" s="295" t="s">
        <v>34</v>
      </c>
      <c r="D115" s="295"/>
      <c r="E115" s="295"/>
      <c r="F115" s="318" t="s">
        <v>1526</v>
      </c>
      <c r="G115" s="295"/>
      <c r="H115" s="295" t="s">
        <v>1570</v>
      </c>
      <c r="I115" s="295" t="s">
        <v>1561</v>
      </c>
      <c r="J115" s="295"/>
      <c r="K115" s="309"/>
    </row>
    <row r="116" spans="2:11" s="1" customFormat="1" ht="15" customHeight="1">
      <c r="B116" s="320"/>
      <c r="C116" s="295" t="s">
        <v>44</v>
      </c>
      <c r="D116" s="295"/>
      <c r="E116" s="295"/>
      <c r="F116" s="318" t="s">
        <v>1526</v>
      </c>
      <c r="G116" s="295"/>
      <c r="H116" s="295" t="s">
        <v>1571</v>
      </c>
      <c r="I116" s="295" t="s">
        <v>1561</v>
      </c>
      <c r="J116" s="295"/>
      <c r="K116" s="309"/>
    </row>
    <row r="117" spans="2:11" s="1" customFormat="1" ht="15" customHeight="1">
      <c r="B117" s="320"/>
      <c r="C117" s="295" t="s">
        <v>53</v>
      </c>
      <c r="D117" s="295"/>
      <c r="E117" s="295"/>
      <c r="F117" s="318" t="s">
        <v>1526</v>
      </c>
      <c r="G117" s="295"/>
      <c r="H117" s="295" t="s">
        <v>1572</v>
      </c>
      <c r="I117" s="295" t="s">
        <v>1573</v>
      </c>
      <c r="J117" s="295"/>
      <c r="K117" s="309"/>
    </row>
    <row r="118" spans="2:11" s="1" customFormat="1" ht="15" customHeight="1">
      <c r="B118" s="323"/>
      <c r="C118" s="329"/>
      <c r="D118" s="329"/>
      <c r="E118" s="329"/>
      <c r="F118" s="329"/>
      <c r="G118" s="329"/>
      <c r="H118" s="329"/>
      <c r="I118" s="329"/>
      <c r="J118" s="329"/>
      <c r="K118" s="325"/>
    </row>
    <row r="119" spans="2:11" s="1" customFormat="1" ht="18.75" customHeight="1">
      <c r="B119" s="330"/>
      <c r="C119" s="331"/>
      <c r="D119" s="331"/>
      <c r="E119" s="331"/>
      <c r="F119" s="332"/>
      <c r="G119" s="331"/>
      <c r="H119" s="331"/>
      <c r="I119" s="331"/>
      <c r="J119" s="331"/>
      <c r="K119" s="330"/>
    </row>
    <row r="120" spans="2:11" s="1" customFormat="1" ht="18.75" customHeight="1"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</row>
    <row r="121" spans="2:11" s="1" customFormat="1" ht="7.5" customHeight="1">
      <c r="B121" s="333"/>
      <c r="C121" s="334"/>
      <c r="D121" s="334"/>
      <c r="E121" s="334"/>
      <c r="F121" s="334"/>
      <c r="G121" s="334"/>
      <c r="H121" s="334"/>
      <c r="I121" s="334"/>
      <c r="J121" s="334"/>
      <c r="K121" s="335"/>
    </row>
    <row r="122" spans="2:11" s="1" customFormat="1" ht="45" customHeight="1">
      <c r="B122" s="336"/>
      <c r="C122" s="286" t="s">
        <v>1574</v>
      </c>
      <c r="D122" s="286"/>
      <c r="E122" s="286"/>
      <c r="F122" s="286"/>
      <c r="G122" s="286"/>
      <c r="H122" s="286"/>
      <c r="I122" s="286"/>
      <c r="J122" s="286"/>
      <c r="K122" s="337"/>
    </row>
    <row r="123" spans="2:11" s="1" customFormat="1" ht="17.25" customHeight="1">
      <c r="B123" s="338"/>
      <c r="C123" s="310" t="s">
        <v>1520</v>
      </c>
      <c r="D123" s="310"/>
      <c r="E123" s="310"/>
      <c r="F123" s="310" t="s">
        <v>1521</v>
      </c>
      <c r="G123" s="311"/>
      <c r="H123" s="310" t="s">
        <v>50</v>
      </c>
      <c r="I123" s="310" t="s">
        <v>53</v>
      </c>
      <c r="J123" s="310" t="s">
        <v>1522</v>
      </c>
      <c r="K123" s="339"/>
    </row>
    <row r="124" spans="2:11" s="1" customFormat="1" ht="17.25" customHeight="1">
      <c r="B124" s="338"/>
      <c r="C124" s="312" t="s">
        <v>1523</v>
      </c>
      <c r="D124" s="312"/>
      <c r="E124" s="312"/>
      <c r="F124" s="313" t="s">
        <v>1524</v>
      </c>
      <c r="G124" s="314"/>
      <c r="H124" s="312"/>
      <c r="I124" s="312"/>
      <c r="J124" s="312" t="s">
        <v>1525</v>
      </c>
      <c r="K124" s="339"/>
    </row>
    <row r="125" spans="2:11" s="1" customFormat="1" ht="5.25" customHeight="1">
      <c r="B125" s="340"/>
      <c r="C125" s="315"/>
      <c r="D125" s="315"/>
      <c r="E125" s="315"/>
      <c r="F125" s="315"/>
      <c r="G125" s="341"/>
      <c r="H125" s="315"/>
      <c r="I125" s="315"/>
      <c r="J125" s="315"/>
      <c r="K125" s="342"/>
    </row>
    <row r="126" spans="2:11" s="1" customFormat="1" ht="15" customHeight="1">
      <c r="B126" s="340"/>
      <c r="C126" s="295" t="s">
        <v>1529</v>
      </c>
      <c r="D126" s="317"/>
      <c r="E126" s="317"/>
      <c r="F126" s="318" t="s">
        <v>1526</v>
      </c>
      <c r="G126" s="295"/>
      <c r="H126" s="295" t="s">
        <v>1566</v>
      </c>
      <c r="I126" s="295" t="s">
        <v>1528</v>
      </c>
      <c r="J126" s="295">
        <v>120</v>
      </c>
      <c r="K126" s="343"/>
    </row>
    <row r="127" spans="2:11" s="1" customFormat="1" ht="15" customHeight="1">
      <c r="B127" s="340"/>
      <c r="C127" s="295" t="s">
        <v>1575</v>
      </c>
      <c r="D127" s="295"/>
      <c r="E127" s="295"/>
      <c r="F127" s="318" t="s">
        <v>1526</v>
      </c>
      <c r="G127" s="295"/>
      <c r="H127" s="295" t="s">
        <v>1576</v>
      </c>
      <c r="I127" s="295" t="s">
        <v>1528</v>
      </c>
      <c r="J127" s="295" t="s">
        <v>1577</v>
      </c>
      <c r="K127" s="343"/>
    </row>
    <row r="128" spans="2:11" s="1" customFormat="1" ht="15" customHeight="1">
      <c r="B128" s="340"/>
      <c r="C128" s="295" t="s">
        <v>1474</v>
      </c>
      <c r="D128" s="295"/>
      <c r="E128" s="295"/>
      <c r="F128" s="318" t="s">
        <v>1526</v>
      </c>
      <c r="G128" s="295"/>
      <c r="H128" s="295" t="s">
        <v>1578</v>
      </c>
      <c r="I128" s="295" t="s">
        <v>1528</v>
      </c>
      <c r="J128" s="295" t="s">
        <v>1577</v>
      </c>
      <c r="K128" s="343"/>
    </row>
    <row r="129" spans="2:11" s="1" customFormat="1" ht="15" customHeight="1">
      <c r="B129" s="340"/>
      <c r="C129" s="295" t="s">
        <v>1537</v>
      </c>
      <c r="D129" s="295"/>
      <c r="E129" s="295"/>
      <c r="F129" s="318" t="s">
        <v>1532</v>
      </c>
      <c r="G129" s="295"/>
      <c r="H129" s="295" t="s">
        <v>1538</v>
      </c>
      <c r="I129" s="295" t="s">
        <v>1528</v>
      </c>
      <c r="J129" s="295">
        <v>15</v>
      </c>
      <c r="K129" s="343"/>
    </row>
    <row r="130" spans="2:11" s="1" customFormat="1" ht="15" customHeight="1">
      <c r="B130" s="340"/>
      <c r="C130" s="321" t="s">
        <v>1539</v>
      </c>
      <c r="D130" s="321"/>
      <c r="E130" s="321"/>
      <c r="F130" s="322" t="s">
        <v>1532</v>
      </c>
      <c r="G130" s="321"/>
      <c r="H130" s="321" t="s">
        <v>1540</v>
      </c>
      <c r="I130" s="321" t="s">
        <v>1528</v>
      </c>
      <c r="J130" s="321">
        <v>15</v>
      </c>
      <c r="K130" s="343"/>
    </row>
    <row r="131" spans="2:11" s="1" customFormat="1" ht="15" customHeight="1">
      <c r="B131" s="340"/>
      <c r="C131" s="321" t="s">
        <v>1541</v>
      </c>
      <c r="D131" s="321"/>
      <c r="E131" s="321"/>
      <c r="F131" s="322" t="s">
        <v>1532</v>
      </c>
      <c r="G131" s="321"/>
      <c r="H131" s="321" t="s">
        <v>1542</v>
      </c>
      <c r="I131" s="321" t="s">
        <v>1528</v>
      </c>
      <c r="J131" s="321">
        <v>20</v>
      </c>
      <c r="K131" s="343"/>
    </row>
    <row r="132" spans="2:11" s="1" customFormat="1" ht="15" customHeight="1">
      <c r="B132" s="340"/>
      <c r="C132" s="321" t="s">
        <v>1543</v>
      </c>
      <c r="D132" s="321"/>
      <c r="E132" s="321"/>
      <c r="F132" s="322" t="s">
        <v>1532</v>
      </c>
      <c r="G132" s="321"/>
      <c r="H132" s="321" t="s">
        <v>1544</v>
      </c>
      <c r="I132" s="321" t="s">
        <v>1528</v>
      </c>
      <c r="J132" s="321">
        <v>20</v>
      </c>
      <c r="K132" s="343"/>
    </row>
    <row r="133" spans="2:11" s="1" customFormat="1" ht="15" customHeight="1">
      <c r="B133" s="340"/>
      <c r="C133" s="295" t="s">
        <v>1531</v>
      </c>
      <c r="D133" s="295"/>
      <c r="E133" s="295"/>
      <c r="F133" s="318" t="s">
        <v>1532</v>
      </c>
      <c r="G133" s="295"/>
      <c r="H133" s="295" t="s">
        <v>1566</v>
      </c>
      <c r="I133" s="295" t="s">
        <v>1528</v>
      </c>
      <c r="J133" s="295">
        <v>50</v>
      </c>
      <c r="K133" s="343"/>
    </row>
    <row r="134" spans="2:11" s="1" customFormat="1" ht="15" customHeight="1">
      <c r="B134" s="340"/>
      <c r="C134" s="295" t="s">
        <v>1545</v>
      </c>
      <c r="D134" s="295"/>
      <c r="E134" s="295"/>
      <c r="F134" s="318" t="s">
        <v>1532</v>
      </c>
      <c r="G134" s="295"/>
      <c r="H134" s="295" t="s">
        <v>1566</v>
      </c>
      <c r="I134" s="295" t="s">
        <v>1528</v>
      </c>
      <c r="J134" s="295">
        <v>50</v>
      </c>
      <c r="K134" s="343"/>
    </row>
    <row r="135" spans="2:11" s="1" customFormat="1" ht="15" customHeight="1">
      <c r="B135" s="340"/>
      <c r="C135" s="295" t="s">
        <v>1551</v>
      </c>
      <c r="D135" s="295"/>
      <c r="E135" s="295"/>
      <c r="F135" s="318" t="s">
        <v>1532</v>
      </c>
      <c r="G135" s="295"/>
      <c r="H135" s="295" t="s">
        <v>1566</v>
      </c>
      <c r="I135" s="295" t="s">
        <v>1528</v>
      </c>
      <c r="J135" s="295">
        <v>50</v>
      </c>
      <c r="K135" s="343"/>
    </row>
    <row r="136" spans="2:11" s="1" customFormat="1" ht="15" customHeight="1">
      <c r="B136" s="340"/>
      <c r="C136" s="295" t="s">
        <v>1553</v>
      </c>
      <c r="D136" s="295"/>
      <c r="E136" s="295"/>
      <c r="F136" s="318" t="s">
        <v>1532</v>
      </c>
      <c r="G136" s="295"/>
      <c r="H136" s="295" t="s">
        <v>1566</v>
      </c>
      <c r="I136" s="295" t="s">
        <v>1528</v>
      </c>
      <c r="J136" s="295">
        <v>50</v>
      </c>
      <c r="K136" s="343"/>
    </row>
    <row r="137" spans="2:11" s="1" customFormat="1" ht="15" customHeight="1">
      <c r="B137" s="340"/>
      <c r="C137" s="295" t="s">
        <v>1554</v>
      </c>
      <c r="D137" s="295"/>
      <c r="E137" s="295"/>
      <c r="F137" s="318" t="s">
        <v>1532</v>
      </c>
      <c r="G137" s="295"/>
      <c r="H137" s="295" t="s">
        <v>1579</v>
      </c>
      <c r="I137" s="295" t="s">
        <v>1528</v>
      </c>
      <c r="J137" s="295">
        <v>255</v>
      </c>
      <c r="K137" s="343"/>
    </row>
    <row r="138" spans="2:11" s="1" customFormat="1" ht="15" customHeight="1">
      <c r="B138" s="340"/>
      <c r="C138" s="295" t="s">
        <v>1556</v>
      </c>
      <c r="D138" s="295"/>
      <c r="E138" s="295"/>
      <c r="F138" s="318" t="s">
        <v>1526</v>
      </c>
      <c r="G138" s="295"/>
      <c r="H138" s="295" t="s">
        <v>1580</v>
      </c>
      <c r="I138" s="295" t="s">
        <v>1558</v>
      </c>
      <c r="J138" s="295"/>
      <c r="K138" s="343"/>
    </row>
    <row r="139" spans="2:11" s="1" customFormat="1" ht="15" customHeight="1">
      <c r="B139" s="340"/>
      <c r="C139" s="295" t="s">
        <v>1559</v>
      </c>
      <c r="D139" s="295"/>
      <c r="E139" s="295"/>
      <c r="F139" s="318" t="s">
        <v>1526</v>
      </c>
      <c r="G139" s="295"/>
      <c r="H139" s="295" t="s">
        <v>1581</v>
      </c>
      <c r="I139" s="295" t="s">
        <v>1561</v>
      </c>
      <c r="J139" s="295"/>
      <c r="K139" s="343"/>
    </row>
    <row r="140" spans="2:11" s="1" customFormat="1" ht="15" customHeight="1">
      <c r="B140" s="340"/>
      <c r="C140" s="295" t="s">
        <v>1562</v>
      </c>
      <c r="D140" s="295"/>
      <c r="E140" s="295"/>
      <c r="F140" s="318" t="s">
        <v>1526</v>
      </c>
      <c r="G140" s="295"/>
      <c r="H140" s="295" t="s">
        <v>1562</v>
      </c>
      <c r="I140" s="295" t="s">
        <v>1561</v>
      </c>
      <c r="J140" s="295"/>
      <c r="K140" s="343"/>
    </row>
    <row r="141" spans="2:11" s="1" customFormat="1" ht="15" customHeight="1">
      <c r="B141" s="340"/>
      <c r="C141" s="295" t="s">
        <v>34</v>
      </c>
      <c r="D141" s="295"/>
      <c r="E141" s="295"/>
      <c r="F141" s="318" t="s">
        <v>1526</v>
      </c>
      <c r="G141" s="295"/>
      <c r="H141" s="295" t="s">
        <v>1582</v>
      </c>
      <c r="I141" s="295" t="s">
        <v>1561</v>
      </c>
      <c r="J141" s="295"/>
      <c r="K141" s="343"/>
    </row>
    <row r="142" spans="2:11" s="1" customFormat="1" ht="15" customHeight="1">
      <c r="B142" s="340"/>
      <c r="C142" s="295" t="s">
        <v>1583</v>
      </c>
      <c r="D142" s="295"/>
      <c r="E142" s="295"/>
      <c r="F142" s="318" t="s">
        <v>1526</v>
      </c>
      <c r="G142" s="295"/>
      <c r="H142" s="295" t="s">
        <v>1584</v>
      </c>
      <c r="I142" s="295" t="s">
        <v>1561</v>
      </c>
      <c r="J142" s="295"/>
      <c r="K142" s="343"/>
    </row>
    <row r="143" spans="2:11" s="1" customFormat="1" ht="15" customHeight="1">
      <c r="B143" s="344"/>
      <c r="C143" s="345"/>
      <c r="D143" s="345"/>
      <c r="E143" s="345"/>
      <c r="F143" s="345"/>
      <c r="G143" s="345"/>
      <c r="H143" s="345"/>
      <c r="I143" s="345"/>
      <c r="J143" s="345"/>
      <c r="K143" s="346"/>
    </row>
    <row r="144" spans="2:11" s="1" customFormat="1" ht="18.75" customHeight="1">
      <c r="B144" s="331"/>
      <c r="C144" s="331"/>
      <c r="D144" s="331"/>
      <c r="E144" s="331"/>
      <c r="F144" s="332"/>
      <c r="G144" s="331"/>
      <c r="H144" s="331"/>
      <c r="I144" s="331"/>
      <c r="J144" s="331"/>
      <c r="K144" s="331"/>
    </row>
    <row r="145" spans="2:11" s="1" customFormat="1" ht="18.75" customHeight="1">
      <c r="B145" s="303"/>
      <c r="C145" s="303"/>
      <c r="D145" s="303"/>
      <c r="E145" s="303"/>
      <c r="F145" s="303"/>
      <c r="G145" s="303"/>
      <c r="H145" s="303"/>
      <c r="I145" s="303"/>
      <c r="J145" s="303"/>
      <c r="K145" s="303"/>
    </row>
    <row r="146" spans="2:11" s="1" customFormat="1" ht="7.5" customHeight="1">
      <c r="B146" s="304"/>
      <c r="C146" s="305"/>
      <c r="D146" s="305"/>
      <c r="E146" s="305"/>
      <c r="F146" s="305"/>
      <c r="G146" s="305"/>
      <c r="H146" s="305"/>
      <c r="I146" s="305"/>
      <c r="J146" s="305"/>
      <c r="K146" s="306"/>
    </row>
    <row r="147" spans="2:11" s="1" customFormat="1" ht="45" customHeight="1">
      <c r="B147" s="307"/>
      <c r="C147" s="308" t="s">
        <v>1585</v>
      </c>
      <c r="D147" s="308"/>
      <c r="E147" s="308"/>
      <c r="F147" s="308"/>
      <c r="G147" s="308"/>
      <c r="H147" s="308"/>
      <c r="I147" s="308"/>
      <c r="J147" s="308"/>
      <c r="K147" s="309"/>
    </row>
    <row r="148" spans="2:11" s="1" customFormat="1" ht="17.25" customHeight="1">
      <c r="B148" s="307"/>
      <c r="C148" s="310" t="s">
        <v>1520</v>
      </c>
      <c r="D148" s="310"/>
      <c r="E148" s="310"/>
      <c r="F148" s="310" t="s">
        <v>1521</v>
      </c>
      <c r="G148" s="311"/>
      <c r="H148" s="310" t="s">
        <v>50</v>
      </c>
      <c r="I148" s="310" t="s">
        <v>53</v>
      </c>
      <c r="J148" s="310" t="s">
        <v>1522</v>
      </c>
      <c r="K148" s="309"/>
    </row>
    <row r="149" spans="2:11" s="1" customFormat="1" ht="17.25" customHeight="1">
      <c r="B149" s="307"/>
      <c r="C149" s="312" t="s">
        <v>1523</v>
      </c>
      <c r="D149" s="312"/>
      <c r="E149" s="312"/>
      <c r="F149" s="313" t="s">
        <v>1524</v>
      </c>
      <c r="G149" s="314"/>
      <c r="H149" s="312"/>
      <c r="I149" s="312"/>
      <c r="J149" s="312" t="s">
        <v>1525</v>
      </c>
      <c r="K149" s="309"/>
    </row>
    <row r="150" spans="2:11" s="1" customFormat="1" ht="5.25" customHeight="1">
      <c r="B150" s="320"/>
      <c r="C150" s="315"/>
      <c r="D150" s="315"/>
      <c r="E150" s="315"/>
      <c r="F150" s="315"/>
      <c r="G150" s="316"/>
      <c r="H150" s="315"/>
      <c r="I150" s="315"/>
      <c r="J150" s="315"/>
      <c r="K150" s="343"/>
    </row>
    <row r="151" spans="2:11" s="1" customFormat="1" ht="15" customHeight="1">
      <c r="B151" s="320"/>
      <c r="C151" s="347" t="s">
        <v>1529</v>
      </c>
      <c r="D151" s="295"/>
      <c r="E151" s="295"/>
      <c r="F151" s="348" t="s">
        <v>1526</v>
      </c>
      <c r="G151" s="295"/>
      <c r="H151" s="347" t="s">
        <v>1566</v>
      </c>
      <c r="I151" s="347" t="s">
        <v>1528</v>
      </c>
      <c r="J151" s="347">
        <v>120</v>
      </c>
      <c r="K151" s="343"/>
    </row>
    <row r="152" spans="2:11" s="1" customFormat="1" ht="15" customHeight="1">
      <c r="B152" s="320"/>
      <c r="C152" s="347" t="s">
        <v>1575</v>
      </c>
      <c r="D152" s="295"/>
      <c r="E152" s="295"/>
      <c r="F152" s="348" t="s">
        <v>1526</v>
      </c>
      <c r="G152" s="295"/>
      <c r="H152" s="347" t="s">
        <v>1586</v>
      </c>
      <c r="I152" s="347" t="s">
        <v>1528</v>
      </c>
      <c r="J152" s="347" t="s">
        <v>1577</v>
      </c>
      <c r="K152" s="343"/>
    </row>
    <row r="153" spans="2:11" s="1" customFormat="1" ht="15" customHeight="1">
      <c r="B153" s="320"/>
      <c r="C153" s="347" t="s">
        <v>1474</v>
      </c>
      <c r="D153" s="295"/>
      <c r="E153" s="295"/>
      <c r="F153" s="348" t="s">
        <v>1526</v>
      </c>
      <c r="G153" s="295"/>
      <c r="H153" s="347" t="s">
        <v>1587</v>
      </c>
      <c r="I153" s="347" t="s">
        <v>1528</v>
      </c>
      <c r="J153" s="347" t="s">
        <v>1577</v>
      </c>
      <c r="K153" s="343"/>
    </row>
    <row r="154" spans="2:11" s="1" customFormat="1" ht="15" customHeight="1">
      <c r="B154" s="320"/>
      <c r="C154" s="347" t="s">
        <v>1531</v>
      </c>
      <c r="D154" s="295"/>
      <c r="E154" s="295"/>
      <c r="F154" s="348" t="s">
        <v>1532</v>
      </c>
      <c r="G154" s="295"/>
      <c r="H154" s="347" t="s">
        <v>1566</v>
      </c>
      <c r="I154" s="347" t="s">
        <v>1528</v>
      </c>
      <c r="J154" s="347">
        <v>50</v>
      </c>
      <c r="K154" s="343"/>
    </row>
    <row r="155" spans="2:11" s="1" customFormat="1" ht="15" customHeight="1">
      <c r="B155" s="320"/>
      <c r="C155" s="347" t="s">
        <v>1534</v>
      </c>
      <c r="D155" s="295"/>
      <c r="E155" s="295"/>
      <c r="F155" s="348" t="s">
        <v>1526</v>
      </c>
      <c r="G155" s="295"/>
      <c r="H155" s="347" t="s">
        <v>1566</v>
      </c>
      <c r="I155" s="347" t="s">
        <v>1536</v>
      </c>
      <c r="J155" s="347"/>
      <c r="K155" s="343"/>
    </row>
    <row r="156" spans="2:11" s="1" customFormat="1" ht="15" customHeight="1">
      <c r="B156" s="320"/>
      <c r="C156" s="347" t="s">
        <v>1545</v>
      </c>
      <c r="D156" s="295"/>
      <c r="E156" s="295"/>
      <c r="F156" s="348" t="s">
        <v>1532</v>
      </c>
      <c r="G156" s="295"/>
      <c r="H156" s="347" t="s">
        <v>1566</v>
      </c>
      <c r="I156" s="347" t="s">
        <v>1528</v>
      </c>
      <c r="J156" s="347">
        <v>50</v>
      </c>
      <c r="K156" s="343"/>
    </row>
    <row r="157" spans="2:11" s="1" customFormat="1" ht="15" customHeight="1">
      <c r="B157" s="320"/>
      <c r="C157" s="347" t="s">
        <v>1553</v>
      </c>
      <c r="D157" s="295"/>
      <c r="E157" s="295"/>
      <c r="F157" s="348" t="s">
        <v>1532</v>
      </c>
      <c r="G157" s="295"/>
      <c r="H157" s="347" t="s">
        <v>1566</v>
      </c>
      <c r="I157" s="347" t="s">
        <v>1528</v>
      </c>
      <c r="J157" s="347">
        <v>50</v>
      </c>
      <c r="K157" s="343"/>
    </row>
    <row r="158" spans="2:11" s="1" customFormat="1" ht="15" customHeight="1">
      <c r="B158" s="320"/>
      <c r="C158" s="347" t="s">
        <v>1551</v>
      </c>
      <c r="D158" s="295"/>
      <c r="E158" s="295"/>
      <c r="F158" s="348" t="s">
        <v>1532</v>
      </c>
      <c r="G158" s="295"/>
      <c r="H158" s="347" t="s">
        <v>1566</v>
      </c>
      <c r="I158" s="347" t="s">
        <v>1528</v>
      </c>
      <c r="J158" s="347">
        <v>50</v>
      </c>
      <c r="K158" s="343"/>
    </row>
    <row r="159" spans="2:11" s="1" customFormat="1" ht="15" customHeight="1">
      <c r="B159" s="320"/>
      <c r="C159" s="347" t="s">
        <v>98</v>
      </c>
      <c r="D159" s="295"/>
      <c r="E159" s="295"/>
      <c r="F159" s="348" t="s">
        <v>1526</v>
      </c>
      <c r="G159" s="295"/>
      <c r="H159" s="347" t="s">
        <v>1588</v>
      </c>
      <c r="I159" s="347" t="s">
        <v>1528</v>
      </c>
      <c r="J159" s="347" t="s">
        <v>1589</v>
      </c>
      <c r="K159" s="343"/>
    </row>
    <row r="160" spans="2:11" s="1" customFormat="1" ht="15" customHeight="1">
      <c r="B160" s="320"/>
      <c r="C160" s="347" t="s">
        <v>1590</v>
      </c>
      <c r="D160" s="295"/>
      <c r="E160" s="295"/>
      <c r="F160" s="348" t="s">
        <v>1526</v>
      </c>
      <c r="G160" s="295"/>
      <c r="H160" s="347" t="s">
        <v>1591</v>
      </c>
      <c r="I160" s="347" t="s">
        <v>1561</v>
      </c>
      <c r="J160" s="347"/>
      <c r="K160" s="343"/>
    </row>
    <row r="161" spans="2:11" s="1" customFormat="1" ht="15" customHeight="1">
      <c r="B161" s="349"/>
      <c r="C161" s="329"/>
      <c r="D161" s="329"/>
      <c r="E161" s="329"/>
      <c r="F161" s="329"/>
      <c r="G161" s="329"/>
      <c r="H161" s="329"/>
      <c r="I161" s="329"/>
      <c r="J161" s="329"/>
      <c r="K161" s="350"/>
    </row>
    <row r="162" spans="2:11" s="1" customFormat="1" ht="18.75" customHeight="1">
      <c r="B162" s="331"/>
      <c r="C162" s="341"/>
      <c r="D162" s="341"/>
      <c r="E162" s="341"/>
      <c r="F162" s="351"/>
      <c r="G162" s="341"/>
      <c r="H162" s="341"/>
      <c r="I162" s="341"/>
      <c r="J162" s="341"/>
      <c r="K162" s="331"/>
    </row>
    <row r="163" spans="2:11" s="1" customFormat="1" ht="18.75" customHeight="1">
      <c r="B163" s="303"/>
      <c r="C163" s="303"/>
      <c r="D163" s="303"/>
      <c r="E163" s="303"/>
      <c r="F163" s="303"/>
      <c r="G163" s="303"/>
      <c r="H163" s="303"/>
      <c r="I163" s="303"/>
      <c r="J163" s="303"/>
      <c r="K163" s="303"/>
    </row>
    <row r="164" spans="2:11" s="1" customFormat="1" ht="7.5" customHeight="1">
      <c r="B164" s="282"/>
      <c r="C164" s="283"/>
      <c r="D164" s="283"/>
      <c r="E164" s="283"/>
      <c r="F164" s="283"/>
      <c r="G164" s="283"/>
      <c r="H164" s="283"/>
      <c r="I164" s="283"/>
      <c r="J164" s="283"/>
      <c r="K164" s="284"/>
    </row>
    <row r="165" spans="2:11" s="1" customFormat="1" ht="45" customHeight="1">
      <c r="B165" s="285"/>
      <c r="C165" s="286" t="s">
        <v>1592</v>
      </c>
      <c r="D165" s="286"/>
      <c r="E165" s="286"/>
      <c r="F165" s="286"/>
      <c r="G165" s="286"/>
      <c r="H165" s="286"/>
      <c r="I165" s="286"/>
      <c r="J165" s="286"/>
      <c r="K165" s="287"/>
    </row>
    <row r="166" spans="2:11" s="1" customFormat="1" ht="17.25" customHeight="1">
      <c r="B166" s="285"/>
      <c r="C166" s="310" t="s">
        <v>1520</v>
      </c>
      <c r="D166" s="310"/>
      <c r="E166" s="310"/>
      <c r="F166" s="310" t="s">
        <v>1521</v>
      </c>
      <c r="G166" s="352"/>
      <c r="H166" s="353" t="s">
        <v>50</v>
      </c>
      <c r="I166" s="353" t="s">
        <v>53</v>
      </c>
      <c r="J166" s="310" t="s">
        <v>1522</v>
      </c>
      <c r="K166" s="287"/>
    </row>
    <row r="167" spans="2:11" s="1" customFormat="1" ht="17.25" customHeight="1">
      <c r="B167" s="288"/>
      <c r="C167" s="312" t="s">
        <v>1523</v>
      </c>
      <c r="D167" s="312"/>
      <c r="E167" s="312"/>
      <c r="F167" s="313" t="s">
        <v>1524</v>
      </c>
      <c r="G167" s="354"/>
      <c r="H167" s="355"/>
      <c r="I167" s="355"/>
      <c r="J167" s="312" t="s">
        <v>1525</v>
      </c>
      <c r="K167" s="290"/>
    </row>
    <row r="168" spans="2:11" s="1" customFormat="1" ht="5.25" customHeight="1">
      <c r="B168" s="320"/>
      <c r="C168" s="315"/>
      <c r="D168" s="315"/>
      <c r="E168" s="315"/>
      <c r="F168" s="315"/>
      <c r="G168" s="316"/>
      <c r="H168" s="315"/>
      <c r="I168" s="315"/>
      <c r="J168" s="315"/>
      <c r="K168" s="343"/>
    </row>
    <row r="169" spans="2:11" s="1" customFormat="1" ht="15" customHeight="1">
      <c r="B169" s="320"/>
      <c r="C169" s="295" t="s">
        <v>1529</v>
      </c>
      <c r="D169" s="295"/>
      <c r="E169" s="295"/>
      <c r="F169" s="318" t="s">
        <v>1526</v>
      </c>
      <c r="G169" s="295"/>
      <c r="H169" s="295" t="s">
        <v>1566</v>
      </c>
      <c r="I169" s="295" t="s">
        <v>1528</v>
      </c>
      <c r="J169" s="295">
        <v>120</v>
      </c>
      <c r="K169" s="343"/>
    </row>
    <row r="170" spans="2:11" s="1" customFormat="1" ht="15" customHeight="1">
      <c r="B170" s="320"/>
      <c r="C170" s="295" t="s">
        <v>1575</v>
      </c>
      <c r="D170" s="295"/>
      <c r="E170" s="295"/>
      <c r="F170" s="318" t="s">
        <v>1526</v>
      </c>
      <c r="G170" s="295"/>
      <c r="H170" s="295" t="s">
        <v>1576</v>
      </c>
      <c r="I170" s="295" t="s">
        <v>1528</v>
      </c>
      <c r="J170" s="295" t="s">
        <v>1577</v>
      </c>
      <c r="K170" s="343"/>
    </row>
    <row r="171" spans="2:11" s="1" customFormat="1" ht="15" customHeight="1">
      <c r="B171" s="320"/>
      <c r="C171" s="295" t="s">
        <v>1474</v>
      </c>
      <c r="D171" s="295"/>
      <c r="E171" s="295"/>
      <c r="F171" s="318" t="s">
        <v>1526</v>
      </c>
      <c r="G171" s="295"/>
      <c r="H171" s="295" t="s">
        <v>1593</v>
      </c>
      <c r="I171" s="295" t="s">
        <v>1528</v>
      </c>
      <c r="J171" s="295" t="s">
        <v>1577</v>
      </c>
      <c r="K171" s="343"/>
    </row>
    <row r="172" spans="2:11" s="1" customFormat="1" ht="15" customHeight="1">
      <c r="B172" s="320"/>
      <c r="C172" s="295" t="s">
        <v>1531</v>
      </c>
      <c r="D172" s="295"/>
      <c r="E172" s="295"/>
      <c r="F172" s="318" t="s">
        <v>1532</v>
      </c>
      <c r="G172" s="295"/>
      <c r="H172" s="295" t="s">
        <v>1593</v>
      </c>
      <c r="I172" s="295" t="s">
        <v>1528</v>
      </c>
      <c r="J172" s="295">
        <v>50</v>
      </c>
      <c r="K172" s="343"/>
    </row>
    <row r="173" spans="2:11" s="1" customFormat="1" ht="15" customHeight="1">
      <c r="B173" s="320"/>
      <c r="C173" s="295" t="s">
        <v>1534</v>
      </c>
      <c r="D173" s="295"/>
      <c r="E173" s="295"/>
      <c r="F173" s="318" t="s">
        <v>1526</v>
      </c>
      <c r="G173" s="295"/>
      <c r="H173" s="295" t="s">
        <v>1593</v>
      </c>
      <c r="I173" s="295" t="s">
        <v>1536</v>
      </c>
      <c r="J173" s="295"/>
      <c r="K173" s="343"/>
    </row>
    <row r="174" spans="2:11" s="1" customFormat="1" ht="15" customHeight="1">
      <c r="B174" s="320"/>
      <c r="C174" s="295" t="s">
        <v>1545</v>
      </c>
      <c r="D174" s="295"/>
      <c r="E174" s="295"/>
      <c r="F174" s="318" t="s">
        <v>1532</v>
      </c>
      <c r="G174" s="295"/>
      <c r="H174" s="295" t="s">
        <v>1593</v>
      </c>
      <c r="I174" s="295" t="s">
        <v>1528</v>
      </c>
      <c r="J174" s="295">
        <v>50</v>
      </c>
      <c r="K174" s="343"/>
    </row>
    <row r="175" spans="2:11" s="1" customFormat="1" ht="15" customHeight="1">
      <c r="B175" s="320"/>
      <c r="C175" s="295" t="s">
        <v>1553</v>
      </c>
      <c r="D175" s="295"/>
      <c r="E175" s="295"/>
      <c r="F175" s="318" t="s">
        <v>1532</v>
      </c>
      <c r="G175" s="295"/>
      <c r="H175" s="295" t="s">
        <v>1593</v>
      </c>
      <c r="I175" s="295" t="s">
        <v>1528</v>
      </c>
      <c r="J175" s="295">
        <v>50</v>
      </c>
      <c r="K175" s="343"/>
    </row>
    <row r="176" spans="2:11" s="1" customFormat="1" ht="15" customHeight="1">
      <c r="B176" s="320"/>
      <c r="C176" s="295" t="s">
        <v>1551</v>
      </c>
      <c r="D176" s="295"/>
      <c r="E176" s="295"/>
      <c r="F176" s="318" t="s">
        <v>1532</v>
      </c>
      <c r="G176" s="295"/>
      <c r="H176" s="295" t="s">
        <v>1593</v>
      </c>
      <c r="I176" s="295" t="s">
        <v>1528</v>
      </c>
      <c r="J176" s="295">
        <v>50</v>
      </c>
      <c r="K176" s="343"/>
    </row>
    <row r="177" spans="2:11" s="1" customFormat="1" ht="15" customHeight="1">
      <c r="B177" s="320"/>
      <c r="C177" s="295" t="s">
        <v>103</v>
      </c>
      <c r="D177" s="295"/>
      <c r="E177" s="295"/>
      <c r="F177" s="318" t="s">
        <v>1526</v>
      </c>
      <c r="G177" s="295"/>
      <c r="H177" s="295" t="s">
        <v>1594</v>
      </c>
      <c r="I177" s="295" t="s">
        <v>1595</v>
      </c>
      <c r="J177" s="295"/>
      <c r="K177" s="343"/>
    </row>
    <row r="178" spans="2:11" s="1" customFormat="1" ht="15" customHeight="1">
      <c r="B178" s="320"/>
      <c r="C178" s="295" t="s">
        <v>53</v>
      </c>
      <c r="D178" s="295"/>
      <c r="E178" s="295"/>
      <c r="F178" s="318" t="s">
        <v>1526</v>
      </c>
      <c r="G178" s="295"/>
      <c r="H178" s="295" t="s">
        <v>1596</v>
      </c>
      <c r="I178" s="295" t="s">
        <v>1597</v>
      </c>
      <c r="J178" s="295">
        <v>1</v>
      </c>
      <c r="K178" s="343"/>
    </row>
    <row r="179" spans="2:11" s="1" customFormat="1" ht="15" customHeight="1">
      <c r="B179" s="320"/>
      <c r="C179" s="295" t="s">
        <v>49</v>
      </c>
      <c r="D179" s="295"/>
      <c r="E179" s="295"/>
      <c r="F179" s="318" t="s">
        <v>1526</v>
      </c>
      <c r="G179" s="295"/>
      <c r="H179" s="295" t="s">
        <v>1598</v>
      </c>
      <c r="I179" s="295" t="s">
        <v>1528</v>
      </c>
      <c r="J179" s="295">
        <v>20</v>
      </c>
      <c r="K179" s="343"/>
    </row>
    <row r="180" spans="2:11" s="1" customFormat="1" ht="15" customHeight="1">
      <c r="B180" s="320"/>
      <c r="C180" s="295" t="s">
        <v>50</v>
      </c>
      <c r="D180" s="295"/>
      <c r="E180" s="295"/>
      <c r="F180" s="318" t="s">
        <v>1526</v>
      </c>
      <c r="G180" s="295"/>
      <c r="H180" s="295" t="s">
        <v>1599</v>
      </c>
      <c r="I180" s="295" t="s">
        <v>1528</v>
      </c>
      <c r="J180" s="295">
        <v>255</v>
      </c>
      <c r="K180" s="343"/>
    </row>
    <row r="181" spans="2:11" s="1" customFormat="1" ht="15" customHeight="1">
      <c r="B181" s="320"/>
      <c r="C181" s="295" t="s">
        <v>104</v>
      </c>
      <c r="D181" s="295"/>
      <c r="E181" s="295"/>
      <c r="F181" s="318" t="s">
        <v>1526</v>
      </c>
      <c r="G181" s="295"/>
      <c r="H181" s="295" t="s">
        <v>1490</v>
      </c>
      <c r="I181" s="295" t="s">
        <v>1528</v>
      </c>
      <c r="J181" s="295">
        <v>10</v>
      </c>
      <c r="K181" s="343"/>
    </row>
    <row r="182" spans="2:11" s="1" customFormat="1" ht="15" customHeight="1">
      <c r="B182" s="320"/>
      <c r="C182" s="295" t="s">
        <v>105</v>
      </c>
      <c r="D182" s="295"/>
      <c r="E182" s="295"/>
      <c r="F182" s="318" t="s">
        <v>1526</v>
      </c>
      <c r="G182" s="295"/>
      <c r="H182" s="295" t="s">
        <v>1600</v>
      </c>
      <c r="I182" s="295" t="s">
        <v>1561</v>
      </c>
      <c r="J182" s="295"/>
      <c r="K182" s="343"/>
    </row>
    <row r="183" spans="2:11" s="1" customFormat="1" ht="15" customHeight="1">
      <c r="B183" s="320"/>
      <c r="C183" s="295" t="s">
        <v>1601</v>
      </c>
      <c r="D183" s="295"/>
      <c r="E183" s="295"/>
      <c r="F183" s="318" t="s">
        <v>1526</v>
      </c>
      <c r="G183" s="295"/>
      <c r="H183" s="295" t="s">
        <v>1602</v>
      </c>
      <c r="I183" s="295" t="s">
        <v>1561</v>
      </c>
      <c r="J183" s="295"/>
      <c r="K183" s="343"/>
    </row>
    <row r="184" spans="2:11" s="1" customFormat="1" ht="15" customHeight="1">
      <c r="B184" s="320"/>
      <c r="C184" s="295" t="s">
        <v>1590</v>
      </c>
      <c r="D184" s="295"/>
      <c r="E184" s="295"/>
      <c r="F184" s="318" t="s">
        <v>1526</v>
      </c>
      <c r="G184" s="295"/>
      <c r="H184" s="295" t="s">
        <v>1603</v>
      </c>
      <c r="I184" s="295" t="s">
        <v>1561</v>
      </c>
      <c r="J184" s="295"/>
      <c r="K184" s="343"/>
    </row>
    <row r="185" spans="2:11" s="1" customFormat="1" ht="15" customHeight="1">
      <c r="B185" s="320"/>
      <c r="C185" s="295" t="s">
        <v>107</v>
      </c>
      <c r="D185" s="295"/>
      <c r="E185" s="295"/>
      <c r="F185" s="318" t="s">
        <v>1532</v>
      </c>
      <c r="G185" s="295"/>
      <c r="H185" s="295" t="s">
        <v>1604</v>
      </c>
      <c r="I185" s="295" t="s">
        <v>1528</v>
      </c>
      <c r="J185" s="295">
        <v>50</v>
      </c>
      <c r="K185" s="343"/>
    </row>
    <row r="186" spans="2:11" s="1" customFormat="1" ht="15" customHeight="1">
      <c r="B186" s="320"/>
      <c r="C186" s="295" t="s">
        <v>1605</v>
      </c>
      <c r="D186" s="295"/>
      <c r="E186" s="295"/>
      <c r="F186" s="318" t="s">
        <v>1532</v>
      </c>
      <c r="G186" s="295"/>
      <c r="H186" s="295" t="s">
        <v>1606</v>
      </c>
      <c r="I186" s="295" t="s">
        <v>1607</v>
      </c>
      <c r="J186" s="295"/>
      <c r="K186" s="343"/>
    </row>
    <row r="187" spans="2:11" s="1" customFormat="1" ht="15" customHeight="1">
      <c r="B187" s="320"/>
      <c r="C187" s="295" t="s">
        <v>1608</v>
      </c>
      <c r="D187" s="295"/>
      <c r="E187" s="295"/>
      <c r="F187" s="318" t="s">
        <v>1532</v>
      </c>
      <c r="G187" s="295"/>
      <c r="H187" s="295" t="s">
        <v>1609</v>
      </c>
      <c r="I187" s="295" t="s">
        <v>1607</v>
      </c>
      <c r="J187" s="295"/>
      <c r="K187" s="343"/>
    </row>
    <row r="188" spans="2:11" s="1" customFormat="1" ht="15" customHeight="1">
      <c r="B188" s="320"/>
      <c r="C188" s="295" t="s">
        <v>1610</v>
      </c>
      <c r="D188" s="295"/>
      <c r="E188" s="295"/>
      <c r="F188" s="318" t="s">
        <v>1532</v>
      </c>
      <c r="G188" s="295"/>
      <c r="H188" s="295" t="s">
        <v>1611</v>
      </c>
      <c r="I188" s="295" t="s">
        <v>1607</v>
      </c>
      <c r="J188" s="295"/>
      <c r="K188" s="343"/>
    </row>
    <row r="189" spans="2:11" s="1" customFormat="1" ht="15" customHeight="1">
      <c r="B189" s="320"/>
      <c r="C189" s="356" t="s">
        <v>1612</v>
      </c>
      <c r="D189" s="295"/>
      <c r="E189" s="295"/>
      <c r="F189" s="318" t="s">
        <v>1532</v>
      </c>
      <c r="G189" s="295"/>
      <c r="H189" s="295" t="s">
        <v>1613</v>
      </c>
      <c r="I189" s="295" t="s">
        <v>1614</v>
      </c>
      <c r="J189" s="357" t="s">
        <v>1615</v>
      </c>
      <c r="K189" s="343"/>
    </row>
    <row r="190" spans="2:11" s="1" customFormat="1" ht="15" customHeight="1">
      <c r="B190" s="320"/>
      <c r="C190" s="356" t="s">
        <v>38</v>
      </c>
      <c r="D190" s="295"/>
      <c r="E190" s="295"/>
      <c r="F190" s="318" t="s">
        <v>1526</v>
      </c>
      <c r="G190" s="295"/>
      <c r="H190" s="292" t="s">
        <v>1616</v>
      </c>
      <c r="I190" s="295" t="s">
        <v>1617</v>
      </c>
      <c r="J190" s="295"/>
      <c r="K190" s="343"/>
    </row>
    <row r="191" spans="2:11" s="1" customFormat="1" ht="15" customHeight="1">
      <c r="B191" s="320"/>
      <c r="C191" s="356" t="s">
        <v>1618</v>
      </c>
      <c r="D191" s="295"/>
      <c r="E191" s="295"/>
      <c r="F191" s="318" t="s">
        <v>1526</v>
      </c>
      <c r="G191" s="295"/>
      <c r="H191" s="295" t="s">
        <v>1619</v>
      </c>
      <c r="I191" s="295" t="s">
        <v>1561</v>
      </c>
      <c r="J191" s="295"/>
      <c r="K191" s="343"/>
    </row>
    <row r="192" spans="2:11" s="1" customFormat="1" ht="15" customHeight="1">
      <c r="B192" s="320"/>
      <c r="C192" s="356" t="s">
        <v>1620</v>
      </c>
      <c r="D192" s="295"/>
      <c r="E192" s="295"/>
      <c r="F192" s="318" t="s">
        <v>1526</v>
      </c>
      <c r="G192" s="295"/>
      <c r="H192" s="295" t="s">
        <v>1621</v>
      </c>
      <c r="I192" s="295" t="s">
        <v>1561</v>
      </c>
      <c r="J192" s="295"/>
      <c r="K192" s="343"/>
    </row>
    <row r="193" spans="2:11" s="1" customFormat="1" ht="15" customHeight="1">
      <c r="B193" s="320"/>
      <c r="C193" s="356" t="s">
        <v>1622</v>
      </c>
      <c r="D193" s="295"/>
      <c r="E193" s="295"/>
      <c r="F193" s="318" t="s">
        <v>1532</v>
      </c>
      <c r="G193" s="295"/>
      <c r="H193" s="295" t="s">
        <v>1623</v>
      </c>
      <c r="I193" s="295" t="s">
        <v>1561</v>
      </c>
      <c r="J193" s="295"/>
      <c r="K193" s="343"/>
    </row>
    <row r="194" spans="2:11" s="1" customFormat="1" ht="15" customHeight="1">
      <c r="B194" s="349"/>
      <c r="C194" s="358"/>
      <c r="D194" s="329"/>
      <c r="E194" s="329"/>
      <c r="F194" s="329"/>
      <c r="G194" s="329"/>
      <c r="H194" s="329"/>
      <c r="I194" s="329"/>
      <c r="J194" s="329"/>
      <c r="K194" s="350"/>
    </row>
    <row r="195" spans="2:11" s="1" customFormat="1" ht="18.75" customHeight="1">
      <c r="B195" s="331"/>
      <c r="C195" s="341"/>
      <c r="D195" s="341"/>
      <c r="E195" s="341"/>
      <c r="F195" s="351"/>
      <c r="G195" s="341"/>
      <c r="H195" s="341"/>
      <c r="I195" s="341"/>
      <c r="J195" s="341"/>
      <c r="K195" s="331"/>
    </row>
    <row r="196" spans="2:11" s="1" customFormat="1" ht="18.75" customHeight="1">
      <c r="B196" s="331"/>
      <c r="C196" s="341"/>
      <c r="D196" s="341"/>
      <c r="E196" s="341"/>
      <c r="F196" s="351"/>
      <c r="G196" s="341"/>
      <c r="H196" s="341"/>
      <c r="I196" s="341"/>
      <c r="J196" s="341"/>
      <c r="K196" s="331"/>
    </row>
    <row r="197" spans="2:11" s="1" customFormat="1" ht="18.75" customHeight="1">
      <c r="B197" s="303"/>
      <c r="C197" s="303"/>
      <c r="D197" s="303"/>
      <c r="E197" s="303"/>
      <c r="F197" s="303"/>
      <c r="G197" s="303"/>
      <c r="H197" s="303"/>
      <c r="I197" s="303"/>
      <c r="J197" s="303"/>
      <c r="K197" s="303"/>
    </row>
    <row r="198" spans="2:11" s="1" customFormat="1" ht="13.5">
      <c r="B198" s="282"/>
      <c r="C198" s="283"/>
      <c r="D198" s="283"/>
      <c r="E198" s="283"/>
      <c r="F198" s="283"/>
      <c r="G198" s="283"/>
      <c r="H198" s="283"/>
      <c r="I198" s="283"/>
      <c r="J198" s="283"/>
      <c r="K198" s="284"/>
    </row>
    <row r="199" spans="2:11" s="1" customFormat="1" ht="21">
      <c r="B199" s="285"/>
      <c r="C199" s="286" t="s">
        <v>1624</v>
      </c>
      <c r="D199" s="286"/>
      <c r="E199" s="286"/>
      <c r="F199" s="286"/>
      <c r="G199" s="286"/>
      <c r="H199" s="286"/>
      <c r="I199" s="286"/>
      <c r="J199" s="286"/>
      <c r="K199" s="287"/>
    </row>
    <row r="200" spans="2:11" s="1" customFormat="1" ht="25.5" customHeight="1">
      <c r="B200" s="285"/>
      <c r="C200" s="359" t="s">
        <v>1625</v>
      </c>
      <c r="D200" s="359"/>
      <c r="E200" s="359"/>
      <c r="F200" s="359" t="s">
        <v>1626</v>
      </c>
      <c r="G200" s="360"/>
      <c r="H200" s="359" t="s">
        <v>1627</v>
      </c>
      <c r="I200" s="359"/>
      <c r="J200" s="359"/>
      <c r="K200" s="287"/>
    </row>
    <row r="201" spans="2:11" s="1" customFormat="1" ht="5.25" customHeight="1">
      <c r="B201" s="320"/>
      <c r="C201" s="315"/>
      <c r="D201" s="315"/>
      <c r="E201" s="315"/>
      <c r="F201" s="315"/>
      <c r="G201" s="341"/>
      <c r="H201" s="315"/>
      <c r="I201" s="315"/>
      <c r="J201" s="315"/>
      <c r="K201" s="343"/>
    </row>
    <row r="202" spans="2:11" s="1" customFormat="1" ht="15" customHeight="1">
      <c r="B202" s="320"/>
      <c r="C202" s="295" t="s">
        <v>1617</v>
      </c>
      <c r="D202" s="295"/>
      <c r="E202" s="295"/>
      <c r="F202" s="318" t="s">
        <v>39</v>
      </c>
      <c r="G202" s="295"/>
      <c r="H202" s="295" t="s">
        <v>1628</v>
      </c>
      <c r="I202" s="295"/>
      <c r="J202" s="295"/>
      <c r="K202" s="343"/>
    </row>
    <row r="203" spans="2:11" s="1" customFormat="1" ht="15" customHeight="1">
      <c r="B203" s="320"/>
      <c r="C203" s="295"/>
      <c r="D203" s="295"/>
      <c r="E203" s="295"/>
      <c r="F203" s="318" t="s">
        <v>40</v>
      </c>
      <c r="G203" s="295"/>
      <c r="H203" s="295" t="s">
        <v>1629</v>
      </c>
      <c r="I203" s="295"/>
      <c r="J203" s="295"/>
      <c r="K203" s="343"/>
    </row>
    <row r="204" spans="2:11" s="1" customFormat="1" ht="15" customHeight="1">
      <c r="B204" s="320"/>
      <c r="C204" s="295"/>
      <c r="D204" s="295"/>
      <c r="E204" s="295"/>
      <c r="F204" s="318" t="s">
        <v>43</v>
      </c>
      <c r="G204" s="295"/>
      <c r="H204" s="295" t="s">
        <v>1630</v>
      </c>
      <c r="I204" s="295"/>
      <c r="J204" s="295"/>
      <c r="K204" s="343"/>
    </row>
    <row r="205" spans="2:11" s="1" customFormat="1" ht="15" customHeight="1">
      <c r="B205" s="320"/>
      <c r="C205" s="295"/>
      <c r="D205" s="295"/>
      <c r="E205" s="295"/>
      <c r="F205" s="318" t="s">
        <v>41</v>
      </c>
      <c r="G205" s="295"/>
      <c r="H205" s="295" t="s">
        <v>1631</v>
      </c>
      <c r="I205" s="295"/>
      <c r="J205" s="295"/>
      <c r="K205" s="343"/>
    </row>
    <row r="206" spans="2:11" s="1" customFormat="1" ht="15" customHeight="1">
      <c r="B206" s="320"/>
      <c r="C206" s="295"/>
      <c r="D206" s="295"/>
      <c r="E206" s="295"/>
      <c r="F206" s="318" t="s">
        <v>42</v>
      </c>
      <c r="G206" s="295"/>
      <c r="H206" s="295" t="s">
        <v>1632</v>
      </c>
      <c r="I206" s="295"/>
      <c r="J206" s="295"/>
      <c r="K206" s="343"/>
    </row>
    <row r="207" spans="2:11" s="1" customFormat="1" ht="15" customHeight="1">
      <c r="B207" s="320"/>
      <c r="C207" s="295"/>
      <c r="D207" s="295"/>
      <c r="E207" s="295"/>
      <c r="F207" s="318"/>
      <c r="G207" s="295"/>
      <c r="H207" s="295"/>
      <c r="I207" s="295"/>
      <c r="J207" s="295"/>
      <c r="K207" s="343"/>
    </row>
    <row r="208" spans="2:11" s="1" customFormat="1" ht="15" customHeight="1">
      <c r="B208" s="320"/>
      <c r="C208" s="295" t="s">
        <v>1573</v>
      </c>
      <c r="D208" s="295"/>
      <c r="E208" s="295"/>
      <c r="F208" s="318" t="s">
        <v>75</v>
      </c>
      <c r="G208" s="295"/>
      <c r="H208" s="295" t="s">
        <v>1633</v>
      </c>
      <c r="I208" s="295"/>
      <c r="J208" s="295"/>
      <c r="K208" s="343"/>
    </row>
    <row r="209" spans="2:11" s="1" customFormat="1" ht="15" customHeight="1">
      <c r="B209" s="320"/>
      <c r="C209" s="295"/>
      <c r="D209" s="295"/>
      <c r="E209" s="295"/>
      <c r="F209" s="318" t="s">
        <v>1470</v>
      </c>
      <c r="G209" s="295"/>
      <c r="H209" s="295" t="s">
        <v>1471</v>
      </c>
      <c r="I209" s="295"/>
      <c r="J209" s="295"/>
      <c r="K209" s="343"/>
    </row>
    <row r="210" spans="2:11" s="1" customFormat="1" ht="15" customHeight="1">
      <c r="B210" s="320"/>
      <c r="C210" s="295"/>
      <c r="D210" s="295"/>
      <c r="E210" s="295"/>
      <c r="F210" s="318" t="s">
        <v>1468</v>
      </c>
      <c r="G210" s="295"/>
      <c r="H210" s="295" t="s">
        <v>1634</v>
      </c>
      <c r="I210" s="295"/>
      <c r="J210" s="295"/>
      <c r="K210" s="343"/>
    </row>
    <row r="211" spans="2:11" s="1" customFormat="1" ht="15" customHeight="1">
      <c r="B211" s="361"/>
      <c r="C211" s="295"/>
      <c r="D211" s="295"/>
      <c r="E211" s="295"/>
      <c r="F211" s="318" t="s">
        <v>1472</v>
      </c>
      <c r="G211" s="356"/>
      <c r="H211" s="347" t="s">
        <v>1473</v>
      </c>
      <c r="I211" s="347"/>
      <c r="J211" s="347"/>
      <c r="K211" s="362"/>
    </row>
    <row r="212" spans="2:11" s="1" customFormat="1" ht="15" customHeight="1">
      <c r="B212" s="361"/>
      <c r="C212" s="295"/>
      <c r="D212" s="295"/>
      <c r="E212" s="295"/>
      <c r="F212" s="318" t="s">
        <v>115</v>
      </c>
      <c r="G212" s="356"/>
      <c r="H212" s="347" t="s">
        <v>1452</v>
      </c>
      <c r="I212" s="347"/>
      <c r="J212" s="347"/>
      <c r="K212" s="362"/>
    </row>
    <row r="213" spans="2:11" s="1" customFormat="1" ht="15" customHeight="1">
      <c r="B213" s="361"/>
      <c r="C213" s="295"/>
      <c r="D213" s="295"/>
      <c r="E213" s="295"/>
      <c r="F213" s="318"/>
      <c r="G213" s="356"/>
      <c r="H213" s="347"/>
      <c r="I213" s="347"/>
      <c r="J213" s="347"/>
      <c r="K213" s="362"/>
    </row>
    <row r="214" spans="2:11" s="1" customFormat="1" ht="15" customHeight="1">
      <c r="B214" s="361"/>
      <c r="C214" s="295" t="s">
        <v>1597</v>
      </c>
      <c r="D214" s="295"/>
      <c r="E214" s="295"/>
      <c r="F214" s="318">
        <v>1</v>
      </c>
      <c r="G214" s="356"/>
      <c r="H214" s="347" t="s">
        <v>1635</v>
      </c>
      <c r="I214" s="347"/>
      <c r="J214" s="347"/>
      <c r="K214" s="362"/>
    </row>
    <row r="215" spans="2:11" s="1" customFormat="1" ht="15" customHeight="1">
      <c r="B215" s="361"/>
      <c r="C215" s="295"/>
      <c r="D215" s="295"/>
      <c r="E215" s="295"/>
      <c r="F215" s="318">
        <v>2</v>
      </c>
      <c r="G215" s="356"/>
      <c r="H215" s="347" t="s">
        <v>1636</v>
      </c>
      <c r="I215" s="347"/>
      <c r="J215" s="347"/>
      <c r="K215" s="362"/>
    </row>
    <row r="216" spans="2:11" s="1" customFormat="1" ht="15" customHeight="1">
      <c r="B216" s="361"/>
      <c r="C216" s="295"/>
      <c r="D216" s="295"/>
      <c r="E216" s="295"/>
      <c r="F216" s="318">
        <v>3</v>
      </c>
      <c r="G216" s="356"/>
      <c r="H216" s="347" t="s">
        <v>1637</v>
      </c>
      <c r="I216" s="347"/>
      <c r="J216" s="347"/>
      <c r="K216" s="362"/>
    </row>
    <row r="217" spans="2:11" s="1" customFormat="1" ht="15" customHeight="1">
      <c r="B217" s="361"/>
      <c r="C217" s="295"/>
      <c r="D217" s="295"/>
      <c r="E217" s="295"/>
      <c r="F217" s="318">
        <v>4</v>
      </c>
      <c r="G217" s="356"/>
      <c r="H217" s="347" t="s">
        <v>1638</v>
      </c>
      <c r="I217" s="347"/>
      <c r="J217" s="347"/>
      <c r="K217" s="362"/>
    </row>
    <row r="218" spans="2:11" s="1" customFormat="1" ht="12.75" customHeight="1">
      <c r="B218" s="363"/>
      <c r="C218" s="364"/>
      <c r="D218" s="364"/>
      <c r="E218" s="364"/>
      <c r="F218" s="364"/>
      <c r="G218" s="364"/>
      <c r="H218" s="364"/>
      <c r="I218" s="364"/>
      <c r="J218" s="364"/>
      <c r="K218" s="36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David</dc:creator>
  <cp:keywords/>
  <dc:description/>
  <cp:lastModifiedBy>Morávek David</cp:lastModifiedBy>
  <dcterms:created xsi:type="dcterms:W3CDTF">2023-07-12T07:25:22Z</dcterms:created>
  <dcterms:modified xsi:type="dcterms:W3CDTF">2023-07-12T07:25:29Z</dcterms:modified>
  <cp:category/>
  <cp:version/>
  <cp:contentType/>
  <cp:contentStatus/>
</cp:coreProperties>
</file>