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Desktop\Rozpočty\Rozpočty 2023\"/>
    </mc:Choice>
  </mc:AlternateContent>
  <bookViews>
    <workbookView xWindow="0" yWindow="0" windowWidth="0" windowHeight="0"/>
  </bookViews>
  <sheets>
    <sheet name="Rekapitulace stavby" sheetId="1" r:id="rId1"/>
    <sheet name="SO 1.1 - km 21,150 - 22,950" sheetId="2" r:id="rId2"/>
    <sheet name="SO 2.1 - VON" sheetId="3" r:id="rId3"/>
    <sheet name="Pokyny pro vyplnění" sheetId="4" r:id="rId4"/>
  </sheets>
  <definedNames>
    <definedName name="_xlnm.Print_Area" localSheetId="0">'Rekapitulace stavby'!$D$4:$AO$36,'Rekapitulace stavby'!$C$42:$AQ$59</definedName>
    <definedName name="_xlnm.Print_Titles" localSheetId="0">'Rekapitulace stavby'!$52:$52</definedName>
    <definedName name="_xlnm._FilterDatabase" localSheetId="1" hidden="1">'SO 1.1 - km 21,150 - 22,950'!$C$84:$K$153</definedName>
    <definedName name="_xlnm.Print_Area" localSheetId="1">'SO 1.1 - km 21,150 - 22,950'!$C$4:$J$41,'SO 1.1 - km 21,150 - 22,950'!$C$47:$J$64,'SO 1.1 - km 21,150 - 22,950'!$C$70:$J$153</definedName>
    <definedName name="_xlnm.Print_Titles" localSheetId="1">'SO 1.1 - km 21,150 - 22,950'!$84:$84</definedName>
    <definedName name="_xlnm._FilterDatabase" localSheetId="2" hidden="1">'SO 2.1 - VON'!$C$84:$K$104</definedName>
    <definedName name="_xlnm.Print_Area" localSheetId="2">'SO 2.1 - VON'!$C$4:$J$41,'SO 2.1 - VON'!$C$47:$J$64,'SO 2.1 - VON'!$C$70:$J$104</definedName>
    <definedName name="_xlnm.Print_Titles" localSheetId="2">'SO 2.1 - VON'!$84:$84</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9"/>
  <c r="J38"/>
  <c i="1" r="AY58"/>
  <c i="3" r="J37"/>
  <c i="1" r="AX58"/>
  <c i="3" r="BI103"/>
  <c r="BH103"/>
  <c r="BG103"/>
  <c r="BF103"/>
  <c r="T103"/>
  <c r="R103"/>
  <c r="P103"/>
  <c r="BI100"/>
  <c r="BH100"/>
  <c r="BG100"/>
  <c r="BF100"/>
  <c r="T100"/>
  <c r="R100"/>
  <c r="P100"/>
  <c r="BI97"/>
  <c r="BH97"/>
  <c r="BG97"/>
  <c r="BF97"/>
  <c r="T97"/>
  <c r="R97"/>
  <c r="P97"/>
  <c r="BI94"/>
  <c r="BH94"/>
  <c r="BG94"/>
  <c r="BF94"/>
  <c r="T94"/>
  <c r="R94"/>
  <c r="P94"/>
  <c r="BI92"/>
  <c r="BH92"/>
  <c r="BG92"/>
  <c r="BF92"/>
  <c r="T92"/>
  <c r="R92"/>
  <c r="P92"/>
  <c r="BI90"/>
  <c r="BH90"/>
  <c r="BG90"/>
  <c r="BF90"/>
  <c r="T90"/>
  <c r="R90"/>
  <c r="P90"/>
  <c r="BI88"/>
  <c r="BH88"/>
  <c r="BG88"/>
  <c r="BF88"/>
  <c r="T88"/>
  <c r="R88"/>
  <c r="P88"/>
  <c r="BI86"/>
  <c r="BH86"/>
  <c r="BG86"/>
  <c r="BF86"/>
  <c r="T86"/>
  <c r="R86"/>
  <c r="P86"/>
  <c r="J82"/>
  <c r="F81"/>
  <c r="F79"/>
  <c r="E77"/>
  <c r="J59"/>
  <c r="F58"/>
  <c r="F56"/>
  <c r="E54"/>
  <c r="J23"/>
  <c r="E23"/>
  <c r="J81"/>
  <c r="J22"/>
  <c r="J20"/>
  <c r="E20"/>
  <c r="F82"/>
  <c r="J19"/>
  <c r="J14"/>
  <c r="J79"/>
  <c r="E7"/>
  <c r="E50"/>
  <c i="2" r="J39"/>
  <c r="J38"/>
  <c i="1" r="AY56"/>
  <c i="2" r="J37"/>
  <c i="1" r="AX56"/>
  <c i="2"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3"/>
  <c r="BH113"/>
  <c r="BG113"/>
  <c r="BF113"/>
  <c r="T113"/>
  <c r="R113"/>
  <c r="P113"/>
  <c r="BI110"/>
  <c r="BH110"/>
  <c r="BG110"/>
  <c r="BF110"/>
  <c r="T110"/>
  <c r="R110"/>
  <c r="P110"/>
  <c r="BI105"/>
  <c r="BH105"/>
  <c r="BG105"/>
  <c r="BF105"/>
  <c r="T105"/>
  <c r="R105"/>
  <c r="P105"/>
  <c r="BI102"/>
  <c r="BH102"/>
  <c r="BG102"/>
  <c r="BF102"/>
  <c r="T102"/>
  <c r="R102"/>
  <c r="P102"/>
  <c r="BI99"/>
  <c r="BH99"/>
  <c r="BG99"/>
  <c r="BF99"/>
  <c r="T99"/>
  <c r="R99"/>
  <c r="P99"/>
  <c r="BI96"/>
  <c r="BH96"/>
  <c r="BG96"/>
  <c r="BF96"/>
  <c r="T96"/>
  <c r="R96"/>
  <c r="P96"/>
  <c r="BI94"/>
  <c r="BH94"/>
  <c r="BG94"/>
  <c r="BF94"/>
  <c r="T94"/>
  <c r="R94"/>
  <c r="P94"/>
  <c r="BI91"/>
  <c r="BH91"/>
  <c r="BG91"/>
  <c r="BF91"/>
  <c r="T91"/>
  <c r="R91"/>
  <c r="P91"/>
  <c r="BI86"/>
  <c r="BH86"/>
  <c r="BG86"/>
  <c r="BF86"/>
  <c r="T86"/>
  <c r="R86"/>
  <c r="P86"/>
  <c r="J82"/>
  <c r="F81"/>
  <c r="F79"/>
  <c r="E77"/>
  <c r="J59"/>
  <c r="F58"/>
  <c r="F56"/>
  <c r="E54"/>
  <c r="J23"/>
  <c r="E23"/>
  <c r="J81"/>
  <c r="J22"/>
  <c r="J20"/>
  <c r="E20"/>
  <c r="F82"/>
  <c r="J19"/>
  <c r="J14"/>
  <c r="J79"/>
  <c r="E7"/>
  <c r="E73"/>
  <c i="1" r="L50"/>
  <c r="AM50"/>
  <c r="AM49"/>
  <c r="L49"/>
  <c r="AM47"/>
  <c r="L47"/>
  <c r="L45"/>
  <c r="L44"/>
  <c i="2" r="F38"/>
  <c r="BK136"/>
  <c r="J91"/>
  <c i="3" r="J88"/>
  <c i="2" r="BK127"/>
  <c r="BK113"/>
  <c r="J86"/>
  <c r="J139"/>
  <c r="BK118"/>
  <c r="BK102"/>
  <c r="BK86"/>
  <c r="J36"/>
  <c r="BK145"/>
  <c r="BK105"/>
  <c r="F39"/>
  <c r="J105"/>
  <c r="BK121"/>
  <c i="3" r="BK92"/>
  <c i="2" r="J113"/>
  <c i="3" r="J100"/>
  <c r="BK103"/>
  <c i="2" r="J118"/>
  <c r="BK148"/>
  <c i="3" r="J86"/>
  <c i="2" r="BK124"/>
  <c i="1" r="AS55"/>
  <c i="2" r="BK139"/>
  <c r="J110"/>
  <c i="3" r="BK100"/>
  <c i="2" r="F36"/>
  <c r="BK130"/>
  <c i="3" r="J92"/>
  <c i="2" r="BK151"/>
  <c r="BK142"/>
  <c i="3" r="BK88"/>
  <c i="2" r="J121"/>
  <c r="BK99"/>
  <c r="J94"/>
  <c r="BK133"/>
  <c r="J99"/>
  <c r="J96"/>
  <c r="J151"/>
  <c r="J142"/>
  <c i="3" r="J94"/>
  <c i="2" r="J124"/>
  <c i="3" r="J90"/>
  <c i="2" r="J115"/>
  <c i="3" r="BK94"/>
  <c i="2" r="J102"/>
  <c r="J127"/>
  <c i="3" r="BK97"/>
  <c i="2" r="BK110"/>
  <c i="3" r="BK90"/>
  <c i="2" r="J145"/>
  <c r="BK96"/>
  <c r="J136"/>
  <c r="BK91"/>
  <c r="F37"/>
  <c r="J130"/>
  <c r="J133"/>
  <c i="3" r="J103"/>
  <c i="2" r="BK115"/>
  <c i="3" r="BK86"/>
  <c i="1" r="AS57"/>
  <c i="2" r="J148"/>
  <c i="3" r="J97"/>
  <c i="2" r="BK94"/>
  <c l="1" r="BK85"/>
  <c r="J85"/>
  <c r="J63"/>
  <c r="P85"/>
  <c i="1" r="AU56"/>
  <c i="2" r="R85"/>
  <c i="3" r="P85"/>
  <c i="1" r="AU58"/>
  <c i="3" r="BK85"/>
  <c r="J85"/>
  <c r="J63"/>
  <c r="R85"/>
  <c i="2" r="T85"/>
  <c i="3" r="T85"/>
  <c r="F59"/>
  <c r="E73"/>
  <c r="BE97"/>
  <c r="BE103"/>
  <c r="J56"/>
  <c r="J58"/>
  <c r="BE86"/>
  <c r="BE88"/>
  <c r="BE90"/>
  <c r="BE92"/>
  <c r="BE94"/>
  <c r="BE100"/>
  <c i="1" r="AW56"/>
  <c i="2" r="E50"/>
  <c r="J56"/>
  <c r="J58"/>
  <c r="F59"/>
  <c r="BE86"/>
  <c r="BE91"/>
  <c r="BE94"/>
  <c r="BE96"/>
  <c r="BE99"/>
  <c r="BE102"/>
  <c r="BE105"/>
  <c r="BE110"/>
  <c r="BE113"/>
  <c r="BE115"/>
  <c r="BE118"/>
  <c r="BE121"/>
  <c r="BE124"/>
  <c r="BE127"/>
  <c r="BE130"/>
  <c r="BE133"/>
  <c r="BE136"/>
  <c r="BE139"/>
  <c r="BE142"/>
  <c r="BE145"/>
  <c r="BE148"/>
  <c r="BE151"/>
  <c i="1" r="BA56"/>
  <c r="BB56"/>
  <c r="BC56"/>
  <c r="BD56"/>
  <c i="3" r="F36"/>
  <c i="1" r="BA58"/>
  <c r="BA57"/>
  <c r="AW57"/>
  <c r="BD55"/>
  <c i="3" r="F38"/>
  <c i="1" r="BC58"/>
  <c r="BC57"/>
  <c r="AY57"/>
  <c r="AS54"/>
  <c i="3" r="F39"/>
  <c i="1" r="BD58"/>
  <c r="BD57"/>
  <c r="AU57"/>
  <c r="BC55"/>
  <c r="AY55"/>
  <c r="BA55"/>
  <c r="AW55"/>
  <c i="2" r="J32"/>
  <c i="3" r="J36"/>
  <c i="1" r="AW58"/>
  <c r="BB55"/>
  <c r="AX55"/>
  <c i="3" r="F37"/>
  <c i="1" r="BB58"/>
  <c r="BB57"/>
  <c r="AX57"/>
  <c r="AU55"/>
  <c l="1" r="AG56"/>
  <c i="3" r="J35"/>
  <c i="1" r="AV58"/>
  <c r="AT58"/>
  <c r="AU54"/>
  <c r="BB54"/>
  <c r="W31"/>
  <c r="BC54"/>
  <c r="W32"/>
  <c r="BD54"/>
  <c r="W33"/>
  <c r="AG55"/>
  <c i="3" r="J32"/>
  <c i="1" r="AG58"/>
  <c r="AG57"/>
  <c r="BA54"/>
  <c r="W30"/>
  <c i="2" r="F35"/>
  <c i="1" r="AZ56"/>
  <c r="AZ55"/>
  <c r="AV55"/>
  <c r="AT55"/>
  <c i="2" r="J35"/>
  <c i="1" r="AV56"/>
  <c r="AT56"/>
  <c r="AN56"/>
  <c i="3" r="F35"/>
  <c i="1" r="AZ58"/>
  <c r="AZ57"/>
  <c r="AV57"/>
  <c r="AT57"/>
  <c r="AN57"/>
  <c l="1" r="AN55"/>
  <c i="3" r="J41"/>
  <c i="2" r="J41"/>
  <c i="1" r="AN58"/>
  <c r="AG54"/>
  <c r="AK26"/>
  <c r="AZ54"/>
  <c r="W29"/>
  <c r="AX54"/>
  <c r="AW54"/>
  <c r="AK30"/>
  <c r="AY54"/>
  <c l="1" r="AV54"/>
  <c r="AK29"/>
  <c r="AK35"/>
  <c l="1" r="AT54"/>
  <c r="AN54"/>
</calcChain>
</file>

<file path=xl/sharedStrings.xml><?xml version="1.0" encoding="utf-8"?>
<sst xmlns="http://schemas.openxmlformats.org/spreadsheetml/2006/main">
  <si>
    <t>Export Komplet</t>
  </si>
  <si>
    <t>VZ</t>
  </si>
  <si>
    <t>2.0</t>
  </si>
  <si>
    <t>ZAMOK</t>
  </si>
  <si>
    <t>False</t>
  </si>
  <si>
    <t>{4256fcc5-48c3-4ba9-8675-e128ee699b98}</t>
  </si>
  <si>
    <t>0,01</t>
  </si>
  <si>
    <t>21</t>
  </si>
  <si>
    <t>15</t>
  </si>
  <si>
    <t>REKAPITULACE STAVBY</t>
  </si>
  <si>
    <t xml:space="preserve">v ---  níže se nacházejí doplnkové a pomocné údaje k sestavám  --- v</t>
  </si>
  <si>
    <t>Návod na vyplnění</t>
  </si>
  <si>
    <t>0,001</t>
  </si>
  <si>
    <t>Kód:</t>
  </si>
  <si>
    <t>65423058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</si>
  <si>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</si>
  <si>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</si>
  <si>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Hamry-Hojsova Stráž - Zelená Lhota II.etapa</t>
  </si>
  <si>
    <t>KSO:</t>
  </si>
  <si>
    <t/>
  </si>
  <si>
    <t>CC-CZ:</t>
  </si>
  <si>
    <t>Místo:</t>
  </si>
  <si>
    <t>TO Klatovy</t>
  </si>
  <si>
    <t>Datum:</t>
  </si>
  <si>
    <t>21. 6. 2023</t>
  </si>
  <si>
    <t>Zadavatel:</t>
  </si>
  <si>
    <t>IČ:</t>
  </si>
  <si>
    <t>Správa železnic, s.o. - OŘ Plzeň</t>
  </si>
  <si>
    <t>DIČ:</t>
  </si>
  <si>
    <t>Uchazeč:</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</si>
  <si>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</si>
  <si>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</si>
  <si>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</si>
  <si>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</si>
  <si>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</si>
  <si>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</si>
  <si>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</si>
  <si>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</si>
  <si>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</si>
  <si>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</si>
  <si>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</si>
  <si>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</si>
  <si>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</si>
  <si>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</si>
  <si>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</si>
  <si>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</si>
  <si>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</si>
  <si>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</si>
  <si>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</si>
  <si>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</si>
  <si>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</si>
  <si>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</si>
  <si>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</si>
  <si>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</si>
  <si>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</si>
  <si>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</si>
  <si>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</si>
  <si>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</si>
  <si>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</si>
  <si>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</si>
  <si>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</si>
  <si>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</si>
  <si>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</si>
  <si>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</si>
  <si>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</si>
  <si>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</si>
  <si>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</si>
  <si>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</si>
  <si>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</si>
  <si>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</si>
  <si>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</si>
  <si>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</si>
  <si>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</si>
  <si>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</si>
  <si>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</si>
  <si>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</si>
  <si>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</si>
  <si>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Km 21,150 - 22,950</t>
  </si>
  <si>
    <t>STA</t>
  </si>
  <si>
    <t>1</t>
  </si>
  <si>
    <t>{27c14cba-a631-43b5-9140-392c636165df}</t>
  </si>
  <si>
    <t>2</t>
  </si>
  <si>
    <t>/</t>
  </si>
  <si>
    <t>SO 1.1</t>
  </si>
  <si>
    <t>km 21,150 - 22,950</t>
  </si>
  <si>
    <t>Soupis</t>
  </si>
  <si>
    <t>{0cc3f190-1e25-4607-b4b1-a7129203091d}</t>
  </si>
  <si>
    <t>SO 2</t>
  </si>
  <si>
    <t>VON</t>
  </si>
  <si>
    <t>{fdbe3d00-7294-42f2-89fe-71c90ba14541}</t>
  </si>
  <si>
    <t>SO 2.1</t>
  </si>
  <si>
    <t>{c2e74a20-bab0-4a8e-8da8-0d22570482f1}</t>
  </si>
  <si>
    <t>KRYCÍ LIST SOUPISU PRACÍ</t>
  </si>
  <si>
    <t>Objekt:</t>
  </si>
  <si>
    <t>SO 1 - Km 21,150 - 22,950</t>
  </si>
  <si>
    <t>Soupis:</t>
  </si>
  <si>
    <t>SO 1.1 - km 21,150 - 22,950</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</si>
  <si>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</si>
  <si>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</si>
  <si>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</si>
  <si>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</si>
  <si>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</si>
  <si>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</si>
  <si>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</si>
  <si>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</si>
  <si>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</si>
  <si>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</si>
  <si>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</si>
  <si>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</si>
  <si>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</si>
  <si>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</si>
  <si>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</si>
  <si>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</si>
  <si>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</si>
  <si>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</si>
  <si>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</si>
  <si>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</si>
  <si>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</si>
  <si>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4</t>
  </si>
  <si>
    <t>ROZPOCET</t>
  </si>
  <si>
    <t>403092078</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</si>
  <si>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</si>
  <si>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</si>
  <si>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VV</t>
  </si>
  <si>
    <t>455*1,5"Ps"</t>
  </si>
  <si>
    <t>1200*1,5"Ls"</t>
  </si>
  <si>
    <t>Součet</t>
  </si>
  <si>
    <t>5915005030</t>
  </si>
  <si>
    <t>Hloubení rýh nebo jam ručně na železničním spodku třídy těžitelnosti I skupiny 3</t>
  </si>
  <si>
    <t>m3</t>
  </si>
  <si>
    <t>-1039349971</t>
  </si>
  <si>
    <t>Hloubení rýh nebo jam ručně na železničním spodku třídy těžitelnosti I skupiny 3. Poznámka: 1. V cenách jsou započteny náklady na hloubení a uložení výzisku na terén nebo naložení na dopravní prostředek a uložení na úložišti.</t>
  </si>
  <si>
    <t>3*4*0,5</t>
  </si>
  <si>
    <t>3</t>
  </si>
  <si>
    <t>5905085045</t>
  </si>
  <si>
    <t>Souvislé čištění KL strojně koleje pražce betonové</t>
  </si>
  <si>
    <t>km</t>
  </si>
  <si>
    <t>395131779</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</si>
  <si>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</si>
  <si>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5905105030</t>
  </si>
  <si>
    <t>Doplnění KL kamenivem souvisle strojně v koleji</t>
  </si>
  <si>
    <t>847952860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</si>
  <si>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</si>
  <si>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1800*1</t>
  </si>
  <si>
    <t>5</t>
  </si>
  <si>
    <t>M</t>
  </si>
  <si>
    <t>5955101000</t>
  </si>
  <si>
    <t>Kamenivo drcené štěrk frakce 31,5/63 třídy BI</t>
  </si>
  <si>
    <t>t</t>
  </si>
  <si>
    <t>128</t>
  </si>
  <si>
    <t>-1183474884</t>
  </si>
  <si>
    <t>1800*1,429</t>
  </si>
  <si>
    <t>6</t>
  </si>
  <si>
    <t>5955101015</t>
  </si>
  <si>
    <t>Kamenivo drcené štěrkodrť frakce 0/22</t>
  </si>
  <si>
    <t>8</t>
  </si>
  <si>
    <t>1776479221</t>
  </si>
  <si>
    <t>10</t>
  </si>
  <si>
    <t>7</t>
  </si>
  <si>
    <t>5914020020</t>
  </si>
  <si>
    <t>Čištění otevřených odvodňovacích zařízení strojně příkop nezpevněný</t>
  </si>
  <si>
    <t>1267254060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</si>
  <si>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</si>
  <si>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1345*0,5*0,2"vpravo</t>
  </si>
  <si>
    <t>600*0,5*0,2"vlevo</t>
  </si>
  <si>
    <t>5907050020</t>
  </si>
  <si>
    <t>Dělení kolejnic řezáním nebo rozbroušením, soustavy S49 nebo T</t>
  </si>
  <si>
    <t>kus</t>
  </si>
  <si>
    <t>-318512527</t>
  </si>
  <si>
    <t>Dělení kolejnic řezáním nebo rozbroušením, soustavy S49 nebo T. Poznámka: 1. V cenách jsou započteny náklady na manipulaci, podložení, označení a provedení řezu kolejnice.</t>
  </si>
  <si>
    <t>P</t>
  </si>
  <si>
    <t>Poznámka k položce:_x000d_
Řez=kus</t>
  </si>
  <si>
    <t>9</t>
  </si>
  <si>
    <t>5910020130</t>
  </si>
  <si>
    <t>Svařování kolejnic termitem plný předehřev standardní spára svar jednotlivý tv. S49</t>
  </si>
  <si>
    <t>svar</t>
  </si>
  <si>
    <t>2091206753</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</si>
  <si>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</si>
  <si>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5910040315</t>
  </si>
  <si>
    <t>Umožnění volné dilatace kolejnice demontáž upevňovadel s osazením kluzných podložek</t>
  </si>
  <si>
    <t>m</t>
  </si>
  <si>
    <t>134838110</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</si>
  <si>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</si>
  <si>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1900*2</t>
  </si>
  <si>
    <t>11</t>
  </si>
  <si>
    <t>5910040415</t>
  </si>
  <si>
    <t>Umožnění volné dilatace kolejnice montáž upevňovadel s odstraněním kluzných podložek</t>
  </si>
  <si>
    <t>2125147376</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</si>
  <si>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</si>
  <si>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12</t>
  </si>
  <si>
    <t>5909030020</t>
  </si>
  <si>
    <t>Následná úprava GPK koleje směrové a výškové uspořádání pražce betonové</t>
  </si>
  <si>
    <t>-1531976</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</si>
  <si>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</si>
  <si>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</si>
  <si>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13</t>
  </si>
  <si>
    <t>5913035220</t>
  </si>
  <si>
    <t>Demontáž celopryžové přejezdové konstrukce silně zatížené v koleji část vnitřní</t>
  </si>
  <si>
    <t>-1865255414</t>
  </si>
  <si>
    <t>Demontáž celopryžové přejezdové konstrukce silně zatížené v koleji část vnitřní. Poznámka: 1. V cenách jsou započteny náklady na demontáž konstrukce, naložení na dopravní prostředek.</t>
  </si>
  <si>
    <t>4,8*2</t>
  </si>
  <si>
    <t>14</t>
  </si>
  <si>
    <t>5913040220</t>
  </si>
  <si>
    <t>Montáž celopryžové přejezdové konstrukce silně zatížené v koleji část vnitřní</t>
  </si>
  <si>
    <t>-747638106</t>
  </si>
  <si>
    <t>Montáž celopryžové přejezdové konstrukce silně zatížené v koleji část vnitřní. Poznámka: 1. V cenách jsou započteny náklady na montáž konstrukce. 2. V cenách nejsou obsaženy náklady na dodávku materiálu.</t>
  </si>
  <si>
    <t>5905025110</t>
  </si>
  <si>
    <t>Doplnění stezky štěrkodrtí souvislé</t>
  </si>
  <si>
    <t>1120342478</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</si>
  <si>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</si>
  <si>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6,5</t>
  </si>
  <si>
    <t>16</t>
  </si>
  <si>
    <t>9909000110</t>
  </si>
  <si>
    <t>Poplatek za uložení výzisku ze štěrkového lože nekontaminovaného</t>
  </si>
  <si>
    <t>262144</t>
  </si>
  <si>
    <t>-1813783812</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</si>
  <si>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</si>
  <si>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1350*1,8+248,250*1,5"KL+příkopy"</t>
  </si>
  <si>
    <t>17</t>
  </si>
  <si>
    <t>9903200200</t>
  </si>
  <si>
    <t>Přeprava mechanizace na místo prováděných prací o hmotnosti přes 12 t do 200 km</t>
  </si>
  <si>
    <t>-2129967873</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</si>
  <si>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</si>
  <si>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7"2xMHS, 2xASP, 2xSSP, SČ"</t>
  </si>
  <si>
    <t>24</t>
  </si>
  <si>
    <t>9902100500</t>
  </si>
  <si>
    <t>Doprava obousměrná mechanizací o nosnosti přes 3,5 t sypanin (kameniva, písku, suti, dlažebních kostek, atd.) do 60 km</t>
  </si>
  <si>
    <t>-84818434</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</si>
  <si>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</si>
  <si>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1350*1,8+248,250*1,5"KL+příkopy odvoz na skládku"</t>
  </si>
  <si>
    <t>23</t>
  </si>
  <si>
    <t>9902100300</t>
  </si>
  <si>
    <t>Doprava obousměrná mechanizací o nosnosti přes 3,5 t sypanin (kameniva, písku, suti, dlažebních kostek, atd.) do 30 km</t>
  </si>
  <si>
    <t>-1112283569</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</si>
  <si>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</si>
  <si>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2572,200+10"doprava kameniva"</t>
  </si>
  <si>
    <t>20</t>
  </si>
  <si>
    <t>9901000700</t>
  </si>
  <si>
    <t>Doprava obousměrná mechanizací o nosnosti do 3,5 t elektrosoučástek, montážního materiálu, kameniva, písku, dlažebních kostek, suti, atd. do 100 km</t>
  </si>
  <si>
    <t>1571968527</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</si>
  <si>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</si>
  <si>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</si>
  <si>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7594307010</t>
  </si>
  <si>
    <t>Demontáž součástí počítače náprav vyhodnocovací části</t>
  </si>
  <si>
    <t>64</t>
  </si>
  <si>
    <t>-1037840254</t>
  </si>
  <si>
    <t>2*5</t>
  </si>
  <si>
    <t>22</t>
  </si>
  <si>
    <t>7594305010</t>
  </si>
  <si>
    <t>Montáž součástí počítače náprav vyhodnocovací části</t>
  </si>
  <si>
    <t>-1325473047</t>
  </si>
  <si>
    <t>SO 2 - VON</t>
  </si>
  <si>
    <t>SO 2.1 - VON</t>
  </si>
  <si>
    <t>021211001</t>
  </si>
  <si>
    <t>Průzkumné práce pro opravy Doplňující laboratorní rozbor kontaminace zeminy nebo kol. lože</t>
  </si>
  <si>
    <t>1024</t>
  </si>
  <si>
    <t>-740850974</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</si>
  <si>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</si>
  <si>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</si>
  <si>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</si>
  <si>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</si>
  <si>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638593413</t>
  </si>
  <si>
    <t>022101011</t>
  </si>
  <si>
    <t>Geodetické práce Geodetické práce v průběhu opravy</t>
  </si>
  <si>
    <t>1145082795</t>
  </si>
  <si>
    <t>022101021</t>
  </si>
  <si>
    <t>Geodetické práce Geodetické práce po ukončení opravy</t>
  </si>
  <si>
    <t>75082192</t>
  </si>
  <si>
    <t>022121001</t>
  </si>
  <si>
    <t>Geodetické práce Diagnostika technické infrastruktury Vytýčení trasy inženýrských sítí</t>
  </si>
  <si>
    <t>-426710411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</si>
  <si>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</si>
  <si>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dotčené práce</t>
  </si>
  <si>
    <t>023131001</t>
  </si>
  <si>
    <t>Projektové práce Dokumentace skutečného provedení železničního svršku a spodku</t>
  </si>
  <si>
    <t>-841580977</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</si>
  <si>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</si>
  <si>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</si>
  <si>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</si>
  <si>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871191251</t>
  </si>
  <si>
    <t>Poznámka k položce:_x000d_
ZRN</t>
  </si>
  <si>
    <t>033131001</t>
  </si>
  <si>
    <t>Provozní vlivy Organizační zajištění prací při zřizování a udržování BK kolejí a výhybek</t>
  </si>
  <si>
    <t>1650749313</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</si>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</sst>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2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4"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4" fillId="0" borderId="15"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6"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18"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23" xfId="0"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167" fontId="18"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33</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65423058</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trati v úseku Hamry-Hojsova Stráž - Zelená Lhota II.etapa</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TO Klatovy</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21. 6. 2023</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Správa železnic, s.o. - OŘ Plzeň</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0" t="str">
        <f>IF(E17="","",E17)</f>
        <v xml:space="preserve"> </v>
      </c>
      <c r="AN49" s="61"/>
      <c r="AO49" s="61"/>
      <c r="AP49" s="61"/>
      <c r="AQ49" s="37"/>
      <c r="AR49" s="41"/>
      <c r="AS49" s="71" t="s">
        <v>52</v>
      </c>
      <c r="AT49" s="72"/>
      <c r="AU49" s="73"/>
      <c r="AV49" s="73"/>
      <c r="AW49" s="73"/>
      <c r="AX49" s="73"/>
      <c r="AY49" s="73"/>
      <c r="AZ49" s="73"/>
      <c r="BA49" s="73"/>
      <c r="BB49" s="73"/>
      <c r="BC49" s="73"/>
      <c r="BD49" s="74"/>
      <c r="BE49" s="35"/>
    </row>
    <row r="50" s="2" customFormat="1" ht="15.15" customHeight="1">
      <c r="A50" s="35"/>
      <c r="B50" s="36"/>
      <c r="C50" s="29" t="s">
        <v>29</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0" t="str">
        <f>IF(E20="","",E20)</f>
        <v>Jung</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53</v>
      </c>
      <c r="D52" s="84"/>
      <c r="E52" s="84"/>
      <c r="F52" s="84"/>
      <c r="G52" s="84"/>
      <c r="H52" s="85"/>
      <c r="I52" s="86" t="s">
        <v>54</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55</v>
      </c>
      <c r="AH52" s="84"/>
      <c r="AI52" s="84"/>
      <c r="AJ52" s="84"/>
      <c r="AK52" s="84"/>
      <c r="AL52" s="84"/>
      <c r="AM52" s="84"/>
      <c r="AN52" s="86" t="s">
        <v>56</v>
      </c>
      <c r="AO52" s="84"/>
      <c r="AP52" s="84"/>
      <c r="AQ52" s="88" t="s">
        <v>57</v>
      </c>
      <c r="AR52" s="41"/>
      <c r="AS52" s="89" t="s">
        <v>58</v>
      </c>
      <c r="AT52" s="90" t="s">
        <v>59</v>
      </c>
      <c r="AU52" s="90" t="s">
        <v>60</v>
      </c>
      <c r="AV52" s="90" t="s">
        <v>61</v>
      </c>
      <c r="AW52" s="90" t="s">
        <v>62</v>
      </c>
      <c r="AX52" s="90" t="s">
        <v>63</v>
      </c>
      <c r="AY52" s="90" t="s">
        <v>64</v>
      </c>
      <c r="AZ52" s="90" t="s">
        <v>65</v>
      </c>
      <c r="BA52" s="90" t="s">
        <v>66</v>
      </c>
      <c r="BB52" s="90" t="s">
        <v>67</v>
      </c>
      <c r="BC52" s="90" t="s">
        <v>68</v>
      </c>
      <c r="BD52" s="91" t="s">
        <v>69</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70</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ROUND(AG55+AG57,2)</f>
        <v>0</v>
      </c>
      <c r="AH54" s="98"/>
      <c r="AI54" s="98"/>
      <c r="AJ54" s="98"/>
      <c r="AK54" s="98"/>
      <c r="AL54" s="98"/>
      <c r="AM54" s="98"/>
      <c r="AN54" s="99">
        <f>SUM(AG54,AT54)</f>
        <v>0</v>
      </c>
      <c r="AO54" s="99"/>
      <c r="AP54" s="99"/>
      <c r="AQ54" s="100" t="s">
        <v>19</v>
      </c>
      <c r="AR54" s="101"/>
      <c r="AS54" s="102">
        <f>ROUND(AS55+AS57,2)</f>
        <v>0</v>
      </c>
      <c r="AT54" s="103">
        <f>ROUND(SUM(AV54:AW54),2)</f>
        <v>0</v>
      </c>
      <c r="AU54" s="104">
        <f>ROUND(AU55+AU57,5)</f>
        <v>0</v>
      </c>
      <c r="AV54" s="103">
        <f>ROUND(AZ54*L29,2)</f>
        <v>0</v>
      </c>
      <c r="AW54" s="103">
        <f>ROUND(BA54*L30,2)</f>
        <v>0</v>
      </c>
      <c r="AX54" s="103">
        <f>ROUND(BB54*L29,2)</f>
        <v>0</v>
      </c>
      <c r="AY54" s="103">
        <f>ROUND(BC54*L30,2)</f>
        <v>0</v>
      </c>
      <c r="AZ54" s="103">
        <f>ROUND(AZ55+AZ57,2)</f>
        <v>0</v>
      </c>
      <c r="BA54" s="103">
        <f>ROUND(BA55+BA57,2)</f>
        <v>0</v>
      </c>
      <c r="BB54" s="103">
        <f>ROUND(BB55+BB57,2)</f>
        <v>0</v>
      </c>
      <c r="BC54" s="103">
        <f>ROUND(BC55+BC57,2)</f>
        <v>0</v>
      </c>
      <c r="BD54" s="105">
        <f>ROUND(BD55+BD57,2)</f>
        <v>0</v>
      </c>
      <c r="BE54" s="6"/>
      <c r="BS54" s="106" t="s">
        <v>71</v>
      </c>
      <c r="BT54" s="106" t="s">
        <v>72</v>
      </c>
      <c r="BU54" s="107" t="s">
        <v>73</v>
      </c>
      <c r="BV54" s="106" t="s">
        <v>74</v>
      </c>
      <c r="BW54" s="106" t="s">
        <v>5</v>
      </c>
      <c r="BX54" s="106" t="s">
        <v>75</v>
      </c>
      <c r="CL54" s="106" t="s">
        <v>19</v>
      </c>
    </row>
    <row r="55" s="7" customFormat="1" ht="16.5" customHeight="1">
      <c r="A55" s="7"/>
      <c r="B55" s="108"/>
      <c r="C55" s="109"/>
      <c r="D55" s="110" t="s">
        <v>76</v>
      </c>
      <c r="E55" s="110"/>
      <c r="F55" s="110"/>
      <c r="G55" s="110"/>
      <c r="H55" s="110"/>
      <c r="I55" s="111"/>
      <c r="J55" s="110" t="s">
        <v>77</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ROUND(AG56,2)</f>
        <v>0</v>
      </c>
      <c r="AH55" s="111"/>
      <c r="AI55" s="111"/>
      <c r="AJ55" s="111"/>
      <c r="AK55" s="111"/>
      <c r="AL55" s="111"/>
      <c r="AM55" s="111"/>
      <c r="AN55" s="113">
        <f>SUM(AG55,AT55)</f>
        <v>0</v>
      </c>
      <c r="AO55" s="111"/>
      <c r="AP55" s="111"/>
      <c r="AQ55" s="114" t="s">
        <v>78</v>
      </c>
      <c r="AR55" s="115"/>
      <c r="AS55" s="116">
        <f>ROUND(AS56,2)</f>
        <v>0</v>
      </c>
      <c r="AT55" s="117">
        <f>ROUND(SUM(AV55:AW55),2)</f>
        <v>0</v>
      </c>
      <c r="AU55" s="118">
        <f>ROUND(AU56,5)</f>
        <v>0</v>
      </c>
      <c r="AV55" s="117">
        <f>ROUND(AZ55*L29,2)</f>
        <v>0</v>
      </c>
      <c r="AW55" s="117">
        <f>ROUND(BA55*L30,2)</f>
        <v>0</v>
      </c>
      <c r="AX55" s="117">
        <f>ROUND(BB55*L29,2)</f>
        <v>0</v>
      </c>
      <c r="AY55" s="117">
        <f>ROUND(BC55*L30,2)</f>
        <v>0</v>
      </c>
      <c r="AZ55" s="117">
        <f>ROUND(AZ56,2)</f>
        <v>0</v>
      </c>
      <c r="BA55" s="117">
        <f>ROUND(BA56,2)</f>
        <v>0</v>
      </c>
      <c r="BB55" s="117">
        <f>ROUND(BB56,2)</f>
        <v>0</v>
      </c>
      <c r="BC55" s="117">
        <f>ROUND(BC56,2)</f>
        <v>0</v>
      </c>
      <c r="BD55" s="119">
        <f>ROUND(BD56,2)</f>
        <v>0</v>
      </c>
      <c r="BE55" s="7"/>
      <c r="BS55" s="120" t="s">
        <v>71</v>
      </c>
      <c r="BT55" s="120" t="s">
        <v>79</v>
      </c>
      <c r="BU55" s="120" t="s">
        <v>73</v>
      </c>
      <c r="BV55" s="120" t="s">
        <v>74</v>
      </c>
      <c r="BW55" s="120" t="s">
        <v>80</v>
      </c>
      <c r="BX55" s="120" t="s">
        <v>5</v>
      </c>
      <c r="CL55" s="120" t="s">
        <v>19</v>
      </c>
      <c r="CM55" s="120" t="s">
        <v>81</v>
      </c>
    </row>
    <row r="56" s="4" customFormat="1" ht="16.5" customHeight="1">
      <c r="A56" s="121" t="s">
        <v>82</v>
      </c>
      <c r="B56" s="60"/>
      <c r="C56" s="122"/>
      <c r="D56" s="122"/>
      <c r="E56" s="123" t="s">
        <v>83</v>
      </c>
      <c r="F56" s="123"/>
      <c r="G56" s="123"/>
      <c r="H56" s="123"/>
      <c r="I56" s="123"/>
      <c r="J56" s="122"/>
      <c r="K56" s="123" t="s">
        <v>84</v>
      </c>
      <c r="L56" s="123"/>
      <c r="M56" s="123"/>
      <c r="N56" s="123"/>
      <c r="O56" s="123"/>
      <c r="P56" s="123"/>
      <c r="Q56" s="123"/>
      <c r="R56" s="123"/>
      <c r="S56" s="123"/>
      <c r="T56" s="123"/>
      <c r="U56" s="123"/>
      <c r="V56" s="123"/>
      <c r="W56" s="123"/>
      <c r="X56" s="123"/>
      <c r="Y56" s="123"/>
      <c r="Z56" s="123"/>
      <c r="AA56" s="123"/>
      <c r="AB56" s="123"/>
      <c r="AC56" s="123"/>
      <c r="AD56" s="123"/>
      <c r="AE56" s="123"/>
      <c r="AF56" s="123"/>
      <c r="AG56" s="124">
        <f>'SO 1.1 - km 21,150 - 22,950'!J32</f>
        <v>0</v>
      </c>
      <c r="AH56" s="122"/>
      <c r="AI56" s="122"/>
      <c r="AJ56" s="122"/>
      <c r="AK56" s="122"/>
      <c r="AL56" s="122"/>
      <c r="AM56" s="122"/>
      <c r="AN56" s="124">
        <f>SUM(AG56,AT56)</f>
        <v>0</v>
      </c>
      <c r="AO56" s="122"/>
      <c r="AP56" s="122"/>
      <c r="AQ56" s="125" t="s">
        <v>85</v>
      </c>
      <c r="AR56" s="62"/>
      <c r="AS56" s="126">
        <v>0</v>
      </c>
      <c r="AT56" s="127">
        <f>ROUND(SUM(AV56:AW56),2)</f>
        <v>0</v>
      </c>
      <c r="AU56" s="128">
        <f>'SO 1.1 - km 21,150 - 22,950'!P85</f>
        <v>0</v>
      </c>
      <c r="AV56" s="127">
        <f>'SO 1.1 - km 21,150 - 22,950'!J35</f>
        <v>0</v>
      </c>
      <c r="AW56" s="127">
        <f>'SO 1.1 - km 21,150 - 22,950'!J36</f>
        <v>0</v>
      </c>
      <c r="AX56" s="127">
        <f>'SO 1.1 - km 21,150 - 22,950'!J37</f>
        <v>0</v>
      </c>
      <c r="AY56" s="127">
        <f>'SO 1.1 - km 21,150 - 22,950'!J38</f>
        <v>0</v>
      </c>
      <c r="AZ56" s="127">
        <f>'SO 1.1 - km 21,150 - 22,950'!F35</f>
        <v>0</v>
      </c>
      <c r="BA56" s="127">
        <f>'SO 1.1 - km 21,150 - 22,950'!F36</f>
        <v>0</v>
      </c>
      <c r="BB56" s="127">
        <f>'SO 1.1 - km 21,150 - 22,950'!F37</f>
        <v>0</v>
      </c>
      <c r="BC56" s="127">
        <f>'SO 1.1 - km 21,150 - 22,950'!F38</f>
        <v>0</v>
      </c>
      <c r="BD56" s="129">
        <f>'SO 1.1 - km 21,150 - 22,950'!F39</f>
        <v>0</v>
      </c>
      <c r="BE56" s="4"/>
      <c r="BT56" s="130" t="s">
        <v>81</v>
      </c>
      <c r="BV56" s="130" t="s">
        <v>74</v>
      </c>
      <c r="BW56" s="130" t="s">
        <v>86</v>
      </c>
      <c r="BX56" s="130" t="s">
        <v>80</v>
      </c>
      <c r="CL56" s="130" t="s">
        <v>19</v>
      </c>
    </row>
    <row r="57" s="7" customFormat="1" ht="16.5" customHeight="1">
      <c r="A57" s="7"/>
      <c r="B57" s="108"/>
      <c r="C57" s="109"/>
      <c r="D57" s="110" t="s">
        <v>87</v>
      </c>
      <c r="E57" s="110"/>
      <c r="F57" s="110"/>
      <c r="G57" s="110"/>
      <c r="H57" s="110"/>
      <c r="I57" s="111"/>
      <c r="J57" s="110" t="s">
        <v>88</v>
      </c>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2">
        <f>ROUND(AG58,2)</f>
        <v>0</v>
      </c>
      <c r="AH57" s="111"/>
      <c r="AI57" s="111"/>
      <c r="AJ57" s="111"/>
      <c r="AK57" s="111"/>
      <c r="AL57" s="111"/>
      <c r="AM57" s="111"/>
      <c r="AN57" s="113">
        <f>SUM(AG57,AT57)</f>
        <v>0</v>
      </c>
      <c r="AO57" s="111"/>
      <c r="AP57" s="111"/>
      <c r="AQ57" s="114" t="s">
        <v>78</v>
      </c>
      <c r="AR57" s="115"/>
      <c r="AS57" s="116">
        <f>ROUND(AS58,2)</f>
        <v>0</v>
      </c>
      <c r="AT57" s="117">
        <f>ROUND(SUM(AV57:AW57),2)</f>
        <v>0</v>
      </c>
      <c r="AU57" s="118">
        <f>ROUND(AU58,5)</f>
        <v>0</v>
      </c>
      <c r="AV57" s="117">
        <f>ROUND(AZ57*L29,2)</f>
        <v>0</v>
      </c>
      <c r="AW57" s="117">
        <f>ROUND(BA57*L30,2)</f>
        <v>0</v>
      </c>
      <c r="AX57" s="117">
        <f>ROUND(BB57*L29,2)</f>
        <v>0</v>
      </c>
      <c r="AY57" s="117">
        <f>ROUND(BC57*L30,2)</f>
        <v>0</v>
      </c>
      <c r="AZ57" s="117">
        <f>ROUND(AZ58,2)</f>
        <v>0</v>
      </c>
      <c r="BA57" s="117">
        <f>ROUND(BA58,2)</f>
        <v>0</v>
      </c>
      <c r="BB57" s="117">
        <f>ROUND(BB58,2)</f>
        <v>0</v>
      </c>
      <c r="BC57" s="117">
        <f>ROUND(BC58,2)</f>
        <v>0</v>
      </c>
      <c r="BD57" s="119">
        <f>ROUND(BD58,2)</f>
        <v>0</v>
      </c>
      <c r="BE57" s="7"/>
      <c r="BS57" s="120" t="s">
        <v>71</v>
      </c>
      <c r="BT57" s="120" t="s">
        <v>79</v>
      </c>
      <c r="BU57" s="120" t="s">
        <v>73</v>
      </c>
      <c r="BV57" s="120" t="s">
        <v>74</v>
      </c>
      <c r="BW57" s="120" t="s">
        <v>89</v>
      </c>
      <c r="BX57" s="120" t="s">
        <v>5</v>
      </c>
      <c r="CL57" s="120" t="s">
        <v>19</v>
      </c>
      <c r="CM57" s="120" t="s">
        <v>81</v>
      </c>
    </row>
    <row r="58" s="4" customFormat="1" ht="16.5" customHeight="1">
      <c r="A58" s="121" t="s">
        <v>82</v>
      </c>
      <c r="B58" s="60"/>
      <c r="C58" s="122"/>
      <c r="D58" s="122"/>
      <c r="E58" s="123" t="s">
        <v>90</v>
      </c>
      <c r="F58" s="123"/>
      <c r="G58" s="123"/>
      <c r="H58" s="123"/>
      <c r="I58" s="123"/>
      <c r="J58" s="122"/>
      <c r="K58" s="123" t="s">
        <v>88</v>
      </c>
      <c r="L58" s="123"/>
      <c r="M58" s="123"/>
      <c r="N58" s="123"/>
      <c r="O58" s="123"/>
      <c r="P58" s="123"/>
      <c r="Q58" s="123"/>
      <c r="R58" s="123"/>
      <c r="S58" s="123"/>
      <c r="T58" s="123"/>
      <c r="U58" s="123"/>
      <c r="V58" s="123"/>
      <c r="W58" s="123"/>
      <c r="X58" s="123"/>
      <c r="Y58" s="123"/>
      <c r="Z58" s="123"/>
      <c r="AA58" s="123"/>
      <c r="AB58" s="123"/>
      <c r="AC58" s="123"/>
      <c r="AD58" s="123"/>
      <c r="AE58" s="123"/>
      <c r="AF58" s="123"/>
      <c r="AG58" s="124">
        <f>'SO 2.1 - VON'!J32</f>
        <v>0</v>
      </c>
      <c r="AH58" s="122"/>
      <c r="AI58" s="122"/>
      <c r="AJ58" s="122"/>
      <c r="AK58" s="122"/>
      <c r="AL58" s="122"/>
      <c r="AM58" s="122"/>
      <c r="AN58" s="124">
        <f>SUM(AG58,AT58)</f>
        <v>0</v>
      </c>
      <c r="AO58" s="122"/>
      <c r="AP58" s="122"/>
      <c r="AQ58" s="125" t="s">
        <v>85</v>
      </c>
      <c r="AR58" s="62"/>
      <c r="AS58" s="131">
        <v>0</v>
      </c>
      <c r="AT58" s="132">
        <f>ROUND(SUM(AV58:AW58),2)</f>
        <v>0</v>
      </c>
      <c r="AU58" s="133">
        <f>'SO 2.1 - VON'!P85</f>
        <v>0</v>
      </c>
      <c r="AV58" s="132">
        <f>'SO 2.1 - VON'!J35</f>
        <v>0</v>
      </c>
      <c r="AW58" s="132">
        <f>'SO 2.1 - VON'!J36</f>
        <v>0</v>
      </c>
      <c r="AX58" s="132">
        <f>'SO 2.1 - VON'!J37</f>
        <v>0</v>
      </c>
      <c r="AY58" s="132">
        <f>'SO 2.1 - VON'!J38</f>
        <v>0</v>
      </c>
      <c r="AZ58" s="132">
        <f>'SO 2.1 - VON'!F35</f>
        <v>0</v>
      </c>
      <c r="BA58" s="132">
        <f>'SO 2.1 - VON'!F36</f>
        <v>0</v>
      </c>
      <c r="BB58" s="132">
        <f>'SO 2.1 - VON'!F37</f>
        <v>0</v>
      </c>
      <c r="BC58" s="132">
        <f>'SO 2.1 - VON'!F38</f>
        <v>0</v>
      </c>
      <c r="BD58" s="134">
        <f>'SO 2.1 - VON'!F39</f>
        <v>0</v>
      </c>
      <c r="BE58" s="4"/>
      <c r="BT58" s="130" t="s">
        <v>81</v>
      </c>
      <c r="BV58" s="130" t="s">
        <v>74</v>
      </c>
      <c r="BW58" s="130" t="s">
        <v>91</v>
      </c>
      <c r="BX58" s="130" t="s">
        <v>89</v>
      </c>
      <c r="CL58" s="130" t="s">
        <v>19</v>
      </c>
    </row>
    <row r="59" s="2" customFormat="1" ht="30" customHeight="1">
      <c r="A59" s="35"/>
      <c r="B59" s="36"/>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41"/>
      <c r="AS59" s="35"/>
      <c r="AT59" s="35"/>
      <c r="AU59" s="35"/>
      <c r="AV59" s="35"/>
      <c r="AW59" s="35"/>
      <c r="AX59" s="35"/>
      <c r="AY59" s="35"/>
      <c r="AZ59" s="35"/>
      <c r="BA59" s="35"/>
      <c r="BB59" s="35"/>
      <c r="BC59" s="35"/>
      <c r="BD59" s="35"/>
      <c r="BE59" s="35"/>
    </row>
    <row r="60" s="2" customFormat="1" ht="6.96" customHeight="1">
      <c r="A60" s="35"/>
      <c r="B60" s="56"/>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41"/>
      <c r="AS60" s="35"/>
      <c r="AT60" s="35"/>
      <c r="AU60" s="35"/>
      <c r="AV60" s="35"/>
      <c r="AW60" s="35"/>
      <c r="AX60" s="35"/>
      <c r="AY60" s="35"/>
      <c r="AZ60" s="35"/>
      <c r="BA60" s="35"/>
      <c r="BB60" s="35"/>
      <c r="BC60" s="35"/>
      <c r="BD60" s="35"/>
      <c r="BE60" s="35"/>
    </row>
  </sheetData>
  <sheetProtection sheet="1" formatColumns="0" formatRows="0" objects="1" scenarios="1" spinCount="100000" saltValue="LhClB0z/L+IGJAPHDTK/zq9gBWGN2PpkmqpTBglx7jWxq/PzTTzO1GqOEpeptnaJIeoFJtAFGEYcaqyrD30tUA==" hashValue="3ZjK/PssFzn8ZT/nxseIqnsy4+cwjrhZ9+FOdnHHkQN1SrRYEQ8io5rWn8/wP5bqfyuARNWyIDJxuCZ5w0pSeg==" algorithmName="SHA-512" password="CC35"/>
  <mergeCells count="54">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K56:AF56"/>
    <mergeCell ref="AN56:AP56"/>
    <mergeCell ref="AG56:AM56"/>
    <mergeCell ref="E56:I56"/>
    <mergeCell ref="D57:H57"/>
    <mergeCell ref="J57:AF57"/>
    <mergeCell ref="AN57:AP57"/>
    <mergeCell ref="AG57:AM57"/>
    <mergeCell ref="AG58:AM58"/>
    <mergeCell ref="AN58:AP58"/>
    <mergeCell ref="E58:I58"/>
    <mergeCell ref="K58:AF58"/>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6" location="'SO 1.1 - km 21,150 - 22,950'!C2" display="/"/>
    <hyperlink ref="A58" location="'SO 2.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86</v>
      </c>
    </row>
    <row r="3" s="1" customFormat="1" ht="6.96" customHeight="1">
      <c r="B3" s="135"/>
      <c r="C3" s="136"/>
      <c r="D3" s="136"/>
      <c r="E3" s="136"/>
      <c r="F3" s="136"/>
      <c r="G3" s="136"/>
      <c r="H3" s="136"/>
      <c r="I3" s="136"/>
      <c r="J3" s="136"/>
      <c r="K3" s="136"/>
      <c r="L3" s="17"/>
      <c r="AT3" s="14" t="s">
        <v>81</v>
      </c>
    </row>
    <row r="4" s="1" customFormat="1" ht="24.96" customHeight="1">
      <c r="B4" s="17"/>
      <c r="D4" s="137" t="s">
        <v>92</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Hamry-Hojsova Stráž - Zelená Lhota II.etapa</v>
      </c>
      <c r="F7" s="139"/>
      <c r="G7" s="139"/>
      <c r="H7" s="139"/>
      <c r="L7" s="17"/>
    </row>
    <row r="8" s="1" customFormat="1" ht="12" customHeight="1">
      <c r="B8" s="17"/>
      <c r="D8" s="139" t="s">
        <v>93</v>
      </c>
      <c r="L8" s="17"/>
    </row>
    <row r="9" s="2" customFormat="1" ht="16.5" customHeight="1">
      <c r="A9" s="35"/>
      <c r="B9" s="41"/>
      <c r="C9" s="35"/>
      <c r="D9" s="35"/>
      <c r="E9" s="140" t="s">
        <v>94</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95</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96</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21. 6. 2023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ROUND((SUM(BE85:BE153)),  2)</f>
        <v>0</v>
      </c>
      <c r="G35" s="35"/>
      <c r="H35" s="35"/>
      <c r="I35" s="154">
        <v>0.20999999999999999</v>
      </c>
      <c r="J35" s="153">
        <f>ROUND(((SUM(BE85:BE153))*I35),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ROUND((SUM(BF85:BF153)),  2)</f>
        <v>0</v>
      </c>
      <c r="G36" s="35"/>
      <c r="H36" s="35"/>
      <c r="I36" s="154">
        <v>0.14999999999999999</v>
      </c>
      <c r="J36" s="153">
        <f>ROUND(((SUM(BF85:BF153))*I36),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ROUND((SUM(BG85:BG153)),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ROUND((SUM(BH85:BH153)),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ROUND((SUM(BI85:BI153)),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97</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Hamry-Hojsova Stráž - Zelená Lhota II.etapa</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93</v>
      </c>
      <c r="D51" s="19"/>
      <c r="E51" s="19"/>
      <c r="F51" s="19"/>
      <c r="G51" s="19"/>
      <c r="H51" s="19"/>
      <c r="I51" s="19"/>
      <c r="J51" s="19"/>
      <c r="K51" s="19"/>
      <c r="L51" s="17"/>
    </row>
    <row r="52" s="2" customFormat="1" ht="16.5" customHeight="1">
      <c r="A52" s="35"/>
      <c r="B52" s="36"/>
      <c r="C52" s="37"/>
      <c r="D52" s="37"/>
      <c r="E52" s="166" t="s">
        <v>94</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95</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1.1 - km 21,150 - 22,950</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Klatovy</v>
      </c>
      <c r="G56" s="37"/>
      <c r="H56" s="37"/>
      <c r="I56" s="29" t="s">
        <v>23</v>
      </c>
      <c r="J56" s="69" t="str">
        <f>IF(J14="","",J14)</f>
        <v>21. 6. 2023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98</v>
      </c>
      <c r="D61" s="168"/>
      <c r="E61" s="168"/>
      <c r="F61" s="168"/>
      <c r="G61" s="168"/>
      <c r="H61" s="168"/>
      <c r="I61" s="168"/>
      <c r="J61" s="169" t="s">
        <v>99</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100</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101</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Hamry-Hojsova Stráž - Zelená Lhota II.etapa</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93</v>
      </c>
      <c r="D74" s="19"/>
      <c r="E74" s="19"/>
      <c r="F74" s="19"/>
      <c r="G74" s="19"/>
      <c r="H74" s="19"/>
      <c r="I74" s="19"/>
      <c r="J74" s="19"/>
      <c r="K74" s="19"/>
      <c r="L74" s="17"/>
    </row>
    <row r="75" s="2" customFormat="1" ht="16.5" customHeight="1">
      <c r="A75" s="35"/>
      <c r="B75" s="36"/>
      <c r="C75" s="37"/>
      <c r="D75" s="37"/>
      <c r="E75" s="166" t="s">
        <v>94</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95</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1.1 - km 21,150 - 22,950</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Klatovy</v>
      </c>
      <c r="G79" s="37"/>
      <c r="H79" s="37"/>
      <c r="I79" s="29" t="s">
        <v>23</v>
      </c>
      <c r="J79" s="69" t="str">
        <f>IF(J14="","",J14)</f>
        <v>21. 6. 2023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102</v>
      </c>
      <c r="D84" s="174" t="s">
        <v>57</v>
      </c>
      <c r="E84" s="174" t="s">
        <v>53</v>
      </c>
      <c r="F84" s="174" t="s">
        <v>54</v>
      </c>
      <c r="G84" s="174" t="s">
        <v>103</v>
      </c>
      <c r="H84" s="174" t="s">
        <v>104</v>
      </c>
      <c r="I84" s="174" t="s">
        <v>105</v>
      </c>
      <c r="J84" s="175" t="s">
        <v>99</v>
      </c>
      <c r="K84" s="176" t="s">
        <v>106</v>
      </c>
      <c r="L84" s="177"/>
      <c r="M84" s="89" t="s">
        <v>19</v>
      </c>
      <c r="N84" s="90" t="s">
        <v>42</v>
      </c>
      <c r="O84" s="90" t="s">
        <v>107</v>
      </c>
      <c r="P84" s="90" t="s">
        <v>108</v>
      </c>
      <c r="Q84" s="90" t="s">
        <v>109</v>
      </c>
      <c r="R84" s="90" t="s">
        <v>110</v>
      </c>
      <c r="S84" s="90" t="s">
        <v>111</v>
      </c>
      <c r="T84" s="91" t="s">
        <v>112</v>
      </c>
      <c r="U84" s="171"/>
      <c r="V84" s="171"/>
      <c r="W84" s="171"/>
      <c r="X84" s="171"/>
      <c r="Y84" s="171"/>
      <c r="Z84" s="171"/>
      <c r="AA84" s="171"/>
      <c r="AB84" s="171"/>
      <c r="AC84" s="171"/>
      <c r="AD84" s="171"/>
      <c r="AE84" s="171"/>
    </row>
    <row r="85" s="2" customFormat="1" ht="22.8" customHeight="1">
      <c r="A85" s="35"/>
      <c r="B85" s="36"/>
      <c r="C85" s="96" t="s">
        <v>113</v>
      </c>
      <c r="D85" s="37"/>
      <c r="E85" s="37"/>
      <c r="F85" s="37"/>
      <c r="G85" s="37"/>
      <c r="H85" s="37"/>
      <c r="I85" s="37"/>
      <c r="J85" s="178">
        <f>BK85</f>
        <v>0</v>
      </c>
      <c r="K85" s="37"/>
      <c r="L85" s="41"/>
      <c r="M85" s="92"/>
      <c r="N85" s="179"/>
      <c r="O85" s="93"/>
      <c r="P85" s="180">
        <f>SUM(P86:P153)</f>
        <v>0</v>
      </c>
      <c r="Q85" s="93"/>
      <c r="R85" s="180">
        <f>SUM(R86:R153)</f>
        <v>2582.1999999999998</v>
      </c>
      <c r="S85" s="93"/>
      <c r="T85" s="181">
        <f>SUM(T86:T153)</f>
        <v>0</v>
      </c>
      <c r="U85" s="35"/>
      <c r="V85" s="35"/>
      <c r="W85" s="35"/>
      <c r="X85" s="35"/>
      <c r="Y85" s="35"/>
      <c r="Z85" s="35"/>
      <c r="AA85" s="35"/>
      <c r="AB85" s="35"/>
      <c r="AC85" s="35"/>
      <c r="AD85" s="35"/>
      <c r="AE85" s="35"/>
      <c r="AT85" s="14" t="s">
        <v>71</v>
      </c>
      <c r="AU85" s="14" t="s">
        <v>100</v>
      </c>
      <c r="BK85" s="182">
        <f>SUM(BK86:BK153)</f>
        <v>0</v>
      </c>
    </row>
    <row r="86" s="2" customFormat="1" ht="16.5" customHeight="1">
      <c r="A86" s="35"/>
      <c r="B86" s="36"/>
      <c r="C86" s="183" t="s">
        <v>79</v>
      </c>
      <c r="D86" s="183" t="s">
        <v>114</v>
      </c>
      <c r="E86" s="184" t="s">
        <v>115</v>
      </c>
      <c r="F86" s="185" t="s">
        <v>116</v>
      </c>
      <c r="G86" s="186" t="s">
        <v>117</v>
      </c>
      <c r="H86" s="187">
        <v>2482.5</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118</v>
      </c>
      <c r="AT86" s="195" t="s">
        <v>114</v>
      </c>
      <c r="AU86" s="195" t="s">
        <v>72</v>
      </c>
      <c r="AY86" s="14" t="s">
        <v>119</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118</v>
      </c>
      <c r="BM86" s="195" t="s">
        <v>120</v>
      </c>
    </row>
    <row r="87" s="2" customFormat="1">
      <c r="A87" s="35"/>
      <c r="B87" s="36"/>
      <c r="C87" s="37"/>
      <c r="D87" s="197" t="s">
        <v>121</v>
      </c>
      <c r="E87" s="37"/>
      <c r="F87" s="198" t="s">
        <v>122</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121</v>
      </c>
      <c r="AU87" s="14" t="s">
        <v>72</v>
      </c>
    </row>
    <row r="88" s="10" customFormat="1">
      <c r="A88" s="10"/>
      <c r="B88" s="202"/>
      <c r="C88" s="203"/>
      <c r="D88" s="197" t="s">
        <v>123</v>
      </c>
      <c r="E88" s="204" t="s">
        <v>19</v>
      </c>
      <c r="F88" s="205" t="s">
        <v>124</v>
      </c>
      <c r="G88" s="203"/>
      <c r="H88" s="206">
        <v>682.5</v>
      </c>
      <c r="I88" s="207"/>
      <c r="J88" s="203"/>
      <c r="K88" s="203"/>
      <c r="L88" s="208"/>
      <c r="M88" s="209"/>
      <c r="N88" s="210"/>
      <c r="O88" s="210"/>
      <c r="P88" s="210"/>
      <c r="Q88" s="210"/>
      <c r="R88" s="210"/>
      <c r="S88" s="210"/>
      <c r="T88" s="211"/>
      <c r="U88" s="10"/>
      <c r="V88" s="10"/>
      <c r="W88" s="10"/>
      <c r="X88" s="10"/>
      <c r="Y88" s="10"/>
      <c r="Z88" s="10"/>
      <c r="AA88" s="10"/>
      <c r="AB88" s="10"/>
      <c r="AC88" s="10"/>
      <c r="AD88" s="10"/>
      <c r="AE88" s="10"/>
      <c r="AT88" s="212" t="s">
        <v>123</v>
      </c>
      <c r="AU88" s="212" t="s">
        <v>72</v>
      </c>
      <c r="AV88" s="10" t="s">
        <v>81</v>
      </c>
      <c r="AW88" s="10" t="s">
        <v>33</v>
      </c>
      <c r="AX88" s="10" t="s">
        <v>72</v>
      </c>
      <c r="AY88" s="212" t="s">
        <v>119</v>
      </c>
    </row>
    <row r="89" s="10" customFormat="1">
      <c r="A89" s="10"/>
      <c r="B89" s="202"/>
      <c r="C89" s="203"/>
      <c r="D89" s="197" t="s">
        <v>123</v>
      </c>
      <c r="E89" s="204" t="s">
        <v>19</v>
      </c>
      <c r="F89" s="205" t="s">
        <v>125</v>
      </c>
      <c r="G89" s="203"/>
      <c r="H89" s="206">
        <v>1800</v>
      </c>
      <c r="I89" s="207"/>
      <c r="J89" s="203"/>
      <c r="K89" s="203"/>
      <c r="L89" s="208"/>
      <c r="M89" s="209"/>
      <c r="N89" s="210"/>
      <c r="O89" s="210"/>
      <c r="P89" s="210"/>
      <c r="Q89" s="210"/>
      <c r="R89" s="210"/>
      <c r="S89" s="210"/>
      <c r="T89" s="211"/>
      <c r="U89" s="10"/>
      <c r="V89" s="10"/>
      <c r="W89" s="10"/>
      <c r="X89" s="10"/>
      <c r="Y89" s="10"/>
      <c r="Z89" s="10"/>
      <c r="AA89" s="10"/>
      <c r="AB89" s="10"/>
      <c r="AC89" s="10"/>
      <c r="AD89" s="10"/>
      <c r="AE89" s="10"/>
      <c r="AT89" s="212" t="s">
        <v>123</v>
      </c>
      <c r="AU89" s="212" t="s">
        <v>72</v>
      </c>
      <c r="AV89" s="10" t="s">
        <v>81</v>
      </c>
      <c r="AW89" s="10" t="s">
        <v>33</v>
      </c>
      <c r="AX89" s="10" t="s">
        <v>72</v>
      </c>
      <c r="AY89" s="212" t="s">
        <v>119</v>
      </c>
    </row>
    <row r="90" s="11" customFormat="1">
      <c r="A90" s="11"/>
      <c r="B90" s="213"/>
      <c r="C90" s="214"/>
      <c r="D90" s="197" t="s">
        <v>123</v>
      </c>
      <c r="E90" s="215" t="s">
        <v>19</v>
      </c>
      <c r="F90" s="216" t="s">
        <v>126</v>
      </c>
      <c r="G90" s="214"/>
      <c r="H90" s="217">
        <v>2482.5</v>
      </c>
      <c r="I90" s="218"/>
      <c r="J90" s="214"/>
      <c r="K90" s="214"/>
      <c r="L90" s="219"/>
      <c r="M90" s="220"/>
      <c r="N90" s="221"/>
      <c r="O90" s="221"/>
      <c r="P90" s="221"/>
      <c r="Q90" s="221"/>
      <c r="R90" s="221"/>
      <c r="S90" s="221"/>
      <c r="T90" s="222"/>
      <c r="U90" s="11"/>
      <c r="V90" s="11"/>
      <c r="W90" s="11"/>
      <c r="X90" s="11"/>
      <c r="Y90" s="11"/>
      <c r="Z90" s="11"/>
      <c r="AA90" s="11"/>
      <c r="AB90" s="11"/>
      <c r="AC90" s="11"/>
      <c r="AD90" s="11"/>
      <c r="AE90" s="11"/>
      <c r="AT90" s="223" t="s">
        <v>123</v>
      </c>
      <c r="AU90" s="223" t="s">
        <v>72</v>
      </c>
      <c r="AV90" s="11" t="s">
        <v>118</v>
      </c>
      <c r="AW90" s="11" t="s">
        <v>33</v>
      </c>
      <c r="AX90" s="11" t="s">
        <v>79</v>
      </c>
      <c r="AY90" s="223" t="s">
        <v>119</v>
      </c>
    </row>
    <row r="91" s="2" customFormat="1" ht="16.5" customHeight="1">
      <c r="A91" s="35"/>
      <c r="B91" s="36"/>
      <c r="C91" s="183" t="s">
        <v>81</v>
      </c>
      <c r="D91" s="183" t="s">
        <v>114</v>
      </c>
      <c r="E91" s="184" t="s">
        <v>127</v>
      </c>
      <c r="F91" s="185" t="s">
        <v>128</v>
      </c>
      <c r="G91" s="186" t="s">
        <v>129</v>
      </c>
      <c r="H91" s="187">
        <v>6</v>
      </c>
      <c r="I91" s="188"/>
      <c r="J91" s="189">
        <f>ROUND(I91*H91,2)</f>
        <v>0</v>
      </c>
      <c r="K91" s="190"/>
      <c r="L91" s="41"/>
      <c r="M91" s="191" t="s">
        <v>19</v>
      </c>
      <c r="N91" s="192" t="s">
        <v>43</v>
      </c>
      <c r="O91" s="81"/>
      <c r="P91" s="193">
        <f>O91*H91</f>
        <v>0</v>
      </c>
      <c r="Q91" s="193">
        <v>0</v>
      </c>
      <c r="R91" s="193">
        <f>Q91*H91</f>
        <v>0</v>
      </c>
      <c r="S91" s="193">
        <v>0</v>
      </c>
      <c r="T91" s="194">
        <f>S91*H91</f>
        <v>0</v>
      </c>
      <c r="U91" s="35"/>
      <c r="V91" s="35"/>
      <c r="W91" s="35"/>
      <c r="X91" s="35"/>
      <c r="Y91" s="35"/>
      <c r="Z91" s="35"/>
      <c r="AA91" s="35"/>
      <c r="AB91" s="35"/>
      <c r="AC91" s="35"/>
      <c r="AD91" s="35"/>
      <c r="AE91" s="35"/>
      <c r="AR91" s="195" t="s">
        <v>118</v>
      </c>
      <c r="AT91" s="195" t="s">
        <v>114</v>
      </c>
      <c r="AU91" s="195" t="s">
        <v>72</v>
      </c>
      <c r="AY91" s="14" t="s">
        <v>119</v>
      </c>
      <c r="BE91" s="196">
        <f>IF(N91="základní",J91,0)</f>
        <v>0</v>
      </c>
      <c r="BF91" s="196">
        <f>IF(N91="snížená",J91,0)</f>
        <v>0</v>
      </c>
      <c r="BG91" s="196">
        <f>IF(N91="zákl. přenesená",J91,0)</f>
        <v>0</v>
      </c>
      <c r="BH91" s="196">
        <f>IF(N91="sníž. přenesená",J91,0)</f>
        <v>0</v>
      </c>
      <c r="BI91" s="196">
        <f>IF(N91="nulová",J91,0)</f>
        <v>0</v>
      </c>
      <c r="BJ91" s="14" t="s">
        <v>79</v>
      </c>
      <c r="BK91" s="196">
        <f>ROUND(I91*H91,2)</f>
        <v>0</v>
      </c>
      <c r="BL91" s="14" t="s">
        <v>118</v>
      </c>
      <c r="BM91" s="195" t="s">
        <v>130</v>
      </c>
    </row>
    <row r="92" s="2" customFormat="1">
      <c r="A92" s="35"/>
      <c r="B92" s="36"/>
      <c r="C92" s="37"/>
      <c r="D92" s="197" t="s">
        <v>121</v>
      </c>
      <c r="E92" s="37"/>
      <c r="F92" s="198" t="s">
        <v>131</v>
      </c>
      <c r="G92" s="37"/>
      <c r="H92" s="37"/>
      <c r="I92" s="199"/>
      <c r="J92" s="37"/>
      <c r="K92" s="37"/>
      <c r="L92" s="41"/>
      <c r="M92" s="200"/>
      <c r="N92" s="201"/>
      <c r="O92" s="81"/>
      <c r="P92" s="81"/>
      <c r="Q92" s="81"/>
      <c r="R92" s="81"/>
      <c r="S92" s="81"/>
      <c r="T92" s="82"/>
      <c r="U92" s="35"/>
      <c r="V92" s="35"/>
      <c r="W92" s="35"/>
      <c r="X92" s="35"/>
      <c r="Y92" s="35"/>
      <c r="Z92" s="35"/>
      <c r="AA92" s="35"/>
      <c r="AB92" s="35"/>
      <c r="AC92" s="35"/>
      <c r="AD92" s="35"/>
      <c r="AE92" s="35"/>
      <c r="AT92" s="14" t="s">
        <v>121</v>
      </c>
      <c r="AU92" s="14" t="s">
        <v>72</v>
      </c>
    </row>
    <row r="93" s="10" customFormat="1">
      <c r="A93" s="10"/>
      <c r="B93" s="202"/>
      <c r="C93" s="203"/>
      <c r="D93" s="197" t="s">
        <v>123</v>
      </c>
      <c r="E93" s="204" t="s">
        <v>19</v>
      </c>
      <c r="F93" s="205" t="s">
        <v>132</v>
      </c>
      <c r="G93" s="203"/>
      <c r="H93" s="206">
        <v>6</v>
      </c>
      <c r="I93" s="207"/>
      <c r="J93" s="203"/>
      <c r="K93" s="203"/>
      <c r="L93" s="208"/>
      <c r="M93" s="209"/>
      <c r="N93" s="210"/>
      <c r="O93" s="210"/>
      <c r="P93" s="210"/>
      <c r="Q93" s="210"/>
      <c r="R93" s="210"/>
      <c r="S93" s="210"/>
      <c r="T93" s="211"/>
      <c r="U93" s="10"/>
      <c r="V93" s="10"/>
      <c r="W93" s="10"/>
      <c r="X93" s="10"/>
      <c r="Y93" s="10"/>
      <c r="Z93" s="10"/>
      <c r="AA93" s="10"/>
      <c r="AB93" s="10"/>
      <c r="AC93" s="10"/>
      <c r="AD93" s="10"/>
      <c r="AE93" s="10"/>
      <c r="AT93" s="212" t="s">
        <v>123</v>
      </c>
      <c r="AU93" s="212" t="s">
        <v>72</v>
      </c>
      <c r="AV93" s="10" t="s">
        <v>81</v>
      </c>
      <c r="AW93" s="10" t="s">
        <v>33</v>
      </c>
      <c r="AX93" s="10" t="s">
        <v>79</v>
      </c>
      <c r="AY93" s="212" t="s">
        <v>119</v>
      </c>
    </row>
    <row r="94" s="2" customFormat="1" ht="16.5" customHeight="1">
      <c r="A94" s="35"/>
      <c r="B94" s="36"/>
      <c r="C94" s="183" t="s">
        <v>133</v>
      </c>
      <c r="D94" s="183" t="s">
        <v>114</v>
      </c>
      <c r="E94" s="184" t="s">
        <v>134</v>
      </c>
      <c r="F94" s="185" t="s">
        <v>135</v>
      </c>
      <c r="G94" s="186" t="s">
        <v>136</v>
      </c>
      <c r="H94" s="187">
        <v>1.8</v>
      </c>
      <c r="I94" s="188"/>
      <c r="J94" s="189">
        <f>ROUND(I94*H94,2)</f>
        <v>0</v>
      </c>
      <c r="K94" s="190"/>
      <c r="L94" s="41"/>
      <c r="M94" s="191" t="s">
        <v>19</v>
      </c>
      <c r="N94" s="192" t="s">
        <v>43</v>
      </c>
      <c r="O94" s="81"/>
      <c r="P94" s="193">
        <f>O94*H94</f>
        <v>0</v>
      </c>
      <c r="Q94" s="193">
        <v>0</v>
      </c>
      <c r="R94" s="193">
        <f>Q94*H94</f>
        <v>0</v>
      </c>
      <c r="S94" s="193">
        <v>0</v>
      </c>
      <c r="T94" s="194">
        <f>S94*H94</f>
        <v>0</v>
      </c>
      <c r="U94" s="35"/>
      <c r="V94" s="35"/>
      <c r="W94" s="35"/>
      <c r="X94" s="35"/>
      <c r="Y94" s="35"/>
      <c r="Z94" s="35"/>
      <c r="AA94" s="35"/>
      <c r="AB94" s="35"/>
      <c r="AC94" s="35"/>
      <c r="AD94" s="35"/>
      <c r="AE94" s="35"/>
      <c r="AR94" s="195" t="s">
        <v>118</v>
      </c>
      <c r="AT94" s="195" t="s">
        <v>114</v>
      </c>
      <c r="AU94" s="195" t="s">
        <v>72</v>
      </c>
      <c r="AY94" s="14" t="s">
        <v>119</v>
      </c>
      <c r="BE94" s="196">
        <f>IF(N94="základní",J94,0)</f>
        <v>0</v>
      </c>
      <c r="BF94" s="196">
        <f>IF(N94="snížená",J94,0)</f>
        <v>0</v>
      </c>
      <c r="BG94" s="196">
        <f>IF(N94="zákl. přenesená",J94,0)</f>
        <v>0</v>
      </c>
      <c r="BH94" s="196">
        <f>IF(N94="sníž. přenesená",J94,0)</f>
        <v>0</v>
      </c>
      <c r="BI94" s="196">
        <f>IF(N94="nulová",J94,0)</f>
        <v>0</v>
      </c>
      <c r="BJ94" s="14" t="s">
        <v>79</v>
      </c>
      <c r="BK94" s="196">
        <f>ROUND(I94*H94,2)</f>
        <v>0</v>
      </c>
      <c r="BL94" s="14" t="s">
        <v>118</v>
      </c>
      <c r="BM94" s="195" t="s">
        <v>137</v>
      </c>
    </row>
    <row r="95" s="2" customFormat="1">
      <c r="A95" s="35"/>
      <c r="B95" s="36"/>
      <c r="C95" s="37"/>
      <c r="D95" s="197" t="s">
        <v>121</v>
      </c>
      <c r="E95" s="37"/>
      <c r="F95" s="198" t="s">
        <v>138</v>
      </c>
      <c r="G95" s="37"/>
      <c r="H95" s="37"/>
      <c r="I95" s="199"/>
      <c r="J95" s="37"/>
      <c r="K95" s="37"/>
      <c r="L95" s="41"/>
      <c r="M95" s="200"/>
      <c r="N95" s="201"/>
      <c r="O95" s="81"/>
      <c r="P95" s="81"/>
      <c r="Q95" s="81"/>
      <c r="R95" s="81"/>
      <c r="S95" s="81"/>
      <c r="T95" s="82"/>
      <c r="U95" s="35"/>
      <c r="V95" s="35"/>
      <c r="W95" s="35"/>
      <c r="X95" s="35"/>
      <c r="Y95" s="35"/>
      <c r="Z95" s="35"/>
      <c r="AA95" s="35"/>
      <c r="AB95" s="35"/>
      <c r="AC95" s="35"/>
      <c r="AD95" s="35"/>
      <c r="AE95" s="35"/>
      <c r="AT95" s="14" t="s">
        <v>121</v>
      </c>
      <c r="AU95" s="14" t="s">
        <v>72</v>
      </c>
    </row>
    <row r="96" s="2" customFormat="1" ht="16.5" customHeight="1">
      <c r="A96" s="35"/>
      <c r="B96" s="36"/>
      <c r="C96" s="183" t="s">
        <v>118</v>
      </c>
      <c r="D96" s="183" t="s">
        <v>114</v>
      </c>
      <c r="E96" s="184" t="s">
        <v>139</v>
      </c>
      <c r="F96" s="185" t="s">
        <v>140</v>
      </c>
      <c r="G96" s="186" t="s">
        <v>129</v>
      </c>
      <c r="H96" s="187">
        <v>1800</v>
      </c>
      <c r="I96" s="188"/>
      <c r="J96" s="189">
        <f>ROUND(I96*H96,2)</f>
        <v>0</v>
      </c>
      <c r="K96" s="190"/>
      <c r="L96" s="41"/>
      <c r="M96" s="191" t="s">
        <v>19</v>
      </c>
      <c r="N96" s="192" t="s">
        <v>43</v>
      </c>
      <c r="O96" s="81"/>
      <c r="P96" s="193">
        <f>O96*H96</f>
        <v>0</v>
      </c>
      <c r="Q96" s="193">
        <v>0</v>
      </c>
      <c r="R96" s="193">
        <f>Q96*H96</f>
        <v>0</v>
      </c>
      <c r="S96" s="193">
        <v>0</v>
      </c>
      <c r="T96" s="194">
        <f>S96*H96</f>
        <v>0</v>
      </c>
      <c r="U96" s="35"/>
      <c r="V96" s="35"/>
      <c r="W96" s="35"/>
      <c r="X96" s="35"/>
      <c r="Y96" s="35"/>
      <c r="Z96" s="35"/>
      <c r="AA96" s="35"/>
      <c r="AB96" s="35"/>
      <c r="AC96" s="35"/>
      <c r="AD96" s="35"/>
      <c r="AE96" s="35"/>
      <c r="AR96" s="195" t="s">
        <v>118</v>
      </c>
      <c r="AT96" s="195" t="s">
        <v>114</v>
      </c>
      <c r="AU96" s="195" t="s">
        <v>72</v>
      </c>
      <c r="AY96" s="14" t="s">
        <v>119</v>
      </c>
      <c r="BE96" s="196">
        <f>IF(N96="základní",J96,0)</f>
        <v>0</v>
      </c>
      <c r="BF96" s="196">
        <f>IF(N96="snížená",J96,0)</f>
        <v>0</v>
      </c>
      <c r="BG96" s="196">
        <f>IF(N96="zákl. přenesená",J96,0)</f>
        <v>0</v>
      </c>
      <c r="BH96" s="196">
        <f>IF(N96="sníž. přenesená",J96,0)</f>
        <v>0</v>
      </c>
      <c r="BI96" s="196">
        <f>IF(N96="nulová",J96,0)</f>
        <v>0</v>
      </c>
      <c r="BJ96" s="14" t="s">
        <v>79</v>
      </c>
      <c r="BK96" s="196">
        <f>ROUND(I96*H96,2)</f>
        <v>0</v>
      </c>
      <c r="BL96" s="14" t="s">
        <v>118</v>
      </c>
      <c r="BM96" s="195" t="s">
        <v>141</v>
      </c>
    </row>
    <row r="97" s="2" customFormat="1">
      <c r="A97" s="35"/>
      <c r="B97" s="36"/>
      <c r="C97" s="37"/>
      <c r="D97" s="197" t="s">
        <v>121</v>
      </c>
      <c r="E97" s="37"/>
      <c r="F97" s="198" t="s">
        <v>142</v>
      </c>
      <c r="G97" s="37"/>
      <c r="H97" s="37"/>
      <c r="I97" s="199"/>
      <c r="J97" s="37"/>
      <c r="K97" s="37"/>
      <c r="L97" s="41"/>
      <c r="M97" s="200"/>
      <c r="N97" s="201"/>
      <c r="O97" s="81"/>
      <c r="P97" s="81"/>
      <c r="Q97" s="81"/>
      <c r="R97" s="81"/>
      <c r="S97" s="81"/>
      <c r="T97" s="82"/>
      <c r="U97" s="35"/>
      <c r="V97" s="35"/>
      <c r="W97" s="35"/>
      <c r="X97" s="35"/>
      <c r="Y97" s="35"/>
      <c r="Z97" s="35"/>
      <c r="AA97" s="35"/>
      <c r="AB97" s="35"/>
      <c r="AC97" s="35"/>
      <c r="AD97" s="35"/>
      <c r="AE97" s="35"/>
      <c r="AT97" s="14" t="s">
        <v>121</v>
      </c>
      <c r="AU97" s="14" t="s">
        <v>72</v>
      </c>
    </row>
    <row r="98" s="10" customFormat="1">
      <c r="A98" s="10"/>
      <c r="B98" s="202"/>
      <c r="C98" s="203"/>
      <c r="D98" s="197" t="s">
        <v>123</v>
      </c>
      <c r="E98" s="204" t="s">
        <v>19</v>
      </c>
      <c r="F98" s="205" t="s">
        <v>143</v>
      </c>
      <c r="G98" s="203"/>
      <c r="H98" s="206">
        <v>1800</v>
      </c>
      <c r="I98" s="207"/>
      <c r="J98" s="203"/>
      <c r="K98" s="203"/>
      <c r="L98" s="208"/>
      <c r="M98" s="209"/>
      <c r="N98" s="210"/>
      <c r="O98" s="210"/>
      <c r="P98" s="210"/>
      <c r="Q98" s="210"/>
      <c r="R98" s="210"/>
      <c r="S98" s="210"/>
      <c r="T98" s="211"/>
      <c r="U98" s="10"/>
      <c r="V98" s="10"/>
      <c r="W98" s="10"/>
      <c r="X98" s="10"/>
      <c r="Y98" s="10"/>
      <c r="Z98" s="10"/>
      <c r="AA98" s="10"/>
      <c r="AB98" s="10"/>
      <c r="AC98" s="10"/>
      <c r="AD98" s="10"/>
      <c r="AE98" s="10"/>
      <c r="AT98" s="212" t="s">
        <v>123</v>
      </c>
      <c r="AU98" s="212" t="s">
        <v>72</v>
      </c>
      <c r="AV98" s="10" t="s">
        <v>81</v>
      </c>
      <c r="AW98" s="10" t="s">
        <v>33</v>
      </c>
      <c r="AX98" s="10" t="s">
        <v>79</v>
      </c>
      <c r="AY98" s="212" t="s">
        <v>119</v>
      </c>
    </row>
    <row r="99" s="2" customFormat="1" ht="16.5" customHeight="1">
      <c r="A99" s="35"/>
      <c r="B99" s="36"/>
      <c r="C99" s="224" t="s">
        <v>144</v>
      </c>
      <c r="D99" s="224" t="s">
        <v>145</v>
      </c>
      <c r="E99" s="225" t="s">
        <v>146</v>
      </c>
      <c r="F99" s="226" t="s">
        <v>147</v>
      </c>
      <c r="G99" s="227" t="s">
        <v>148</v>
      </c>
      <c r="H99" s="228">
        <v>2572.1999999999998</v>
      </c>
      <c r="I99" s="229"/>
      <c r="J99" s="230">
        <f>ROUND(I99*H99,2)</f>
        <v>0</v>
      </c>
      <c r="K99" s="231"/>
      <c r="L99" s="232"/>
      <c r="M99" s="233" t="s">
        <v>19</v>
      </c>
      <c r="N99" s="234" t="s">
        <v>43</v>
      </c>
      <c r="O99" s="81"/>
      <c r="P99" s="193">
        <f>O99*H99</f>
        <v>0</v>
      </c>
      <c r="Q99" s="193">
        <v>1</v>
      </c>
      <c r="R99" s="193">
        <f>Q99*H99</f>
        <v>2572.1999999999998</v>
      </c>
      <c r="S99" s="193">
        <v>0</v>
      </c>
      <c r="T99" s="194">
        <f>S99*H99</f>
        <v>0</v>
      </c>
      <c r="U99" s="35"/>
      <c r="V99" s="35"/>
      <c r="W99" s="35"/>
      <c r="X99" s="35"/>
      <c r="Y99" s="35"/>
      <c r="Z99" s="35"/>
      <c r="AA99" s="35"/>
      <c r="AB99" s="35"/>
      <c r="AC99" s="35"/>
      <c r="AD99" s="35"/>
      <c r="AE99" s="35"/>
      <c r="AR99" s="195" t="s">
        <v>149</v>
      </c>
      <c r="AT99" s="195" t="s">
        <v>145</v>
      </c>
      <c r="AU99" s="195" t="s">
        <v>72</v>
      </c>
      <c r="AY99" s="14" t="s">
        <v>119</v>
      </c>
      <c r="BE99" s="196">
        <f>IF(N99="základní",J99,0)</f>
        <v>0</v>
      </c>
      <c r="BF99" s="196">
        <f>IF(N99="snížená",J99,0)</f>
        <v>0</v>
      </c>
      <c r="BG99" s="196">
        <f>IF(N99="zákl. přenesená",J99,0)</f>
        <v>0</v>
      </c>
      <c r="BH99" s="196">
        <f>IF(N99="sníž. přenesená",J99,0)</f>
        <v>0</v>
      </c>
      <c r="BI99" s="196">
        <f>IF(N99="nulová",J99,0)</f>
        <v>0</v>
      </c>
      <c r="BJ99" s="14" t="s">
        <v>79</v>
      </c>
      <c r="BK99" s="196">
        <f>ROUND(I99*H99,2)</f>
        <v>0</v>
      </c>
      <c r="BL99" s="14" t="s">
        <v>149</v>
      </c>
      <c r="BM99" s="195" t="s">
        <v>150</v>
      </c>
    </row>
    <row r="100" s="2" customFormat="1">
      <c r="A100" s="35"/>
      <c r="B100" s="36"/>
      <c r="C100" s="37"/>
      <c r="D100" s="197" t="s">
        <v>121</v>
      </c>
      <c r="E100" s="37"/>
      <c r="F100" s="198" t="s">
        <v>147</v>
      </c>
      <c r="G100" s="37"/>
      <c r="H100" s="37"/>
      <c r="I100" s="199"/>
      <c r="J100" s="37"/>
      <c r="K100" s="37"/>
      <c r="L100" s="41"/>
      <c r="M100" s="200"/>
      <c r="N100" s="201"/>
      <c r="O100" s="81"/>
      <c r="P100" s="81"/>
      <c r="Q100" s="81"/>
      <c r="R100" s="81"/>
      <c r="S100" s="81"/>
      <c r="T100" s="82"/>
      <c r="U100" s="35"/>
      <c r="V100" s="35"/>
      <c r="W100" s="35"/>
      <c r="X100" s="35"/>
      <c r="Y100" s="35"/>
      <c r="Z100" s="35"/>
      <c r="AA100" s="35"/>
      <c r="AB100" s="35"/>
      <c r="AC100" s="35"/>
      <c r="AD100" s="35"/>
      <c r="AE100" s="35"/>
      <c r="AT100" s="14" t="s">
        <v>121</v>
      </c>
      <c r="AU100" s="14" t="s">
        <v>72</v>
      </c>
    </row>
    <row r="101" s="10" customFormat="1">
      <c r="A101" s="10"/>
      <c r="B101" s="202"/>
      <c r="C101" s="203"/>
      <c r="D101" s="197" t="s">
        <v>123</v>
      </c>
      <c r="E101" s="204" t="s">
        <v>19</v>
      </c>
      <c r="F101" s="205" t="s">
        <v>151</v>
      </c>
      <c r="G101" s="203"/>
      <c r="H101" s="206">
        <v>2572.1999999999998</v>
      </c>
      <c r="I101" s="207"/>
      <c r="J101" s="203"/>
      <c r="K101" s="203"/>
      <c r="L101" s="208"/>
      <c r="M101" s="209"/>
      <c r="N101" s="210"/>
      <c r="O101" s="210"/>
      <c r="P101" s="210"/>
      <c r="Q101" s="210"/>
      <c r="R101" s="210"/>
      <c r="S101" s="210"/>
      <c r="T101" s="211"/>
      <c r="U101" s="10"/>
      <c r="V101" s="10"/>
      <c r="W101" s="10"/>
      <c r="X101" s="10"/>
      <c r="Y101" s="10"/>
      <c r="Z101" s="10"/>
      <c r="AA101" s="10"/>
      <c r="AB101" s="10"/>
      <c r="AC101" s="10"/>
      <c r="AD101" s="10"/>
      <c r="AE101" s="10"/>
      <c r="AT101" s="212" t="s">
        <v>123</v>
      </c>
      <c r="AU101" s="212" t="s">
        <v>72</v>
      </c>
      <c r="AV101" s="10" t="s">
        <v>81</v>
      </c>
      <c r="AW101" s="10" t="s">
        <v>33</v>
      </c>
      <c r="AX101" s="10" t="s">
        <v>79</v>
      </c>
      <c r="AY101" s="212" t="s">
        <v>119</v>
      </c>
    </row>
    <row r="102" s="2" customFormat="1" ht="16.5" customHeight="1">
      <c r="A102" s="35"/>
      <c r="B102" s="36"/>
      <c r="C102" s="224" t="s">
        <v>152</v>
      </c>
      <c r="D102" s="224" t="s">
        <v>145</v>
      </c>
      <c r="E102" s="225" t="s">
        <v>153</v>
      </c>
      <c r="F102" s="226" t="s">
        <v>154</v>
      </c>
      <c r="G102" s="227" t="s">
        <v>148</v>
      </c>
      <c r="H102" s="228">
        <v>10</v>
      </c>
      <c r="I102" s="229"/>
      <c r="J102" s="230">
        <f>ROUND(I102*H102,2)</f>
        <v>0</v>
      </c>
      <c r="K102" s="231"/>
      <c r="L102" s="232"/>
      <c r="M102" s="233" t="s">
        <v>19</v>
      </c>
      <c r="N102" s="234" t="s">
        <v>43</v>
      </c>
      <c r="O102" s="81"/>
      <c r="P102" s="193">
        <f>O102*H102</f>
        <v>0</v>
      </c>
      <c r="Q102" s="193">
        <v>1</v>
      </c>
      <c r="R102" s="193">
        <f>Q102*H102</f>
        <v>10</v>
      </c>
      <c r="S102" s="193">
        <v>0</v>
      </c>
      <c r="T102" s="194">
        <f>S102*H102</f>
        <v>0</v>
      </c>
      <c r="U102" s="35"/>
      <c r="V102" s="35"/>
      <c r="W102" s="35"/>
      <c r="X102" s="35"/>
      <c r="Y102" s="35"/>
      <c r="Z102" s="35"/>
      <c r="AA102" s="35"/>
      <c r="AB102" s="35"/>
      <c r="AC102" s="35"/>
      <c r="AD102" s="35"/>
      <c r="AE102" s="35"/>
      <c r="AR102" s="195" t="s">
        <v>155</v>
      </c>
      <c r="AT102" s="195" t="s">
        <v>145</v>
      </c>
      <c r="AU102" s="195" t="s">
        <v>72</v>
      </c>
      <c r="AY102" s="14" t="s">
        <v>119</v>
      </c>
      <c r="BE102" s="196">
        <f>IF(N102="základní",J102,0)</f>
        <v>0</v>
      </c>
      <c r="BF102" s="196">
        <f>IF(N102="snížená",J102,0)</f>
        <v>0</v>
      </c>
      <c r="BG102" s="196">
        <f>IF(N102="zákl. přenesená",J102,0)</f>
        <v>0</v>
      </c>
      <c r="BH102" s="196">
        <f>IF(N102="sníž. přenesená",J102,0)</f>
        <v>0</v>
      </c>
      <c r="BI102" s="196">
        <f>IF(N102="nulová",J102,0)</f>
        <v>0</v>
      </c>
      <c r="BJ102" s="14" t="s">
        <v>79</v>
      </c>
      <c r="BK102" s="196">
        <f>ROUND(I102*H102,2)</f>
        <v>0</v>
      </c>
      <c r="BL102" s="14" t="s">
        <v>118</v>
      </c>
      <c r="BM102" s="195" t="s">
        <v>156</v>
      </c>
    </row>
    <row r="103" s="2" customFormat="1">
      <c r="A103" s="35"/>
      <c r="B103" s="36"/>
      <c r="C103" s="37"/>
      <c r="D103" s="197" t="s">
        <v>121</v>
      </c>
      <c r="E103" s="37"/>
      <c r="F103" s="198" t="s">
        <v>154</v>
      </c>
      <c r="G103" s="37"/>
      <c r="H103" s="37"/>
      <c r="I103" s="199"/>
      <c r="J103" s="37"/>
      <c r="K103" s="37"/>
      <c r="L103" s="41"/>
      <c r="M103" s="200"/>
      <c r="N103" s="201"/>
      <c r="O103" s="81"/>
      <c r="P103" s="81"/>
      <c r="Q103" s="81"/>
      <c r="R103" s="81"/>
      <c r="S103" s="81"/>
      <c r="T103" s="82"/>
      <c r="U103" s="35"/>
      <c r="V103" s="35"/>
      <c r="W103" s="35"/>
      <c r="X103" s="35"/>
      <c r="Y103" s="35"/>
      <c r="Z103" s="35"/>
      <c r="AA103" s="35"/>
      <c r="AB103" s="35"/>
      <c r="AC103" s="35"/>
      <c r="AD103" s="35"/>
      <c r="AE103" s="35"/>
      <c r="AT103" s="14" t="s">
        <v>121</v>
      </c>
      <c r="AU103" s="14" t="s">
        <v>72</v>
      </c>
    </row>
    <row r="104" s="10" customFormat="1">
      <c r="A104" s="10"/>
      <c r="B104" s="202"/>
      <c r="C104" s="203"/>
      <c r="D104" s="197" t="s">
        <v>123</v>
      </c>
      <c r="E104" s="204" t="s">
        <v>19</v>
      </c>
      <c r="F104" s="205" t="s">
        <v>157</v>
      </c>
      <c r="G104" s="203"/>
      <c r="H104" s="206">
        <v>10</v>
      </c>
      <c r="I104" s="207"/>
      <c r="J104" s="203"/>
      <c r="K104" s="203"/>
      <c r="L104" s="208"/>
      <c r="M104" s="209"/>
      <c r="N104" s="210"/>
      <c r="O104" s="210"/>
      <c r="P104" s="210"/>
      <c r="Q104" s="210"/>
      <c r="R104" s="210"/>
      <c r="S104" s="210"/>
      <c r="T104" s="211"/>
      <c r="U104" s="10"/>
      <c r="V104" s="10"/>
      <c r="W104" s="10"/>
      <c r="X104" s="10"/>
      <c r="Y104" s="10"/>
      <c r="Z104" s="10"/>
      <c r="AA104" s="10"/>
      <c r="AB104" s="10"/>
      <c r="AC104" s="10"/>
      <c r="AD104" s="10"/>
      <c r="AE104" s="10"/>
      <c r="AT104" s="212" t="s">
        <v>123</v>
      </c>
      <c r="AU104" s="212" t="s">
        <v>72</v>
      </c>
      <c r="AV104" s="10" t="s">
        <v>81</v>
      </c>
      <c r="AW104" s="10" t="s">
        <v>33</v>
      </c>
      <c r="AX104" s="10" t="s">
        <v>79</v>
      </c>
      <c r="AY104" s="212" t="s">
        <v>119</v>
      </c>
    </row>
    <row r="105" s="2" customFormat="1" ht="16.5" customHeight="1">
      <c r="A105" s="35"/>
      <c r="B105" s="36"/>
      <c r="C105" s="183" t="s">
        <v>158</v>
      </c>
      <c r="D105" s="183" t="s">
        <v>114</v>
      </c>
      <c r="E105" s="184" t="s">
        <v>159</v>
      </c>
      <c r="F105" s="185" t="s">
        <v>160</v>
      </c>
      <c r="G105" s="186" t="s">
        <v>129</v>
      </c>
      <c r="H105" s="187">
        <v>194.5</v>
      </c>
      <c r="I105" s="188"/>
      <c r="J105" s="189">
        <f>ROUND(I105*H105,2)</f>
        <v>0</v>
      </c>
      <c r="K105" s="190"/>
      <c r="L105" s="41"/>
      <c r="M105" s="191" t="s">
        <v>19</v>
      </c>
      <c r="N105" s="192" t="s">
        <v>43</v>
      </c>
      <c r="O105" s="81"/>
      <c r="P105" s="193">
        <f>O105*H105</f>
        <v>0</v>
      </c>
      <c r="Q105" s="193">
        <v>0</v>
      </c>
      <c r="R105" s="193">
        <f>Q105*H105</f>
        <v>0</v>
      </c>
      <c r="S105" s="193">
        <v>0</v>
      </c>
      <c r="T105" s="194">
        <f>S105*H105</f>
        <v>0</v>
      </c>
      <c r="U105" s="35"/>
      <c r="V105" s="35"/>
      <c r="W105" s="35"/>
      <c r="X105" s="35"/>
      <c r="Y105" s="35"/>
      <c r="Z105" s="35"/>
      <c r="AA105" s="35"/>
      <c r="AB105" s="35"/>
      <c r="AC105" s="35"/>
      <c r="AD105" s="35"/>
      <c r="AE105" s="35"/>
      <c r="AR105" s="195" t="s">
        <v>118</v>
      </c>
      <c r="AT105" s="195" t="s">
        <v>114</v>
      </c>
      <c r="AU105" s="195" t="s">
        <v>72</v>
      </c>
      <c r="AY105" s="14" t="s">
        <v>119</v>
      </c>
      <c r="BE105" s="196">
        <f>IF(N105="základní",J105,0)</f>
        <v>0</v>
      </c>
      <c r="BF105" s="196">
        <f>IF(N105="snížená",J105,0)</f>
        <v>0</v>
      </c>
      <c r="BG105" s="196">
        <f>IF(N105="zákl. přenesená",J105,0)</f>
        <v>0</v>
      </c>
      <c r="BH105" s="196">
        <f>IF(N105="sníž. přenesená",J105,0)</f>
        <v>0</v>
      </c>
      <c r="BI105" s="196">
        <f>IF(N105="nulová",J105,0)</f>
        <v>0</v>
      </c>
      <c r="BJ105" s="14" t="s">
        <v>79</v>
      </c>
      <c r="BK105" s="196">
        <f>ROUND(I105*H105,2)</f>
        <v>0</v>
      </c>
      <c r="BL105" s="14" t="s">
        <v>118</v>
      </c>
      <c r="BM105" s="195" t="s">
        <v>161</v>
      </c>
    </row>
    <row r="106" s="2" customFormat="1">
      <c r="A106" s="35"/>
      <c r="B106" s="36"/>
      <c r="C106" s="37"/>
      <c r="D106" s="197" t="s">
        <v>121</v>
      </c>
      <c r="E106" s="37"/>
      <c r="F106" s="198" t="s">
        <v>162</v>
      </c>
      <c r="G106" s="37"/>
      <c r="H106" s="37"/>
      <c r="I106" s="199"/>
      <c r="J106" s="37"/>
      <c r="K106" s="37"/>
      <c r="L106" s="41"/>
      <c r="M106" s="200"/>
      <c r="N106" s="201"/>
      <c r="O106" s="81"/>
      <c r="P106" s="81"/>
      <c r="Q106" s="81"/>
      <c r="R106" s="81"/>
      <c r="S106" s="81"/>
      <c r="T106" s="82"/>
      <c r="U106" s="35"/>
      <c r="V106" s="35"/>
      <c r="W106" s="35"/>
      <c r="X106" s="35"/>
      <c r="Y106" s="35"/>
      <c r="Z106" s="35"/>
      <c r="AA106" s="35"/>
      <c r="AB106" s="35"/>
      <c r="AC106" s="35"/>
      <c r="AD106" s="35"/>
      <c r="AE106" s="35"/>
      <c r="AT106" s="14" t="s">
        <v>121</v>
      </c>
      <c r="AU106" s="14" t="s">
        <v>72</v>
      </c>
    </row>
    <row r="107" s="10" customFormat="1">
      <c r="A107" s="10"/>
      <c r="B107" s="202"/>
      <c r="C107" s="203"/>
      <c r="D107" s="197" t="s">
        <v>123</v>
      </c>
      <c r="E107" s="204" t="s">
        <v>19</v>
      </c>
      <c r="F107" s="205" t="s">
        <v>163</v>
      </c>
      <c r="G107" s="203"/>
      <c r="H107" s="206">
        <v>134.5</v>
      </c>
      <c r="I107" s="207"/>
      <c r="J107" s="203"/>
      <c r="K107" s="203"/>
      <c r="L107" s="208"/>
      <c r="M107" s="209"/>
      <c r="N107" s="210"/>
      <c r="O107" s="210"/>
      <c r="P107" s="210"/>
      <c r="Q107" s="210"/>
      <c r="R107" s="210"/>
      <c r="S107" s="210"/>
      <c r="T107" s="211"/>
      <c r="U107" s="10"/>
      <c r="V107" s="10"/>
      <c r="W107" s="10"/>
      <c r="X107" s="10"/>
      <c r="Y107" s="10"/>
      <c r="Z107" s="10"/>
      <c r="AA107" s="10"/>
      <c r="AB107" s="10"/>
      <c r="AC107" s="10"/>
      <c r="AD107" s="10"/>
      <c r="AE107" s="10"/>
      <c r="AT107" s="212" t="s">
        <v>123</v>
      </c>
      <c r="AU107" s="212" t="s">
        <v>72</v>
      </c>
      <c r="AV107" s="10" t="s">
        <v>81</v>
      </c>
      <c r="AW107" s="10" t="s">
        <v>33</v>
      </c>
      <c r="AX107" s="10" t="s">
        <v>72</v>
      </c>
      <c r="AY107" s="212" t="s">
        <v>119</v>
      </c>
    </row>
    <row r="108" s="10" customFormat="1">
      <c r="A108" s="10"/>
      <c r="B108" s="202"/>
      <c r="C108" s="203"/>
      <c r="D108" s="197" t="s">
        <v>123</v>
      </c>
      <c r="E108" s="204" t="s">
        <v>19</v>
      </c>
      <c r="F108" s="205" t="s">
        <v>164</v>
      </c>
      <c r="G108" s="203"/>
      <c r="H108" s="206">
        <v>60</v>
      </c>
      <c r="I108" s="207"/>
      <c r="J108" s="203"/>
      <c r="K108" s="203"/>
      <c r="L108" s="208"/>
      <c r="M108" s="209"/>
      <c r="N108" s="210"/>
      <c r="O108" s="210"/>
      <c r="P108" s="210"/>
      <c r="Q108" s="210"/>
      <c r="R108" s="210"/>
      <c r="S108" s="210"/>
      <c r="T108" s="211"/>
      <c r="U108" s="10"/>
      <c r="V108" s="10"/>
      <c r="W108" s="10"/>
      <c r="X108" s="10"/>
      <c r="Y108" s="10"/>
      <c r="Z108" s="10"/>
      <c r="AA108" s="10"/>
      <c r="AB108" s="10"/>
      <c r="AC108" s="10"/>
      <c r="AD108" s="10"/>
      <c r="AE108" s="10"/>
      <c r="AT108" s="212" t="s">
        <v>123</v>
      </c>
      <c r="AU108" s="212" t="s">
        <v>72</v>
      </c>
      <c r="AV108" s="10" t="s">
        <v>81</v>
      </c>
      <c r="AW108" s="10" t="s">
        <v>33</v>
      </c>
      <c r="AX108" s="10" t="s">
        <v>72</v>
      </c>
      <c r="AY108" s="212" t="s">
        <v>119</v>
      </c>
    </row>
    <row r="109" s="11" customFormat="1">
      <c r="A109" s="11"/>
      <c r="B109" s="213"/>
      <c r="C109" s="214"/>
      <c r="D109" s="197" t="s">
        <v>123</v>
      </c>
      <c r="E109" s="215" t="s">
        <v>19</v>
      </c>
      <c r="F109" s="216" t="s">
        <v>126</v>
      </c>
      <c r="G109" s="214"/>
      <c r="H109" s="217">
        <v>194.5</v>
      </c>
      <c r="I109" s="218"/>
      <c r="J109" s="214"/>
      <c r="K109" s="214"/>
      <c r="L109" s="219"/>
      <c r="M109" s="220"/>
      <c r="N109" s="221"/>
      <c r="O109" s="221"/>
      <c r="P109" s="221"/>
      <c r="Q109" s="221"/>
      <c r="R109" s="221"/>
      <c r="S109" s="221"/>
      <c r="T109" s="222"/>
      <c r="U109" s="11"/>
      <c r="V109" s="11"/>
      <c r="W109" s="11"/>
      <c r="X109" s="11"/>
      <c r="Y109" s="11"/>
      <c r="Z109" s="11"/>
      <c r="AA109" s="11"/>
      <c r="AB109" s="11"/>
      <c r="AC109" s="11"/>
      <c r="AD109" s="11"/>
      <c r="AE109" s="11"/>
      <c r="AT109" s="223" t="s">
        <v>123</v>
      </c>
      <c r="AU109" s="223" t="s">
        <v>72</v>
      </c>
      <c r="AV109" s="11" t="s">
        <v>118</v>
      </c>
      <c r="AW109" s="11" t="s">
        <v>33</v>
      </c>
      <c r="AX109" s="11" t="s">
        <v>79</v>
      </c>
      <c r="AY109" s="223" t="s">
        <v>119</v>
      </c>
    </row>
    <row r="110" s="2" customFormat="1" ht="16.5" customHeight="1">
      <c r="A110" s="35"/>
      <c r="B110" s="36"/>
      <c r="C110" s="183" t="s">
        <v>155</v>
      </c>
      <c r="D110" s="183" t="s">
        <v>114</v>
      </c>
      <c r="E110" s="184" t="s">
        <v>165</v>
      </c>
      <c r="F110" s="185" t="s">
        <v>166</v>
      </c>
      <c r="G110" s="186" t="s">
        <v>167</v>
      </c>
      <c r="H110" s="187">
        <v>12</v>
      </c>
      <c r="I110" s="188"/>
      <c r="J110" s="189">
        <f>ROUND(I110*H110,2)</f>
        <v>0</v>
      </c>
      <c r="K110" s="190"/>
      <c r="L110" s="41"/>
      <c r="M110" s="191" t="s">
        <v>19</v>
      </c>
      <c r="N110" s="192" t="s">
        <v>43</v>
      </c>
      <c r="O110" s="81"/>
      <c r="P110" s="193">
        <f>O110*H110</f>
        <v>0</v>
      </c>
      <c r="Q110" s="193">
        <v>0</v>
      </c>
      <c r="R110" s="193">
        <f>Q110*H110</f>
        <v>0</v>
      </c>
      <c r="S110" s="193">
        <v>0</v>
      </c>
      <c r="T110" s="194">
        <f>S110*H110</f>
        <v>0</v>
      </c>
      <c r="U110" s="35"/>
      <c r="V110" s="35"/>
      <c r="W110" s="35"/>
      <c r="X110" s="35"/>
      <c r="Y110" s="35"/>
      <c r="Z110" s="35"/>
      <c r="AA110" s="35"/>
      <c r="AB110" s="35"/>
      <c r="AC110" s="35"/>
      <c r="AD110" s="35"/>
      <c r="AE110" s="35"/>
      <c r="AR110" s="195" t="s">
        <v>118</v>
      </c>
      <c r="AT110" s="195" t="s">
        <v>114</v>
      </c>
      <c r="AU110" s="195" t="s">
        <v>72</v>
      </c>
      <c r="AY110" s="14" t="s">
        <v>119</v>
      </c>
      <c r="BE110" s="196">
        <f>IF(N110="základní",J110,0)</f>
        <v>0</v>
      </c>
      <c r="BF110" s="196">
        <f>IF(N110="snížená",J110,0)</f>
        <v>0</v>
      </c>
      <c r="BG110" s="196">
        <f>IF(N110="zákl. přenesená",J110,0)</f>
        <v>0</v>
      </c>
      <c r="BH110" s="196">
        <f>IF(N110="sníž. přenesená",J110,0)</f>
        <v>0</v>
      </c>
      <c r="BI110" s="196">
        <f>IF(N110="nulová",J110,0)</f>
        <v>0</v>
      </c>
      <c r="BJ110" s="14" t="s">
        <v>79</v>
      </c>
      <c r="BK110" s="196">
        <f>ROUND(I110*H110,2)</f>
        <v>0</v>
      </c>
      <c r="BL110" s="14" t="s">
        <v>118</v>
      </c>
      <c r="BM110" s="195" t="s">
        <v>168</v>
      </c>
    </row>
    <row r="111" s="2" customFormat="1">
      <c r="A111" s="35"/>
      <c r="B111" s="36"/>
      <c r="C111" s="37"/>
      <c r="D111" s="197" t="s">
        <v>121</v>
      </c>
      <c r="E111" s="37"/>
      <c r="F111" s="198" t="s">
        <v>169</v>
      </c>
      <c r="G111" s="37"/>
      <c r="H111" s="37"/>
      <c r="I111" s="199"/>
      <c r="J111" s="37"/>
      <c r="K111" s="37"/>
      <c r="L111" s="41"/>
      <c r="M111" s="200"/>
      <c r="N111" s="201"/>
      <c r="O111" s="81"/>
      <c r="P111" s="81"/>
      <c r="Q111" s="81"/>
      <c r="R111" s="81"/>
      <c r="S111" s="81"/>
      <c r="T111" s="82"/>
      <c r="U111" s="35"/>
      <c r="V111" s="35"/>
      <c r="W111" s="35"/>
      <c r="X111" s="35"/>
      <c r="Y111" s="35"/>
      <c r="Z111" s="35"/>
      <c r="AA111" s="35"/>
      <c r="AB111" s="35"/>
      <c r="AC111" s="35"/>
      <c r="AD111" s="35"/>
      <c r="AE111" s="35"/>
      <c r="AT111" s="14" t="s">
        <v>121</v>
      </c>
      <c r="AU111" s="14" t="s">
        <v>72</v>
      </c>
    </row>
    <row r="112" s="2" customFormat="1">
      <c r="A112" s="35"/>
      <c r="B112" s="36"/>
      <c r="C112" s="37"/>
      <c r="D112" s="197" t="s">
        <v>170</v>
      </c>
      <c r="E112" s="37"/>
      <c r="F112" s="235" t="s">
        <v>171</v>
      </c>
      <c r="G112" s="37"/>
      <c r="H112" s="37"/>
      <c r="I112" s="199"/>
      <c r="J112" s="37"/>
      <c r="K112" s="37"/>
      <c r="L112" s="41"/>
      <c r="M112" s="200"/>
      <c r="N112" s="201"/>
      <c r="O112" s="81"/>
      <c r="P112" s="81"/>
      <c r="Q112" s="81"/>
      <c r="R112" s="81"/>
      <c r="S112" s="81"/>
      <c r="T112" s="82"/>
      <c r="U112" s="35"/>
      <c r="V112" s="35"/>
      <c r="W112" s="35"/>
      <c r="X112" s="35"/>
      <c r="Y112" s="35"/>
      <c r="Z112" s="35"/>
      <c r="AA112" s="35"/>
      <c r="AB112" s="35"/>
      <c r="AC112" s="35"/>
      <c r="AD112" s="35"/>
      <c r="AE112" s="35"/>
      <c r="AT112" s="14" t="s">
        <v>170</v>
      </c>
      <c r="AU112" s="14" t="s">
        <v>72</v>
      </c>
    </row>
    <row r="113" s="2" customFormat="1" ht="16.5" customHeight="1">
      <c r="A113" s="35"/>
      <c r="B113" s="36"/>
      <c r="C113" s="183" t="s">
        <v>172</v>
      </c>
      <c r="D113" s="183" t="s">
        <v>114</v>
      </c>
      <c r="E113" s="184" t="s">
        <v>173</v>
      </c>
      <c r="F113" s="185" t="s">
        <v>174</v>
      </c>
      <c r="G113" s="186" t="s">
        <v>175</v>
      </c>
      <c r="H113" s="187">
        <v>12</v>
      </c>
      <c r="I113" s="188"/>
      <c r="J113" s="189">
        <f>ROUND(I113*H113,2)</f>
        <v>0</v>
      </c>
      <c r="K113" s="190"/>
      <c r="L113" s="41"/>
      <c r="M113" s="191" t="s">
        <v>19</v>
      </c>
      <c r="N113" s="192" t="s">
        <v>43</v>
      </c>
      <c r="O113" s="81"/>
      <c r="P113" s="193">
        <f>O113*H113</f>
        <v>0</v>
      </c>
      <c r="Q113" s="193">
        <v>0</v>
      </c>
      <c r="R113" s="193">
        <f>Q113*H113</f>
        <v>0</v>
      </c>
      <c r="S113" s="193">
        <v>0</v>
      </c>
      <c r="T113" s="194">
        <f>S113*H113</f>
        <v>0</v>
      </c>
      <c r="U113" s="35"/>
      <c r="V113" s="35"/>
      <c r="W113" s="35"/>
      <c r="X113" s="35"/>
      <c r="Y113" s="35"/>
      <c r="Z113" s="35"/>
      <c r="AA113" s="35"/>
      <c r="AB113" s="35"/>
      <c r="AC113" s="35"/>
      <c r="AD113" s="35"/>
      <c r="AE113" s="35"/>
      <c r="AR113" s="195" t="s">
        <v>118</v>
      </c>
      <c r="AT113" s="195" t="s">
        <v>114</v>
      </c>
      <c r="AU113" s="195" t="s">
        <v>72</v>
      </c>
      <c r="AY113" s="14" t="s">
        <v>119</v>
      </c>
      <c r="BE113" s="196">
        <f>IF(N113="základní",J113,0)</f>
        <v>0</v>
      </c>
      <c r="BF113" s="196">
        <f>IF(N113="snížená",J113,0)</f>
        <v>0</v>
      </c>
      <c r="BG113" s="196">
        <f>IF(N113="zákl. přenesená",J113,0)</f>
        <v>0</v>
      </c>
      <c r="BH113" s="196">
        <f>IF(N113="sníž. přenesená",J113,0)</f>
        <v>0</v>
      </c>
      <c r="BI113" s="196">
        <f>IF(N113="nulová",J113,0)</f>
        <v>0</v>
      </c>
      <c r="BJ113" s="14" t="s">
        <v>79</v>
      </c>
      <c r="BK113" s="196">
        <f>ROUND(I113*H113,2)</f>
        <v>0</v>
      </c>
      <c r="BL113" s="14" t="s">
        <v>118</v>
      </c>
      <c r="BM113" s="195" t="s">
        <v>176</v>
      </c>
    </row>
    <row r="114" s="2" customFormat="1">
      <c r="A114" s="35"/>
      <c r="B114" s="36"/>
      <c r="C114" s="37"/>
      <c r="D114" s="197" t="s">
        <v>121</v>
      </c>
      <c r="E114" s="37"/>
      <c r="F114" s="198" t="s">
        <v>177</v>
      </c>
      <c r="G114" s="37"/>
      <c r="H114" s="37"/>
      <c r="I114" s="199"/>
      <c r="J114" s="37"/>
      <c r="K114" s="37"/>
      <c r="L114" s="41"/>
      <c r="M114" s="200"/>
      <c r="N114" s="201"/>
      <c r="O114" s="81"/>
      <c r="P114" s="81"/>
      <c r="Q114" s="81"/>
      <c r="R114" s="81"/>
      <c r="S114" s="81"/>
      <c r="T114" s="82"/>
      <c r="U114" s="35"/>
      <c r="V114" s="35"/>
      <c r="W114" s="35"/>
      <c r="X114" s="35"/>
      <c r="Y114" s="35"/>
      <c r="Z114" s="35"/>
      <c r="AA114" s="35"/>
      <c r="AB114" s="35"/>
      <c r="AC114" s="35"/>
      <c r="AD114" s="35"/>
      <c r="AE114" s="35"/>
      <c r="AT114" s="14" t="s">
        <v>121</v>
      </c>
      <c r="AU114" s="14" t="s">
        <v>72</v>
      </c>
    </row>
    <row r="115" s="2" customFormat="1" ht="16.5" customHeight="1">
      <c r="A115" s="35"/>
      <c r="B115" s="36"/>
      <c r="C115" s="183" t="s">
        <v>157</v>
      </c>
      <c r="D115" s="183" t="s">
        <v>114</v>
      </c>
      <c r="E115" s="184" t="s">
        <v>178</v>
      </c>
      <c r="F115" s="185" t="s">
        <v>179</v>
      </c>
      <c r="G115" s="186" t="s">
        <v>180</v>
      </c>
      <c r="H115" s="187">
        <v>3800</v>
      </c>
      <c r="I115" s="188"/>
      <c r="J115" s="189">
        <f>ROUND(I115*H115,2)</f>
        <v>0</v>
      </c>
      <c r="K115" s="190"/>
      <c r="L115" s="41"/>
      <c r="M115" s="191" t="s">
        <v>19</v>
      </c>
      <c r="N115" s="192" t="s">
        <v>43</v>
      </c>
      <c r="O115" s="81"/>
      <c r="P115" s="193">
        <f>O115*H115</f>
        <v>0</v>
      </c>
      <c r="Q115" s="193">
        <v>0</v>
      </c>
      <c r="R115" s="193">
        <f>Q115*H115</f>
        <v>0</v>
      </c>
      <c r="S115" s="193">
        <v>0</v>
      </c>
      <c r="T115" s="194">
        <f>S115*H115</f>
        <v>0</v>
      </c>
      <c r="U115" s="35"/>
      <c r="V115" s="35"/>
      <c r="W115" s="35"/>
      <c r="X115" s="35"/>
      <c r="Y115" s="35"/>
      <c r="Z115" s="35"/>
      <c r="AA115" s="35"/>
      <c r="AB115" s="35"/>
      <c r="AC115" s="35"/>
      <c r="AD115" s="35"/>
      <c r="AE115" s="35"/>
      <c r="AR115" s="195" t="s">
        <v>118</v>
      </c>
      <c r="AT115" s="195" t="s">
        <v>114</v>
      </c>
      <c r="AU115" s="195" t="s">
        <v>72</v>
      </c>
      <c r="AY115" s="14" t="s">
        <v>119</v>
      </c>
      <c r="BE115" s="196">
        <f>IF(N115="základní",J115,0)</f>
        <v>0</v>
      </c>
      <c r="BF115" s="196">
        <f>IF(N115="snížená",J115,0)</f>
        <v>0</v>
      </c>
      <c r="BG115" s="196">
        <f>IF(N115="zákl. přenesená",J115,0)</f>
        <v>0</v>
      </c>
      <c r="BH115" s="196">
        <f>IF(N115="sníž. přenesená",J115,0)</f>
        <v>0</v>
      </c>
      <c r="BI115" s="196">
        <f>IF(N115="nulová",J115,0)</f>
        <v>0</v>
      </c>
      <c r="BJ115" s="14" t="s">
        <v>79</v>
      </c>
      <c r="BK115" s="196">
        <f>ROUND(I115*H115,2)</f>
        <v>0</v>
      </c>
      <c r="BL115" s="14" t="s">
        <v>118</v>
      </c>
      <c r="BM115" s="195" t="s">
        <v>181</v>
      </c>
    </row>
    <row r="116" s="2" customFormat="1">
      <c r="A116" s="35"/>
      <c r="B116" s="36"/>
      <c r="C116" s="37"/>
      <c r="D116" s="197" t="s">
        <v>121</v>
      </c>
      <c r="E116" s="37"/>
      <c r="F116" s="198" t="s">
        <v>182</v>
      </c>
      <c r="G116" s="37"/>
      <c r="H116" s="37"/>
      <c r="I116" s="199"/>
      <c r="J116" s="37"/>
      <c r="K116" s="37"/>
      <c r="L116" s="41"/>
      <c r="M116" s="200"/>
      <c r="N116" s="201"/>
      <c r="O116" s="81"/>
      <c r="P116" s="81"/>
      <c r="Q116" s="81"/>
      <c r="R116" s="81"/>
      <c r="S116" s="81"/>
      <c r="T116" s="82"/>
      <c r="U116" s="35"/>
      <c r="V116" s="35"/>
      <c r="W116" s="35"/>
      <c r="X116" s="35"/>
      <c r="Y116" s="35"/>
      <c r="Z116" s="35"/>
      <c r="AA116" s="35"/>
      <c r="AB116" s="35"/>
      <c r="AC116" s="35"/>
      <c r="AD116" s="35"/>
      <c r="AE116" s="35"/>
      <c r="AT116" s="14" t="s">
        <v>121</v>
      </c>
      <c r="AU116" s="14" t="s">
        <v>72</v>
      </c>
    </row>
    <row r="117" s="10" customFormat="1">
      <c r="A117" s="10"/>
      <c r="B117" s="202"/>
      <c r="C117" s="203"/>
      <c r="D117" s="197" t="s">
        <v>123</v>
      </c>
      <c r="E117" s="204" t="s">
        <v>19</v>
      </c>
      <c r="F117" s="205" t="s">
        <v>183</v>
      </c>
      <c r="G117" s="203"/>
      <c r="H117" s="206">
        <v>3800</v>
      </c>
      <c r="I117" s="207"/>
      <c r="J117" s="203"/>
      <c r="K117" s="203"/>
      <c r="L117" s="208"/>
      <c r="M117" s="209"/>
      <c r="N117" s="210"/>
      <c r="O117" s="210"/>
      <c r="P117" s="210"/>
      <c r="Q117" s="210"/>
      <c r="R117" s="210"/>
      <c r="S117" s="210"/>
      <c r="T117" s="211"/>
      <c r="U117" s="10"/>
      <c r="V117" s="10"/>
      <c r="W117" s="10"/>
      <c r="X117" s="10"/>
      <c r="Y117" s="10"/>
      <c r="Z117" s="10"/>
      <c r="AA117" s="10"/>
      <c r="AB117" s="10"/>
      <c r="AC117" s="10"/>
      <c r="AD117" s="10"/>
      <c r="AE117" s="10"/>
      <c r="AT117" s="212" t="s">
        <v>123</v>
      </c>
      <c r="AU117" s="212" t="s">
        <v>72</v>
      </c>
      <c r="AV117" s="10" t="s">
        <v>81</v>
      </c>
      <c r="AW117" s="10" t="s">
        <v>33</v>
      </c>
      <c r="AX117" s="10" t="s">
        <v>79</v>
      </c>
      <c r="AY117" s="212" t="s">
        <v>119</v>
      </c>
    </row>
    <row r="118" s="2" customFormat="1" ht="16.5" customHeight="1">
      <c r="A118" s="35"/>
      <c r="B118" s="36"/>
      <c r="C118" s="183" t="s">
        <v>184</v>
      </c>
      <c r="D118" s="183" t="s">
        <v>114</v>
      </c>
      <c r="E118" s="184" t="s">
        <v>185</v>
      </c>
      <c r="F118" s="185" t="s">
        <v>186</v>
      </c>
      <c r="G118" s="186" t="s">
        <v>180</v>
      </c>
      <c r="H118" s="187">
        <v>3800</v>
      </c>
      <c r="I118" s="188"/>
      <c r="J118" s="189">
        <f>ROUND(I118*H118,2)</f>
        <v>0</v>
      </c>
      <c r="K118" s="190"/>
      <c r="L118" s="41"/>
      <c r="M118" s="191" t="s">
        <v>19</v>
      </c>
      <c r="N118" s="192" t="s">
        <v>43</v>
      </c>
      <c r="O118" s="81"/>
      <c r="P118" s="193">
        <f>O118*H118</f>
        <v>0</v>
      </c>
      <c r="Q118" s="193">
        <v>0</v>
      </c>
      <c r="R118" s="193">
        <f>Q118*H118</f>
        <v>0</v>
      </c>
      <c r="S118" s="193">
        <v>0</v>
      </c>
      <c r="T118" s="194">
        <f>S118*H118</f>
        <v>0</v>
      </c>
      <c r="U118" s="35"/>
      <c r="V118" s="35"/>
      <c r="W118" s="35"/>
      <c r="X118" s="35"/>
      <c r="Y118" s="35"/>
      <c r="Z118" s="35"/>
      <c r="AA118" s="35"/>
      <c r="AB118" s="35"/>
      <c r="AC118" s="35"/>
      <c r="AD118" s="35"/>
      <c r="AE118" s="35"/>
      <c r="AR118" s="195" t="s">
        <v>118</v>
      </c>
      <c r="AT118" s="195" t="s">
        <v>114</v>
      </c>
      <c r="AU118" s="195" t="s">
        <v>72</v>
      </c>
      <c r="AY118" s="14" t="s">
        <v>119</v>
      </c>
      <c r="BE118" s="196">
        <f>IF(N118="základní",J118,0)</f>
        <v>0</v>
      </c>
      <c r="BF118" s="196">
        <f>IF(N118="snížená",J118,0)</f>
        <v>0</v>
      </c>
      <c r="BG118" s="196">
        <f>IF(N118="zákl. přenesená",J118,0)</f>
        <v>0</v>
      </c>
      <c r="BH118" s="196">
        <f>IF(N118="sníž. přenesená",J118,0)</f>
        <v>0</v>
      </c>
      <c r="BI118" s="196">
        <f>IF(N118="nulová",J118,0)</f>
        <v>0</v>
      </c>
      <c r="BJ118" s="14" t="s">
        <v>79</v>
      </c>
      <c r="BK118" s="196">
        <f>ROUND(I118*H118,2)</f>
        <v>0</v>
      </c>
      <c r="BL118" s="14" t="s">
        <v>118</v>
      </c>
      <c r="BM118" s="195" t="s">
        <v>187</v>
      </c>
    </row>
    <row r="119" s="2" customFormat="1">
      <c r="A119" s="35"/>
      <c r="B119" s="36"/>
      <c r="C119" s="37"/>
      <c r="D119" s="197" t="s">
        <v>121</v>
      </c>
      <c r="E119" s="37"/>
      <c r="F119" s="198" t="s">
        <v>188</v>
      </c>
      <c r="G119" s="37"/>
      <c r="H119" s="37"/>
      <c r="I119" s="199"/>
      <c r="J119" s="37"/>
      <c r="K119" s="37"/>
      <c r="L119" s="41"/>
      <c r="M119" s="200"/>
      <c r="N119" s="201"/>
      <c r="O119" s="81"/>
      <c r="P119" s="81"/>
      <c r="Q119" s="81"/>
      <c r="R119" s="81"/>
      <c r="S119" s="81"/>
      <c r="T119" s="82"/>
      <c r="U119" s="35"/>
      <c r="V119" s="35"/>
      <c r="W119" s="35"/>
      <c r="X119" s="35"/>
      <c r="Y119" s="35"/>
      <c r="Z119" s="35"/>
      <c r="AA119" s="35"/>
      <c r="AB119" s="35"/>
      <c r="AC119" s="35"/>
      <c r="AD119" s="35"/>
      <c r="AE119" s="35"/>
      <c r="AT119" s="14" t="s">
        <v>121</v>
      </c>
      <c r="AU119" s="14" t="s">
        <v>72</v>
      </c>
    </row>
    <row r="120" s="10" customFormat="1">
      <c r="A120" s="10"/>
      <c r="B120" s="202"/>
      <c r="C120" s="203"/>
      <c r="D120" s="197" t="s">
        <v>123</v>
      </c>
      <c r="E120" s="204" t="s">
        <v>19</v>
      </c>
      <c r="F120" s="205" t="s">
        <v>183</v>
      </c>
      <c r="G120" s="203"/>
      <c r="H120" s="206">
        <v>3800</v>
      </c>
      <c r="I120" s="207"/>
      <c r="J120" s="203"/>
      <c r="K120" s="203"/>
      <c r="L120" s="208"/>
      <c r="M120" s="209"/>
      <c r="N120" s="210"/>
      <c r="O120" s="210"/>
      <c r="P120" s="210"/>
      <c r="Q120" s="210"/>
      <c r="R120" s="210"/>
      <c r="S120" s="210"/>
      <c r="T120" s="211"/>
      <c r="U120" s="10"/>
      <c r="V120" s="10"/>
      <c r="W120" s="10"/>
      <c r="X120" s="10"/>
      <c r="Y120" s="10"/>
      <c r="Z120" s="10"/>
      <c r="AA120" s="10"/>
      <c r="AB120" s="10"/>
      <c r="AC120" s="10"/>
      <c r="AD120" s="10"/>
      <c r="AE120" s="10"/>
      <c r="AT120" s="212" t="s">
        <v>123</v>
      </c>
      <c r="AU120" s="212" t="s">
        <v>72</v>
      </c>
      <c r="AV120" s="10" t="s">
        <v>81</v>
      </c>
      <c r="AW120" s="10" t="s">
        <v>33</v>
      </c>
      <c r="AX120" s="10" t="s">
        <v>79</v>
      </c>
      <c r="AY120" s="212" t="s">
        <v>119</v>
      </c>
    </row>
    <row r="121" s="2" customFormat="1" ht="16.5" customHeight="1">
      <c r="A121" s="35"/>
      <c r="B121" s="36"/>
      <c r="C121" s="183" t="s">
        <v>189</v>
      </c>
      <c r="D121" s="183" t="s">
        <v>114</v>
      </c>
      <c r="E121" s="184" t="s">
        <v>190</v>
      </c>
      <c r="F121" s="185" t="s">
        <v>191</v>
      </c>
      <c r="G121" s="186" t="s">
        <v>136</v>
      </c>
      <c r="H121" s="187">
        <v>2</v>
      </c>
      <c r="I121" s="188"/>
      <c r="J121" s="189">
        <f>ROUND(I121*H121,2)</f>
        <v>0</v>
      </c>
      <c r="K121" s="190"/>
      <c r="L121" s="41"/>
      <c r="M121" s="191" t="s">
        <v>19</v>
      </c>
      <c r="N121" s="192" t="s">
        <v>43</v>
      </c>
      <c r="O121" s="81"/>
      <c r="P121" s="193">
        <f>O121*H121</f>
        <v>0</v>
      </c>
      <c r="Q121" s="193">
        <v>0</v>
      </c>
      <c r="R121" s="193">
        <f>Q121*H121</f>
        <v>0</v>
      </c>
      <c r="S121" s="193">
        <v>0</v>
      </c>
      <c r="T121" s="194">
        <f>S121*H121</f>
        <v>0</v>
      </c>
      <c r="U121" s="35"/>
      <c r="V121" s="35"/>
      <c r="W121" s="35"/>
      <c r="X121" s="35"/>
      <c r="Y121" s="35"/>
      <c r="Z121" s="35"/>
      <c r="AA121" s="35"/>
      <c r="AB121" s="35"/>
      <c r="AC121" s="35"/>
      <c r="AD121" s="35"/>
      <c r="AE121" s="35"/>
      <c r="AR121" s="195" t="s">
        <v>118</v>
      </c>
      <c r="AT121" s="195" t="s">
        <v>114</v>
      </c>
      <c r="AU121" s="195" t="s">
        <v>72</v>
      </c>
      <c r="AY121" s="14" t="s">
        <v>119</v>
      </c>
      <c r="BE121" s="196">
        <f>IF(N121="základní",J121,0)</f>
        <v>0</v>
      </c>
      <c r="BF121" s="196">
        <f>IF(N121="snížená",J121,0)</f>
        <v>0</v>
      </c>
      <c r="BG121" s="196">
        <f>IF(N121="zákl. přenesená",J121,0)</f>
        <v>0</v>
      </c>
      <c r="BH121" s="196">
        <f>IF(N121="sníž. přenesená",J121,0)</f>
        <v>0</v>
      </c>
      <c r="BI121" s="196">
        <f>IF(N121="nulová",J121,0)</f>
        <v>0</v>
      </c>
      <c r="BJ121" s="14" t="s">
        <v>79</v>
      </c>
      <c r="BK121" s="196">
        <f>ROUND(I121*H121,2)</f>
        <v>0</v>
      </c>
      <c r="BL121" s="14" t="s">
        <v>118</v>
      </c>
      <c r="BM121" s="195" t="s">
        <v>192</v>
      </c>
    </row>
    <row r="122" s="2" customFormat="1">
      <c r="A122" s="35"/>
      <c r="B122" s="36"/>
      <c r="C122" s="37"/>
      <c r="D122" s="197" t="s">
        <v>121</v>
      </c>
      <c r="E122" s="37"/>
      <c r="F122" s="198" t="s">
        <v>193</v>
      </c>
      <c r="G122" s="37"/>
      <c r="H122" s="37"/>
      <c r="I122" s="199"/>
      <c r="J122" s="37"/>
      <c r="K122" s="37"/>
      <c r="L122" s="41"/>
      <c r="M122" s="200"/>
      <c r="N122" s="201"/>
      <c r="O122" s="81"/>
      <c r="P122" s="81"/>
      <c r="Q122" s="81"/>
      <c r="R122" s="81"/>
      <c r="S122" s="81"/>
      <c r="T122" s="82"/>
      <c r="U122" s="35"/>
      <c r="V122" s="35"/>
      <c r="W122" s="35"/>
      <c r="X122" s="35"/>
      <c r="Y122" s="35"/>
      <c r="Z122" s="35"/>
      <c r="AA122" s="35"/>
      <c r="AB122" s="35"/>
      <c r="AC122" s="35"/>
      <c r="AD122" s="35"/>
      <c r="AE122" s="35"/>
      <c r="AT122" s="14" t="s">
        <v>121</v>
      </c>
      <c r="AU122" s="14" t="s">
        <v>72</v>
      </c>
    </row>
    <row r="123" s="2" customFormat="1">
      <c r="A123" s="35"/>
      <c r="B123" s="36"/>
      <c r="C123" s="37"/>
      <c r="D123" s="197" t="s">
        <v>170</v>
      </c>
      <c r="E123" s="37"/>
      <c r="F123" s="235" t="s">
        <v>194</v>
      </c>
      <c r="G123" s="37"/>
      <c r="H123" s="37"/>
      <c r="I123" s="199"/>
      <c r="J123" s="37"/>
      <c r="K123" s="37"/>
      <c r="L123" s="41"/>
      <c r="M123" s="200"/>
      <c r="N123" s="201"/>
      <c r="O123" s="81"/>
      <c r="P123" s="81"/>
      <c r="Q123" s="81"/>
      <c r="R123" s="81"/>
      <c r="S123" s="81"/>
      <c r="T123" s="82"/>
      <c r="U123" s="35"/>
      <c r="V123" s="35"/>
      <c r="W123" s="35"/>
      <c r="X123" s="35"/>
      <c r="Y123" s="35"/>
      <c r="Z123" s="35"/>
      <c r="AA123" s="35"/>
      <c r="AB123" s="35"/>
      <c r="AC123" s="35"/>
      <c r="AD123" s="35"/>
      <c r="AE123" s="35"/>
      <c r="AT123" s="14" t="s">
        <v>170</v>
      </c>
      <c r="AU123" s="14" t="s">
        <v>72</v>
      </c>
    </row>
    <row r="124" s="2" customFormat="1" ht="16.5" customHeight="1">
      <c r="A124" s="35"/>
      <c r="B124" s="36"/>
      <c r="C124" s="183" t="s">
        <v>195</v>
      </c>
      <c r="D124" s="183" t="s">
        <v>114</v>
      </c>
      <c r="E124" s="184" t="s">
        <v>196</v>
      </c>
      <c r="F124" s="185" t="s">
        <v>197</v>
      </c>
      <c r="G124" s="186" t="s">
        <v>180</v>
      </c>
      <c r="H124" s="187">
        <v>9.5999999999999996</v>
      </c>
      <c r="I124" s="188"/>
      <c r="J124" s="189">
        <f>ROUND(I124*H124,2)</f>
        <v>0</v>
      </c>
      <c r="K124" s="190"/>
      <c r="L124" s="41"/>
      <c r="M124" s="191" t="s">
        <v>19</v>
      </c>
      <c r="N124" s="192" t="s">
        <v>43</v>
      </c>
      <c r="O124" s="81"/>
      <c r="P124" s="193">
        <f>O124*H124</f>
        <v>0</v>
      </c>
      <c r="Q124" s="193">
        <v>0</v>
      </c>
      <c r="R124" s="193">
        <f>Q124*H124</f>
        <v>0</v>
      </c>
      <c r="S124" s="193">
        <v>0</v>
      </c>
      <c r="T124" s="194">
        <f>S124*H124</f>
        <v>0</v>
      </c>
      <c r="U124" s="35"/>
      <c r="V124" s="35"/>
      <c r="W124" s="35"/>
      <c r="X124" s="35"/>
      <c r="Y124" s="35"/>
      <c r="Z124" s="35"/>
      <c r="AA124" s="35"/>
      <c r="AB124" s="35"/>
      <c r="AC124" s="35"/>
      <c r="AD124" s="35"/>
      <c r="AE124" s="35"/>
      <c r="AR124" s="195" t="s">
        <v>118</v>
      </c>
      <c r="AT124" s="195" t="s">
        <v>114</v>
      </c>
      <c r="AU124" s="195" t="s">
        <v>72</v>
      </c>
      <c r="AY124" s="14" t="s">
        <v>119</v>
      </c>
      <c r="BE124" s="196">
        <f>IF(N124="základní",J124,0)</f>
        <v>0</v>
      </c>
      <c r="BF124" s="196">
        <f>IF(N124="snížená",J124,0)</f>
        <v>0</v>
      </c>
      <c r="BG124" s="196">
        <f>IF(N124="zákl. přenesená",J124,0)</f>
        <v>0</v>
      </c>
      <c r="BH124" s="196">
        <f>IF(N124="sníž. přenesená",J124,0)</f>
        <v>0</v>
      </c>
      <c r="BI124" s="196">
        <f>IF(N124="nulová",J124,0)</f>
        <v>0</v>
      </c>
      <c r="BJ124" s="14" t="s">
        <v>79</v>
      </c>
      <c r="BK124" s="196">
        <f>ROUND(I124*H124,2)</f>
        <v>0</v>
      </c>
      <c r="BL124" s="14" t="s">
        <v>118</v>
      </c>
      <c r="BM124" s="195" t="s">
        <v>198</v>
      </c>
    </row>
    <row r="125" s="2" customFormat="1">
      <c r="A125" s="35"/>
      <c r="B125" s="36"/>
      <c r="C125" s="37"/>
      <c r="D125" s="197" t="s">
        <v>121</v>
      </c>
      <c r="E125" s="37"/>
      <c r="F125" s="198" t="s">
        <v>199</v>
      </c>
      <c r="G125" s="37"/>
      <c r="H125" s="37"/>
      <c r="I125" s="199"/>
      <c r="J125" s="37"/>
      <c r="K125" s="37"/>
      <c r="L125" s="41"/>
      <c r="M125" s="200"/>
      <c r="N125" s="201"/>
      <c r="O125" s="81"/>
      <c r="P125" s="81"/>
      <c r="Q125" s="81"/>
      <c r="R125" s="81"/>
      <c r="S125" s="81"/>
      <c r="T125" s="82"/>
      <c r="U125" s="35"/>
      <c r="V125" s="35"/>
      <c r="W125" s="35"/>
      <c r="X125" s="35"/>
      <c r="Y125" s="35"/>
      <c r="Z125" s="35"/>
      <c r="AA125" s="35"/>
      <c r="AB125" s="35"/>
      <c r="AC125" s="35"/>
      <c r="AD125" s="35"/>
      <c r="AE125" s="35"/>
      <c r="AT125" s="14" t="s">
        <v>121</v>
      </c>
      <c r="AU125" s="14" t="s">
        <v>72</v>
      </c>
    </row>
    <row r="126" s="10" customFormat="1">
      <c r="A126" s="10"/>
      <c r="B126" s="202"/>
      <c r="C126" s="203"/>
      <c r="D126" s="197" t="s">
        <v>123</v>
      </c>
      <c r="E126" s="204" t="s">
        <v>19</v>
      </c>
      <c r="F126" s="205" t="s">
        <v>200</v>
      </c>
      <c r="G126" s="203"/>
      <c r="H126" s="206">
        <v>9.5999999999999996</v>
      </c>
      <c r="I126" s="207"/>
      <c r="J126" s="203"/>
      <c r="K126" s="203"/>
      <c r="L126" s="208"/>
      <c r="M126" s="209"/>
      <c r="N126" s="210"/>
      <c r="O126" s="210"/>
      <c r="P126" s="210"/>
      <c r="Q126" s="210"/>
      <c r="R126" s="210"/>
      <c r="S126" s="210"/>
      <c r="T126" s="211"/>
      <c r="U126" s="10"/>
      <c r="V126" s="10"/>
      <c r="W126" s="10"/>
      <c r="X126" s="10"/>
      <c r="Y126" s="10"/>
      <c r="Z126" s="10"/>
      <c r="AA126" s="10"/>
      <c r="AB126" s="10"/>
      <c r="AC126" s="10"/>
      <c r="AD126" s="10"/>
      <c r="AE126" s="10"/>
      <c r="AT126" s="212" t="s">
        <v>123</v>
      </c>
      <c r="AU126" s="212" t="s">
        <v>72</v>
      </c>
      <c r="AV126" s="10" t="s">
        <v>81</v>
      </c>
      <c r="AW126" s="10" t="s">
        <v>33</v>
      </c>
      <c r="AX126" s="10" t="s">
        <v>79</v>
      </c>
      <c r="AY126" s="212" t="s">
        <v>119</v>
      </c>
    </row>
    <row r="127" s="2" customFormat="1" ht="16.5" customHeight="1">
      <c r="A127" s="35"/>
      <c r="B127" s="36"/>
      <c r="C127" s="183" t="s">
        <v>201</v>
      </c>
      <c r="D127" s="183" t="s">
        <v>114</v>
      </c>
      <c r="E127" s="184" t="s">
        <v>202</v>
      </c>
      <c r="F127" s="185" t="s">
        <v>203</v>
      </c>
      <c r="G127" s="186" t="s">
        <v>180</v>
      </c>
      <c r="H127" s="187">
        <v>9.5999999999999996</v>
      </c>
      <c r="I127" s="188"/>
      <c r="J127" s="189">
        <f>ROUND(I127*H127,2)</f>
        <v>0</v>
      </c>
      <c r="K127" s="190"/>
      <c r="L127" s="41"/>
      <c r="M127" s="191" t="s">
        <v>19</v>
      </c>
      <c r="N127" s="192" t="s">
        <v>43</v>
      </c>
      <c r="O127" s="81"/>
      <c r="P127" s="193">
        <f>O127*H127</f>
        <v>0</v>
      </c>
      <c r="Q127" s="193">
        <v>0</v>
      </c>
      <c r="R127" s="193">
        <f>Q127*H127</f>
        <v>0</v>
      </c>
      <c r="S127" s="193">
        <v>0</v>
      </c>
      <c r="T127" s="194">
        <f>S127*H127</f>
        <v>0</v>
      </c>
      <c r="U127" s="35"/>
      <c r="V127" s="35"/>
      <c r="W127" s="35"/>
      <c r="X127" s="35"/>
      <c r="Y127" s="35"/>
      <c r="Z127" s="35"/>
      <c r="AA127" s="35"/>
      <c r="AB127" s="35"/>
      <c r="AC127" s="35"/>
      <c r="AD127" s="35"/>
      <c r="AE127" s="35"/>
      <c r="AR127" s="195" t="s">
        <v>118</v>
      </c>
      <c r="AT127" s="195" t="s">
        <v>114</v>
      </c>
      <c r="AU127" s="195" t="s">
        <v>72</v>
      </c>
      <c r="AY127" s="14" t="s">
        <v>119</v>
      </c>
      <c r="BE127" s="196">
        <f>IF(N127="základní",J127,0)</f>
        <v>0</v>
      </c>
      <c r="BF127" s="196">
        <f>IF(N127="snížená",J127,0)</f>
        <v>0</v>
      </c>
      <c r="BG127" s="196">
        <f>IF(N127="zákl. přenesená",J127,0)</f>
        <v>0</v>
      </c>
      <c r="BH127" s="196">
        <f>IF(N127="sníž. přenesená",J127,0)</f>
        <v>0</v>
      </c>
      <c r="BI127" s="196">
        <f>IF(N127="nulová",J127,0)</f>
        <v>0</v>
      </c>
      <c r="BJ127" s="14" t="s">
        <v>79</v>
      </c>
      <c r="BK127" s="196">
        <f>ROUND(I127*H127,2)</f>
        <v>0</v>
      </c>
      <c r="BL127" s="14" t="s">
        <v>118</v>
      </c>
      <c r="BM127" s="195" t="s">
        <v>204</v>
      </c>
    </row>
    <row r="128" s="2" customFormat="1">
      <c r="A128" s="35"/>
      <c r="B128" s="36"/>
      <c r="C128" s="37"/>
      <c r="D128" s="197" t="s">
        <v>121</v>
      </c>
      <c r="E128" s="37"/>
      <c r="F128" s="198" t="s">
        <v>205</v>
      </c>
      <c r="G128" s="37"/>
      <c r="H128" s="37"/>
      <c r="I128" s="199"/>
      <c r="J128" s="37"/>
      <c r="K128" s="37"/>
      <c r="L128" s="41"/>
      <c r="M128" s="200"/>
      <c r="N128" s="201"/>
      <c r="O128" s="81"/>
      <c r="P128" s="81"/>
      <c r="Q128" s="81"/>
      <c r="R128" s="81"/>
      <c r="S128" s="81"/>
      <c r="T128" s="82"/>
      <c r="U128" s="35"/>
      <c r="V128" s="35"/>
      <c r="W128" s="35"/>
      <c r="X128" s="35"/>
      <c r="Y128" s="35"/>
      <c r="Z128" s="35"/>
      <c r="AA128" s="35"/>
      <c r="AB128" s="35"/>
      <c r="AC128" s="35"/>
      <c r="AD128" s="35"/>
      <c r="AE128" s="35"/>
      <c r="AT128" s="14" t="s">
        <v>121</v>
      </c>
      <c r="AU128" s="14" t="s">
        <v>72</v>
      </c>
    </row>
    <row r="129" s="10" customFormat="1">
      <c r="A129" s="10"/>
      <c r="B129" s="202"/>
      <c r="C129" s="203"/>
      <c r="D129" s="197" t="s">
        <v>123</v>
      </c>
      <c r="E129" s="204" t="s">
        <v>19</v>
      </c>
      <c r="F129" s="205" t="s">
        <v>200</v>
      </c>
      <c r="G129" s="203"/>
      <c r="H129" s="206">
        <v>9.5999999999999996</v>
      </c>
      <c r="I129" s="207"/>
      <c r="J129" s="203"/>
      <c r="K129" s="203"/>
      <c r="L129" s="208"/>
      <c r="M129" s="209"/>
      <c r="N129" s="210"/>
      <c r="O129" s="210"/>
      <c r="P129" s="210"/>
      <c r="Q129" s="210"/>
      <c r="R129" s="210"/>
      <c r="S129" s="210"/>
      <c r="T129" s="211"/>
      <c r="U129" s="10"/>
      <c r="V129" s="10"/>
      <c r="W129" s="10"/>
      <c r="X129" s="10"/>
      <c r="Y129" s="10"/>
      <c r="Z129" s="10"/>
      <c r="AA129" s="10"/>
      <c r="AB129" s="10"/>
      <c r="AC129" s="10"/>
      <c r="AD129" s="10"/>
      <c r="AE129" s="10"/>
      <c r="AT129" s="212" t="s">
        <v>123</v>
      </c>
      <c r="AU129" s="212" t="s">
        <v>72</v>
      </c>
      <c r="AV129" s="10" t="s">
        <v>81</v>
      </c>
      <c r="AW129" s="10" t="s">
        <v>33</v>
      </c>
      <c r="AX129" s="10" t="s">
        <v>79</v>
      </c>
      <c r="AY129" s="212" t="s">
        <v>119</v>
      </c>
    </row>
    <row r="130" s="2" customFormat="1" ht="16.5" customHeight="1">
      <c r="A130" s="35"/>
      <c r="B130" s="36"/>
      <c r="C130" s="183" t="s">
        <v>8</v>
      </c>
      <c r="D130" s="183" t="s">
        <v>114</v>
      </c>
      <c r="E130" s="184" t="s">
        <v>206</v>
      </c>
      <c r="F130" s="185" t="s">
        <v>207</v>
      </c>
      <c r="G130" s="186" t="s">
        <v>129</v>
      </c>
      <c r="H130" s="187">
        <v>6.5</v>
      </c>
      <c r="I130" s="188"/>
      <c r="J130" s="189">
        <f>ROUND(I130*H130,2)</f>
        <v>0</v>
      </c>
      <c r="K130" s="190"/>
      <c r="L130" s="41"/>
      <c r="M130" s="191" t="s">
        <v>19</v>
      </c>
      <c r="N130" s="192" t="s">
        <v>43</v>
      </c>
      <c r="O130" s="81"/>
      <c r="P130" s="193">
        <f>O130*H130</f>
        <v>0</v>
      </c>
      <c r="Q130" s="193">
        <v>0</v>
      </c>
      <c r="R130" s="193">
        <f>Q130*H130</f>
        <v>0</v>
      </c>
      <c r="S130" s="193">
        <v>0</v>
      </c>
      <c r="T130" s="194">
        <f>S130*H130</f>
        <v>0</v>
      </c>
      <c r="U130" s="35"/>
      <c r="V130" s="35"/>
      <c r="W130" s="35"/>
      <c r="X130" s="35"/>
      <c r="Y130" s="35"/>
      <c r="Z130" s="35"/>
      <c r="AA130" s="35"/>
      <c r="AB130" s="35"/>
      <c r="AC130" s="35"/>
      <c r="AD130" s="35"/>
      <c r="AE130" s="35"/>
      <c r="AR130" s="195" t="s">
        <v>118</v>
      </c>
      <c r="AT130" s="195" t="s">
        <v>114</v>
      </c>
      <c r="AU130" s="195" t="s">
        <v>72</v>
      </c>
      <c r="AY130" s="14" t="s">
        <v>119</v>
      </c>
      <c r="BE130" s="196">
        <f>IF(N130="základní",J130,0)</f>
        <v>0</v>
      </c>
      <c r="BF130" s="196">
        <f>IF(N130="snížená",J130,0)</f>
        <v>0</v>
      </c>
      <c r="BG130" s="196">
        <f>IF(N130="zákl. přenesená",J130,0)</f>
        <v>0</v>
      </c>
      <c r="BH130" s="196">
        <f>IF(N130="sníž. přenesená",J130,0)</f>
        <v>0</v>
      </c>
      <c r="BI130" s="196">
        <f>IF(N130="nulová",J130,0)</f>
        <v>0</v>
      </c>
      <c r="BJ130" s="14" t="s">
        <v>79</v>
      </c>
      <c r="BK130" s="196">
        <f>ROUND(I130*H130,2)</f>
        <v>0</v>
      </c>
      <c r="BL130" s="14" t="s">
        <v>118</v>
      </c>
      <c r="BM130" s="195" t="s">
        <v>208</v>
      </c>
    </row>
    <row r="131" s="2" customFormat="1">
      <c r="A131" s="35"/>
      <c r="B131" s="36"/>
      <c r="C131" s="37"/>
      <c r="D131" s="197" t="s">
        <v>121</v>
      </c>
      <c r="E131" s="37"/>
      <c r="F131" s="198" t="s">
        <v>209</v>
      </c>
      <c r="G131" s="37"/>
      <c r="H131" s="37"/>
      <c r="I131" s="199"/>
      <c r="J131" s="37"/>
      <c r="K131" s="37"/>
      <c r="L131" s="41"/>
      <c r="M131" s="200"/>
      <c r="N131" s="201"/>
      <c r="O131" s="81"/>
      <c r="P131" s="81"/>
      <c r="Q131" s="81"/>
      <c r="R131" s="81"/>
      <c r="S131" s="81"/>
      <c r="T131" s="82"/>
      <c r="U131" s="35"/>
      <c r="V131" s="35"/>
      <c r="W131" s="35"/>
      <c r="X131" s="35"/>
      <c r="Y131" s="35"/>
      <c r="Z131" s="35"/>
      <c r="AA131" s="35"/>
      <c r="AB131" s="35"/>
      <c r="AC131" s="35"/>
      <c r="AD131" s="35"/>
      <c r="AE131" s="35"/>
      <c r="AT131" s="14" t="s">
        <v>121</v>
      </c>
      <c r="AU131" s="14" t="s">
        <v>72</v>
      </c>
    </row>
    <row r="132" s="10" customFormat="1">
      <c r="A132" s="10"/>
      <c r="B132" s="202"/>
      <c r="C132" s="203"/>
      <c r="D132" s="197" t="s">
        <v>123</v>
      </c>
      <c r="E132" s="204" t="s">
        <v>19</v>
      </c>
      <c r="F132" s="205" t="s">
        <v>210</v>
      </c>
      <c r="G132" s="203"/>
      <c r="H132" s="206">
        <v>6.5</v>
      </c>
      <c r="I132" s="207"/>
      <c r="J132" s="203"/>
      <c r="K132" s="203"/>
      <c r="L132" s="208"/>
      <c r="M132" s="209"/>
      <c r="N132" s="210"/>
      <c r="O132" s="210"/>
      <c r="P132" s="210"/>
      <c r="Q132" s="210"/>
      <c r="R132" s="210"/>
      <c r="S132" s="210"/>
      <c r="T132" s="211"/>
      <c r="U132" s="10"/>
      <c r="V132" s="10"/>
      <c r="W132" s="10"/>
      <c r="X132" s="10"/>
      <c r="Y132" s="10"/>
      <c r="Z132" s="10"/>
      <c r="AA132" s="10"/>
      <c r="AB132" s="10"/>
      <c r="AC132" s="10"/>
      <c r="AD132" s="10"/>
      <c r="AE132" s="10"/>
      <c r="AT132" s="212" t="s">
        <v>123</v>
      </c>
      <c r="AU132" s="212" t="s">
        <v>72</v>
      </c>
      <c r="AV132" s="10" t="s">
        <v>81</v>
      </c>
      <c r="AW132" s="10" t="s">
        <v>33</v>
      </c>
      <c r="AX132" s="10" t="s">
        <v>79</v>
      </c>
      <c r="AY132" s="212" t="s">
        <v>119</v>
      </c>
    </row>
    <row r="133" s="2" customFormat="1" ht="16.5" customHeight="1">
      <c r="A133" s="35"/>
      <c r="B133" s="36"/>
      <c r="C133" s="183" t="s">
        <v>211</v>
      </c>
      <c r="D133" s="183" t="s">
        <v>114</v>
      </c>
      <c r="E133" s="184" t="s">
        <v>212</v>
      </c>
      <c r="F133" s="185" t="s">
        <v>213</v>
      </c>
      <c r="G133" s="186" t="s">
        <v>148</v>
      </c>
      <c r="H133" s="187">
        <v>2802.375</v>
      </c>
      <c r="I133" s="188"/>
      <c r="J133" s="189">
        <f>ROUND(I133*H133,2)</f>
        <v>0</v>
      </c>
      <c r="K133" s="190"/>
      <c r="L133" s="41"/>
      <c r="M133" s="191" t="s">
        <v>19</v>
      </c>
      <c r="N133" s="192" t="s">
        <v>43</v>
      </c>
      <c r="O133" s="81"/>
      <c r="P133" s="193">
        <f>O133*H133</f>
        <v>0</v>
      </c>
      <c r="Q133" s="193">
        <v>0</v>
      </c>
      <c r="R133" s="193">
        <f>Q133*H133</f>
        <v>0</v>
      </c>
      <c r="S133" s="193">
        <v>0</v>
      </c>
      <c r="T133" s="194">
        <f>S133*H133</f>
        <v>0</v>
      </c>
      <c r="U133" s="35"/>
      <c r="V133" s="35"/>
      <c r="W133" s="35"/>
      <c r="X133" s="35"/>
      <c r="Y133" s="35"/>
      <c r="Z133" s="35"/>
      <c r="AA133" s="35"/>
      <c r="AB133" s="35"/>
      <c r="AC133" s="35"/>
      <c r="AD133" s="35"/>
      <c r="AE133" s="35"/>
      <c r="AR133" s="195" t="s">
        <v>214</v>
      </c>
      <c r="AT133" s="195" t="s">
        <v>114</v>
      </c>
      <c r="AU133" s="195" t="s">
        <v>72</v>
      </c>
      <c r="AY133" s="14" t="s">
        <v>119</v>
      </c>
      <c r="BE133" s="196">
        <f>IF(N133="základní",J133,0)</f>
        <v>0</v>
      </c>
      <c r="BF133" s="196">
        <f>IF(N133="snížená",J133,0)</f>
        <v>0</v>
      </c>
      <c r="BG133" s="196">
        <f>IF(N133="zákl. přenesená",J133,0)</f>
        <v>0</v>
      </c>
      <c r="BH133" s="196">
        <f>IF(N133="sníž. přenesená",J133,0)</f>
        <v>0</v>
      </c>
      <c r="BI133" s="196">
        <f>IF(N133="nulová",J133,0)</f>
        <v>0</v>
      </c>
      <c r="BJ133" s="14" t="s">
        <v>79</v>
      </c>
      <c r="BK133" s="196">
        <f>ROUND(I133*H133,2)</f>
        <v>0</v>
      </c>
      <c r="BL133" s="14" t="s">
        <v>214</v>
      </c>
      <c r="BM133" s="195" t="s">
        <v>215</v>
      </c>
    </row>
    <row r="134" s="2" customFormat="1">
      <c r="A134" s="35"/>
      <c r="B134" s="36"/>
      <c r="C134" s="37"/>
      <c r="D134" s="197" t="s">
        <v>121</v>
      </c>
      <c r="E134" s="37"/>
      <c r="F134" s="198" t="s">
        <v>216</v>
      </c>
      <c r="G134" s="37"/>
      <c r="H134" s="37"/>
      <c r="I134" s="199"/>
      <c r="J134" s="37"/>
      <c r="K134" s="37"/>
      <c r="L134" s="41"/>
      <c r="M134" s="200"/>
      <c r="N134" s="201"/>
      <c r="O134" s="81"/>
      <c r="P134" s="81"/>
      <c r="Q134" s="81"/>
      <c r="R134" s="81"/>
      <c r="S134" s="81"/>
      <c r="T134" s="82"/>
      <c r="U134" s="35"/>
      <c r="V134" s="35"/>
      <c r="W134" s="35"/>
      <c r="X134" s="35"/>
      <c r="Y134" s="35"/>
      <c r="Z134" s="35"/>
      <c r="AA134" s="35"/>
      <c r="AB134" s="35"/>
      <c r="AC134" s="35"/>
      <c r="AD134" s="35"/>
      <c r="AE134" s="35"/>
      <c r="AT134" s="14" t="s">
        <v>121</v>
      </c>
      <c r="AU134" s="14" t="s">
        <v>72</v>
      </c>
    </row>
    <row r="135" s="10" customFormat="1">
      <c r="A135" s="10"/>
      <c r="B135" s="202"/>
      <c r="C135" s="203"/>
      <c r="D135" s="197" t="s">
        <v>123</v>
      </c>
      <c r="E135" s="204" t="s">
        <v>19</v>
      </c>
      <c r="F135" s="205" t="s">
        <v>217</v>
      </c>
      <c r="G135" s="203"/>
      <c r="H135" s="206">
        <v>2802.375</v>
      </c>
      <c r="I135" s="207"/>
      <c r="J135" s="203"/>
      <c r="K135" s="203"/>
      <c r="L135" s="208"/>
      <c r="M135" s="209"/>
      <c r="N135" s="210"/>
      <c r="O135" s="210"/>
      <c r="P135" s="210"/>
      <c r="Q135" s="210"/>
      <c r="R135" s="210"/>
      <c r="S135" s="210"/>
      <c r="T135" s="211"/>
      <c r="U135" s="10"/>
      <c r="V135" s="10"/>
      <c r="W135" s="10"/>
      <c r="X135" s="10"/>
      <c r="Y135" s="10"/>
      <c r="Z135" s="10"/>
      <c r="AA135" s="10"/>
      <c r="AB135" s="10"/>
      <c r="AC135" s="10"/>
      <c r="AD135" s="10"/>
      <c r="AE135" s="10"/>
      <c r="AT135" s="212" t="s">
        <v>123</v>
      </c>
      <c r="AU135" s="212" t="s">
        <v>72</v>
      </c>
      <c r="AV135" s="10" t="s">
        <v>81</v>
      </c>
      <c r="AW135" s="10" t="s">
        <v>33</v>
      </c>
      <c r="AX135" s="10" t="s">
        <v>79</v>
      </c>
      <c r="AY135" s="212" t="s">
        <v>119</v>
      </c>
    </row>
    <row r="136" s="2" customFormat="1" ht="16.5" customHeight="1">
      <c r="A136" s="35"/>
      <c r="B136" s="36"/>
      <c r="C136" s="183" t="s">
        <v>218</v>
      </c>
      <c r="D136" s="183" t="s">
        <v>114</v>
      </c>
      <c r="E136" s="184" t="s">
        <v>219</v>
      </c>
      <c r="F136" s="185" t="s">
        <v>220</v>
      </c>
      <c r="G136" s="186" t="s">
        <v>167</v>
      </c>
      <c r="H136" s="187">
        <v>7</v>
      </c>
      <c r="I136" s="188"/>
      <c r="J136" s="189">
        <f>ROUND(I136*H136,2)</f>
        <v>0</v>
      </c>
      <c r="K136" s="190"/>
      <c r="L136" s="41"/>
      <c r="M136" s="191" t="s">
        <v>19</v>
      </c>
      <c r="N136" s="192" t="s">
        <v>43</v>
      </c>
      <c r="O136" s="81"/>
      <c r="P136" s="193">
        <f>O136*H136</f>
        <v>0</v>
      </c>
      <c r="Q136" s="193">
        <v>0</v>
      </c>
      <c r="R136" s="193">
        <f>Q136*H136</f>
        <v>0</v>
      </c>
      <c r="S136" s="193">
        <v>0</v>
      </c>
      <c r="T136" s="194">
        <f>S136*H136</f>
        <v>0</v>
      </c>
      <c r="U136" s="35"/>
      <c r="V136" s="35"/>
      <c r="W136" s="35"/>
      <c r="X136" s="35"/>
      <c r="Y136" s="35"/>
      <c r="Z136" s="35"/>
      <c r="AA136" s="35"/>
      <c r="AB136" s="35"/>
      <c r="AC136" s="35"/>
      <c r="AD136" s="35"/>
      <c r="AE136" s="35"/>
      <c r="AR136" s="195" t="s">
        <v>214</v>
      </c>
      <c r="AT136" s="195" t="s">
        <v>114</v>
      </c>
      <c r="AU136" s="195" t="s">
        <v>72</v>
      </c>
      <c r="AY136" s="14" t="s">
        <v>119</v>
      </c>
      <c r="BE136" s="196">
        <f>IF(N136="základní",J136,0)</f>
        <v>0</v>
      </c>
      <c r="BF136" s="196">
        <f>IF(N136="snížená",J136,0)</f>
        <v>0</v>
      </c>
      <c r="BG136" s="196">
        <f>IF(N136="zákl. přenesená",J136,0)</f>
        <v>0</v>
      </c>
      <c r="BH136" s="196">
        <f>IF(N136="sníž. přenesená",J136,0)</f>
        <v>0</v>
      </c>
      <c r="BI136" s="196">
        <f>IF(N136="nulová",J136,0)</f>
        <v>0</v>
      </c>
      <c r="BJ136" s="14" t="s">
        <v>79</v>
      </c>
      <c r="BK136" s="196">
        <f>ROUND(I136*H136,2)</f>
        <v>0</v>
      </c>
      <c r="BL136" s="14" t="s">
        <v>214</v>
      </c>
      <c r="BM136" s="195" t="s">
        <v>221</v>
      </c>
    </row>
    <row r="137" s="2" customFormat="1">
      <c r="A137" s="35"/>
      <c r="B137" s="36"/>
      <c r="C137" s="37"/>
      <c r="D137" s="197" t="s">
        <v>121</v>
      </c>
      <c r="E137" s="37"/>
      <c r="F137" s="198" t="s">
        <v>222</v>
      </c>
      <c r="G137" s="37"/>
      <c r="H137" s="37"/>
      <c r="I137" s="199"/>
      <c r="J137" s="37"/>
      <c r="K137" s="37"/>
      <c r="L137" s="41"/>
      <c r="M137" s="200"/>
      <c r="N137" s="201"/>
      <c r="O137" s="81"/>
      <c r="P137" s="81"/>
      <c r="Q137" s="81"/>
      <c r="R137" s="81"/>
      <c r="S137" s="81"/>
      <c r="T137" s="82"/>
      <c r="U137" s="35"/>
      <c r="V137" s="35"/>
      <c r="W137" s="35"/>
      <c r="X137" s="35"/>
      <c r="Y137" s="35"/>
      <c r="Z137" s="35"/>
      <c r="AA137" s="35"/>
      <c r="AB137" s="35"/>
      <c r="AC137" s="35"/>
      <c r="AD137" s="35"/>
      <c r="AE137" s="35"/>
      <c r="AT137" s="14" t="s">
        <v>121</v>
      </c>
      <c r="AU137" s="14" t="s">
        <v>72</v>
      </c>
    </row>
    <row r="138" s="10" customFormat="1">
      <c r="A138" s="10"/>
      <c r="B138" s="202"/>
      <c r="C138" s="203"/>
      <c r="D138" s="197" t="s">
        <v>123</v>
      </c>
      <c r="E138" s="204" t="s">
        <v>19</v>
      </c>
      <c r="F138" s="205" t="s">
        <v>223</v>
      </c>
      <c r="G138" s="203"/>
      <c r="H138" s="206">
        <v>7</v>
      </c>
      <c r="I138" s="207"/>
      <c r="J138" s="203"/>
      <c r="K138" s="203"/>
      <c r="L138" s="208"/>
      <c r="M138" s="209"/>
      <c r="N138" s="210"/>
      <c r="O138" s="210"/>
      <c r="P138" s="210"/>
      <c r="Q138" s="210"/>
      <c r="R138" s="210"/>
      <c r="S138" s="210"/>
      <c r="T138" s="211"/>
      <c r="U138" s="10"/>
      <c r="V138" s="10"/>
      <c r="W138" s="10"/>
      <c r="X138" s="10"/>
      <c r="Y138" s="10"/>
      <c r="Z138" s="10"/>
      <c r="AA138" s="10"/>
      <c r="AB138" s="10"/>
      <c r="AC138" s="10"/>
      <c r="AD138" s="10"/>
      <c r="AE138" s="10"/>
      <c r="AT138" s="212" t="s">
        <v>123</v>
      </c>
      <c r="AU138" s="212" t="s">
        <v>72</v>
      </c>
      <c r="AV138" s="10" t="s">
        <v>81</v>
      </c>
      <c r="AW138" s="10" t="s">
        <v>33</v>
      </c>
      <c r="AX138" s="10" t="s">
        <v>79</v>
      </c>
      <c r="AY138" s="212" t="s">
        <v>119</v>
      </c>
    </row>
    <row r="139" s="2" customFormat="1" ht="24.15" customHeight="1">
      <c r="A139" s="35"/>
      <c r="B139" s="36"/>
      <c r="C139" s="183" t="s">
        <v>224</v>
      </c>
      <c r="D139" s="183" t="s">
        <v>114</v>
      </c>
      <c r="E139" s="184" t="s">
        <v>225</v>
      </c>
      <c r="F139" s="185" t="s">
        <v>226</v>
      </c>
      <c r="G139" s="186" t="s">
        <v>148</v>
      </c>
      <c r="H139" s="187">
        <v>2802.375</v>
      </c>
      <c r="I139" s="188"/>
      <c r="J139" s="189">
        <f>ROUND(I139*H139,2)</f>
        <v>0</v>
      </c>
      <c r="K139" s="190"/>
      <c r="L139" s="41"/>
      <c r="M139" s="191" t="s">
        <v>19</v>
      </c>
      <c r="N139" s="192" t="s">
        <v>43</v>
      </c>
      <c r="O139" s="81"/>
      <c r="P139" s="193">
        <f>O139*H139</f>
        <v>0</v>
      </c>
      <c r="Q139" s="193">
        <v>0</v>
      </c>
      <c r="R139" s="193">
        <f>Q139*H139</f>
        <v>0</v>
      </c>
      <c r="S139" s="193">
        <v>0</v>
      </c>
      <c r="T139" s="194">
        <f>S139*H139</f>
        <v>0</v>
      </c>
      <c r="U139" s="35"/>
      <c r="V139" s="35"/>
      <c r="W139" s="35"/>
      <c r="X139" s="35"/>
      <c r="Y139" s="35"/>
      <c r="Z139" s="35"/>
      <c r="AA139" s="35"/>
      <c r="AB139" s="35"/>
      <c r="AC139" s="35"/>
      <c r="AD139" s="35"/>
      <c r="AE139" s="35"/>
      <c r="AR139" s="195" t="s">
        <v>214</v>
      </c>
      <c r="AT139" s="195" t="s">
        <v>114</v>
      </c>
      <c r="AU139" s="195" t="s">
        <v>72</v>
      </c>
      <c r="AY139" s="14" t="s">
        <v>119</v>
      </c>
      <c r="BE139" s="196">
        <f>IF(N139="základní",J139,0)</f>
        <v>0</v>
      </c>
      <c r="BF139" s="196">
        <f>IF(N139="snížená",J139,0)</f>
        <v>0</v>
      </c>
      <c r="BG139" s="196">
        <f>IF(N139="zákl. přenesená",J139,0)</f>
        <v>0</v>
      </c>
      <c r="BH139" s="196">
        <f>IF(N139="sníž. přenesená",J139,0)</f>
        <v>0</v>
      </c>
      <c r="BI139" s="196">
        <f>IF(N139="nulová",J139,0)</f>
        <v>0</v>
      </c>
      <c r="BJ139" s="14" t="s">
        <v>79</v>
      </c>
      <c r="BK139" s="196">
        <f>ROUND(I139*H139,2)</f>
        <v>0</v>
      </c>
      <c r="BL139" s="14" t="s">
        <v>214</v>
      </c>
      <c r="BM139" s="195" t="s">
        <v>227</v>
      </c>
    </row>
    <row r="140" s="2" customFormat="1">
      <c r="A140" s="35"/>
      <c r="B140" s="36"/>
      <c r="C140" s="37"/>
      <c r="D140" s="197" t="s">
        <v>121</v>
      </c>
      <c r="E140" s="37"/>
      <c r="F140" s="198" t="s">
        <v>228</v>
      </c>
      <c r="G140" s="37"/>
      <c r="H140" s="37"/>
      <c r="I140" s="199"/>
      <c r="J140" s="37"/>
      <c r="K140" s="37"/>
      <c r="L140" s="41"/>
      <c r="M140" s="200"/>
      <c r="N140" s="201"/>
      <c r="O140" s="81"/>
      <c r="P140" s="81"/>
      <c r="Q140" s="81"/>
      <c r="R140" s="81"/>
      <c r="S140" s="81"/>
      <c r="T140" s="82"/>
      <c r="U140" s="35"/>
      <c r="V140" s="35"/>
      <c r="W140" s="35"/>
      <c r="X140" s="35"/>
      <c r="Y140" s="35"/>
      <c r="Z140" s="35"/>
      <c r="AA140" s="35"/>
      <c r="AB140" s="35"/>
      <c r="AC140" s="35"/>
      <c r="AD140" s="35"/>
      <c r="AE140" s="35"/>
      <c r="AT140" s="14" t="s">
        <v>121</v>
      </c>
      <c r="AU140" s="14" t="s">
        <v>72</v>
      </c>
    </row>
    <row r="141" s="10" customFormat="1">
      <c r="A141" s="10"/>
      <c r="B141" s="202"/>
      <c r="C141" s="203"/>
      <c r="D141" s="197" t="s">
        <v>123</v>
      </c>
      <c r="E141" s="204" t="s">
        <v>19</v>
      </c>
      <c r="F141" s="205" t="s">
        <v>229</v>
      </c>
      <c r="G141" s="203"/>
      <c r="H141" s="206">
        <v>2802.375</v>
      </c>
      <c r="I141" s="207"/>
      <c r="J141" s="203"/>
      <c r="K141" s="203"/>
      <c r="L141" s="208"/>
      <c r="M141" s="209"/>
      <c r="N141" s="210"/>
      <c r="O141" s="210"/>
      <c r="P141" s="210"/>
      <c r="Q141" s="210"/>
      <c r="R141" s="210"/>
      <c r="S141" s="210"/>
      <c r="T141" s="211"/>
      <c r="U141" s="10"/>
      <c r="V141" s="10"/>
      <c r="W141" s="10"/>
      <c r="X141" s="10"/>
      <c r="Y141" s="10"/>
      <c r="Z141" s="10"/>
      <c r="AA141" s="10"/>
      <c r="AB141" s="10"/>
      <c r="AC141" s="10"/>
      <c r="AD141" s="10"/>
      <c r="AE141" s="10"/>
      <c r="AT141" s="212" t="s">
        <v>123</v>
      </c>
      <c r="AU141" s="212" t="s">
        <v>72</v>
      </c>
      <c r="AV141" s="10" t="s">
        <v>81</v>
      </c>
      <c r="AW141" s="10" t="s">
        <v>33</v>
      </c>
      <c r="AX141" s="10" t="s">
        <v>79</v>
      </c>
      <c r="AY141" s="212" t="s">
        <v>119</v>
      </c>
    </row>
    <row r="142" s="2" customFormat="1" ht="24.15" customHeight="1">
      <c r="A142" s="35"/>
      <c r="B142" s="36"/>
      <c r="C142" s="183" t="s">
        <v>230</v>
      </c>
      <c r="D142" s="183" t="s">
        <v>114</v>
      </c>
      <c r="E142" s="184" t="s">
        <v>231</v>
      </c>
      <c r="F142" s="185" t="s">
        <v>232</v>
      </c>
      <c r="G142" s="186" t="s">
        <v>148</v>
      </c>
      <c r="H142" s="187">
        <v>2582.1999999999998</v>
      </c>
      <c r="I142" s="188"/>
      <c r="J142" s="189">
        <f>ROUND(I142*H142,2)</f>
        <v>0</v>
      </c>
      <c r="K142" s="190"/>
      <c r="L142" s="41"/>
      <c r="M142" s="191" t="s">
        <v>19</v>
      </c>
      <c r="N142" s="192" t="s">
        <v>43</v>
      </c>
      <c r="O142" s="81"/>
      <c r="P142" s="193">
        <f>O142*H142</f>
        <v>0</v>
      </c>
      <c r="Q142" s="193">
        <v>0</v>
      </c>
      <c r="R142" s="193">
        <f>Q142*H142</f>
        <v>0</v>
      </c>
      <c r="S142" s="193">
        <v>0</v>
      </c>
      <c r="T142" s="194">
        <f>S142*H142</f>
        <v>0</v>
      </c>
      <c r="U142" s="35"/>
      <c r="V142" s="35"/>
      <c r="W142" s="35"/>
      <c r="X142" s="35"/>
      <c r="Y142" s="35"/>
      <c r="Z142" s="35"/>
      <c r="AA142" s="35"/>
      <c r="AB142" s="35"/>
      <c r="AC142" s="35"/>
      <c r="AD142" s="35"/>
      <c r="AE142" s="35"/>
      <c r="AR142" s="195" t="s">
        <v>214</v>
      </c>
      <c r="AT142" s="195" t="s">
        <v>114</v>
      </c>
      <c r="AU142" s="195" t="s">
        <v>72</v>
      </c>
      <c r="AY142" s="14" t="s">
        <v>119</v>
      </c>
      <c r="BE142" s="196">
        <f>IF(N142="základní",J142,0)</f>
        <v>0</v>
      </c>
      <c r="BF142" s="196">
        <f>IF(N142="snížená",J142,0)</f>
        <v>0</v>
      </c>
      <c r="BG142" s="196">
        <f>IF(N142="zákl. přenesená",J142,0)</f>
        <v>0</v>
      </c>
      <c r="BH142" s="196">
        <f>IF(N142="sníž. přenesená",J142,0)</f>
        <v>0</v>
      </c>
      <c r="BI142" s="196">
        <f>IF(N142="nulová",J142,0)</f>
        <v>0</v>
      </c>
      <c r="BJ142" s="14" t="s">
        <v>79</v>
      </c>
      <c r="BK142" s="196">
        <f>ROUND(I142*H142,2)</f>
        <v>0</v>
      </c>
      <c r="BL142" s="14" t="s">
        <v>214</v>
      </c>
      <c r="BM142" s="195" t="s">
        <v>233</v>
      </c>
    </row>
    <row r="143" s="2" customFormat="1">
      <c r="A143" s="35"/>
      <c r="B143" s="36"/>
      <c r="C143" s="37"/>
      <c r="D143" s="197" t="s">
        <v>121</v>
      </c>
      <c r="E143" s="37"/>
      <c r="F143" s="198" t="s">
        <v>234</v>
      </c>
      <c r="G143" s="37"/>
      <c r="H143" s="37"/>
      <c r="I143" s="199"/>
      <c r="J143" s="37"/>
      <c r="K143" s="37"/>
      <c r="L143" s="41"/>
      <c r="M143" s="200"/>
      <c r="N143" s="201"/>
      <c r="O143" s="81"/>
      <c r="P143" s="81"/>
      <c r="Q143" s="81"/>
      <c r="R143" s="81"/>
      <c r="S143" s="81"/>
      <c r="T143" s="82"/>
      <c r="U143" s="35"/>
      <c r="V143" s="35"/>
      <c r="W143" s="35"/>
      <c r="X143" s="35"/>
      <c r="Y143" s="35"/>
      <c r="Z143" s="35"/>
      <c r="AA143" s="35"/>
      <c r="AB143" s="35"/>
      <c r="AC143" s="35"/>
      <c r="AD143" s="35"/>
      <c r="AE143" s="35"/>
      <c r="AT143" s="14" t="s">
        <v>121</v>
      </c>
      <c r="AU143" s="14" t="s">
        <v>72</v>
      </c>
    </row>
    <row r="144" s="10" customFormat="1">
      <c r="A144" s="10"/>
      <c r="B144" s="202"/>
      <c r="C144" s="203"/>
      <c r="D144" s="197" t="s">
        <v>123</v>
      </c>
      <c r="E144" s="204" t="s">
        <v>19</v>
      </c>
      <c r="F144" s="205" t="s">
        <v>235</v>
      </c>
      <c r="G144" s="203"/>
      <c r="H144" s="206">
        <v>2582.1999999999998</v>
      </c>
      <c r="I144" s="207"/>
      <c r="J144" s="203"/>
      <c r="K144" s="203"/>
      <c r="L144" s="208"/>
      <c r="M144" s="209"/>
      <c r="N144" s="210"/>
      <c r="O144" s="210"/>
      <c r="P144" s="210"/>
      <c r="Q144" s="210"/>
      <c r="R144" s="210"/>
      <c r="S144" s="210"/>
      <c r="T144" s="211"/>
      <c r="U144" s="10"/>
      <c r="V144" s="10"/>
      <c r="W144" s="10"/>
      <c r="X144" s="10"/>
      <c r="Y144" s="10"/>
      <c r="Z144" s="10"/>
      <c r="AA144" s="10"/>
      <c r="AB144" s="10"/>
      <c r="AC144" s="10"/>
      <c r="AD144" s="10"/>
      <c r="AE144" s="10"/>
      <c r="AT144" s="212" t="s">
        <v>123</v>
      </c>
      <c r="AU144" s="212" t="s">
        <v>72</v>
      </c>
      <c r="AV144" s="10" t="s">
        <v>81</v>
      </c>
      <c r="AW144" s="10" t="s">
        <v>33</v>
      </c>
      <c r="AX144" s="10" t="s">
        <v>79</v>
      </c>
      <c r="AY144" s="212" t="s">
        <v>119</v>
      </c>
    </row>
    <row r="145" s="2" customFormat="1" ht="24.15" customHeight="1">
      <c r="A145" s="35"/>
      <c r="B145" s="36"/>
      <c r="C145" s="183" t="s">
        <v>236</v>
      </c>
      <c r="D145" s="183" t="s">
        <v>114</v>
      </c>
      <c r="E145" s="184" t="s">
        <v>237</v>
      </c>
      <c r="F145" s="185" t="s">
        <v>238</v>
      </c>
      <c r="G145" s="186" t="s">
        <v>167</v>
      </c>
      <c r="H145" s="187">
        <v>2</v>
      </c>
      <c r="I145" s="188"/>
      <c r="J145" s="189">
        <f>ROUND(I145*H145,2)</f>
        <v>0</v>
      </c>
      <c r="K145" s="190"/>
      <c r="L145" s="41"/>
      <c r="M145" s="191" t="s">
        <v>19</v>
      </c>
      <c r="N145" s="192" t="s">
        <v>43</v>
      </c>
      <c r="O145" s="81"/>
      <c r="P145" s="193">
        <f>O145*H145</f>
        <v>0</v>
      </c>
      <c r="Q145" s="193">
        <v>0</v>
      </c>
      <c r="R145" s="193">
        <f>Q145*H145</f>
        <v>0</v>
      </c>
      <c r="S145" s="193">
        <v>0</v>
      </c>
      <c r="T145" s="194">
        <f>S145*H145</f>
        <v>0</v>
      </c>
      <c r="U145" s="35"/>
      <c r="V145" s="35"/>
      <c r="W145" s="35"/>
      <c r="X145" s="35"/>
      <c r="Y145" s="35"/>
      <c r="Z145" s="35"/>
      <c r="AA145" s="35"/>
      <c r="AB145" s="35"/>
      <c r="AC145" s="35"/>
      <c r="AD145" s="35"/>
      <c r="AE145" s="35"/>
      <c r="AR145" s="195" t="s">
        <v>214</v>
      </c>
      <c r="AT145" s="195" t="s">
        <v>114</v>
      </c>
      <c r="AU145" s="195" t="s">
        <v>72</v>
      </c>
      <c r="AY145" s="14" t="s">
        <v>119</v>
      </c>
      <c r="BE145" s="196">
        <f>IF(N145="základní",J145,0)</f>
        <v>0</v>
      </c>
      <c r="BF145" s="196">
        <f>IF(N145="snížená",J145,0)</f>
        <v>0</v>
      </c>
      <c r="BG145" s="196">
        <f>IF(N145="zákl. přenesená",J145,0)</f>
        <v>0</v>
      </c>
      <c r="BH145" s="196">
        <f>IF(N145="sníž. přenesená",J145,0)</f>
        <v>0</v>
      </c>
      <c r="BI145" s="196">
        <f>IF(N145="nulová",J145,0)</f>
        <v>0</v>
      </c>
      <c r="BJ145" s="14" t="s">
        <v>79</v>
      </c>
      <c r="BK145" s="196">
        <f>ROUND(I145*H145,2)</f>
        <v>0</v>
      </c>
      <c r="BL145" s="14" t="s">
        <v>214</v>
      </c>
      <c r="BM145" s="195" t="s">
        <v>239</v>
      </c>
    </row>
    <row r="146" s="2" customFormat="1">
      <c r="A146" s="35"/>
      <c r="B146" s="36"/>
      <c r="C146" s="37"/>
      <c r="D146" s="197" t="s">
        <v>121</v>
      </c>
      <c r="E146" s="37"/>
      <c r="F146" s="198" t="s">
        <v>240</v>
      </c>
      <c r="G146" s="37"/>
      <c r="H146" s="37"/>
      <c r="I146" s="199"/>
      <c r="J146" s="37"/>
      <c r="K146" s="37"/>
      <c r="L146" s="41"/>
      <c r="M146" s="200"/>
      <c r="N146" s="201"/>
      <c r="O146" s="81"/>
      <c r="P146" s="81"/>
      <c r="Q146" s="81"/>
      <c r="R146" s="81"/>
      <c r="S146" s="81"/>
      <c r="T146" s="82"/>
      <c r="U146" s="35"/>
      <c r="V146" s="35"/>
      <c r="W146" s="35"/>
      <c r="X146" s="35"/>
      <c r="Y146" s="35"/>
      <c r="Z146" s="35"/>
      <c r="AA146" s="35"/>
      <c r="AB146" s="35"/>
      <c r="AC146" s="35"/>
      <c r="AD146" s="35"/>
      <c r="AE146" s="35"/>
      <c r="AT146" s="14" t="s">
        <v>121</v>
      </c>
      <c r="AU146" s="14" t="s">
        <v>72</v>
      </c>
    </row>
    <row r="147" s="2" customFormat="1">
      <c r="A147" s="35"/>
      <c r="B147" s="36"/>
      <c r="C147" s="37"/>
      <c r="D147" s="197" t="s">
        <v>170</v>
      </c>
      <c r="E147" s="37"/>
      <c r="F147" s="235" t="s">
        <v>241</v>
      </c>
      <c r="G147" s="37"/>
      <c r="H147" s="37"/>
      <c r="I147" s="199"/>
      <c r="J147" s="37"/>
      <c r="K147" s="37"/>
      <c r="L147" s="41"/>
      <c r="M147" s="200"/>
      <c r="N147" s="201"/>
      <c r="O147" s="81"/>
      <c r="P147" s="81"/>
      <c r="Q147" s="81"/>
      <c r="R147" s="81"/>
      <c r="S147" s="81"/>
      <c r="T147" s="82"/>
      <c r="U147" s="35"/>
      <c r="V147" s="35"/>
      <c r="W147" s="35"/>
      <c r="X147" s="35"/>
      <c r="Y147" s="35"/>
      <c r="Z147" s="35"/>
      <c r="AA147" s="35"/>
      <c r="AB147" s="35"/>
      <c r="AC147" s="35"/>
      <c r="AD147" s="35"/>
      <c r="AE147" s="35"/>
      <c r="AT147" s="14" t="s">
        <v>170</v>
      </c>
      <c r="AU147" s="14" t="s">
        <v>72</v>
      </c>
    </row>
    <row r="148" s="2" customFormat="1" ht="16.5" customHeight="1">
      <c r="A148" s="35"/>
      <c r="B148" s="36"/>
      <c r="C148" s="183" t="s">
        <v>7</v>
      </c>
      <c r="D148" s="183" t="s">
        <v>114</v>
      </c>
      <c r="E148" s="184" t="s">
        <v>242</v>
      </c>
      <c r="F148" s="185" t="s">
        <v>243</v>
      </c>
      <c r="G148" s="186" t="s">
        <v>167</v>
      </c>
      <c r="H148" s="187">
        <v>10</v>
      </c>
      <c r="I148" s="188"/>
      <c r="J148" s="189">
        <f>ROUND(I148*H148,2)</f>
        <v>0</v>
      </c>
      <c r="K148" s="190"/>
      <c r="L148" s="41"/>
      <c r="M148" s="191" t="s">
        <v>19</v>
      </c>
      <c r="N148" s="192" t="s">
        <v>43</v>
      </c>
      <c r="O148" s="81"/>
      <c r="P148" s="193">
        <f>O148*H148</f>
        <v>0</v>
      </c>
      <c r="Q148" s="193">
        <v>0</v>
      </c>
      <c r="R148" s="193">
        <f>Q148*H148</f>
        <v>0</v>
      </c>
      <c r="S148" s="193">
        <v>0</v>
      </c>
      <c r="T148" s="194">
        <f>S148*H148</f>
        <v>0</v>
      </c>
      <c r="U148" s="35"/>
      <c r="V148" s="35"/>
      <c r="W148" s="35"/>
      <c r="X148" s="35"/>
      <c r="Y148" s="35"/>
      <c r="Z148" s="35"/>
      <c r="AA148" s="35"/>
      <c r="AB148" s="35"/>
      <c r="AC148" s="35"/>
      <c r="AD148" s="35"/>
      <c r="AE148" s="35"/>
      <c r="AR148" s="195" t="s">
        <v>244</v>
      </c>
      <c r="AT148" s="195" t="s">
        <v>114</v>
      </c>
      <c r="AU148" s="195" t="s">
        <v>72</v>
      </c>
      <c r="AY148" s="14" t="s">
        <v>119</v>
      </c>
      <c r="BE148" s="196">
        <f>IF(N148="základní",J148,0)</f>
        <v>0</v>
      </c>
      <c r="BF148" s="196">
        <f>IF(N148="snížená",J148,0)</f>
        <v>0</v>
      </c>
      <c r="BG148" s="196">
        <f>IF(N148="zákl. přenesená",J148,0)</f>
        <v>0</v>
      </c>
      <c r="BH148" s="196">
        <f>IF(N148="sníž. přenesená",J148,0)</f>
        <v>0</v>
      </c>
      <c r="BI148" s="196">
        <f>IF(N148="nulová",J148,0)</f>
        <v>0</v>
      </c>
      <c r="BJ148" s="14" t="s">
        <v>79</v>
      </c>
      <c r="BK148" s="196">
        <f>ROUND(I148*H148,2)</f>
        <v>0</v>
      </c>
      <c r="BL148" s="14" t="s">
        <v>244</v>
      </c>
      <c r="BM148" s="195" t="s">
        <v>245</v>
      </c>
    </row>
    <row r="149" s="2" customFormat="1">
      <c r="A149" s="35"/>
      <c r="B149" s="36"/>
      <c r="C149" s="37"/>
      <c r="D149" s="197" t="s">
        <v>121</v>
      </c>
      <c r="E149" s="37"/>
      <c r="F149" s="198" t="s">
        <v>243</v>
      </c>
      <c r="G149" s="37"/>
      <c r="H149" s="37"/>
      <c r="I149" s="199"/>
      <c r="J149" s="37"/>
      <c r="K149" s="37"/>
      <c r="L149" s="41"/>
      <c r="M149" s="200"/>
      <c r="N149" s="201"/>
      <c r="O149" s="81"/>
      <c r="P149" s="81"/>
      <c r="Q149" s="81"/>
      <c r="R149" s="81"/>
      <c r="S149" s="81"/>
      <c r="T149" s="82"/>
      <c r="U149" s="35"/>
      <c r="V149" s="35"/>
      <c r="W149" s="35"/>
      <c r="X149" s="35"/>
      <c r="Y149" s="35"/>
      <c r="Z149" s="35"/>
      <c r="AA149" s="35"/>
      <c r="AB149" s="35"/>
      <c r="AC149" s="35"/>
      <c r="AD149" s="35"/>
      <c r="AE149" s="35"/>
      <c r="AT149" s="14" t="s">
        <v>121</v>
      </c>
      <c r="AU149" s="14" t="s">
        <v>72</v>
      </c>
    </row>
    <row r="150" s="10" customFormat="1">
      <c r="A150" s="10"/>
      <c r="B150" s="202"/>
      <c r="C150" s="203"/>
      <c r="D150" s="197" t="s">
        <v>123</v>
      </c>
      <c r="E150" s="204" t="s">
        <v>19</v>
      </c>
      <c r="F150" s="205" t="s">
        <v>246</v>
      </c>
      <c r="G150" s="203"/>
      <c r="H150" s="206">
        <v>10</v>
      </c>
      <c r="I150" s="207"/>
      <c r="J150" s="203"/>
      <c r="K150" s="203"/>
      <c r="L150" s="208"/>
      <c r="M150" s="209"/>
      <c r="N150" s="210"/>
      <c r="O150" s="210"/>
      <c r="P150" s="210"/>
      <c r="Q150" s="210"/>
      <c r="R150" s="210"/>
      <c r="S150" s="210"/>
      <c r="T150" s="211"/>
      <c r="U150" s="10"/>
      <c r="V150" s="10"/>
      <c r="W150" s="10"/>
      <c r="X150" s="10"/>
      <c r="Y150" s="10"/>
      <c r="Z150" s="10"/>
      <c r="AA150" s="10"/>
      <c r="AB150" s="10"/>
      <c r="AC150" s="10"/>
      <c r="AD150" s="10"/>
      <c r="AE150" s="10"/>
      <c r="AT150" s="212" t="s">
        <v>123</v>
      </c>
      <c r="AU150" s="212" t="s">
        <v>72</v>
      </c>
      <c r="AV150" s="10" t="s">
        <v>81</v>
      </c>
      <c r="AW150" s="10" t="s">
        <v>33</v>
      </c>
      <c r="AX150" s="10" t="s">
        <v>79</v>
      </c>
      <c r="AY150" s="212" t="s">
        <v>119</v>
      </c>
    </row>
    <row r="151" s="2" customFormat="1" ht="16.5" customHeight="1">
      <c r="A151" s="35"/>
      <c r="B151" s="36"/>
      <c r="C151" s="183" t="s">
        <v>247</v>
      </c>
      <c r="D151" s="183" t="s">
        <v>114</v>
      </c>
      <c r="E151" s="184" t="s">
        <v>248</v>
      </c>
      <c r="F151" s="185" t="s">
        <v>249</v>
      </c>
      <c r="G151" s="186" t="s">
        <v>167</v>
      </c>
      <c r="H151" s="187">
        <v>10</v>
      </c>
      <c r="I151" s="188"/>
      <c r="J151" s="189">
        <f>ROUND(I151*H151,2)</f>
        <v>0</v>
      </c>
      <c r="K151" s="190"/>
      <c r="L151" s="41"/>
      <c r="M151" s="191" t="s">
        <v>19</v>
      </c>
      <c r="N151" s="192" t="s">
        <v>43</v>
      </c>
      <c r="O151" s="81"/>
      <c r="P151" s="193">
        <f>O151*H151</f>
        <v>0</v>
      </c>
      <c r="Q151" s="193">
        <v>0</v>
      </c>
      <c r="R151" s="193">
        <f>Q151*H151</f>
        <v>0</v>
      </c>
      <c r="S151" s="193">
        <v>0</v>
      </c>
      <c r="T151" s="194">
        <f>S151*H151</f>
        <v>0</v>
      </c>
      <c r="U151" s="35"/>
      <c r="V151" s="35"/>
      <c r="W151" s="35"/>
      <c r="X151" s="35"/>
      <c r="Y151" s="35"/>
      <c r="Z151" s="35"/>
      <c r="AA151" s="35"/>
      <c r="AB151" s="35"/>
      <c r="AC151" s="35"/>
      <c r="AD151" s="35"/>
      <c r="AE151" s="35"/>
      <c r="AR151" s="195" t="s">
        <v>244</v>
      </c>
      <c r="AT151" s="195" t="s">
        <v>114</v>
      </c>
      <c r="AU151" s="195" t="s">
        <v>72</v>
      </c>
      <c r="AY151" s="14" t="s">
        <v>119</v>
      </c>
      <c r="BE151" s="196">
        <f>IF(N151="základní",J151,0)</f>
        <v>0</v>
      </c>
      <c r="BF151" s="196">
        <f>IF(N151="snížená",J151,0)</f>
        <v>0</v>
      </c>
      <c r="BG151" s="196">
        <f>IF(N151="zákl. přenesená",J151,0)</f>
        <v>0</v>
      </c>
      <c r="BH151" s="196">
        <f>IF(N151="sníž. přenesená",J151,0)</f>
        <v>0</v>
      </c>
      <c r="BI151" s="196">
        <f>IF(N151="nulová",J151,0)</f>
        <v>0</v>
      </c>
      <c r="BJ151" s="14" t="s">
        <v>79</v>
      </c>
      <c r="BK151" s="196">
        <f>ROUND(I151*H151,2)</f>
        <v>0</v>
      </c>
      <c r="BL151" s="14" t="s">
        <v>244</v>
      </c>
      <c r="BM151" s="195" t="s">
        <v>250</v>
      </c>
    </row>
    <row r="152" s="2" customFormat="1">
      <c r="A152" s="35"/>
      <c r="B152" s="36"/>
      <c r="C152" s="37"/>
      <c r="D152" s="197" t="s">
        <v>121</v>
      </c>
      <c r="E152" s="37"/>
      <c r="F152" s="198" t="s">
        <v>249</v>
      </c>
      <c r="G152" s="37"/>
      <c r="H152" s="37"/>
      <c r="I152" s="199"/>
      <c r="J152" s="37"/>
      <c r="K152" s="37"/>
      <c r="L152" s="41"/>
      <c r="M152" s="200"/>
      <c r="N152" s="201"/>
      <c r="O152" s="81"/>
      <c r="P152" s="81"/>
      <c r="Q152" s="81"/>
      <c r="R152" s="81"/>
      <c r="S152" s="81"/>
      <c r="T152" s="82"/>
      <c r="U152" s="35"/>
      <c r="V152" s="35"/>
      <c r="W152" s="35"/>
      <c r="X152" s="35"/>
      <c r="Y152" s="35"/>
      <c r="Z152" s="35"/>
      <c r="AA152" s="35"/>
      <c r="AB152" s="35"/>
      <c r="AC152" s="35"/>
      <c r="AD152" s="35"/>
      <c r="AE152" s="35"/>
      <c r="AT152" s="14" t="s">
        <v>121</v>
      </c>
      <c r="AU152" s="14" t="s">
        <v>72</v>
      </c>
    </row>
    <row r="153" s="10" customFormat="1">
      <c r="A153" s="10"/>
      <c r="B153" s="202"/>
      <c r="C153" s="203"/>
      <c r="D153" s="197" t="s">
        <v>123</v>
      </c>
      <c r="E153" s="204" t="s">
        <v>19</v>
      </c>
      <c r="F153" s="205" t="s">
        <v>246</v>
      </c>
      <c r="G153" s="203"/>
      <c r="H153" s="206">
        <v>10</v>
      </c>
      <c r="I153" s="207"/>
      <c r="J153" s="203"/>
      <c r="K153" s="203"/>
      <c r="L153" s="208"/>
      <c r="M153" s="236"/>
      <c r="N153" s="237"/>
      <c r="O153" s="237"/>
      <c r="P153" s="237"/>
      <c r="Q153" s="237"/>
      <c r="R153" s="237"/>
      <c r="S153" s="237"/>
      <c r="T153" s="238"/>
      <c r="U153" s="10"/>
      <c r="V153" s="10"/>
      <c r="W153" s="10"/>
      <c r="X153" s="10"/>
      <c r="Y153" s="10"/>
      <c r="Z153" s="10"/>
      <c r="AA153" s="10"/>
      <c r="AB153" s="10"/>
      <c r="AC153" s="10"/>
      <c r="AD153" s="10"/>
      <c r="AE153" s="10"/>
      <c r="AT153" s="212" t="s">
        <v>123</v>
      </c>
      <c r="AU153" s="212" t="s">
        <v>72</v>
      </c>
      <c r="AV153" s="10" t="s">
        <v>81</v>
      </c>
      <c r="AW153" s="10" t="s">
        <v>33</v>
      </c>
      <c r="AX153" s="10" t="s">
        <v>79</v>
      </c>
      <c r="AY153" s="212" t="s">
        <v>119</v>
      </c>
    </row>
    <row r="154" s="2" customFormat="1" ht="6.96" customHeight="1">
      <c r="A154" s="35"/>
      <c r="B154" s="56"/>
      <c r="C154" s="57"/>
      <c r="D154" s="57"/>
      <c r="E154" s="57"/>
      <c r="F154" s="57"/>
      <c r="G154" s="57"/>
      <c r="H154" s="57"/>
      <c r="I154" s="57"/>
      <c r="J154" s="57"/>
      <c r="K154" s="57"/>
      <c r="L154" s="41"/>
      <c r="M154" s="35"/>
      <c r="O154" s="35"/>
      <c r="P154" s="35"/>
      <c r="Q154" s="35"/>
      <c r="R154" s="35"/>
      <c r="S154" s="35"/>
      <c r="T154" s="35"/>
      <c r="U154" s="35"/>
      <c r="V154" s="35"/>
      <c r="W154" s="35"/>
      <c r="X154" s="35"/>
      <c r="Y154" s="35"/>
      <c r="Z154" s="35"/>
      <c r="AA154" s="35"/>
      <c r="AB154" s="35"/>
      <c r="AC154" s="35"/>
      <c r="AD154" s="35"/>
      <c r="AE154" s="35"/>
    </row>
  </sheetData>
  <sheetProtection sheet="1" autoFilter="0" formatColumns="0" formatRows="0" objects="1" scenarios="1" spinCount="100000" saltValue="xipO92qQa0SW9JtWdLcqsZlSY5Ib2b2duKipbH1gOcVN0WIHuy1lU1Leo6o9dsiqh1Pcrl/E0KZxryeQq1thiQ==" hashValue="KXqFwmu3ha+et/u59Y01bTaIA0sJL72qKzZCd/iUQSxx/d9dSYms7rYEs0pGcpTEhNzMCsOO3f3xASOV/mmuDw==" algorithmName="SHA-512" password="CC35"/>
  <autoFilter ref="C84:K15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91</v>
      </c>
    </row>
    <row r="3" s="1" customFormat="1" ht="6.96" customHeight="1">
      <c r="B3" s="135"/>
      <c r="C3" s="136"/>
      <c r="D3" s="136"/>
      <c r="E3" s="136"/>
      <c r="F3" s="136"/>
      <c r="G3" s="136"/>
      <c r="H3" s="136"/>
      <c r="I3" s="136"/>
      <c r="J3" s="136"/>
      <c r="K3" s="136"/>
      <c r="L3" s="17"/>
      <c r="AT3" s="14" t="s">
        <v>81</v>
      </c>
    </row>
    <row r="4" s="1" customFormat="1" ht="24.96" customHeight="1">
      <c r="B4" s="17"/>
      <c r="D4" s="137" t="s">
        <v>92</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Hamry-Hojsova Stráž - Zelená Lhota II.etapa</v>
      </c>
      <c r="F7" s="139"/>
      <c r="G7" s="139"/>
      <c r="H7" s="139"/>
      <c r="L7" s="17"/>
    </row>
    <row r="8" s="1" customFormat="1" ht="12" customHeight="1">
      <c r="B8" s="17"/>
      <c r="D8" s="139" t="s">
        <v>93</v>
      </c>
      <c r="L8" s="17"/>
    </row>
    <row r="9" s="2" customFormat="1" ht="16.5" customHeight="1">
      <c r="A9" s="35"/>
      <c r="B9" s="41"/>
      <c r="C9" s="35"/>
      <c r="D9" s="35"/>
      <c r="E9" s="140" t="s">
        <v>251</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95</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252</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21. 6. 2023</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ROUND((SUM(BE85:BE104)),  2)</f>
        <v>0</v>
      </c>
      <c r="G35" s="35"/>
      <c r="H35" s="35"/>
      <c r="I35" s="154">
        <v>0.20999999999999999</v>
      </c>
      <c r="J35" s="153">
        <f>ROUND(((SUM(BE85:BE104))*I35),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ROUND((SUM(BF85:BF104)),  2)</f>
        <v>0</v>
      </c>
      <c r="G36" s="35"/>
      <c r="H36" s="35"/>
      <c r="I36" s="154">
        <v>0.14999999999999999</v>
      </c>
      <c r="J36" s="153">
        <f>ROUND(((SUM(BF85:BF104))*I36),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ROUND((SUM(BG85:BG104)),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ROUND((SUM(BH85:BH104)),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ROUND((SUM(BI85:BI104)),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97</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Hamry-Hojsova Stráž - Zelená Lhota II.etapa</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93</v>
      </c>
      <c r="D51" s="19"/>
      <c r="E51" s="19"/>
      <c r="F51" s="19"/>
      <c r="G51" s="19"/>
      <c r="H51" s="19"/>
      <c r="I51" s="19"/>
      <c r="J51" s="19"/>
      <c r="K51" s="19"/>
      <c r="L51" s="17"/>
    </row>
    <row r="52" s="2" customFormat="1" ht="16.5" customHeight="1">
      <c r="A52" s="35"/>
      <c r="B52" s="36"/>
      <c r="C52" s="37"/>
      <c r="D52" s="37"/>
      <c r="E52" s="166" t="s">
        <v>251</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95</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2.1 - VON</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Klatovy</v>
      </c>
      <c r="G56" s="37"/>
      <c r="H56" s="37"/>
      <c r="I56" s="29" t="s">
        <v>23</v>
      </c>
      <c r="J56" s="69" t="str">
        <f>IF(J14="","",J14)</f>
        <v>21. 6. 2023</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98</v>
      </c>
      <c r="D61" s="168"/>
      <c r="E61" s="168"/>
      <c r="F61" s="168"/>
      <c r="G61" s="168"/>
      <c r="H61" s="168"/>
      <c r="I61" s="168"/>
      <c r="J61" s="169" t="s">
        <v>99</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100</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101</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Hamry-Hojsova Stráž - Zelená Lhota II.etapa</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93</v>
      </c>
      <c r="D74" s="19"/>
      <c r="E74" s="19"/>
      <c r="F74" s="19"/>
      <c r="G74" s="19"/>
      <c r="H74" s="19"/>
      <c r="I74" s="19"/>
      <c r="J74" s="19"/>
      <c r="K74" s="19"/>
      <c r="L74" s="17"/>
    </row>
    <row r="75" s="2" customFormat="1" ht="16.5" customHeight="1">
      <c r="A75" s="35"/>
      <c r="B75" s="36"/>
      <c r="C75" s="37"/>
      <c r="D75" s="37"/>
      <c r="E75" s="166" t="s">
        <v>251</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95</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2.1 - VON</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Klatovy</v>
      </c>
      <c r="G79" s="37"/>
      <c r="H79" s="37"/>
      <c r="I79" s="29" t="s">
        <v>23</v>
      </c>
      <c r="J79" s="69" t="str">
        <f>IF(J14="","",J14)</f>
        <v>21. 6. 2023</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102</v>
      </c>
      <c r="D84" s="174" t="s">
        <v>57</v>
      </c>
      <c r="E84" s="174" t="s">
        <v>53</v>
      </c>
      <c r="F84" s="174" t="s">
        <v>54</v>
      </c>
      <c r="G84" s="174" t="s">
        <v>103</v>
      </c>
      <c r="H84" s="174" t="s">
        <v>104</v>
      </c>
      <c r="I84" s="174" t="s">
        <v>105</v>
      </c>
      <c r="J84" s="175" t="s">
        <v>99</v>
      </c>
      <c r="K84" s="176" t="s">
        <v>106</v>
      </c>
      <c r="L84" s="177"/>
      <c r="M84" s="89" t="s">
        <v>19</v>
      </c>
      <c r="N84" s="90" t="s">
        <v>42</v>
      </c>
      <c r="O84" s="90" t="s">
        <v>107</v>
      </c>
      <c r="P84" s="90" t="s">
        <v>108</v>
      </c>
      <c r="Q84" s="90" t="s">
        <v>109</v>
      </c>
      <c r="R84" s="90" t="s">
        <v>110</v>
      </c>
      <c r="S84" s="90" t="s">
        <v>111</v>
      </c>
      <c r="T84" s="91" t="s">
        <v>112</v>
      </c>
      <c r="U84" s="171"/>
      <c r="V84" s="171"/>
      <c r="W84" s="171"/>
      <c r="X84" s="171"/>
      <c r="Y84" s="171"/>
      <c r="Z84" s="171"/>
      <c r="AA84" s="171"/>
      <c r="AB84" s="171"/>
      <c r="AC84" s="171"/>
      <c r="AD84" s="171"/>
      <c r="AE84" s="171"/>
    </row>
    <row r="85" s="2" customFormat="1" ht="22.8" customHeight="1">
      <c r="A85" s="35"/>
      <c r="B85" s="36"/>
      <c r="C85" s="96" t="s">
        <v>113</v>
      </c>
      <c r="D85" s="37"/>
      <c r="E85" s="37"/>
      <c r="F85" s="37"/>
      <c r="G85" s="37"/>
      <c r="H85" s="37"/>
      <c r="I85" s="37"/>
      <c r="J85" s="178">
        <f>BK85</f>
        <v>0</v>
      </c>
      <c r="K85" s="37"/>
      <c r="L85" s="41"/>
      <c r="M85" s="92"/>
      <c r="N85" s="179"/>
      <c r="O85" s="93"/>
      <c r="P85" s="180">
        <f>SUM(P86:P104)</f>
        <v>0</v>
      </c>
      <c r="Q85" s="93"/>
      <c r="R85" s="180">
        <f>SUM(R86:R104)</f>
        <v>0</v>
      </c>
      <c r="S85" s="93"/>
      <c r="T85" s="181">
        <f>SUM(T86:T104)</f>
        <v>0</v>
      </c>
      <c r="U85" s="35"/>
      <c r="V85" s="35"/>
      <c r="W85" s="35"/>
      <c r="X85" s="35"/>
      <c r="Y85" s="35"/>
      <c r="Z85" s="35"/>
      <c r="AA85" s="35"/>
      <c r="AB85" s="35"/>
      <c r="AC85" s="35"/>
      <c r="AD85" s="35"/>
      <c r="AE85" s="35"/>
      <c r="AT85" s="14" t="s">
        <v>71</v>
      </c>
      <c r="AU85" s="14" t="s">
        <v>100</v>
      </c>
      <c r="BK85" s="182">
        <f>SUM(BK86:BK104)</f>
        <v>0</v>
      </c>
    </row>
    <row r="86" s="2" customFormat="1" ht="16.5" customHeight="1">
      <c r="A86" s="35"/>
      <c r="B86" s="36"/>
      <c r="C86" s="183" t="s">
        <v>79</v>
      </c>
      <c r="D86" s="183" t="s">
        <v>114</v>
      </c>
      <c r="E86" s="184" t="s">
        <v>253</v>
      </c>
      <c r="F86" s="185" t="s">
        <v>254</v>
      </c>
      <c r="G86" s="186" t="s">
        <v>167</v>
      </c>
      <c r="H86" s="187">
        <v>4</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255</v>
      </c>
      <c r="AT86" s="195" t="s">
        <v>114</v>
      </c>
      <c r="AU86" s="195" t="s">
        <v>72</v>
      </c>
      <c r="AY86" s="14" t="s">
        <v>119</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255</v>
      </c>
      <c r="BM86" s="195" t="s">
        <v>256</v>
      </c>
    </row>
    <row r="87" s="2" customFormat="1">
      <c r="A87" s="35"/>
      <c r="B87" s="36"/>
      <c r="C87" s="37"/>
      <c r="D87" s="197" t="s">
        <v>121</v>
      </c>
      <c r="E87" s="37"/>
      <c r="F87" s="198" t="s">
        <v>257</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121</v>
      </c>
      <c r="AU87" s="14" t="s">
        <v>72</v>
      </c>
    </row>
    <row r="88" s="2" customFormat="1" ht="16.5" customHeight="1">
      <c r="A88" s="35"/>
      <c r="B88" s="36"/>
      <c r="C88" s="183" t="s">
        <v>81</v>
      </c>
      <c r="D88" s="183" t="s">
        <v>114</v>
      </c>
      <c r="E88" s="184" t="s">
        <v>258</v>
      </c>
      <c r="F88" s="185" t="s">
        <v>259</v>
      </c>
      <c r="G88" s="186" t="s">
        <v>260</v>
      </c>
      <c r="H88" s="239"/>
      <c r="I88" s="188"/>
      <c r="J88" s="189">
        <f>ROUND(I88*H88,2)</f>
        <v>0</v>
      </c>
      <c r="K88" s="190"/>
      <c r="L88" s="41"/>
      <c r="M88" s="191" t="s">
        <v>19</v>
      </c>
      <c r="N88" s="192" t="s">
        <v>43</v>
      </c>
      <c r="O88" s="81"/>
      <c r="P88" s="193">
        <f>O88*H88</f>
        <v>0</v>
      </c>
      <c r="Q88" s="193">
        <v>0</v>
      </c>
      <c r="R88" s="193">
        <f>Q88*H88</f>
        <v>0</v>
      </c>
      <c r="S88" s="193">
        <v>0</v>
      </c>
      <c r="T88" s="194">
        <f>S88*H88</f>
        <v>0</v>
      </c>
      <c r="U88" s="35"/>
      <c r="V88" s="35"/>
      <c r="W88" s="35"/>
      <c r="X88" s="35"/>
      <c r="Y88" s="35"/>
      <c r="Z88" s="35"/>
      <c r="AA88" s="35"/>
      <c r="AB88" s="35"/>
      <c r="AC88" s="35"/>
      <c r="AD88" s="35"/>
      <c r="AE88" s="35"/>
      <c r="AR88" s="195" t="s">
        <v>255</v>
      </c>
      <c r="AT88" s="195" t="s">
        <v>114</v>
      </c>
      <c r="AU88" s="195" t="s">
        <v>72</v>
      </c>
      <c r="AY88" s="14" t="s">
        <v>119</v>
      </c>
      <c r="BE88" s="196">
        <f>IF(N88="základní",J88,0)</f>
        <v>0</v>
      </c>
      <c r="BF88" s="196">
        <f>IF(N88="snížená",J88,0)</f>
        <v>0</v>
      </c>
      <c r="BG88" s="196">
        <f>IF(N88="zákl. přenesená",J88,0)</f>
        <v>0</v>
      </c>
      <c r="BH88" s="196">
        <f>IF(N88="sníž. přenesená",J88,0)</f>
        <v>0</v>
      </c>
      <c r="BI88" s="196">
        <f>IF(N88="nulová",J88,0)</f>
        <v>0</v>
      </c>
      <c r="BJ88" s="14" t="s">
        <v>79</v>
      </c>
      <c r="BK88" s="196">
        <f>ROUND(I88*H88,2)</f>
        <v>0</v>
      </c>
      <c r="BL88" s="14" t="s">
        <v>255</v>
      </c>
      <c r="BM88" s="195" t="s">
        <v>261</v>
      </c>
    </row>
    <row r="89" s="2" customFormat="1">
      <c r="A89" s="35"/>
      <c r="B89" s="36"/>
      <c r="C89" s="37"/>
      <c r="D89" s="197" t="s">
        <v>121</v>
      </c>
      <c r="E89" s="37"/>
      <c r="F89" s="198" t="s">
        <v>259</v>
      </c>
      <c r="G89" s="37"/>
      <c r="H89" s="37"/>
      <c r="I89" s="199"/>
      <c r="J89" s="37"/>
      <c r="K89" s="37"/>
      <c r="L89" s="41"/>
      <c r="M89" s="200"/>
      <c r="N89" s="201"/>
      <c r="O89" s="81"/>
      <c r="P89" s="81"/>
      <c r="Q89" s="81"/>
      <c r="R89" s="81"/>
      <c r="S89" s="81"/>
      <c r="T89" s="82"/>
      <c r="U89" s="35"/>
      <c r="V89" s="35"/>
      <c r="W89" s="35"/>
      <c r="X89" s="35"/>
      <c r="Y89" s="35"/>
      <c r="Z89" s="35"/>
      <c r="AA89" s="35"/>
      <c r="AB89" s="35"/>
      <c r="AC89" s="35"/>
      <c r="AD89" s="35"/>
      <c r="AE89" s="35"/>
      <c r="AT89" s="14" t="s">
        <v>121</v>
      </c>
      <c r="AU89" s="14" t="s">
        <v>72</v>
      </c>
    </row>
    <row r="90" s="2" customFormat="1" ht="16.5" customHeight="1">
      <c r="A90" s="35"/>
      <c r="B90" s="36"/>
      <c r="C90" s="183" t="s">
        <v>133</v>
      </c>
      <c r="D90" s="183" t="s">
        <v>114</v>
      </c>
      <c r="E90" s="184" t="s">
        <v>262</v>
      </c>
      <c r="F90" s="185" t="s">
        <v>263</v>
      </c>
      <c r="G90" s="186" t="s">
        <v>260</v>
      </c>
      <c r="H90" s="239"/>
      <c r="I90" s="188"/>
      <c r="J90" s="189">
        <f>ROUND(I90*H90,2)</f>
        <v>0</v>
      </c>
      <c r="K90" s="190"/>
      <c r="L90" s="41"/>
      <c r="M90" s="191" t="s">
        <v>19</v>
      </c>
      <c r="N90" s="192" t="s">
        <v>43</v>
      </c>
      <c r="O90" s="81"/>
      <c r="P90" s="193">
        <f>O90*H90</f>
        <v>0</v>
      </c>
      <c r="Q90" s="193">
        <v>0</v>
      </c>
      <c r="R90" s="193">
        <f>Q90*H90</f>
        <v>0</v>
      </c>
      <c r="S90" s="193">
        <v>0</v>
      </c>
      <c r="T90" s="194">
        <f>S90*H90</f>
        <v>0</v>
      </c>
      <c r="U90" s="35"/>
      <c r="V90" s="35"/>
      <c r="W90" s="35"/>
      <c r="X90" s="35"/>
      <c r="Y90" s="35"/>
      <c r="Z90" s="35"/>
      <c r="AA90" s="35"/>
      <c r="AB90" s="35"/>
      <c r="AC90" s="35"/>
      <c r="AD90" s="35"/>
      <c r="AE90" s="35"/>
      <c r="AR90" s="195" t="s">
        <v>255</v>
      </c>
      <c r="AT90" s="195" t="s">
        <v>114</v>
      </c>
      <c r="AU90" s="195" t="s">
        <v>72</v>
      </c>
      <c r="AY90" s="14" t="s">
        <v>119</v>
      </c>
      <c r="BE90" s="196">
        <f>IF(N90="základní",J90,0)</f>
        <v>0</v>
      </c>
      <c r="BF90" s="196">
        <f>IF(N90="snížená",J90,0)</f>
        <v>0</v>
      </c>
      <c r="BG90" s="196">
        <f>IF(N90="zákl. přenesená",J90,0)</f>
        <v>0</v>
      </c>
      <c r="BH90" s="196">
        <f>IF(N90="sníž. přenesená",J90,0)</f>
        <v>0</v>
      </c>
      <c r="BI90" s="196">
        <f>IF(N90="nulová",J90,0)</f>
        <v>0</v>
      </c>
      <c r="BJ90" s="14" t="s">
        <v>79</v>
      </c>
      <c r="BK90" s="196">
        <f>ROUND(I90*H90,2)</f>
        <v>0</v>
      </c>
      <c r="BL90" s="14" t="s">
        <v>255</v>
      </c>
      <c r="BM90" s="195" t="s">
        <v>264</v>
      </c>
    </row>
    <row r="91" s="2" customFormat="1">
      <c r="A91" s="35"/>
      <c r="B91" s="36"/>
      <c r="C91" s="37"/>
      <c r="D91" s="197" t="s">
        <v>121</v>
      </c>
      <c r="E91" s="37"/>
      <c r="F91" s="198" t="s">
        <v>263</v>
      </c>
      <c r="G91" s="37"/>
      <c r="H91" s="37"/>
      <c r="I91" s="199"/>
      <c r="J91" s="37"/>
      <c r="K91" s="37"/>
      <c r="L91" s="41"/>
      <c r="M91" s="200"/>
      <c r="N91" s="201"/>
      <c r="O91" s="81"/>
      <c r="P91" s="81"/>
      <c r="Q91" s="81"/>
      <c r="R91" s="81"/>
      <c r="S91" s="81"/>
      <c r="T91" s="82"/>
      <c r="U91" s="35"/>
      <c r="V91" s="35"/>
      <c r="W91" s="35"/>
      <c r="X91" s="35"/>
      <c r="Y91" s="35"/>
      <c r="Z91" s="35"/>
      <c r="AA91" s="35"/>
      <c r="AB91" s="35"/>
      <c r="AC91" s="35"/>
      <c r="AD91" s="35"/>
      <c r="AE91" s="35"/>
      <c r="AT91" s="14" t="s">
        <v>121</v>
      </c>
      <c r="AU91" s="14" t="s">
        <v>72</v>
      </c>
    </row>
    <row r="92" s="2" customFormat="1" ht="16.5" customHeight="1">
      <c r="A92" s="35"/>
      <c r="B92" s="36"/>
      <c r="C92" s="183" t="s">
        <v>118</v>
      </c>
      <c r="D92" s="183" t="s">
        <v>114</v>
      </c>
      <c r="E92" s="184" t="s">
        <v>265</v>
      </c>
      <c r="F92" s="185" t="s">
        <v>266</v>
      </c>
      <c r="G92" s="186" t="s">
        <v>260</v>
      </c>
      <c r="H92" s="239"/>
      <c r="I92" s="188"/>
      <c r="J92" s="189">
        <f>ROUND(I92*H92,2)</f>
        <v>0</v>
      </c>
      <c r="K92" s="190"/>
      <c r="L92" s="41"/>
      <c r="M92" s="191" t="s">
        <v>19</v>
      </c>
      <c r="N92" s="192" t="s">
        <v>43</v>
      </c>
      <c r="O92" s="81"/>
      <c r="P92" s="193">
        <f>O92*H92</f>
        <v>0</v>
      </c>
      <c r="Q92" s="193">
        <v>0</v>
      </c>
      <c r="R92" s="193">
        <f>Q92*H92</f>
        <v>0</v>
      </c>
      <c r="S92" s="193">
        <v>0</v>
      </c>
      <c r="T92" s="194">
        <f>S92*H92</f>
        <v>0</v>
      </c>
      <c r="U92" s="35"/>
      <c r="V92" s="35"/>
      <c r="W92" s="35"/>
      <c r="X92" s="35"/>
      <c r="Y92" s="35"/>
      <c r="Z92" s="35"/>
      <c r="AA92" s="35"/>
      <c r="AB92" s="35"/>
      <c r="AC92" s="35"/>
      <c r="AD92" s="35"/>
      <c r="AE92" s="35"/>
      <c r="AR92" s="195" t="s">
        <v>255</v>
      </c>
      <c r="AT92" s="195" t="s">
        <v>114</v>
      </c>
      <c r="AU92" s="195" t="s">
        <v>72</v>
      </c>
      <c r="AY92" s="14" t="s">
        <v>119</v>
      </c>
      <c r="BE92" s="196">
        <f>IF(N92="základní",J92,0)</f>
        <v>0</v>
      </c>
      <c r="BF92" s="196">
        <f>IF(N92="snížená",J92,0)</f>
        <v>0</v>
      </c>
      <c r="BG92" s="196">
        <f>IF(N92="zákl. přenesená",J92,0)</f>
        <v>0</v>
      </c>
      <c r="BH92" s="196">
        <f>IF(N92="sníž. přenesená",J92,0)</f>
        <v>0</v>
      </c>
      <c r="BI92" s="196">
        <f>IF(N92="nulová",J92,0)</f>
        <v>0</v>
      </c>
      <c r="BJ92" s="14" t="s">
        <v>79</v>
      </c>
      <c r="BK92" s="196">
        <f>ROUND(I92*H92,2)</f>
        <v>0</v>
      </c>
      <c r="BL92" s="14" t="s">
        <v>255</v>
      </c>
      <c r="BM92" s="195" t="s">
        <v>267</v>
      </c>
    </row>
    <row r="93" s="2" customFormat="1">
      <c r="A93" s="35"/>
      <c r="B93" s="36"/>
      <c r="C93" s="37"/>
      <c r="D93" s="197" t="s">
        <v>121</v>
      </c>
      <c r="E93" s="37"/>
      <c r="F93" s="198" t="s">
        <v>266</v>
      </c>
      <c r="G93" s="37"/>
      <c r="H93" s="37"/>
      <c r="I93" s="199"/>
      <c r="J93" s="37"/>
      <c r="K93" s="37"/>
      <c r="L93" s="41"/>
      <c r="M93" s="200"/>
      <c r="N93" s="201"/>
      <c r="O93" s="81"/>
      <c r="P93" s="81"/>
      <c r="Q93" s="81"/>
      <c r="R93" s="81"/>
      <c r="S93" s="81"/>
      <c r="T93" s="82"/>
      <c r="U93" s="35"/>
      <c r="V93" s="35"/>
      <c r="W93" s="35"/>
      <c r="X93" s="35"/>
      <c r="Y93" s="35"/>
      <c r="Z93" s="35"/>
      <c r="AA93" s="35"/>
      <c r="AB93" s="35"/>
      <c r="AC93" s="35"/>
      <c r="AD93" s="35"/>
      <c r="AE93" s="35"/>
      <c r="AT93" s="14" t="s">
        <v>121</v>
      </c>
      <c r="AU93" s="14" t="s">
        <v>72</v>
      </c>
    </row>
    <row r="94" s="2" customFormat="1" ht="16.5" customHeight="1">
      <c r="A94" s="35"/>
      <c r="B94" s="36"/>
      <c r="C94" s="183" t="s">
        <v>144</v>
      </c>
      <c r="D94" s="183" t="s">
        <v>114</v>
      </c>
      <c r="E94" s="184" t="s">
        <v>268</v>
      </c>
      <c r="F94" s="185" t="s">
        <v>269</v>
      </c>
      <c r="G94" s="186" t="s">
        <v>260</v>
      </c>
      <c r="H94" s="239"/>
      <c r="I94" s="188"/>
      <c r="J94" s="189">
        <f>ROUND(I94*H94,2)</f>
        <v>0</v>
      </c>
      <c r="K94" s="190"/>
      <c r="L94" s="41"/>
      <c r="M94" s="191" t="s">
        <v>19</v>
      </c>
      <c r="N94" s="192" t="s">
        <v>43</v>
      </c>
      <c r="O94" s="81"/>
      <c r="P94" s="193">
        <f>O94*H94</f>
        <v>0</v>
      </c>
      <c r="Q94" s="193">
        <v>0</v>
      </c>
      <c r="R94" s="193">
        <f>Q94*H94</f>
        <v>0</v>
      </c>
      <c r="S94" s="193">
        <v>0</v>
      </c>
      <c r="T94" s="194">
        <f>S94*H94</f>
        <v>0</v>
      </c>
      <c r="U94" s="35"/>
      <c r="V94" s="35"/>
      <c r="W94" s="35"/>
      <c r="X94" s="35"/>
      <c r="Y94" s="35"/>
      <c r="Z94" s="35"/>
      <c r="AA94" s="35"/>
      <c r="AB94" s="35"/>
      <c r="AC94" s="35"/>
      <c r="AD94" s="35"/>
      <c r="AE94" s="35"/>
      <c r="AR94" s="195" t="s">
        <v>255</v>
      </c>
      <c r="AT94" s="195" t="s">
        <v>114</v>
      </c>
      <c r="AU94" s="195" t="s">
        <v>72</v>
      </c>
      <c r="AY94" s="14" t="s">
        <v>119</v>
      </c>
      <c r="BE94" s="196">
        <f>IF(N94="základní",J94,0)</f>
        <v>0</v>
      </c>
      <c r="BF94" s="196">
        <f>IF(N94="snížená",J94,0)</f>
        <v>0</v>
      </c>
      <c r="BG94" s="196">
        <f>IF(N94="zákl. přenesená",J94,0)</f>
        <v>0</v>
      </c>
      <c r="BH94" s="196">
        <f>IF(N94="sníž. přenesená",J94,0)</f>
        <v>0</v>
      </c>
      <c r="BI94" s="196">
        <f>IF(N94="nulová",J94,0)</f>
        <v>0</v>
      </c>
      <c r="BJ94" s="14" t="s">
        <v>79</v>
      </c>
      <c r="BK94" s="196">
        <f>ROUND(I94*H94,2)</f>
        <v>0</v>
      </c>
      <c r="BL94" s="14" t="s">
        <v>255</v>
      </c>
      <c r="BM94" s="195" t="s">
        <v>270</v>
      </c>
    </row>
    <row r="95" s="2" customFormat="1">
      <c r="A95" s="35"/>
      <c r="B95" s="36"/>
      <c r="C95" s="37"/>
      <c r="D95" s="197" t="s">
        <v>121</v>
      </c>
      <c r="E95" s="37"/>
      <c r="F95" s="198" t="s">
        <v>271</v>
      </c>
      <c r="G95" s="37"/>
      <c r="H95" s="37"/>
      <c r="I95" s="199"/>
      <c r="J95" s="37"/>
      <c r="K95" s="37"/>
      <c r="L95" s="41"/>
      <c r="M95" s="200"/>
      <c r="N95" s="201"/>
      <c r="O95" s="81"/>
      <c r="P95" s="81"/>
      <c r="Q95" s="81"/>
      <c r="R95" s="81"/>
      <c r="S95" s="81"/>
      <c r="T95" s="82"/>
      <c r="U95" s="35"/>
      <c r="V95" s="35"/>
      <c r="W95" s="35"/>
      <c r="X95" s="35"/>
      <c r="Y95" s="35"/>
      <c r="Z95" s="35"/>
      <c r="AA95" s="35"/>
      <c r="AB95" s="35"/>
      <c r="AC95" s="35"/>
      <c r="AD95" s="35"/>
      <c r="AE95" s="35"/>
      <c r="AT95" s="14" t="s">
        <v>121</v>
      </c>
      <c r="AU95" s="14" t="s">
        <v>72</v>
      </c>
    </row>
    <row r="96" s="2" customFormat="1">
      <c r="A96" s="35"/>
      <c r="B96" s="36"/>
      <c r="C96" s="37"/>
      <c r="D96" s="197" t="s">
        <v>170</v>
      </c>
      <c r="E96" s="37"/>
      <c r="F96" s="235" t="s">
        <v>272</v>
      </c>
      <c r="G96" s="37"/>
      <c r="H96" s="37"/>
      <c r="I96" s="199"/>
      <c r="J96" s="37"/>
      <c r="K96" s="37"/>
      <c r="L96" s="41"/>
      <c r="M96" s="200"/>
      <c r="N96" s="201"/>
      <c r="O96" s="81"/>
      <c r="P96" s="81"/>
      <c r="Q96" s="81"/>
      <c r="R96" s="81"/>
      <c r="S96" s="81"/>
      <c r="T96" s="82"/>
      <c r="U96" s="35"/>
      <c r="V96" s="35"/>
      <c r="W96" s="35"/>
      <c r="X96" s="35"/>
      <c r="Y96" s="35"/>
      <c r="Z96" s="35"/>
      <c r="AA96" s="35"/>
      <c r="AB96" s="35"/>
      <c r="AC96" s="35"/>
      <c r="AD96" s="35"/>
      <c r="AE96" s="35"/>
      <c r="AT96" s="14" t="s">
        <v>170</v>
      </c>
      <c r="AU96" s="14" t="s">
        <v>72</v>
      </c>
    </row>
    <row r="97" s="2" customFormat="1" ht="16.5" customHeight="1">
      <c r="A97" s="35"/>
      <c r="B97" s="36"/>
      <c r="C97" s="183" t="s">
        <v>152</v>
      </c>
      <c r="D97" s="183" t="s">
        <v>114</v>
      </c>
      <c r="E97" s="184" t="s">
        <v>273</v>
      </c>
      <c r="F97" s="185" t="s">
        <v>274</v>
      </c>
      <c r="G97" s="186" t="s">
        <v>260</v>
      </c>
      <c r="H97" s="239"/>
      <c r="I97" s="188"/>
      <c r="J97" s="189">
        <f>ROUND(I97*H97,2)</f>
        <v>0</v>
      </c>
      <c r="K97" s="190"/>
      <c r="L97" s="41"/>
      <c r="M97" s="191" t="s">
        <v>19</v>
      </c>
      <c r="N97" s="192" t="s">
        <v>43</v>
      </c>
      <c r="O97" s="81"/>
      <c r="P97" s="193">
        <f>O97*H97</f>
        <v>0</v>
      </c>
      <c r="Q97" s="193">
        <v>0</v>
      </c>
      <c r="R97" s="193">
        <f>Q97*H97</f>
        <v>0</v>
      </c>
      <c r="S97" s="193">
        <v>0</v>
      </c>
      <c r="T97" s="194">
        <f>S97*H97</f>
        <v>0</v>
      </c>
      <c r="U97" s="35"/>
      <c r="V97" s="35"/>
      <c r="W97" s="35"/>
      <c r="X97" s="35"/>
      <c r="Y97" s="35"/>
      <c r="Z97" s="35"/>
      <c r="AA97" s="35"/>
      <c r="AB97" s="35"/>
      <c r="AC97" s="35"/>
      <c r="AD97" s="35"/>
      <c r="AE97" s="35"/>
      <c r="AR97" s="195" t="s">
        <v>255</v>
      </c>
      <c r="AT97" s="195" t="s">
        <v>114</v>
      </c>
      <c r="AU97" s="195" t="s">
        <v>72</v>
      </c>
      <c r="AY97" s="14" t="s">
        <v>119</v>
      </c>
      <c r="BE97" s="196">
        <f>IF(N97="základní",J97,0)</f>
        <v>0</v>
      </c>
      <c r="BF97" s="196">
        <f>IF(N97="snížená",J97,0)</f>
        <v>0</v>
      </c>
      <c r="BG97" s="196">
        <f>IF(N97="zákl. přenesená",J97,0)</f>
        <v>0</v>
      </c>
      <c r="BH97" s="196">
        <f>IF(N97="sníž. přenesená",J97,0)</f>
        <v>0</v>
      </c>
      <c r="BI97" s="196">
        <f>IF(N97="nulová",J97,0)</f>
        <v>0</v>
      </c>
      <c r="BJ97" s="14" t="s">
        <v>79</v>
      </c>
      <c r="BK97" s="196">
        <f>ROUND(I97*H97,2)</f>
        <v>0</v>
      </c>
      <c r="BL97" s="14" t="s">
        <v>255</v>
      </c>
      <c r="BM97" s="195" t="s">
        <v>275</v>
      </c>
    </row>
    <row r="98" s="2" customFormat="1">
      <c r="A98" s="35"/>
      <c r="B98" s="36"/>
      <c r="C98" s="37"/>
      <c r="D98" s="197" t="s">
        <v>121</v>
      </c>
      <c r="E98" s="37"/>
      <c r="F98" s="198" t="s">
        <v>276</v>
      </c>
      <c r="G98" s="37"/>
      <c r="H98" s="37"/>
      <c r="I98" s="199"/>
      <c r="J98" s="37"/>
      <c r="K98" s="37"/>
      <c r="L98" s="41"/>
      <c r="M98" s="200"/>
      <c r="N98" s="201"/>
      <c r="O98" s="81"/>
      <c r="P98" s="81"/>
      <c r="Q98" s="81"/>
      <c r="R98" s="81"/>
      <c r="S98" s="81"/>
      <c r="T98" s="82"/>
      <c r="U98" s="35"/>
      <c r="V98" s="35"/>
      <c r="W98" s="35"/>
      <c r="X98" s="35"/>
      <c r="Y98" s="35"/>
      <c r="Z98" s="35"/>
      <c r="AA98" s="35"/>
      <c r="AB98" s="35"/>
      <c r="AC98" s="35"/>
      <c r="AD98" s="35"/>
      <c r="AE98" s="35"/>
      <c r="AT98" s="14" t="s">
        <v>121</v>
      </c>
      <c r="AU98" s="14" t="s">
        <v>72</v>
      </c>
    </row>
    <row r="99" s="2" customFormat="1">
      <c r="A99" s="35"/>
      <c r="B99" s="36"/>
      <c r="C99" s="37"/>
      <c r="D99" s="197" t="s">
        <v>170</v>
      </c>
      <c r="E99" s="37"/>
      <c r="F99" s="235" t="s">
        <v>272</v>
      </c>
      <c r="G99" s="37"/>
      <c r="H99" s="37"/>
      <c r="I99" s="199"/>
      <c r="J99" s="37"/>
      <c r="K99" s="37"/>
      <c r="L99" s="41"/>
      <c r="M99" s="200"/>
      <c r="N99" s="201"/>
      <c r="O99" s="81"/>
      <c r="P99" s="81"/>
      <c r="Q99" s="81"/>
      <c r="R99" s="81"/>
      <c r="S99" s="81"/>
      <c r="T99" s="82"/>
      <c r="U99" s="35"/>
      <c r="V99" s="35"/>
      <c r="W99" s="35"/>
      <c r="X99" s="35"/>
      <c r="Y99" s="35"/>
      <c r="Z99" s="35"/>
      <c r="AA99" s="35"/>
      <c r="AB99" s="35"/>
      <c r="AC99" s="35"/>
      <c r="AD99" s="35"/>
      <c r="AE99" s="35"/>
      <c r="AT99" s="14" t="s">
        <v>170</v>
      </c>
      <c r="AU99" s="14" t="s">
        <v>72</v>
      </c>
    </row>
    <row r="100" s="2" customFormat="1" ht="37.8" customHeight="1">
      <c r="A100" s="35"/>
      <c r="B100" s="36"/>
      <c r="C100" s="183" t="s">
        <v>158</v>
      </c>
      <c r="D100" s="183" t="s">
        <v>114</v>
      </c>
      <c r="E100" s="184" t="s">
        <v>277</v>
      </c>
      <c r="F100" s="185" t="s">
        <v>278</v>
      </c>
      <c r="G100" s="186" t="s">
        <v>260</v>
      </c>
      <c r="H100" s="239"/>
      <c r="I100" s="188"/>
      <c r="J100" s="189">
        <f>ROUND(I100*H100,2)</f>
        <v>0</v>
      </c>
      <c r="K100" s="190"/>
      <c r="L100" s="41"/>
      <c r="M100" s="191" t="s">
        <v>19</v>
      </c>
      <c r="N100" s="192" t="s">
        <v>43</v>
      </c>
      <c r="O100" s="81"/>
      <c r="P100" s="193">
        <f>O100*H100</f>
        <v>0</v>
      </c>
      <c r="Q100" s="193">
        <v>0</v>
      </c>
      <c r="R100" s="193">
        <f>Q100*H100</f>
        <v>0</v>
      </c>
      <c r="S100" s="193">
        <v>0</v>
      </c>
      <c r="T100" s="194">
        <f>S100*H100</f>
        <v>0</v>
      </c>
      <c r="U100" s="35"/>
      <c r="V100" s="35"/>
      <c r="W100" s="35"/>
      <c r="X100" s="35"/>
      <c r="Y100" s="35"/>
      <c r="Z100" s="35"/>
      <c r="AA100" s="35"/>
      <c r="AB100" s="35"/>
      <c r="AC100" s="35"/>
      <c r="AD100" s="35"/>
      <c r="AE100" s="35"/>
      <c r="AR100" s="195" t="s">
        <v>255</v>
      </c>
      <c r="AT100" s="195" t="s">
        <v>114</v>
      </c>
      <c r="AU100" s="195" t="s">
        <v>72</v>
      </c>
      <c r="AY100" s="14" t="s">
        <v>119</v>
      </c>
      <c r="BE100" s="196">
        <f>IF(N100="základní",J100,0)</f>
        <v>0</v>
      </c>
      <c r="BF100" s="196">
        <f>IF(N100="snížená",J100,0)</f>
        <v>0</v>
      </c>
      <c r="BG100" s="196">
        <f>IF(N100="zákl. přenesená",J100,0)</f>
        <v>0</v>
      </c>
      <c r="BH100" s="196">
        <f>IF(N100="sníž. přenesená",J100,0)</f>
        <v>0</v>
      </c>
      <c r="BI100" s="196">
        <f>IF(N100="nulová",J100,0)</f>
        <v>0</v>
      </c>
      <c r="BJ100" s="14" t="s">
        <v>79</v>
      </c>
      <c r="BK100" s="196">
        <f>ROUND(I100*H100,2)</f>
        <v>0</v>
      </c>
      <c r="BL100" s="14" t="s">
        <v>255</v>
      </c>
      <c r="BM100" s="195" t="s">
        <v>279</v>
      </c>
    </row>
    <row r="101" s="2" customFormat="1">
      <c r="A101" s="35"/>
      <c r="B101" s="36"/>
      <c r="C101" s="37"/>
      <c r="D101" s="197" t="s">
        <v>121</v>
      </c>
      <c r="E101" s="37"/>
      <c r="F101" s="198" t="s">
        <v>278</v>
      </c>
      <c r="G101" s="37"/>
      <c r="H101" s="37"/>
      <c r="I101" s="199"/>
      <c r="J101" s="37"/>
      <c r="K101" s="37"/>
      <c r="L101" s="41"/>
      <c r="M101" s="200"/>
      <c r="N101" s="201"/>
      <c r="O101" s="81"/>
      <c r="P101" s="81"/>
      <c r="Q101" s="81"/>
      <c r="R101" s="81"/>
      <c r="S101" s="81"/>
      <c r="T101" s="82"/>
      <c r="U101" s="35"/>
      <c r="V101" s="35"/>
      <c r="W101" s="35"/>
      <c r="X101" s="35"/>
      <c r="Y101" s="35"/>
      <c r="Z101" s="35"/>
      <c r="AA101" s="35"/>
      <c r="AB101" s="35"/>
      <c r="AC101" s="35"/>
      <c r="AD101" s="35"/>
      <c r="AE101" s="35"/>
      <c r="AT101" s="14" t="s">
        <v>121</v>
      </c>
      <c r="AU101" s="14" t="s">
        <v>72</v>
      </c>
    </row>
    <row r="102" s="2" customFormat="1">
      <c r="A102" s="35"/>
      <c r="B102" s="36"/>
      <c r="C102" s="37"/>
      <c r="D102" s="197" t="s">
        <v>170</v>
      </c>
      <c r="E102" s="37"/>
      <c r="F102" s="235" t="s">
        <v>280</v>
      </c>
      <c r="G102" s="37"/>
      <c r="H102" s="37"/>
      <c r="I102" s="199"/>
      <c r="J102" s="37"/>
      <c r="K102" s="37"/>
      <c r="L102" s="41"/>
      <c r="M102" s="200"/>
      <c r="N102" s="201"/>
      <c r="O102" s="81"/>
      <c r="P102" s="81"/>
      <c r="Q102" s="81"/>
      <c r="R102" s="81"/>
      <c r="S102" s="81"/>
      <c r="T102" s="82"/>
      <c r="U102" s="35"/>
      <c r="V102" s="35"/>
      <c r="W102" s="35"/>
      <c r="X102" s="35"/>
      <c r="Y102" s="35"/>
      <c r="Z102" s="35"/>
      <c r="AA102" s="35"/>
      <c r="AB102" s="35"/>
      <c r="AC102" s="35"/>
      <c r="AD102" s="35"/>
      <c r="AE102" s="35"/>
      <c r="AT102" s="14" t="s">
        <v>170</v>
      </c>
      <c r="AU102" s="14" t="s">
        <v>72</v>
      </c>
    </row>
    <row r="103" s="2" customFormat="1" ht="16.5" customHeight="1">
      <c r="A103" s="35"/>
      <c r="B103" s="36"/>
      <c r="C103" s="183" t="s">
        <v>155</v>
      </c>
      <c r="D103" s="183" t="s">
        <v>114</v>
      </c>
      <c r="E103" s="184" t="s">
        <v>281</v>
      </c>
      <c r="F103" s="185" t="s">
        <v>282</v>
      </c>
      <c r="G103" s="186" t="s">
        <v>180</v>
      </c>
      <c r="H103" s="187">
        <v>1900</v>
      </c>
      <c r="I103" s="188"/>
      <c r="J103" s="189">
        <f>ROUND(I103*H103,2)</f>
        <v>0</v>
      </c>
      <c r="K103" s="190"/>
      <c r="L103" s="41"/>
      <c r="M103" s="191" t="s">
        <v>19</v>
      </c>
      <c r="N103" s="192" t="s">
        <v>43</v>
      </c>
      <c r="O103" s="81"/>
      <c r="P103" s="193">
        <f>O103*H103</f>
        <v>0</v>
      </c>
      <c r="Q103" s="193">
        <v>0</v>
      </c>
      <c r="R103" s="193">
        <f>Q103*H103</f>
        <v>0</v>
      </c>
      <c r="S103" s="193">
        <v>0</v>
      </c>
      <c r="T103" s="194">
        <f>S103*H103</f>
        <v>0</v>
      </c>
      <c r="U103" s="35"/>
      <c r="V103" s="35"/>
      <c r="W103" s="35"/>
      <c r="X103" s="35"/>
      <c r="Y103" s="35"/>
      <c r="Z103" s="35"/>
      <c r="AA103" s="35"/>
      <c r="AB103" s="35"/>
      <c r="AC103" s="35"/>
      <c r="AD103" s="35"/>
      <c r="AE103" s="35"/>
      <c r="AR103" s="195" t="s">
        <v>255</v>
      </c>
      <c r="AT103" s="195" t="s">
        <v>114</v>
      </c>
      <c r="AU103" s="195" t="s">
        <v>72</v>
      </c>
      <c r="AY103" s="14" t="s">
        <v>119</v>
      </c>
      <c r="BE103" s="196">
        <f>IF(N103="základní",J103,0)</f>
        <v>0</v>
      </c>
      <c r="BF103" s="196">
        <f>IF(N103="snížená",J103,0)</f>
        <v>0</v>
      </c>
      <c r="BG103" s="196">
        <f>IF(N103="zákl. přenesená",J103,0)</f>
        <v>0</v>
      </c>
      <c r="BH103" s="196">
        <f>IF(N103="sníž. přenesená",J103,0)</f>
        <v>0</v>
      </c>
      <c r="BI103" s="196">
        <f>IF(N103="nulová",J103,0)</f>
        <v>0</v>
      </c>
      <c r="BJ103" s="14" t="s">
        <v>79</v>
      </c>
      <c r="BK103" s="196">
        <f>ROUND(I103*H103,2)</f>
        <v>0</v>
      </c>
      <c r="BL103" s="14" t="s">
        <v>255</v>
      </c>
      <c r="BM103" s="195" t="s">
        <v>283</v>
      </c>
    </row>
    <row r="104" s="2" customFormat="1">
      <c r="A104" s="35"/>
      <c r="B104" s="36"/>
      <c r="C104" s="37"/>
      <c r="D104" s="197" t="s">
        <v>121</v>
      </c>
      <c r="E104" s="37"/>
      <c r="F104" s="198" t="s">
        <v>284</v>
      </c>
      <c r="G104" s="37"/>
      <c r="H104" s="37"/>
      <c r="I104" s="199"/>
      <c r="J104" s="37"/>
      <c r="K104" s="37"/>
      <c r="L104" s="41"/>
      <c r="M104" s="240"/>
      <c r="N104" s="241"/>
      <c r="O104" s="242"/>
      <c r="P104" s="242"/>
      <c r="Q104" s="242"/>
      <c r="R104" s="242"/>
      <c r="S104" s="242"/>
      <c r="T104" s="243"/>
      <c r="U104" s="35"/>
      <c r="V104" s="35"/>
      <c r="W104" s="35"/>
      <c r="X104" s="35"/>
      <c r="Y104" s="35"/>
      <c r="Z104" s="35"/>
      <c r="AA104" s="35"/>
      <c r="AB104" s="35"/>
      <c r="AC104" s="35"/>
      <c r="AD104" s="35"/>
      <c r="AE104" s="35"/>
      <c r="AT104" s="14" t="s">
        <v>121</v>
      </c>
      <c r="AU104" s="14" t="s">
        <v>72</v>
      </c>
    </row>
    <row r="105" s="2" customFormat="1" ht="6.96" customHeight="1">
      <c r="A105" s="35"/>
      <c r="B105" s="56"/>
      <c r="C105" s="57"/>
      <c r="D105" s="57"/>
      <c r="E105" s="57"/>
      <c r="F105" s="57"/>
      <c r="G105" s="57"/>
      <c r="H105" s="57"/>
      <c r="I105" s="57"/>
      <c r="J105" s="57"/>
      <c r="K105" s="57"/>
      <c r="L105" s="41"/>
      <c r="M105" s="35"/>
      <c r="O105" s="35"/>
      <c r="P105" s="35"/>
      <c r="Q105" s="35"/>
      <c r="R105" s="35"/>
      <c r="S105" s="35"/>
      <c r="T105" s="35"/>
      <c r="U105" s="35"/>
      <c r="V105" s="35"/>
      <c r="W105" s="35"/>
      <c r="X105" s="35"/>
      <c r="Y105" s="35"/>
      <c r="Z105" s="35"/>
      <c r="AA105" s="35"/>
      <c r="AB105" s="35"/>
      <c r="AC105" s="35"/>
      <c r="AD105" s="35"/>
      <c r="AE105" s="35"/>
    </row>
  </sheetData>
  <sheetProtection sheet="1" autoFilter="0" formatColumns="0" formatRows="0" objects="1" scenarios="1" spinCount="100000" saltValue="HSkaLUnrJYqJyNVvFqFViRo99YTgfC+Nrt7c2kx9h/8Wy8GQLwHsR+R2OzphfB/Sam8c7Dh9sA96ZcBHBXYk2Q==" hashValue="e1adxepqx6HH+S9OzUWrSBJLjYpYH3WeavVFEDQWV7gRikG9YfbeXGs5CfC5ZJRkFeznq+2fts7MKU7P7VPwSw==" algorithmName="SHA-512" password="CC35"/>
  <autoFilter ref="C84:K104"/>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4" customWidth="1"/>
    <col min="2" max="2" width="1.667969" style="244" customWidth="1"/>
    <col min="3" max="4" width="5" style="244" customWidth="1"/>
    <col min="5" max="5" width="11.66016" style="244" customWidth="1"/>
    <col min="6" max="6" width="9.160156" style="244" customWidth="1"/>
    <col min="7" max="7" width="5" style="244" customWidth="1"/>
    <col min="8" max="8" width="77.83203" style="244" customWidth="1"/>
    <col min="9" max="10" width="20" style="244" customWidth="1"/>
    <col min="11" max="11" width="1.667969" style="244" customWidth="1"/>
  </cols>
  <sheetData>
    <row r="1" s="1" customFormat="1" ht="37.5" customHeight="1"/>
    <row r="2" s="1" customFormat="1" ht="7.5" customHeight="1">
      <c r="B2" s="245"/>
      <c r="C2" s="246"/>
      <c r="D2" s="246"/>
      <c r="E2" s="246"/>
      <c r="F2" s="246"/>
      <c r="G2" s="246"/>
      <c r="H2" s="246"/>
      <c r="I2" s="246"/>
      <c r="J2" s="246"/>
      <c r="K2" s="247"/>
    </row>
    <row r="3" s="12" customFormat="1" ht="45" customHeight="1">
      <c r="B3" s="248"/>
      <c r="C3" s="249" t="s">
        <v>285</v>
      </c>
      <c r="D3" s="249"/>
      <c r="E3" s="249"/>
      <c r="F3" s="249"/>
      <c r="G3" s="249"/>
      <c r="H3" s="249"/>
      <c r="I3" s="249"/>
      <c r="J3" s="249"/>
      <c r="K3" s="250"/>
    </row>
    <row r="4" s="1" customFormat="1" ht="25.5" customHeight="1">
      <c r="B4" s="251"/>
      <c r="C4" s="252" t="s">
        <v>286</v>
      </c>
      <c r="D4" s="252"/>
      <c r="E4" s="252"/>
      <c r="F4" s="252"/>
      <c r="G4" s="252"/>
      <c r="H4" s="252"/>
      <c r="I4" s="252"/>
      <c r="J4" s="252"/>
      <c r="K4" s="253"/>
    </row>
    <row r="5" s="1" customFormat="1" ht="5.25" customHeight="1">
      <c r="B5" s="251"/>
      <c r="C5" s="254"/>
      <c r="D5" s="254"/>
      <c r="E5" s="254"/>
      <c r="F5" s="254"/>
      <c r="G5" s="254"/>
      <c r="H5" s="254"/>
      <c r="I5" s="254"/>
      <c r="J5" s="254"/>
      <c r="K5" s="253"/>
    </row>
    <row r="6" s="1" customFormat="1" ht="15" customHeight="1">
      <c r="B6" s="251"/>
      <c r="C6" s="255" t="s">
        <v>287</v>
      </c>
      <c r="D6" s="255"/>
      <c r="E6" s="255"/>
      <c r="F6" s="255"/>
      <c r="G6" s="255"/>
      <c r="H6" s="255"/>
      <c r="I6" s="255"/>
      <c r="J6" s="255"/>
      <c r="K6" s="253"/>
    </row>
    <row r="7" s="1" customFormat="1" ht="15" customHeight="1">
      <c r="B7" s="256"/>
      <c r="C7" s="255" t="s">
        <v>288</v>
      </c>
      <c r="D7" s="255"/>
      <c r="E7" s="255"/>
      <c r="F7" s="255"/>
      <c r="G7" s="255"/>
      <c r="H7" s="255"/>
      <c r="I7" s="255"/>
      <c r="J7" s="255"/>
      <c r="K7" s="253"/>
    </row>
    <row r="8" s="1" customFormat="1" ht="12.75" customHeight="1">
      <c r="B8" s="256"/>
      <c r="C8" s="255"/>
      <c r="D8" s="255"/>
      <c r="E8" s="255"/>
      <c r="F8" s="255"/>
      <c r="G8" s="255"/>
      <c r="H8" s="255"/>
      <c r="I8" s="255"/>
      <c r="J8" s="255"/>
      <c r="K8" s="253"/>
    </row>
    <row r="9" s="1" customFormat="1" ht="15" customHeight="1">
      <c r="B9" s="256"/>
      <c r="C9" s="255" t="s">
        <v>289</v>
      </c>
      <c r="D9" s="255"/>
      <c r="E9" s="255"/>
      <c r="F9" s="255"/>
      <c r="G9" s="255"/>
      <c r="H9" s="255"/>
      <c r="I9" s="255"/>
      <c r="J9" s="255"/>
      <c r="K9" s="253"/>
    </row>
    <row r="10" s="1" customFormat="1" ht="15" customHeight="1">
      <c r="B10" s="256"/>
      <c r="C10" s="255"/>
      <c r="D10" s="255" t="s">
        <v>290</v>
      </c>
      <c r="E10" s="255"/>
      <c r="F10" s="255"/>
      <c r="G10" s="255"/>
      <c r="H10" s="255"/>
      <c r="I10" s="255"/>
      <c r="J10" s="255"/>
      <c r="K10" s="253"/>
    </row>
    <row r="11" s="1" customFormat="1" ht="15" customHeight="1">
      <c r="B11" s="256"/>
      <c r="C11" s="257"/>
      <c r="D11" s="255" t="s">
        <v>291</v>
      </c>
      <c r="E11" s="255"/>
      <c r="F11" s="255"/>
      <c r="G11" s="255"/>
      <c r="H11" s="255"/>
      <c r="I11" s="255"/>
      <c r="J11" s="255"/>
      <c r="K11" s="253"/>
    </row>
    <row r="12" s="1" customFormat="1" ht="15" customHeight="1">
      <c r="B12" s="256"/>
      <c r="C12" s="257"/>
      <c r="D12" s="255"/>
      <c r="E12" s="255"/>
      <c r="F12" s="255"/>
      <c r="G12" s="255"/>
      <c r="H12" s="255"/>
      <c r="I12" s="255"/>
      <c r="J12" s="255"/>
      <c r="K12" s="253"/>
    </row>
    <row r="13" s="1" customFormat="1" ht="15" customHeight="1">
      <c r="B13" s="256"/>
      <c r="C13" s="257"/>
      <c r="D13" s="258" t="s">
        <v>292</v>
      </c>
      <c r="E13" s="255"/>
      <c r="F13" s="255"/>
      <c r="G13" s="255"/>
      <c r="H13" s="255"/>
      <c r="I13" s="255"/>
      <c r="J13" s="255"/>
      <c r="K13" s="253"/>
    </row>
    <row r="14" s="1" customFormat="1" ht="12.75" customHeight="1">
      <c r="B14" s="256"/>
      <c r="C14" s="257"/>
      <c r="D14" s="257"/>
      <c r="E14" s="257"/>
      <c r="F14" s="257"/>
      <c r="G14" s="257"/>
      <c r="H14" s="257"/>
      <c r="I14" s="257"/>
      <c r="J14" s="257"/>
      <c r="K14" s="253"/>
    </row>
    <row r="15" s="1" customFormat="1" ht="15" customHeight="1">
      <c r="B15" s="256"/>
      <c r="C15" s="257"/>
      <c r="D15" s="255" t="s">
        <v>293</v>
      </c>
      <c r="E15" s="255"/>
      <c r="F15" s="255"/>
      <c r="G15" s="255"/>
      <c r="H15" s="255"/>
      <c r="I15" s="255"/>
      <c r="J15" s="255"/>
      <c r="K15" s="253"/>
    </row>
    <row r="16" s="1" customFormat="1" ht="15" customHeight="1">
      <c r="B16" s="256"/>
      <c r="C16" s="257"/>
      <c r="D16" s="255" t="s">
        <v>294</v>
      </c>
      <c r="E16" s="255"/>
      <c r="F16" s="255"/>
      <c r="G16" s="255"/>
      <c r="H16" s="255"/>
      <c r="I16" s="255"/>
      <c r="J16" s="255"/>
      <c r="K16" s="253"/>
    </row>
    <row r="17" s="1" customFormat="1" ht="15" customHeight="1">
      <c r="B17" s="256"/>
      <c r="C17" s="257"/>
      <c r="D17" s="255" t="s">
        <v>295</v>
      </c>
      <c r="E17" s="255"/>
      <c r="F17" s="255"/>
      <c r="G17" s="255"/>
      <c r="H17" s="255"/>
      <c r="I17" s="255"/>
      <c r="J17" s="255"/>
      <c r="K17" s="253"/>
    </row>
    <row r="18" s="1" customFormat="1" ht="15" customHeight="1">
      <c r="B18" s="256"/>
      <c r="C18" s="257"/>
      <c r="D18" s="257"/>
      <c r="E18" s="259" t="s">
        <v>78</v>
      </c>
      <c r="F18" s="255" t="s">
        <v>296</v>
      </c>
      <c r="G18" s="255"/>
      <c r="H18" s="255"/>
      <c r="I18" s="255"/>
      <c r="J18" s="255"/>
      <c r="K18" s="253"/>
    </row>
    <row r="19" s="1" customFormat="1" ht="15" customHeight="1">
      <c r="B19" s="256"/>
      <c r="C19" s="257"/>
      <c r="D19" s="257"/>
      <c r="E19" s="259" t="s">
        <v>297</v>
      </c>
      <c r="F19" s="255" t="s">
        <v>298</v>
      </c>
      <c r="G19" s="255"/>
      <c r="H19" s="255"/>
      <c r="I19" s="255"/>
      <c r="J19" s="255"/>
      <c r="K19" s="253"/>
    </row>
    <row r="20" s="1" customFormat="1" ht="15" customHeight="1">
      <c r="B20" s="256"/>
      <c r="C20" s="257"/>
      <c r="D20" s="257"/>
      <c r="E20" s="259" t="s">
        <v>299</v>
      </c>
      <c r="F20" s="255" t="s">
        <v>300</v>
      </c>
      <c r="G20" s="255"/>
      <c r="H20" s="255"/>
      <c r="I20" s="255"/>
      <c r="J20" s="255"/>
      <c r="K20" s="253"/>
    </row>
    <row r="21" s="1" customFormat="1" ht="15" customHeight="1">
      <c r="B21" s="256"/>
      <c r="C21" s="257"/>
      <c r="D21" s="257"/>
      <c r="E21" s="259" t="s">
        <v>88</v>
      </c>
      <c r="F21" s="255" t="s">
        <v>301</v>
      </c>
      <c r="G21" s="255"/>
      <c r="H21" s="255"/>
      <c r="I21" s="255"/>
      <c r="J21" s="255"/>
      <c r="K21" s="253"/>
    </row>
    <row r="22" s="1" customFormat="1" ht="15" customHeight="1">
      <c r="B22" s="256"/>
      <c r="C22" s="257"/>
      <c r="D22" s="257"/>
      <c r="E22" s="259" t="s">
        <v>302</v>
      </c>
      <c r="F22" s="255" t="s">
        <v>303</v>
      </c>
      <c r="G22" s="255"/>
      <c r="H22" s="255"/>
      <c r="I22" s="255"/>
      <c r="J22" s="255"/>
      <c r="K22" s="253"/>
    </row>
    <row r="23" s="1" customFormat="1" ht="15" customHeight="1">
      <c r="B23" s="256"/>
      <c r="C23" s="257"/>
      <c r="D23" s="257"/>
      <c r="E23" s="259" t="s">
        <v>85</v>
      </c>
      <c r="F23" s="255" t="s">
        <v>304</v>
      </c>
      <c r="G23" s="255"/>
      <c r="H23" s="255"/>
      <c r="I23" s="255"/>
      <c r="J23" s="255"/>
      <c r="K23" s="253"/>
    </row>
    <row r="24" s="1" customFormat="1" ht="12.75" customHeight="1">
      <c r="B24" s="256"/>
      <c r="C24" s="257"/>
      <c r="D24" s="257"/>
      <c r="E24" s="257"/>
      <c r="F24" s="257"/>
      <c r="G24" s="257"/>
      <c r="H24" s="257"/>
      <c r="I24" s="257"/>
      <c r="J24" s="257"/>
      <c r="K24" s="253"/>
    </row>
    <row r="25" s="1" customFormat="1" ht="15" customHeight="1">
      <c r="B25" s="256"/>
      <c r="C25" s="255" t="s">
        <v>305</v>
      </c>
      <c r="D25" s="255"/>
      <c r="E25" s="255"/>
      <c r="F25" s="255"/>
      <c r="G25" s="255"/>
      <c r="H25" s="255"/>
      <c r="I25" s="255"/>
      <c r="J25" s="255"/>
      <c r="K25" s="253"/>
    </row>
    <row r="26" s="1" customFormat="1" ht="15" customHeight="1">
      <c r="B26" s="256"/>
      <c r="C26" s="255" t="s">
        <v>306</v>
      </c>
      <c r="D26" s="255"/>
      <c r="E26" s="255"/>
      <c r="F26" s="255"/>
      <c r="G26" s="255"/>
      <c r="H26" s="255"/>
      <c r="I26" s="255"/>
      <c r="J26" s="255"/>
      <c r="K26" s="253"/>
    </row>
    <row r="27" s="1" customFormat="1" ht="15" customHeight="1">
      <c r="B27" s="256"/>
      <c r="C27" s="255"/>
      <c r="D27" s="255" t="s">
        <v>307</v>
      </c>
      <c r="E27" s="255"/>
      <c r="F27" s="255"/>
      <c r="G27" s="255"/>
      <c r="H27" s="255"/>
      <c r="I27" s="255"/>
      <c r="J27" s="255"/>
      <c r="K27" s="253"/>
    </row>
    <row r="28" s="1" customFormat="1" ht="15" customHeight="1">
      <c r="B28" s="256"/>
      <c r="C28" s="257"/>
      <c r="D28" s="255" t="s">
        <v>308</v>
      </c>
      <c r="E28" s="255"/>
      <c r="F28" s="255"/>
      <c r="G28" s="255"/>
      <c r="H28" s="255"/>
      <c r="I28" s="255"/>
      <c r="J28" s="255"/>
      <c r="K28" s="253"/>
    </row>
    <row r="29" s="1" customFormat="1" ht="12.75" customHeight="1">
      <c r="B29" s="256"/>
      <c r="C29" s="257"/>
      <c r="D29" s="257"/>
      <c r="E29" s="257"/>
      <c r="F29" s="257"/>
      <c r="G29" s="257"/>
      <c r="H29" s="257"/>
      <c r="I29" s="257"/>
      <c r="J29" s="257"/>
      <c r="K29" s="253"/>
    </row>
    <row r="30" s="1" customFormat="1" ht="15" customHeight="1">
      <c r="B30" s="256"/>
      <c r="C30" s="257"/>
      <c r="D30" s="255" t="s">
        <v>309</v>
      </c>
      <c r="E30" s="255"/>
      <c r="F30" s="255"/>
      <c r="G30" s="255"/>
      <c r="H30" s="255"/>
      <c r="I30" s="255"/>
      <c r="J30" s="255"/>
      <c r="K30" s="253"/>
    </row>
    <row r="31" s="1" customFormat="1" ht="15" customHeight="1">
      <c r="B31" s="256"/>
      <c r="C31" s="257"/>
      <c r="D31" s="255" t="s">
        <v>310</v>
      </c>
      <c r="E31" s="255"/>
      <c r="F31" s="255"/>
      <c r="G31" s="255"/>
      <c r="H31" s="255"/>
      <c r="I31" s="255"/>
      <c r="J31" s="255"/>
      <c r="K31" s="253"/>
    </row>
    <row r="32" s="1" customFormat="1" ht="12.75" customHeight="1">
      <c r="B32" s="256"/>
      <c r="C32" s="257"/>
      <c r="D32" s="257"/>
      <c r="E32" s="257"/>
      <c r="F32" s="257"/>
      <c r="G32" s="257"/>
      <c r="H32" s="257"/>
      <c r="I32" s="257"/>
      <c r="J32" s="257"/>
      <c r="K32" s="253"/>
    </row>
    <row r="33" s="1" customFormat="1" ht="15" customHeight="1">
      <c r="B33" s="256"/>
      <c r="C33" s="257"/>
      <c r="D33" s="255" t="s">
        <v>311</v>
      </c>
      <c r="E33" s="255"/>
      <c r="F33" s="255"/>
      <c r="G33" s="255"/>
      <c r="H33" s="255"/>
      <c r="I33" s="255"/>
      <c r="J33" s="255"/>
      <c r="K33" s="253"/>
    </row>
    <row r="34" s="1" customFormat="1" ht="15" customHeight="1">
      <c r="B34" s="256"/>
      <c r="C34" s="257"/>
      <c r="D34" s="255" t="s">
        <v>312</v>
      </c>
      <c r="E34" s="255"/>
      <c r="F34" s="255"/>
      <c r="G34" s="255"/>
      <c r="H34" s="255"/>
      <c r="I34" s="255"/>
      <c r="J34" s="255"/>
      <c r="K34" s="253"/>
    </row>
    <row r="35" s="1" customFormat="1" ht="15" customHeight="1">
      <c r="B35" s="256"/>
      <c r="C35" s="257"/>
      <c r="D35" s="255" t="s">
        <v>313</v>
      </c>
      <c r="E35" s="255"/>
      <c r="F35" s="255"/>
      <c r="G35" s="255"/>
      <c r="H35" s="255"/>
      <c r="I35" s="255"/>
      <c r="J35" s="255"/>
      <c r="K35" s="253"/>
    </row>
    <row r="36" s="1" customFormat="1" ht="15" customHeight="1">
      <c r="B36" s="256"/>
      <c r="C36" s="257"/>
      <c r="D36" s="255"/>
      <c r="E36" s="258" t="s">
        <v>102</v>
      </c>
      <c r="F36" s="255"/>
      <c r="G36" s="255" t="s">
        <v>314</v>
      </c>
      <c r="H36" s="255"/>
      <c r="I36" s="255"/>
      <c r="J36" s="255"/>
      <c r="K36" s="253"/>
    </row>
    <row r="37" s="1" customFormat="1" ht="30.75" customHeight="1">
      <c r="B37" s="256"/>
      <c r="C37" s="257"/>
      <c r="D37" s="255"/>
      <c r="E37" s="258" t="s">
        <v>315</v>
      </c>
      <c r="F37" s="255"/>
      <c r="G37" s="255" t="s">
        <v>316</v>
      </c>
      <c r="H37" s="255"/>
      <c r="I37" s="255"/>
      <c r="J37" s="255"/>
      <c r="K37" s="253"/>
    </row>
    <row r="38" s="1" customFormat="1" ht="15" customHeight="1">
      <c r="B38" s="256"/>
      <c r="C38" s="257"/>
      <c r="D38" s="255"/>
      <c r="E38" s="258" t="s">
        <v>53</v>
      </c>
      <c r="F38" s="255"/>
      <c r="G38" s="255" t="s">
        <v>317</v>
      </c>
      <c r="H38" s="255"/>
      <c r="I38" s="255"/>
      <c r="J38" s="255"/>
      <c r="K38" s="253"/>
    </row>
    <row r="39" s="1" customFormat="1" ht="15" customHeight="1">
      <c r="B39" s="256"/>
      <c r="C39" s="257"/>
      <c r="D39" s="255"/>
      <c r="E39" s="258" t="s">
        <v>54</v>
      </c>
      <c r="F39" s="255"/>
      <c r="G39" s="255" t="s">
        <v>318</v>
      </c>
      <c r="H39" s="255"/>
      <c r="I39" s="255"/>
      <c r="J39" s="255"/>
      <c r="K39" s="253"/>
    </row>
    <row r="40" s="1" customFormat="1" ht="15" customHeight="1">
      <c r="B40" s="256"/>
      <c r="C40" s="257"/>
      <c r="D40" s="255"/>
      <c r="E40" s="258" t="s">
        <v>103</v>
      </c>
      <c r="F40" s="255"/>
      <c r="G40" s="255" t="s">
        <v>319</v>
      </c>
      <c r="H40" s="255"/>
      <c r="I40" s="255"/>
      <c r="J40" s="255"/>
      <c r="K40" s="253"/>
    </row>
    <row r="41" s="1" customFormat="1" ht="15" customHeight="1">
      <c r="B41" s="256"/>
      <c r="C41" s="257"/>
      <c r="D41" s="255"/>
      <c r="E41" s="258" t="s">
        <v>104</v>
      </c>
      <c r="F41" s="255"/>
      <c r="G41" s="255" t="s">
        <v>320</v>
      </c>
      <c r="H41" s="255"/>
      <c r="I41" s="255"/>
      <c r="J41" s="255"/>
      <c r="K41" s="253"/>
    </row>
    <row r="42" s="1" customFormat="1" ht="15" customHeight="1">
      <c r="B42" s="256"/>
      <c r="C42" s="257"/>
      <c r="D42" s="255"/>
      <c r="E42" s="258" t="s">
        <v>321</v>
      </c>
      <c r="F42" s="255"/>
      <c r="G42" s="255" t="s">
        <v>322</v>
      </c>
      <c r="H42" s="255"/>
      <c r="I42" s="255"/>
      <c r="J42" s="255"/>
      <c r="K42" s="253"/>
    </row>
    <row r="43" s="1" customFormat="1" ht="15" customHeight="1">
      <c r="B43" s="256"/>
      <c r="C43" s="257"/>
      <c r="D43" s="255"/>
      <c r="E43" s="258"/>
      <c r="F43" s="255"/>
      <c r="G43" s="255" t="s">
        <v>323</v>
      </c>
      <c r="H43" s="255"/>
      <c r="I43" s="255"/>
      <c r="J43" s="255"/>
      <c r="K43" s="253"/>
    </row>
    <row r="44" s="1" customFormat="1" ht="15" customHeight="1">
      <c r="B44" s="256"/>
      <c r="C44" s="257"/>
      <c r="D44" s="255"/>
      <c r="E44" s="258" t="s">
        <v>324</v>
      </c>
      <c r="F44" s="255"/>
      <c r="G44" s="255" t="s">
        <v>325</v>
      </c>
      <c r="H44" s="255"/>
      <c r="I44" s="255"/>
      <c r="J44" s="255"/>
      <c r="K44" s="253"/>
    </row>
    <row r="45" s="1" customFormat="1" ht="15" customHeight="1">
      <c r="B45" s="256"/>
      <c r="C45" s="257"/>
      <c r="D45" s="255"/>
      <c r="E45" s="258" t="s">
        <v>106</v>
      </c>
      <c r="F45" s="255"/>
      <c r="G45" s="255" t="s">
        <v>326</v>
      </c>
      <c r="H45" s="255"/>
      <c r="I45" s="255"/>
      <c r="J45" s="255"/>
      <c r="K45" s="253"/>
    </row>
    <row r="46" s="1" customFormat="1" ht="12.75" customHeight="1">
      <c r="B46" s="256"/>
      <c r="C46" s="257"/>
      <c r="D46" s="255"/>
      <c r="E46" s="255"/>
      <c r="F46" s="255"/>
      <c r="G46" s="255"/>
      <c r="H46" s="255"/>
      <c r="I46" s="255"/>
      <c r="J46" s="255"/>
      <c r="K46" s="253"/>
    </row>
    <row r="47" s="1" customFormat="1" ht="15" customHeight="1">
      <c r="B47" s="256"/>
      <c r="C47" s="257"/>
      <c r="D47" s="255" t="s">
        <v>327</v>
      </c>
      <c r="E47" s="255"/>
      <c r="F47" s="255"/>
      <c r="G47" s="255"/>
      <c r="H47" s="255"/>
      <c r="I47" s="255"/>
      <c r="J47" s="255"/>
      <c r="K47" s="253"/>
    </row>
    <row r="48" s="1" customFormat="1" ht="15" customHeight="1">
      <c r="B48" s="256"/>
      <c r="C48" s="257"/>
      <c r="D48" s="257"/>
      <c r="E48" s="255" t="s">
        <v>328</v>
      </c>
      <c r="F48" s="255"/>
      <c r="G48" s="255"/>
      <c r="H48" s="255"/>
      <c r="I48" s="255"/>
      <c r="J48" s="255"/>
      <c r="K48" s="253"/>
    </row>
    <row r="49" s="1" customFormat="1" ht="15" customHeight="1">
      <c r="B49" s="256"/>
      <c r="C49" s="257"/>
      <c r="D49" s="257"/>
      <c r="E49" s="255" t="s">
        <v>329</v>
      </c>
      <c r="F49" s="255"/>
      <c r="G49" s="255"/>
      <c r="H49" s="255"/>
      <c r="I49" s="255"/>
      <c r="J49" s="255"/>
      <c r="K49" s="253"/>
    </row>
    <row r="50" s="1" customFormat="1" ht="15" customHeight="1">
      <c r="B50" s="256"/>
      <c r="C50" s="257"/>
      <c r="D50" s="257"/>
      <c r="E50" s="255" t="s">
        <v>330</v>
      </c>
      <c r="F50" s="255"/>
      <c r="G50" s="255"/>
      <c r="H50" s="255"/>
      <c r="I50" s="255"/>
      <c r="J50" s="255"/>
      <c r="K50" s="253"/>
    </row>
    <row r="51" s="1" customFormat="1" ht="15" customHeight="1">
      <c r="B51" s="256"/>
      <c r="C51" s="257"/>
      <c r="D51" s="255" t="s">
        <v>331</v>
      </c>
      <c r="E51" s="255"/>
      <c r="F51" s="255"/>
      <c r="G51" s="255"/>
      <c r="H51" s="255"/>
      <c r="I51" s="255"/>
      <c r="J51" s="255"/>
      <c r="K51" s="253"/>
    </row>
    <row r="52" s="1" customFormat="1" ht="25.5" customHeight="1">
      <c r="B52" s="251"/>
      <c r="C52" s="252" t="s">
        <v>332</v>
      </c>
      <c r="D52" s="252"/>
      <c r="E52" s="252"/>
      <c r="F52" s="252"/>
      <c r="G52" s="252"/>
      <c r="H52" s="252"/>
      <c r="I52" s="252"/>
      <c r="J52" s="252"/>
      <c r="K52" s="253"/>
    </row>
    <row r="53" s="1" customFormat="1" ht="5.25" customHeight="1">
      <c r="B53" s="251"/>
      <c r="C53" s="254"/>
      <c r="D53" s="254"/>
      <c r="E53" s="254"/>
      <c r="F53" s="254"/>
      <c r="G53" s="254"/>
      <c r="H53" s="254"/>
      <c r="I53" s="254"/>
      <c r="J53" s="254"/>
      <c r="K53" s="253"/>
    </row>
    <row r="54" s="1" customFormat="1" ht="15" customHeight="1">
      <c r="B54" s="251"/>
      <c r="C54" s="255" t="s">
        <v>333</v>
      </c>
      <c r="D54" s="255"/>
      <c r="E54" s="255"/>
      <c r="F54" s="255"/>
      <c r="G54" s="255"/>
      <c r="H54" s="255"/>
      <c r="I54" s="255"/>
      <c r="J54" s="255"/>
      <c r="K54" s="253"/>
    </row>
    <row r="55" s="1" customFormat="1" ht="15" customHeight="1">
      <c r="B55" s="251"/>
      <c r="C55" s="255" t="s">
        <v>334</v>
      </c>
      <c r="D55" s="255"/>
      <c r="E55" s="255"/>
      <c r="F55" s="255"/>
      <c r="G55" s="255"/>
      <c r="H55" s="255"/>
      <c r="I55" s="255"/>
      <c r="J55" s="255"/>
      <c r="K55" s="253"/>
    </row>
    <row r="56" s="1" customFormat="1" ht="12.75" customHeight="1">
      <c r="B56" s="251"/>
      <c r="C56" s="255"/>
      <c r="D56" s="255"/>
      <c r="E56" s="255"/>
      <c r="F56" s="255"/>
      <c r="G56" s="255"/>
      <c r="H56" s="255"/>
      <c r="I56" s="255"/>
      <c r="J56" s="255"/>
      <c r="K56" s="253"/>
    </row>
    <row r="57" s="1" customFormat="1" ht="15" customHeight="1">
      <c r="B57" s="251"/>
      <c r="C57" s="255" t="s">
        <v>335</v>
      </c>
      <c r="D57" s="255"/>
      <c r="E57" s="255"/>
      <c r="F57" s="255"/>
      <c r="G57" s="255"/>
      <c r="H57" s="255"/>
      <c r="I57" s="255"/>
      <c r="J57" s="255"/>
      <c r="K57" s="253"/>
    </row>
    <row r="58" s="1" customFormat="1" ht="15" customHeight="1">
      <c r="B58" s="251"/>
      <c r="C58" s="257"/>
      <c r="D58" s="255" t="s">
        <v>336</v>
      </c>
      <c r="E58" s="255"/>
      <c r="F58" s="255"/>
      <c r="G58" s="255"/>
      <c r="H58" s="255"/>
      <c r="I58" s="255"/>
      <c r="J58" s="255"/>
      <c r="K58" s="253"/>
    </row>
    <row r="59" s="1" customFormat="1" ht="15" customHeight="1">
      <c r="B59" s="251"/>
      <c r="C59" s="257"/>
      <c r="D59" s="255" t="s">
        <v>337</v>
      </c>
      <c r="E59" s="255"/>
      <c r="F59" s="255"/>
      <c r="G59" s="255"/>
      <c r="H59" s="255"/>
      <c r="I59" s="255"/>
      <c r="J59" s="255"/>
      <c r="K59" s="253"/>
    </row>
    <row r="60" s="1" customFormat="1" ht="15" customHeight="1">
      <c r="B60" s="251"/>
      <c r="C60" s="257"/>
      <c r="D60" s="255" t="s">
        <v>338</v>
      </c>
      <c r="E60" s="255"/>
      <c r="F60" s="255"/>
      <c r="G60" s="255"/>
      <c r="H60" s="255"/>
      <c r="I60" s="255"/>
      <c r="J60" s="255"/>
      <c r="K60" s="253"/>
    </row>
    <row r="61" s="1" customFormat="1" ht="15" customHeight="1">
      <c r="B61" s="251"/>
      <c r="C61" s="257"/>
      <c r="D61" s="255" t="s">
        <v>339</v>
      </c>
      <c r="E61" s="255"/>
      <c r="F61" s="255"/>
      <c r="G61" s="255"/>
      <c r="H61" s="255"/>
      <c r="I61" s="255"/>
      <c r="J61" s="255"/>
      <c r="K61" s="253"/>
    </row>
    <row r="62" s="1" customFormat="1" ht="15" customHeight="1">
      <c r="B62" s="251"/>
      <c r="C62" s="257"/>
      <c r="D62" s="260" t="s">
        <v>340</v>
      </c>
      <c r="E62" s="260"/>
      <c r="F62" s="260"/>
      <c r="G62" s="260"/>
      <c r="H62" s="260"/>
      <c r="I62" s="260"/>
      <c r="J62" s="260"/>
      <c r="K62" s="253"/>
    </row>
    <row r="63" s="1" customFormat="1" ht="15" customHeight="1">
      <c r="B63" s="251"/>
      <c r="C63" s="257"/>
      <c r="D63" s="255" t="s">
        <v>341</v>
      </c>
      <c r="E63" s="255"/>
      <c r="F63" s="255"/>
      <c r="G63" s="255"/>
      <c r="H63" s="255"/>
      <c r="I63" s="255"/>
      <c r="J63" s="255"/>
      <c r="K63" s="253"/>
    </row>
    <row r="64" s="1" customFormat="1" ht="12.75" customHeight="1">
      <c r="B64" s="251"/>
      <c r="C64" s="257"/>
      <c r="D64" s="257"/>
      <c r="E64" s="261"/>
      <c r="F64" s="257"/>
      <c r="G64" s="257"/>
      <c r="H64" s="257"/>
      <c r="I64" s="257"/>
      <c r="J64" s="257"/>
      <c r="K64" s="253"/>
    </row>
    <row r="65" s="1" customFormat="1" ht="15" customHeight="1">
      <c r="B65" s="251"/>
      <c r="C65" s="257"/>
      <c r="D65" s="255" t="s">
        <v>342</v>
      </c>
      <c r="E65" s="255"/>
      <c r="F65" s="255"/>
      <c r="G65" s="255"/>
      <c r="H65" s="255"/>
      <c r="I65" s="255"/>
      <c r="J65" s="255"/>
      <c r="K65" s="253"/>
    </row>
    <row r="66" s="1" customFormat="1" ht="15" customHeight="1">
      <c r="B66" s="251"/>
      <c r="C66" s="257"/>
      <c r="D66" s="260" t="s">
        <v>343</v>
      </c>
      <c r="E66" s="260"/>
      <c r="F66" s="260"/>
      <c r="G66" s="260"/>
      <c r="H66" s="260"/>
      <c r="I66" s="260"/>
      <c r="J66" s="260"/>
      <c r="K66" s="253"/>
    </row>
    <row r="67" s="1" customFormat="1" ht="15" customHeight="1">
      <c r="B67" s="251"/>
      <c r="C67" s="257"/>
      <c r="D67" s="255" t="s">
        <v>344</v>
      </c>
      <c r="E67" s="255"/>
      <c r="F67" s="255"/>
      <c r="G67" s="255"/>
      <c r="H67" s="255"/>
      <c r="I67" s="255"/>
      <c r="J67" s="255"/>
      <c r="K67" s="253"/>
    </row>
    <row r="68" s="1" customFormat="1" ht="15" customHeight="1">
      <c r="B68" s="251"/>
      <c r="C68" s="257"/>
      <c r="D68" s="255" t="s">
        <v>345</v>
      </c>
      <c r="E68" s="255"/>
      <c r="F68" s="255"/>
      <c r="G68" s="255"/>
      <c r="H68" s="255"/>
      <c r="I68" s="255"/>
      <c r="J68" s="255"/>
      <c r="K68" s="253"/>
    </row>
    <row r="69" s="1" customFormat="1" ht="15" customHeight="1">
      <c r="B69" s="251"/>
      <c r="C69" s="257"/>
      <c r="D69" s="255" t="s">
        <v>346</v>
      </c>
      <c r="E69" s="255"/>
      <c r="F69" s="255"/>
      <c r="G69" s="255"/>
      <c r="H69" s="255"/>
      <c r="I69" s="255"/>
      <c r="J69" s="255"/>
      <c r="K69" s="253"/>
    </row>
    <row r="70" s="1" customFormat="1" ht="15" customHeight="1">
      <c r="B70" s="251"/>
      <c r="C70" s="257"/>
      <c r="D70" s="255" t="s">
        <v>347</v>
      </c>
      <c r="E70" s="255"/>
      <c r="F70" s="255"/>
      <c r="G70" s="255"/>
      <c r="H70" s="255"/>
      <c r="I70" s="255"/>
      <c r="J70" s="255"/>
      <c r="K70" s="253"/>
    </row>
    <row r="71" s="1" customFormat="1" ht="12.75" customHeight="1">
      <c r="B71" s="262"/>
      <c r="C71" s="263"/>
      <c r="D71" s="263"/>
      <c r="E71" s="263"/>
      <c r="F71" s="263"/>
      <c r="G71" s="263"/>
      <c r="H71" s="263"/>
      <c r="I71" s="263"/>
      <c r="J71" s="263"/>
      <c r="K71" s="264"/>
    </row>
    <row r="72" s="1" customFormat="1" ht="18.75" customHeight="1">
      <c r="B72" s="265"/>
      <c r="C72" s="265"/>
      <c r="D72" s="265"/>
      <c r="E72" s="265"/>
      <c r="F72" s="265"/>
      <c r="G72" s="265"/>
      <c r="H72" s="265"/>
      <c r="I72" s="265"/>
      <c r="J72" s="265"/>
      <c r="K72" s="266"/>
    </row>
    <row r="73" s="1" customFormat="1" ht="18.75" customHeight="1">
      <c r="B73" s="266"/>
      <c r="C73" s="266"/>
      <c r="D73" s="266"/>
      <c r="E73" s="266"/>
      <c r="F73" s="266"/>
      <c r="G73" s="266"/>
      <c r="H73" s="266"/>
      <c r="I73" s="266"/>
      <c r="J73" s="266"/>
      <c r="K73" s="266"/>
    </row>
    <row r="74" s="1" customFormat="1" ht="7.5" customHeight="1">
      <c r="B74" s="267"/>
      <c r="C74" s="268"/>
      <c r="D74" s="268"/>
      <c r="E74" s="268"/>
      <c r="F74" s="268"/>
      <c r="G74" s="268"/>
      <c r="H74" s="268"/>
      <c r="I74" s="268"/>
      <c r="J74" s="268"/>
      <c r="K74" s="269"/>
    </row>
    <row r="75" s="1" customFormat="1" ht="45" customHeight="1">
      <c r="B75" s="270"/>
      <c r="C75" s="271" t="s">
        <v>348</v>
      </c>
      <c r="D75" s="271"/>
      <c r="E75" s="271"/>
      <c r="F75" s="271"/>
      <c r="G75" s="271"/>
      <c r="H75" s="271"/>
      <c r="I75" s="271"/>
      <c r="J75" s="271"/>
      <c r="K75" s="272"/>
    </row>
    <row r="76" s="1" customFormat="1" ht="17.25" customHeight="1">
      <c r="B76" s="270"/>
      <c r="C76" s="273" t="s">
        <v>349</v>
      </c>
      <c r="D76" s="273"/>
      <c r="E76" s="273"/>
      <c r="F76" s="273" t="s">
        <v>350</v>
      </c>
      <c r="G76" s="274"/>
      <c r="H76" s="273" t="s">
        <v>54</v>
      </c>
      <c r="I76" s="273" t="s">
        <v>57</v>
      </c>
      <c r="J76" s="273" t="s">
        <v>351</v>
      </c>
      <c r="K76" s="272"/>
    </row>
    <row r="77" s="1" customFormat="1" ht="17.25" customHeight="1">
      <c r="B77" s="270"/>
      <c r="C77" s="275" t="s">
        <v>352</v>
      </c>
      <c r="D77" s="275"/>
      <c r="E77" s="275"/>
      <c r="F77" s="276" t="s">
        <v>353</v>
      </c>
      <c r="G77" s="277"/>
      <c r="H77" s="275"/>
      <c r="I77" s="275"/>
      <c r="J77" s="275" t="s">
        <v>354</v>
      </c>
      <c r="K77" s="272"/>
    </row>
    <row r="78" s="1" customFormat="1" ht="5.25" customHeight="1">
      <c r="B78" s="270"/>
      <c r="C78" s="278"/>
      <c r="D78" s="278"/>
      <c r="E78" s="278"/>
      <c r="F78" s="278"/>
      <c r="G78" s="279"/>
      <c r="H78" s="278"/>
      <c r="I78" s="278"/>
      <c r="J78" s="278"/>
      <c r="K78" s="272"/>
    </row>
    <row r="79" s="1" customFormat="1" ht="15" customHeight="1">
      <c r="B79" s="270"/>
      <c r="C79" s="258" t="s">
        <v>53</v>
      </c>
      <c r="D79" s="280"/>
      <c r="E79" s="280"/>
      <c r="F79" s="281" t="s">
        <v>355</v>
      </c>
      <c r="G79" s="282"/>
      <c r="H79" s="258" t="s">
        <v>356</v>
      </c>
      <c r="I79" s="258" t="s">
        <v>357</v>
      </c>
      <c r="J79" s="258">
        <v>20</v>
      </c>
      <c r="K79" s="272"/>
    </row>
    <row r="80" s="1" customFormat="1" ht="15" customHeight="1">
      <c r="B80" s="270"/>
      <c r="C80" s="258" t="s">
        <v>358</v>
      </c>
      <c r="D80" s="258"/>
      <c r="E80" s="258"/>
      <c r="F80" s="281" t="s">
        <v>355</v>
      </c>
      <c r="G80" s="282"/>
      <c r="H80" s="258" t="s">
        <v>359</v>
      </c>
      <c r="I80" s="258" t="s">
        <v>357</v>
      </c>
      <c r="J80" s="258">
        <v>120</v>
      </c>
      <c r="K80" s="272"/>
    </row>
    <row r="81" s="1" customFormat="1" ht="15" customHeight="1">
      <c r="B81" s="283"/>
      <c r="C81" s="258" t="s">
        <v>360</v>
      </c>
      <c r="D81" s="258"/>
      <c r="E81" s="258"/>
      <c r="F81" s="281" t="s">
        <v>361</v>
      </c>
      <c r="G81" s="282"/>
      <c r="H81" s="258" t="s">
        <v>362</v>
      </c>
      <c r="I81" s="258" t="s">
        <v>357</v>
      </c>
      <c r="J81" s="258">
        <v>50</v>
      </c>
      <c r="K81" s="272"/>
    </row>
    <row r="82" s="1" customFormat="1" ht="15" customHeight="1">
      <c r="B82" s="283"/>
      <c r="C82" s="258" t="s">
        <v>363</v>
      </c>
      <c r="D82" s="258"/>
      <c r="E82" s="258"/>
      <c r="F82" s="281" t="s">
        <v>355</v>
      </c>
      <c r="G82" s="282"/>
      <c r="H82" s="258" t="s">
        <v>364</v>
      </c>
      <c r="I82" s="258" t="s">
        <v>365</v>
      </c>
      <c r="J82" s="258"/>
      <c r="K82" s="272"/>
    </row>
    <row r="83" s="1" customFormat="1" ht="15" customHeight="1">
      <c r="B83" s="283"/>
      <c r="C83" s="284" t="s">
        <v>366</v>
      </c>
      <c r="D83" s="284"/>
      <c r="E83" s="284"/>
      <c r="F83" s="285" t="s">
        <v>361</v>
      </c>
      <c r="G83" s="284"/>
      <c r="H83" s="284" t="s">
        <v>367</v>
      </c>
      <c r="I83" s="284" t="s">
        <v>357</v>
      </c>
      <c r="J83" s="284">
        <v>15</v>
      </c>
      <c r="K83" s="272"/>
    </row>
    <row r="84" s="1" customFormat="1" ht="15" customHeight="1">
      <c r="B84" s="283"/>
      <c r="C84" s="284" t="s">
        <v>368</v>
      </c>
      <c r="D84" s="284"/>
      <c r="E84" s="284"/>
      <c r="F84" s="285" t="s">
        <v>361</v>
      </c>
      <c r="G84" s="284"/>
      <c r="H84" s="284" t="s">
        <v>369</v>
      </c>
      <c r="I84" s="284" t="s">
        <v>357</v>
      </c>
      <c r="J84" s="284">
        <v>15</v>
      </c>
      <c r="K84" s="272"/>
    </row>
    <row r="85" s="1" customFormat="1" ht="15" customHeight="1">
      <c r="B85" s="283"/>
      <c r="C85" s="284" t="s">
        <v>370</v>
      </c>
      <c r="D85" s="284"/>
      <c r="E85" s="284"/>
      <c r="F85" s="285" t="s">
        <v>361</v>
      </c>
      <c r="G85" s="284"/>
      <c r="H85" s="284" t="s">
        <v>371</v>
      </c>
      <c r="I85" s="284" t="s">
        <v>357</v>
      </c>
      <c r="J85" s="284">
        <v>20</v>
      </c>
      <c r="K85" s="272"/>
    </row>
    <row r="86" s="1" customFormat="1" ht="15" customHeight="1">
      <c r="B86" s="283"/>
      <c r="C86" s="284" t="s">
        <v>372</v>
      </c>
      <c r="D86" s="284"/>
      <c r="E86" s="284"/>
      <c r="F86" s="285" t="s">
        <v>361</v>
      </c>
      <c r="G86" s="284"/>
      <c r="H86" s="284" t="s">
        <v>373</v>
      </c>
      <c r="I86" s="284" t="s">
        <v>357</v>
      </c>
      <c r="J86" s="284">
        <v>20</v>
      </c>
      <c r="K86" s="272"/>
    </row>
    <row r="87" s="1" customFormat="1" ht="15" customHeight="1">
      <c r="B87" s="283"/>
      <c r="C87" s="258" t="s">
        <v>374</v>
      </c>
      <c r="D87" s="258"/>
      <c r="E87" s="258"/>
      <c r="F87" s="281" t="s">
        <v>361</v>
      </c>
      <c r="G87" s="282"/>
      <c r="H87" s="258" t="s">
        <v>375</v>
      </c>
      <c r="I87" s="258" t="s">
        <v>357</v>
      </c>
      <c r="J87" s="258">
        <v>50</v>
      </c>
      <c r="K87" s="272"/>
    </row>
    <row r="88" s="1" customFormat="1" ht="15" customHeight="1">
      <c r="B88" s="283"/>
      <c r="C88" s="258" t="s">
        <v>376</v>
      </c>
      <c r="D88" s="258"/>
      <c r="E88" s="258"/>
      <c r="F88" s="281" t="s">
        <v>361</v>
      </c>
      <c r="G88" s="282"/>
      <c r="H88" s="258" t="s">
        <v>377</v>
      </c>
      <c r="I88" s="258" t="s">
        <v>357</v>
      </c>
      <c r="J88" s="258">
        <v>20</v>
      </c>
      <c r="K88" s="272"/>
    </row>
    <row r="89" s="1" customFormat="1" ht="15" customHeight="1">
      <c r="B89" s="283"/>
      <c r="C89" s="258" t="s">
        <v>378</v>
      </c>
      <c r="D89" s="258"/>
      <c r="E89" s="258"/>
      <c r="F89" s="281" t="s">
        <v>361</v>
      </c>
      <c r="G89" s="282"/>
      <c r="H89" s="258" t="s">
        <v>379</v>
      </c>
      <c r="I89" s="258" t="s">
        <v>357</v>
      </c>
      <c r="J89" s="258">
        <v>20</v>
      </c>
      <c r="K89" s="272"/>
    </row>
    <row r="90" s="1" customFormat="1" ht="15" customHeight="1">
      <c r="B90" s="283"/>
      <c r="C90" s="258" t="s">
        <v>380</v>
      </c>
      <c r="D90" s="258"/>
      <c r="E90" s="258"/>
      <c r="F90" s="281" t="s">
        <v>361</v>
      </c>
      <c r="G90" s="282"/>
      <c r="H90" s="258" t="s">
        <v>381</v>
      </c>
      <c r="I90" s="258" t="s">
        <v>357</v>
      </c>
      <c r="J90" s="258">
        <v>50</v>
      </c>
      <c r="K90" s="272"/>
    </row>
    <row r="91" s="1" customFormat="1" ht="15" customHeight="1">
      <c r="B91" s="283"/>
      <c r="C91" s="258" t="s">
        <v>382</v>
      </c>
      <c r="D91" s="258"/>
      <c r="E91" s="258"/>
      <c r="F91" s="281" t="s">
        <v>361</v>
      </c>
      <c r="G91" s="282"/>
      <c r="H91" s="258" t="s">
        <v>382</v>
      </c>
      <c r="I91" s="258" t="s">
        <v>357</v>
      </c>
      <c r="J91" s="258">
        <v>50</v>
      </c>
      <c r="K91" s="272"/>
    </row>
    <row r="92" s="1" customFormat="1" ht="15" customHeight="1">
      <c r="B92" s="283"/>
      <c r="C92" s="258" t="s">
        <v>383</v>
      </c>
      <c r="D92" s="258"/>
      <c r="E92" s="258"/>
      <c r="F92" s="281" t="s">
        <v>361</v>
      </c>
      <c r="G92" s="282"/>
      <c r="H92" s="258" t="s">
        <v>384</v>
      </c>
      <c r="I92" s="258" t="s">
        <v>357</v>
      </c>
      <c r="J92" s="258">
        <v>255</v>
      </c>
      <c r="K92" s="272"/>
    </row>
    <row r="93" s="1" customFormat="1" ht="15" customHeight="1">
      <c r="B93" s="283"/>
      <c r="C93" s="258" t="s">
        <v>385</v>
      </c>
      <c r="D93" s="258"/>
      <c r="E93" s="258"/>
      <c r="F93" s="281" t="s">
        <v>355</v>
      </c>
      <c r="G93" s="282"/>
      <c r="H93" s="258" t="s">
        <v>386</v>
      </c>
      <c r="I93" s="258" t="s">
        <v>387</v>
      </c>
      <c r="J93" s="258"/>
      <c r="K93" s="272"/>
    </row>
    <row r="94" s="1" customFormat="1" ht="15" customHeight="1">
      <c r="B94" s="283"/>
      <c r="C94" s="258" t="s">
        <v>388</v>
      </c>
      <c r="D94" s="258"/>
      <c r="E94" s="258"/>
      <c r="F94" s="281" t="s">
        <v>355</v>
      </c>
      <c r="G94" s="282"/>
      <c r="H94" s="258" t="s">
        <v>389</v>
      </c>
      <c r="I94" s="258" t="s">
        <v>390</v>
      </c>
      <c r="J94" s="258"/>
      <c r="K94" s="272"/>
    </row>
    <row r="95" s="1" customFormat="1" ht="15" customHeight="1">
      <c r="B95" s="283"/>
      <c r="C95" s="258" t="s">
        <v>391</v>
      </c>
      <c r="D95" s="258"/>
      <c r="E95" s="258"/>
      <c r="F95" s="281" t="s">
        <v>355</v>
      </c>
      <c r="G95" s="282"/>
      <c r="H95" s="258" t="s">
        <v>391</v>
      </c>
      <c r="I95" s="258" t="s">
        <v>390</v>
      </c>
      <c r="J95" s="258"/>
      <c r="K95" s="272"/>
    </row>
    <row r="96" s="1" customFormat="1" ht="15" customHeight="1">
      <c r="B96" s="283"/>
      <c r="C96" s="258" t="s">
        <v>38</v>
      </c>
      <c r="D96" s="258"/>
      <c r="E96" s="258"/>
      <c r="F96" s="281" t="s">
        <v>355</v>
      </c>
      <c r="G96" s="282"/>
      <c r="H96" s="258" t="s">
        <v>392</v>
      </c>
      <c r="I96" s="258" t="s">
        <v>390</v>
      </c>
      <c r="J96" s="258"/>
      <c r="K96" s="272"/>
    </row>
    <row r="97" s="1" customFormat="1" ht="15" customHeight="1">
      <c r="B97" s="283"/>
      <c r="C97" s="258" t="s">
        <v>48</v>
      </c>
      <c r="D97" s="258"/>
      <c r="E97" s="258"/>
      <c r="F97" s="281" t="s">
        <v>355</v>
      </c>
      <c r="G97" s="282"/>
      <c r="H97" s="258" t="s">
        <v>393</v>
      </c>
      <c r="I97" s="258" t="s">
        <v>390</v>
      </c>
      <c r="J97" s="258"/>
      <c r="K97" s="272"/>
    </row>
    <row r="98" s="1" customFormat="1" ht="15" customHeight="1">
      <c r="B98" s="286"/>
      <c r="C98" s="287"/>
      <c r="D98" s="287"/>
      <c r="E98" s="287"/>
      <c r="F98" s="287"/>
      <c r="G98" s="287"/>
      <c r="H98" s="287"/>
      <c r="I98" s="287"/>
      <c r="J98" s="287"/>
      <c r="K98" s="288"/>
    </row>
    <row r="99" s="1" customFormat="1" ht="18.75" customHeight="1">
      <c r="B99" s="289"/>
      <c r="C99" s="290"/>
      <c r="D99" s="290"/>
      <c r="E99" s="290"/>
      <c r="F99" s="290"/>
      <c r="G99" s="290"/>
      <c r="H99" s="290"/>
      <c r="I99" s="290"/>
      <c r="J99" s="290"/>
      <c r="K99" s="289"/>
    </row>
    <row r="100" s="1" customFormat="1" ht="18.75" customHeight="1">
      <c r="B100" s="266"/>
      <c r="C100" s="266"/>
      <c r="D100" s="266"/>
      <c r="E100" s="266"/>
      <c r="F100" s="266"/>
      <c r="G100" s="266"/>
      <c r="H100" s="266"/>
      <c r="I100" s="266"/>
      <c r="J100" s="266"/>
      <c r="K100" s="266"/>
    </row>
    <row r="101" s="1" customFormat="1" ht="7.5" customHeight="1">
      <c r="B101" s="267"/>
      <c r="C101" s="268"/>
      <c r="D101" s="268"/>
      <c r="E101" s="268"/>
      <c r="F101" s="268"/>
      <c r="G101" s="268"/>
      <c r="H101" s="268"/>
      <c r="I101" s="268"/>
      <c r="J101" s="268"/>
      <c r="K101" s="269"/>
    </row>
    <row r="102" s="1" customFormat="1" ht="45" customHeight="1">
      <c r="B102" s="270"/>
      <c r="C102" s="271" t="s">
        <v>394</v>
      </c>
      <c r="D102" s="271"/>
      <c r="E102" s="271"/>
      <c r="F102" s="271"/>
      <c r="G102" s="271"/>
      <c r="H102" s="271"/>
      <c r="I102" s="271"/>
      <c r="J102" s="271"/>
      <c r="K102" s="272"/>
    </row>
    <row r="103" s="1" customFormat="1" ht="17.25" customHeight="1">
      <c r="B103" s="270"/>
      <c r="C103" s="273" t="s">
        <v>349</v>
      </c>
      <c r="D103" s="273"/>
      <c r="E103" s="273"/>
      <c r="F103" s="273" t="s">
        <v>350</v>
      </c>
      <c r="G103" s="274"/>
      <c r="H103" s="273" t="s">
        <v>54</v>
      </c>
      <c r="I103" s="273" t="s">
        <v>57</v>
      </c>
      <c r="J103" s="273" t="s">
        <v>351</v>
      </c>
      <c r="K103" s="272"/>
    </row>
    <row r="104" s="1" customFormat="1" ht="17.25" customHeight="1">
      <c r="B104" s="270"/>
      <c r="C104" s="275" t="s">
        <v>352</v>
      </c>
      <c r="D104" s="275"/>
      <c r="E104" s="275"/>
      <c r="F104" s="276" t="s">
        <v>353</v>
      </c>
      <c r="G104" s="277"/>
      <c r="H104" s="275"/>
      <c r="I104" s="275"/>
      <c r="J104" s="275" t="s">
        <v>354</v>
      </c>
      <c r="K104" s="272"/>
    </row>
    <row r="105" s="1" customFormat="1" ht="5.25" customHeight="1">
      <c r="B105" s="270"/>
      <c r="C105" s="273"/>
      <c r="D105" s="273"/>
      <c r="E105" s="273"/>
      <c r="F105" s="273"/>
      <c r="G105" s="291"/>
      <c r="H105" s="273"/>
      <c r="I105" s="273"/>
      <c r="J105" s="273"/>
      <c r="K105" s="272"/>
    </row>
    <row r="106" s="1" customFormat="1" ht="15" customHeight="1">
      <c r="B106" s="270"/>
      <c r="C106" s="258" t="s">
        <v>53</v>
      </c>
      <c r="D106" s="280"/>
      <c r="E106" s="280"/>
      <c r="F106" s="281" t="s">
        <v>355</v>
      </c>
      <c r="G106" s="258"/>
      <c r="H106" s="258" t="s">
        <v>395</v>
      </c>
      <c r="I106" s="258" t="s">
        <v>357</v>
      </c>
      <c r="J106" s="258">
        <v>20</v>
      </c>
      <c r="K106" s="272"/>
    </row>
    <row r="107" s="1" customFormat="1" ht="15" customHeight="1">
      <c r="B107" s="270"/>
      <c r="C107" s="258" t="s">
        <v>358</v>
      </c>
      <c r="D107" s="258"/>
      <c r="E107" s="258"/>
      <c r="F107" s="281" t="s">
        <v>355</v>
      </c>
      <c r="G107" s="258"/>
      <c r="H107" s="258" t="s">
        <v>395</v>
      </c>
      <c r="I107" s="258" t="s">
        <v>357</v>
      </c>
      <c r="J107" s="258">
        <v>120</v>
      </c>
      <c r="K107" s="272"/>
    </row>
    <row r="108" s="1" customFormat="1" ht="15" customHeight="1">
      <c r="B108" s="283"/>
      <c r="C108" s="258" t="s">
        <v>360</v>
      </c>
      <c r="D108" s="258"/>
      <c r="E108" s="258"/>
      <c r="F108" s="281" t="s">
        <v>361</v>
      </c>
      <c r="G108" s="258"/>
      <c r="H108" s="258" t="s">
        <v>395</v>
      </c>
      <c r="I108" s="258" t="s">
        <v>357</v>
      </c>
      <c r="J108" s="258">
        <v>50</v>
      </c>
      <c r="K108" s="272"/>
    </row>
    <row r="109" s="1" customFormat="1" ht="15" customHeight="1">
      <c r="B109" s="283"/>
      <c r="C109" s="258" t="s">
        <v>363</v>
      </c>
      <c r="D109" s="258"/>
      <c r="E109" s="258"/>
      <c r="F109" s="281" t="s">
        <v>355</v>
      </c>
      <c r="G109" s="258"/>
      <c r="H109" s="258" t="s">
        <v>395</v>
      </c>
      <c r="I109" s="258" t="s">
        <v>365</v>
      </c>
      <c r="J109" s="258"/>
      <c r="K109" s="272"/>
    </row>
    <row r="110" s="1" customFormat="1" ht="15" customHeight="1">
      <c r="B110" s="283"/>
      <c r="C110" s="258" t="s">
        <v>374</v>
      </c>
      <c r="D110" s="258"/>
      <c r="E110" s="258"/>
      <c r="F110" s="281" t="s">
        <v>361</v>
      </c>
      <c r="G110" s="258"/>
      <c r="H110" s="258" t="s">
        <v>395</v>
      </c>
      <c r="I110" s="258" t="s">
        <v>357</v>
      </c>
      <c r="J110" s="258">
        <v>50</v>
      </c>
      <c r="K110" s="272"/>
    </row>
    <row r="111" s="1" customFormat="1" ht="15" customHeight="1">
      <c r="B111" s="283"/>
      <c r="C111" s="258" t="s">
        <v>382</v>
      </c>
      <c r="D111" s="258"/>
      <c r="E111" s="258"/>
      <c r="F111" s="281" t="s">
        <v>361</v>
      </c>
      <c r="G111" s="258"/>
      <c r="H111" s="258" t="s">
        <v>395</v>
      </c>
      <c r="I111" s="258" t="s">
        <v>357</v>
      </c>
      <c r="J111" s="258">
        <v>50</v>
      </c>
      <c r="K111" s="272"/>
    </row>
    <row r="112" s="1" customFormat="1" ht="15" customHeight="1">
      <c r="B112" s="283"/>
      <c r="C112" s="258" t="s">
        <v>380</v>
      </c>
      <c r="D112" s="258"/>
      <c r="E112" s="258"/>
      <c r="F112" s="281" t="s">
        <v>361</v>
      </c>
      <c r="G112" s="258"/>
      <c r="H112" s="258" t="s">
        <v>395</v>
      </c>
      <c r="I112" s="258" t="s">
        <v>357</v>
      </c>
      <c r="J112" s="258">
        <v>50</v>
      </c>
      <c r="K112" s="272"/>
    </row>
    <row r="113" s="1" customFormat="1" ht="15" customHeight="1">
      <c r="B113" s="283"/>
      <c r="C113" s="258" t="s">
        <v>53</v>
      </c>
      <c r="D113" s="258"/>
      <c r="E113" s="258"/>
      <c r="F113" s="281" t="s">
        <v>355</v>
      </c>
      <c r="G113" s="258"/>
      <c r="H113" s="258" t="s">
        <v>396</v>
      </c>
      <c r="I113" s="258" t="s">
        <v>357</v>
      </c>
      <c r="J113" s="258">
        <v>20</v>
      </c>
      <c r="K113" s="272"/>
    </row>
    <row r="114" s="1" customFormat="1" ht="15" customHeight="1">
      <c r="B114" s="283"/>
      <c r="C114" s="258" t="s">
        <v>397</v>
      </c>
      <c r="D114" s="258"/>
      <c r="E114" s="258"/>
      <c r="F114" s="281" t="s">
        <v>355</v>
      </c>
      <c r="G114" s="258"/>
      <c r="H114" s="258" t="s">
        <v>398</v>
      </c>
      <c r="I114" s="258" t="s">
        <v>357</v>
      </c>
      <c r="J114" s="258">
        <v>120</v>
      </c>
      <c r="K114" s="272"/>
    </row>
    <row r="115" s="1" customFormat="1" ht="15" customHeight="1">
      <c r="B115" s="283"/>
      <c r="C115" s="258" t="s">
        <v>38</v>
      </c>
      <c r="D115" s="258"/>
      <c r="E115" s="258"/>
      <c r="F115" s="281" t="s">
        <v>355</v>
      </c>
      <c r="G115" s="258"/>
      <c r="H115" s="258" t="s">
        <v>399</v>
      </c>
      <c r="I115" s="258" t="s">
        <v>390</v>
      </c>
      <c r="J115" s="258"/>
      <c r="K115" s="272"/>
    </row>
    <row r="116" s="1" customFormat="1" ht="15" customHeight="1">
      <c r="B116" s="283"/>
      <c r="C116" s="258" t="s">
        <v>48</v>
      </c>
      <c r="D116" s="258"/>
      <c r="E116" s="258"/>
      <c r="F116" s="281" t="s">
        <v>355</v>
      </c>
      <c r="G116" s="258"/>
      <c r="H116" s="258" t="s">
        <v>400</v>
      </c>
      <c r="I116" s="258" t="s">
        <v>390</v>
      </c>
      <c r="J116" s="258"/>
      <c r="K116" s="272"/>
    </row>
    <row r="117" s="1" customFormat="1" ht="15" customHeight="1">
      <c r="B117" s="283"/>
      <c r="C117" s="258" t="s">
        <v>57</v>
      </c>
      <c r="D117" s="258"/>
      <c r="E117" s="258"/>
      <c r="F117" s="281" t="s">
        <v>355</v>
      </c>
      <c r="G117" s="258"/>
      <c r="H117" s="258" t="s">
        <v>401</v>
      </c>
      <c r="I117" s="258" t="s">
        <v>402</v>
      </c>
      <c r="J117" s="258"/>
      <c r="K117" s="272"/>
    </row>
    <row r="118" s="1" customFormat="1" ht="15" customHeight="1">
      <c r="B118" s="286"/>
      <c r="C118" s="292"/>
      <c r="D118" s="292"/>
      <c r="E118" s="292"/>
      <c r="F118" s="292"/>
      <c r="G118" s="292"/>
      <c r="H118" s="292"/>
      <c r="I118" s="292"/>
      <c r="J118" s="292"/>
      <c r="K118" s="288"/>
    </row>
    <row r="119" s="1" customFormat="1" ht="18.75" customHeight="1">
      <c r="B119" s="293"/>
      <c r="C119" s="294"/>
      <c r="D119" s="294"/>
      <c r="E119" s="294"/>
      <c r="F119" s="295"/>
      <c r="G119" s="294"/>
      <c r="H119" s="294"/>
      <c r="I119" s="294"/>
      <c r="J119" s="294"/>
      <c r="K119" s="293"/>
    </row>
    <row r="120" s="1" customFormat="1" ht="18.75" customHeight="1">
      <c r="B120" s="266"/>
      <c r="C120" s="266"/>
      <c r="D120" s="266"/>
      <c r="E120" s="266"/>
      <c r="F120" s="266"/>
      <c r="G120" s="266"/>
      <c r="H120" s="266"/>
      <c r="I120" s="266"/>
      <c r="J120" s="266"/>
      <c r="K120" s="266"/>
    </row>
    <row r="121" s="1" customFormat="1" ht="7.5" customHeight="1">
      <c r="B121" s="296"/>
      <c r="C121" s="297"/>
      <c r="D121" s="297"/>
      <c r="E121" s="297"/>
      <c r="F121" s="297"/>
      <c r="G121" s="297"/>
      <c r="H121" s="297"/>
      <c r="I121" s="297"/>
      <c r="J121" s="297"/>
      <c r="K121" s="298"/>
    </row>
    <row r="122" s="1" customFormat="1" ht="45" customHeight="1">
      <c r="B122" s="299"/>
      <c r="C122" s="249" t="s">
        <v>403</v>
      </c>
      <c r="D122" s="249"/>
      <c r="E122" s="249"/>
      <c r="F122" s="249"/>
      <c r="G122" s="249"/>
      <c r="H122" s="249"/>
      <c r="I122" s="249"/>
      <c r="J122" s="249"/>
      <c r="K122" s="300"/>
    </row>
    <row r="123" s="1" customFormat="1" ht="17.25" customHeight="1">
      <c r="B123" s="301"/>
      <c r="C123" s="273" t="s">
        <v>349</v>
      </c>
      <c r="D123" s="273"/>
      <c r="E123" s="273"/>
      <c r="F123" s="273" t="s">
        <v>350</v>
      </c>
      <c r="G123" s="274"/>
      <c r="H123" s="273" t="s">
        <v>54</v>
      </c>
      <c r="I123" s="273" t="s">
        <v>57</v>
      </c>
      <c r="J123" s="273" t="s">
        <v>351</v>
      </c>
      <c r="K123" s="302"/>
    </row>
    <row r="124" s="1" customFormat="1" ht="17.25" customHeight="1">
      <c r="B124" s="301"/>
      <c r="C124" s="275" t="s">
        <v>352</v>
      </c>
      <c r="D124" s="275"/>
      <c r="E124" s="275"/>
      <c r="F124" s="276" t="s">
        <v>353</v>
      </c>
      <c r="G124" s="277"/>
      <c r="H124" s="275"/>
      <c r="I124" s="275"/>
      <c r="J124" s="275" t="s">
        <v>354</v>
      </c>
      <c r="K124" s="302"/>
    </row>
    <row r="125" s="1" customFormat="1" ht="5.25" customHeight="1">
      <c r="B125" s="303"/>
      <c r="C125" s="278"/>
      <c r="D125" s="278"/>
      <c r="E125" s="278"/>
      <c r="F125" s="278"/>
      <c r="G125" s="304"/>
      <c r="H125" s="278"/>
      <c r="I125" s="278"/>
      <c r="J125" s="278"/>
      <c r="K125" s="305"/>
    </row>
    <row r="126" s="1" customFormat="1" ht="15" customHeight="1">
      <c r="B126" s="303"/>
      <c r="C126" s="258" t="s">
        <v>358</v>
      </c>
      <c r="D126" s="280"/>
      <c r="E126" s="280"/>
      <c r="F126" s="281" t="s">
        <v>355</v>
      </c>
      <c r="G126" s="258"/>
      <c r="H126" s="258" t="s">
        <v>395</v>
      </c>
      <c r="I126" s="258" t="s">
        <v>357</v>
      </c>
      <c r="J126" s="258">
        <v>120</v>
      </c>
      <c r="K126" s="306"/>
    </row>
    <row r="127" s="1" customFormat="1" ht="15" customHeight="1">
      <c r="B127" s="303"/>
      <c r="C127" s="258" t="s">
        <v>404</v>
      </c>
      <c r="D127" s="258"/>
      <c r="E127" s="258"/>
      <c r="F127" s="281" t="s">
        <v>355</v>
      </c>
      <c r="G127" s="258"/>
      <c r="H127" s="258" t="s">
        <v>405</v>
      </c>
      <c r="I127" s="258" t="s">
        <v>357</v>
      </c>
      <c r="J127" s="258" t="s">
        <v>406</v>
      </c>
      <c r="K127" s="306"/>
    </row>
    <row r="128" s="1" customFormat="1" ht="15" customHeight="1">
      <c r="B128" s="303"/>
      <c r="C128" s="258" t="s">
        <v>85</v>
      </c>
      <c r="D128" s="258"/>
      <c r="E128" s="258"/>
      <c r="F128" s="281" t="s">
        <v>355</v>
      </c>
      <c r="G128" s="258"/>
      <c r="H128" s="258" t="s">
        <v>407</v>
      </c>
      <c r="I128" s="258" t="s">
        <v>357</v>
      </c>
      <c r="J128" s="258" t="s">
        <v>406</v>
      </c>
      <c r="K128" s="306"/>
    </row>
    <row r="129" s="1" customFormat="1" ht="15" customHeight="1">
      <c r="B129" s="303"/>
      <c r="C129" s="258" t="s">
        <v>366</v>
      </c>
      <c r="D129" s="258"/>
      <c r="E129" s="258"/>
      <c r="F129" s="281" t="s">
        <v>361</v>
      </c>
      <c r="G129" s="258"/>
      <c r="H129" s="258" t="s">
        <v>367</v>
      </c>
      <c r="I129" s="258" t="s">
        <v>357</v>
      </c>
      <c r="J129" s="258">
        <v>15</v>
      </c>
      <c r="K129" s="306"/>
    </row>
    <row r="130" s="1" customFormat="1" ht="15" customHeight="1">
      <c r="B130" s="303"/>
      <c r="C130" s="284" t="s">
        <v>368</v>
      </c>
      <c r="D130" s="284"/>
      <c r="E130" s="284"/>
      <c r="F130" s="285" t="s">
        <v>361</v>
      </c>
      <c r="G130" s="284"/>
      <c r="H130" s="284" t="s">
        <v>369</v>
      </c>
      <c r="I130" s="284" t="s">
        <v>357</v>
      </c>
      <c r="J130" s="284">
        <v>15</v>
      </c>
      <c r="K130" s="306"/>
    </row>
    <row r="131" s="1" customFormat="1" ht="15" customHeight="1">
      <c r="B131" s="303"/>
      <c r="C131" s="284" t="s">
        <v>370</v>
      </c>
      <c r="D131" s="284"/>
      <c r="E131" s="284"/>
      <c r="F131" s="285" t="s">
        <v>361</v>
      </c>
      <c r="G131" s="284"/>
      <c r="H131" s="284" t="s">
        <v>371</v>
      </c>
      <c r="I131" s="284" t="s">
        <v>357</v>
      </c>
      <c r="J131" s="284">
        <v>20</v>
      </c>
      <c r="K131" s="306"/>
    </row>
    <row r="132" s="1" customFormat="1" ht="15" customHeight="1">
      <c r="B132" s="303"/>
      <c r="C132" s="284" t="s">
        <v>372</v>
      </c>
      <c r="D132" s="284"/>
      <c r="E132" s="284"/>
      <c r="F132" s="285" t="s">
        <v>361</v>
      </c>
      <c r="G132" s="284"/>
      <c r="H132" s="284" t="s">
        <v>373</v>
      </c>
      <c r="I132" s="284" t="s">
        <v>357</v>
      </c>
      <c r="J132" s="284">
        <v>20</v>
      </c>
      <c r="K132" s="306"/>
    </row>
    <row r="133" s="1" customFormat="1" ht="15" customHeight="1">
      <c r="B133" s="303"/>
      <c r="C133" s="258" t="s">
        <v>360</v>
      </c>
      <c r="D133" s="258"/>
      <c r="E133" s="258"/>
      <c r="F133" s="281" t="s">
        <v>361</v>
      </c>
      <c r="G133" s="258"/>
      <c r="H133" s="258" t="s">
        <v>395</v>
      </c>
      <c r="I133" s="258" t="s">
        <v>357</v>
      </c>
      <c r="J133" s="258">
        <v>50</v>
      </c>
      <c r="K133" s="306"/>
    </row>
    <row r="134" s="1" customFormat="1" ht="15" customHeight="1">
      <c r="B134" s="303"/>
      <c r="C134" s="258" t="s">
        <v>374</v>
      </c>
      <c r="D134" s="258"/>
      <c r="E134" s="258"/>
      <c r="F134" s="281" t="s">
        <v>361</v>
      </c>
      <c r="G134" s="258"/>
      <c r="H134" s="258" t="s">
        <v>395</v>
      </c>
      <c r="I134" s="258" t="s">
        <v>357</v>
      </c>
      <c r="J134" s="258">
        <v>50</v>
      </c>
      <c r="K134" s="306"/>
    </row>
    <row r="135" s="1" customFormat="1" ht="15" customHeight="1">
      <c r="B135" s="303"/>
      <c r="C135" s="258" t="s">
        <v>380</v>
      </c>
      <c r="D135" s="258"/>
      <c r="E135" s="258"/>
      <c r="F135" s="281" t="s">
        <v>361</v>
      </c>
      <c r="G135" s="258"/>
      <c r="H135" s="258" t="s">
        <v>395</v>
      </c>
      <c r="I135" s="258" t="s">
        <v>357</v>
      </c>
      <c r="J135" s="258">
        <v>50</v>
      </c>
      <c r="K135" s="306"/>
    </row>
    <row r="136" s="1" customFormat="1" ht="15" customHeight="1">
      <c r="B136" s="303"/>
      <c r="C136" s="258" t="s">
        <v>382</v>
      </c>
      <c r="D136" s="258"/>
      <c r="E136" s="258"/>
      <c r="F136" s="281" t="s">
        <v>361</v>
      </c>
      <c r="G136" s="258"/>
      <c r="H136" s="258" t="s">
        <v>395</v>
      </c>
      <c r="I136" s="258" t="s">
        <v>357</v>
      </c>
      <c r="J136" s="258">
        <v>50</v>
      </c>
      <c r="K136" s="306"/>
    </row>
    <row r="137" s="1" customFormat="1" ht="15" customHeight="1">
      <c r="B137" s="303"/>
      <c r="C137" s="258" t="s">
        <v>383</v>
      </c>
      <c r="D137" s="258"/>
      <c r="E137" s="258"/>
      <c r="F137" s="281" t="s">
        <v>361</v>
      </c>
      <c r="G137" s="258"/>
      <c r="H137" s="258" t="s">
        <v>408</v>
      </c>
      <c r="I137" s="258" t="s">
        <v>357</v>
      </c>
      <c r="J137" s="258">
        <v>255</v>
      </c>
      <c r="K137" s="306"/>
    </row>
    <row r="138" s="1" customFormat="1" ht="15" customHeight="1">
      <c r="B138" s="303"/>
      <c r="C138" s="258" t="s">
        <v>385</v>
      </c>
      <c r="D138" s="258"/>
      <c r="E138" s="258"/>
      <c r="F138" s="281" t="s">
        <v>355</v>
      </c>
      <c r="G138" s="258"/>
      <c r="H138" s="258" t="s">
        <v>409</v>
      </c>
      <c r="I138" s="258" t="s">
        <v>387</v>
      </c>
      <c r="J138" s="258"/>
      <c r="K138" s="306"/>
    </row>
    <row r="139" s="1" customFormat="1" ht="15" customHeight="1">
      <c r="B139" s="303"/>
      <c r="C139" s="258" t="s">
        <v>388</v>
      </c>
      <c r="D139" s="258"/>
      <c r="E139" s="258"/>
      <c r="F139" s="281" t="s">
        <v>355</v>
      </c>
      <c r="G139" s="258"/>
      <c r="H139" s="258" t="s">
        <v>410</v>
      </c>
      <c r="I139" s="258" t="s">
        <v>390</v>
      </c>
      <c r="J139" s="258"/>
      <c r="K139" s="306"/>
    </row>
    <row r="140" s="1" customFormat="1" ht="15" customHeight="1">
      <c r="B140" s="303"/>
      <c r="C140" s="258" t="s">
        <v>391</v>
      </c>
      <c r="D140" s="258"/>
      <c r="E140" s="258"/>
      <c r="F140" s="281" t="s">
        <v>355</v>
      </c>
      <c r="G140" s="258"/>
      <c r="H140" s="258" t="s">
        <v>391</v>
      </c>
      <c r="I140" s="258" t="s">
        <v>390</v>
      </c>
      <c r="J140" s="258"/>
      <c r="K140" s="306"/>
    </row>
    <row r="141" s="1" customFormat="1" ht="15" customHeight="1">
      <c r="B141" s="303"/>
      <c r="C141" s="258" t="s">
        <v>38</v>
      </c>
      <c r="D141" s="258"/>
      <c r="E141" s="258"/>
      <c r="F141" s="281" t="s">
        <v>355</v>
      </c>
      <c r="G141" s="258"/>
      <c r="H141" s="258" t="s">
        <v>411</v>
      </c>
      <c r="I141" s="258" t="s">
        <v>390</v>
      </c>
      <c r="J141" s="258"/>
      <c r="K141" s="306"/>
    </row>
    <row r="142" s="1" customFormat="1" ht="15" customHeight="1">
      <c r="B142" s="303"/>
      <c r="C142" s="258" t="s">
        <v>412</v>
      </c>
      <c r="D142" s="258"/>
      <c r="E142" s="258"/>
      <c r="F142" s="281" t="s">
        <v>355</v>
      </c>
      <c r="G142" s="258"/>
      <c r="H142" s="258" t="s">
        <v>413</v>
      </c>
      <c r="I142" s="258" t="s">
        <v>390</v>
      </c>
      <c r="J142" s="258"/>
      <c r="K142" s="306"/>
    </row>
    <row r="143" s="1" customFormat="1" ht="15" customHeight="1">
      <c r="B143" s="307"/>
      <c r="C143" s="308"/>
      <c r="D143" s="308"/>
      <c r="E143" s="308"/>
      <c r="F143" s="308"/>
      <c r="G143" s="308"/>
      <c r="H143" s="308"/>
      <c r="I143" s="308"/>
      <c r="J143" s="308"/>
      <c r="K143" s="309"/>
    </row>
    <row r="144" s="1" customFormat="1" ht="18.75" customHeight="1">
      <c r="B144" s="294"/>
      <c r="C144" s="294"/>
      <c r="D144" s="294"/>
      <c r="E144" s="294"/>
      <c r="F144" s="295"/>
      <c r="G144" s="294"/>
      <c r="H144" s="294"/>
      <c r="I144" s="294"/>
      <c r="J144" s="294"/>
      <c r="K144" s="294"/>
    </row>
    <row r="145" s="1" customFormat="1" ht="18.75" customHeight="1">
      <c r="B145" s="266"/>
      <c r="C145" s="266"/>
      <c r="D145" s="266"/>
      <c r="E145" s="266"/>
      <c r="F145" s="266"/>
      <c r="G145" s="266"/>
      <c r="H145" s="266"/>
      <c r="I145" s="266"/>
      <c r="J145" s="266"/>
      <c r="K145" s="266"/>
    </row>
    <row r="146" s="1" customFormat="1" ht="7.5" customHeight="1">
      <c r="B146" s="267"/>
      <c r="C146" s="268"/>
      <c r="D146" s="268"/>
      <c r="E146" s="268"/>
      <c r="F146" s="268"/>
      <c r="G146" s="268"/>
      <c r="H146" s="268"/>
      <c r="I146" s="268"/>
      <c r="J146" s="268"/>
      <c r="K146" s="269"/>
    </row>
    <row r="147" s="1" customFormat="1" ht="45" customHeight="1">
      <c r="B147" s="270"/>
      <c r="C147" s="271" t="s">
        <v>414</v>
      </c>
      <c r="D147" s="271"/>
      <c r="E147" s="271"/>
      <c r="F147" s="271"/>
      <c r="G147" s="271"/>
      <c r="H147" s="271"/>
      <c r="I147" s="271"/>
      <c r="J147" s="271"/>
      <c r="K147" s="272"/>
    </row>
    <row r="148" s="1" customFormat="1" ht="17.25" customHeight="1">
      <c r="B148" s="270"/>
      <c r="C148" s="273" t="s">
        <v>349</v>
      </c>
      <c r="D148" s="273"/>
      <c r="E148" s="273"/>
      <c r="F148" s="273" t="s">
        <v>350</v>
      </c>
      <c r="G148" s="274"/>
      <c r="H148" s="273" t="s">
        <v>54</v>
      </c>
      <c r="I148" s="273" t="s">
        <v>57</v>
      </c>
      <c r="J148" s="273" t="s">
        <v>351</v>
      </c>
      <c r="K148" s="272"/>
    </row>
    <row r="149" s="1" customFormat="1" ht="17.25" customHeight="1">
      <c r="B149" s="270"/>
      <c r="C149" s="275" t="s">
        <v>352</v>
      </c>
      <c r="D149" s="275"/>
      <c r="E149" s="275"/>
      <c r="F149" s="276" t="s">
        <v>353</v>
      </c>
      <c r="G149" s="277"/>
      <c r="H149" s="275"/>
      <c r="I149" s="275"/>
      <c r="J149" s="275" t="s">
        <v>354</v>
      </c>
      <c r="K149" s="272"/>
    </row>
    <row r="150" s="1" customFormat="1" ht="5.25" customHeight="1">
      <c r="B150" s="283"/>
      <c r="C150" s="278"/>
      <c r="D150" s="278"/>
      <c r="E150" s="278"/>
      <c r="F150" s="278"/>
      <c r="G150" s="279"/>
      <c r="H150" s="278"/>
      <c r="I150" s="278"/>
      <c r="J150" s="278"/>
      <c r="K150" s="306"/>
    </row>
    <row r="151" s="1" customFormat="1" ht="15" customHeight="1">
      <c r="B151" s="283"/>
      <c r="C151" s="310" t="s">
        <v>358</v>
      </c>
      <c r="D151" s="258"/>
      <c r="E151" s="258"/>
      <c r="F151" s="311" t="s">
        <v>355</v>
      </c>
      <c r="G151" s="258"/>
      <c r="H151" s="310" t="s">
        <v>395</v>
      </c>
      <c r="I151" s="310" t="s">
        <v>357</v>
      </c>
      <c r="J151" s="310">
        <v>120</v>
      </c>
      <c r="K151" s="306"/>
    </row>
    <row r="152" s="1" customFormat="1" ht="15" customHeight="1">
      <c r="B152" s="283"/>
      <c r="C152" s="310" t="s">
        <v>404</v>
      </c>
      <c r="D152" s="258"/>
      <c r="E152" s="258"/>
      <c r="F152" s="311" t="s">
        <v>355</v>
      </c>
      <c r="G152" s="258"/>
      <c r="H152" s="310" t="s">
        <v>415</v>
      </c>
      <c r="I152" s="310" t="s">
        <v>357</v>
      </c>
      <c r="J152" s="310" t="s">
        <v>406</v>
      </c>
      <c r="K152" s="306"/>
    </row>
    <row r="153" s="1" customFormat="1" ht="15" customHeight="1">
      <c r="B153" s="283"/>
      <c r="C153" s="310" t="s">
        <v>85</v>
      </c>
      <c r="D153" s="258"/>
      <c r="E153" s="258"/>
      <c r="F153" s="311" t="s">
        <v>355</v>
      </c>
      <c r="G153" s="258"/>
      <c r="H153" s="310" t="s">
        <v>416</v>
      </c>
      <c r="I153" s="310" t="s">
        <v>357</v>
      </c>
      <c r="J153" s="310" t="s">
        <v>406</v>
      </c>
      <c r="K153" s="306"/>
    </row>
    <row r="154" s="1" customFormat="1" ht="15" customHeight="1">
      <c r="B154" s="283"/>
      <c r="C154" s="310" t="s">
        <v>360</v>
      </c>
      <c r="D154" s="258"/>
      <c r="E154" s="258"/>
      <c r="F154" s="311" t="s">
        <v>361</v>
      </c>
      <c r="G154" s="258"/>
      <c r="H154" s="310" t="s">
        <v>395</v>
      </c>
      <c r="I154" s="310" t="s">
        <v>357</v>
      </c>
      <c r="J154" s="310">
        <v>50</v>
      </c>
      <c r="K154" s="306"/>
    </row>
    <row r="155" s="1" customFormat="1" ht="15" customHeight="1">
      <c r="B155" s="283"/>
      <c r="C155" s="310" t="s">
        <v>363</v>
      </c>
      <c r="D155" s="258"/>
      <c r="E155" s="258"/>
      <c r="F155" s="311" t="s">
        <v>355</v>
      </c>
      <c r="G155" s="258"/>
      <c r="H155" s="310" t="s">
        <v>395</v>
      </c>
      <c r="I155" s="310" t="s">
        <v>365</v>
      </c>
      <c r="J155" s="310"/>
      <c r="K155" s="306"/>
    </row>
    <row r="156" s="1" customFormat="1" ht="15" customHeight="1">
      <c r="B156" s="283"/>
      <c r="C156" s="310" t="s">
        <v>374</v>
      </c>
      <c r="D156" s="258"/>
      <c r="E156" s="258"/>
      <c r="F156" s="311" t="s">
        <v>361</v>
      </c>
      <c r="G156" s="258"/>
      <c r="H156" s="310" t="s">
        <v>395</v>
      </c>
      <c r="I156" s="310" t="s">
        <v>357</v>
      </c>
      <c r="J156" s="310">
        <v>50</v>
      </c>
      <c r="K156" s="306"/>
    </row>
    <row r="157" s="1" customFormat="1" ht="15" customHeight="1">
      <c r="B157" s="283"/>
      <c r="C157" s="310" t="s">
        <v>382</v>
      </c>
      <c r="D157" s="258"/>
      <c r="E157" s="258"/>
      <c r="F157" s="311" t="s">
        <v>361</v>
      </c>
      <c r="G157" s="258"/>
      <c r="H157" s="310" t="s">
        <v>395</v>
      </c>
      <c r="I157" s="310" t="s">
        <v>357</v>
      </c>
      <c r="J157" s="310">
        <v>50</v>
      </c>
      <c r="K157" s="306"/>
    </row>
    <row r="158" s="1" customFormat="1" ht="15" customHeight="1">
      <c r="B158" s="283"/>
      <c r="C158" s="310" t="s">
        <v>380</v>
      </c>
      <c r="D158" s="258"/>
      <c r="E158" s="258"/>
      <c r="F158" s="311" t="s">
        <v>361</v>
      </c>
      <c r="G158" s="258"/>
      <c r="H158" s="310" t="s">
        <v>395</v>
      </c>
      <c r="I158" s="310" t="s">
        <v>357</v>
      </c>
      <c r="J158" s="310">
        <v>50</v>
      </c>
      <c r="K158" s="306"/>
    </row>
    <row r="159" s="1" customFormat="1" ht="15" customHeight="1">
      <c r="B159" s="283"/>
      <c r="C159" s="310" t="s">
        <v>98</v>
      </c>
      <c r="D159" s="258"/>
      <c r="E159" s="258"/>
      <c r="F159" s="311" t="s">
        <v>355</v>
      </c>
      <c r="G159" s="258"/>
      <c r="H159" s="310" t="s">
        <v>417</v>
      </c>
      <c r="I159" s="310" t="s">
        <v>357</v>
      </c>
      <c r="J159" s="310" t="s">
        <v>418</v>
      </c>
      <c r="K159" s="306"/>
    </row>
    <row r="160" s="1" customFormat="1" ht="15" customHeight="1">
      <c r="B160" s="283"/>
      <c r="C160" s="310" t="s">
        <v>419</v>
      </c>
      <c r="D160" s="258"/>
      <c r="E160" s="258"/>
      <c r="F160" s="311" t="s">
        <v>355</v>
      </c>
      <c r="G160" s="258"/>
      <c r="H160" s="310" t="s">
        <v>420</v>
      </c>
      <c r="I160" s="310" t="s">
        <v>390</v>
      </c>
      <c r="J160" s="310"/>
      <c r="K160" s="306"/>
    </row>
    <row r="161" s="1" customFormat="1" ht="15" customHeight="1">
      <c r="B161" s="312"/>
      <c r="C161" s="292"/>
      <c r="D161" s="292"/>
      <c r="E161" s="292"/>
      <c r="F161" s="292"/>
      <c r="G161" s="292"/>
      <c r="H161" s="292"/>
      <c r="I161" s="292"/>
      <c r="J161" s="292"/>
      <c r="K161" s="313"/>
    </row>
    <row r="162" s="1" customFormat="1" ht="18.75" customHeight="1">
      <c r="B162" s="294"/>
      <c r="C162" s="304"/>
      <c r="D162" s="304"/>
      <c r="E162" s="304"/>
      <c r="F162" s="314"/>
      <c r="G162" s="304"/>
      <c r="H162" s="304"/>
      <c r="I162" s="304"/>
      <c r="J162" s="304"/>
      <c r="K162" s="294"/>
    </row>
    <row r="163" s="1" customFormat="1" ht="18.75" customHeight="1">
      <c r="B163" s="266"/>
      <c r="C163" s="266"/>
      <c r="D163" s="266"/>
      <c r="E163" s="266"/>
      <c r="F163" s="266"/>
      <c r="G163" s="266"/>
      <c r="H163" s="266"/>
      <c r="I163" s="266"/>
      <c r="J163" s="266"/>
      <c r="K163" s="266"/>
    </row>
    <row r="164" s="1" customFormat="1" ht="7.5" customHeight="1">
      <c r="B164" s="245"/>
      <c r="C164" s="246"/>
      <c r="D164" s="246"/>
      <c r="E164" s="246"/>
      <c r="F164" s="246"/>
      <c r="G164" s="246"/>
      <c r="H164" s="246"/>
      <c r="I164" s="246"/>
      <c r="J164" s="246"/>
      <c r="K164" s="247"/>
    </row>
    <row r="165" s="1" customFormat="1" ht="45" customHeight="1">
      <c r="B165" s="248"/>
      <c r="C165" s="249" t="s">
        <v>421</v>
      </c>
      <c r="D165" s="249"/>
      <c r="E165" s="249"/>
      <c r="F165" s="249"/>
      <c r="G165" s="249"/>
      <c r="H165" s="249"/>
      <c r="I165" s="249"/>
      <c r="J165" s="249"/>
      <c r="K165" s="250"/>
    </row>
    <row r="166" s="1" customFormat="1" ht="17.25" customHeight="1">
      <c r="B166" s="248"/>
      <c r="C166" s="273" t="s">
        <v>349</v>
      </c>
      <c r="D166" s="273"/>
      <c r="E166" s="273"/>
      <c r="F166" s="273" t="s">
        <v>350</v>
      </c>
      <c r="G166" s="315"/>
      <c r="H166" s="316" t="s">
        <v>54</v>
      </c>
      <c r="I166" s="316" t="s">
        <v>57</v>
      </c>
      <c r="J166" s="273" t="s">
        <v>351</v>
      </c>
      <c r="K166" s="250"/>
    </row>
    <row r="167" s="1" customFormat="1" ht="17.25" customHeight="1">
      <c r="B167" s="251"/>
      <c r="C167" s="275" t="s">
        <v>352</v>
      </c>
      <c r="D167" s="275"/>
      <c r="E167" s="275"/>
      <c r="F167" s="276" t="s">
        <v>353</v>
      </c>
      <c r="G167" s="317"/>
      <c r="H167" s="318"/>
      <c r="I167" s="318"/>
      <c r="J167" s="275" t="s">
        <v>354</v>
      </c>
      <c r="K167" s="253"/>
    </row>
    <row r="168" s="1" customFormat="1" ht="5.25" customHeight="1">
      <c r="B168" s="283"/>
      <c r="C168" s="278"/>
      <c r="D168" s="278"/>
      <c r="E168" s="278"/>
      <c r="F168" s="278"/>
      <c r="G168" s="279"/>
      <c r="H168" s="278"/>
      <c r="I168" s="278"/>
      <c r="J168" s="278"/>
      <c r="K168" s="306"/>
    </row>
    <row r="169" s="1" customFormat="1" ht="15" customHeight="1">
      <c r="B169" s="283"/>
      <c r="C169" s="258" t="s">
        <v>358</v>
      </c>
      <c r="D169" s="258"/>
      <c r="E169" s="258"/>
      <c r="F169" s="281" t="s">
        <v>355</v>
      </c>
      <c r="G169" s="258"/>
      <c r="H169" s="258" t="s">
        <v>395</v>
      </c>
      <c r="I169" s="258" t="s">
        <v>357</v>
      </c>
      <c r="J169" s="258">
        <v>120</v>
      </c>
      <c r="K169" s="306"/>
    </row>
    <row r="170" s="1" customFormat="1" ht="15" customHeight="1">
      <c r="B170" s="283"/>
      <c r="C170" s="258" t="s">
        <v>404</v>
      </c>
      <c r="D170" s="258"/>
      <c r="E170" s="258"/>
      <c r="F170" s="281" t="s">
        <v>355</v>
      </c>
      <c r="G170" s="258"/>
      <c r="H170" s="258" t="s">
        <v>405</v>
      </c>
      <c r="I170" s="258" t="s">
        <v>357</v>
      </c>
      <c r="J170" s="258" t="s">
        <v>406</v>
      </c>
      <c r="K170" s="306"/>
    </row>
    <row r="171" s="1" customFormat="1" ht="15" customHeight="1">
      <c r="B171" s="283"/>
      <c r="C171" s="258" t="s">
        <v>85</v>
      </c>
      <c r="D171" s="258"/>
      <c r="E171" s="258"/>
      <c r="F171" s="281" t="s">
        <v>355</v>
      </c>
      <c r="G171" s="258"/>
      <c r="H171" s="258" t="s">
        <v>422</v>
      </c>
      <c r="I171" s="258" t="s">
        <v>357</v>
      </c>
      <c r="J171" s="258" t="s">
        <v>406</v>
      </c>
      <c r="K171" s="306"/>
    </row>
    <row r="172" s="1" customFormat="1" ht="15" customHeight="1">
      <c r="B172" s="283"/>
      <c r="C172" s="258" t="s">
        <v>360</v>
      </c>
      <c r="D172" s="258"/>
      <c r="E172" s="258"/>
      <c r="F172" s="281" t="s">
        <v>361</v>
      </c>
      <c r="G172" s="258"/>
      <c r="H172" s="258" t="s">
        <v>422</v>
      </c>
      <c r="I172" s="258" t="s">
        <v>357</v>
      </c>
      <c r="J172" s="258">
        <v>50</v>
      </c>
      <c r="K172" s="306"/>
    </row>
    <row r="173" s="1" customFormat="1" ht="15" customHeight="1">
      <c r="B173" s="283"/>
      <c r="C173" s="258" t="s">
        <v>363</v>
      </c>
      <c r="D173" s="258"/>
      <c r="E173" s="258"/>
      <c r="F173" s="281" t="s">
        <v>355</v>
      </c>
      <c r="G173" s="258"/>
      <c r="H173" s="258" t="s">
        <v>422</v>
      </c>
      <c r="I173" s="258" t="s">
        <v>365</v>
      </c>
      <c r="J173" s="258"/>
      <c r="K173" s="306"/>
    </row>
    <row r="174" s="1" customFormat="1" ht="15" customHeight="1">
      <c r="B174" s="283"/>
      <c r="C174" s="258" t="s">
        <v>374</v>
      </c>
      <c r="D174" s="258"/>
      <c r="E174" s="258"/>
      <c r="F174" s="281" t="s">
        <v>361</v>
      </c>
      <c r="G174" s="258"/>
      <c r="H174" s="258" t="s">
        <v>422</v>
      </c>
      <c r="I174" s="258" t="s">
        <v>357</v>
      </c>
      <c r="J174" s="258">
        <v>50</v>
      </c>
      <c r="K174" s="306"/>
    </row>
    <row r="175" s="1" customFormat="1" ht="15" customHeight="1">
      <c r="B175" s="283"/>
      <c r="C175" s="258" t="s">
        <v>382</v>
      </c>
      <c r="D175" s="258"/>
      <c r="E175" s="258"/>
      <c r="F175" s="281" t="s">
        <v>361</v>
      </c>
      <c r="G175" s="258"/>
      <c r="H175" s="258" t="s">
        <v>422</v>
      </c>
      <c r="I175" s="258" t="s">
        <v>357</v>
      </c>
      <c r="J175" s="258">
        <v>50</v>
      </c>
      <c r="K175" s="306"/>
    </row>
    <row r="176" s="1" customFormat="1" ht="15" customHeight="1">
      <c r="B176" s="283"/>
      <c r="C176" s="258" t="s">
        <v>380</v>
      </c>
      <c r="D176" s="258"/>
      <c r="E176" s="258"/>
      <c r="F176" s="281" t="s">
        <v>361</v>
      </c>
      <c r="G176" s="258"/>
      <c r="H176" s="258" t="s">
        <v>422</v>
      </c>
      <c r="I176" s="258" t="s">
        <v>357</v>
      </c>
      <c r="J176" s="258">
        <v>50</v>
      </c>
      <c r="K176" s="306"/>
    </row>
    <row r="177" s="1" customFormat="1" ht="15" customHeight="1">
      <c r="B177" s="283"/>
      <c r="C177" s="258" t="s">
        <v>102</v>
      </c>
      <c r="D177" s="258"/>
      <c r="E177" s="258"/>
      <c r="F177" s="281" t="s">
        <v>355</v>
      </c>
      <c r="G177" s="258"/>
      <c r="H177" s="258" t="s">
        <v>423</v>
      </c>
      <c r="I177" s="258" t="s">
        <v>424</v>
      </c>
      <c r="J177" s="258"/>
      <c r="K177" s="306"/>
    </row>
    <row r="178" s="1" customFormat="1" ht="15" customHeight="1">
      <c r="B178" s="283"/>
      <c r="C178" s="258" t="s">
        <v>57</v>
      </c>
      <c r="D178" s="258"/>
      <c r="E178" s="258"/>
      <c r="F178" s="281" t="s">
        <v>355</v>
      </c>
      <c r="G178" s="258"/>
      <c r="H178" s="258" t="s">
        <v>425</v>
      </c>
      <c r="I178" s="258" t="s">
        <v>426</v>
      </c>
      <c r="J178" s="258">
        <v>1</v>
      </c>
      <c r="K178" s="306"/>
    </row>
    <row r="179" s="1" customFormat="1" ht="15" customHeight="1">
      <c r="B179" s="283"/>
      <c r="C179" s="258" t="s">
        <v>53</v>
      </c>
      <c r="D179" s="258"/>
      <c r="E179" s="258"/>
      <c r="F179" s="281" t="s">
        <v>355</v>
      </c>
      <c r="G179" s="258"/>
      <c r="H179" s="258" t="s">
        <v>427</v>
      </c>
      <c r="I179" s="258" t="s">
        <v>357</v>
      </c>
      <c r="J179" s="258">
        <v>20</v>
      </c>
      <c r="K179" s="306"/>
    </row>
    <row r="180" s="1" customFormat="1" ht="15" customHeight="1">
      <c r="B180" s="283"/>
      <c r="C180" s="258" t="s">
        <v>54</v>
      </c>
      <c r="D180" s="258"/>
      <c r="E180" s="258"/>
      <c r="F180" s="281" t="s">
        <v>355</v>
      </c>
      <c r="G180" s="258"/>
      <c r="H180" s="258" t="s">
        <v>428</v>
      </c>
      <c r="I180" s="258" t="s">
        <v>357</v>
      </c>
      <c r="J180" s="258">
        <v>255</v>
      </c>
      <c r="K180" s="306"/>
    </row>
    <row r="181" s="1" customFormat="1" ht="15" customHeight="1">
      <c r="B181" s="283"/>
      <c r="C181" s="258" t="s">
        <v>103</v>
      </c>
      <c r="D181" s="258"/>
      <c r="E181" s="258"/>
      <c r="F181" s="281" t="s">
        <v>355</v>
      </c>
      <c r="G181" s="258"/>
      <c r="H181" s="258" t="s">
        <v>319</v>
      </c>
      <c r="I181" s="258" t="s">
        <v>357</v>
      </c>
      <c r="J181" s="258">
        <v>10</v>
      </c>
      <c r="K181" s="306"/>
    </row>
    <row r="182" s="1" customFormat="1" ht="15" customHeight="1">
      <c r="B182" s="283"/>
      <c r="C182" s="258" t="s">
        <v>104</v>
      </c>
      <c r="D182" s="258"/>
      <c r="E182" s="258"/>
      <c r="F182" s="281" t="s">
        <v>355</v>
      </c>
      <c r="G182" s="258"/>
      <c r="H182" s="258" t="s">
        <v>429</v>
      </c>
      <c r="I182" s="258" t="s">
        <v>390</v>
      </c>
      <c r="J182" s="258"/>
      <c r="K182" s="306"/>
    </row>
    <row r="183" s="1" customFormat="1" ht="15" customHeight="1">
      <c r="B183" s="283"/>
      <c r="C183" s="258" t="s">
        <v>430</v>
      </c>
      <c r="D183" s="258"/>
      <c r="E183" s="258"/>
      <c r="F183" s="281" t="s">
        <v>355</v>
      </c>
      <c r="G183" s="258"/>
      <c r="H183" s="258" t="s">
        <v>431</v>
      </c>
      <c r="I183" s="258" t="s">
        <v>390</v>
      </c>
      <c r="J183" s="258"/>
      <c r="K183" s="306"/>
    </row>
    <row r="184" s="1" customFormat="1" ht="15" customHeight="1">
      <c r="B184" s="283"/>
      <c r="C184" s="258" t="s">
        <v>419</v>
      </c>
      <c r="D184" s="258"/>
      <c r="E184" s="258"/>
      <c r="F184" s="281" t="s">
        <v>355</v>
      </c>
      <c r="G184" s="258"/>
      <c r="H184" s="258" t="s">
        <v>432</v>
      </c>
      <c r="I184" s="258" t="s">
        <v>390</v>
      </c>
      <c r="J184" s="258"/>
      <c r="K184" s="306"/>
    </row>
    <row r="185" s="1" customFormat="1" ht="15" customHeight="1">
      <c r="B185" s="283"/>
      <c r="C185" s="258" t="s">
        <v>106</v>
      </c>
      <c r="D185" s="258"/>
      <c r="E185" s="258"/>
      <c r="F185" s="281" t="s">
        <v>361</v>
      </c>
      <c r="G185" s="258"/>
      <c r="H185" s="258" t="s">
        <v>433</v>
      </c>
      <c r="I185" s="258" t="s">
        <v>357</v>
      </c>
      <c r="J185" s="258">
        <v>50</v>
      </c>
      <c r="K185" s="306"/>
    </row>
    <row r="186" s="1" customFormat="1" ht="15" customHeight="1">
      <c r="B186" s="283"/>
      <c r="C186" s="258" t="s">
        <v>434</v>
      </c>
      <c r="D186" s="258"/>
      <c r="E186" s="258"/>
      <c r="F186" s="281" t="s">
        <v>361</v>
      </c>
      <c r="G186" s="258"/>
      <c r="H186" s="258" t="s">
        <v>435</v>
      </c>
      <c r="I186" s="258" t="s">
        <v>436</v>
      </c>
      <c r="J186" s="258"/>
      <c r="K186" s="306"/>
    </row>
    <row r="187" s="1" customFormat="1" ht="15" customHeight="1">
      <c r="B187" s="283"/>
      <c r="C187" s="258" t="s">
        <v>437</v>
      </c>
      <c r="D187" s="258"/>
      <c r="E187" s="258"/>
      <c r="F187" s="281" t="s">
        <v>361</v>
      </c>
      <c r="G187" s="258"/>
      <c r="H187" s="258" t="s">
        <v>438</v>
      </c>
      <c r="I187" s="258" t="s">
        <v>436</v>
      </c>
      <c r="J187" s="258"/>
      <c r="K187" s="306"/>
    </row>
    <row r="188" s="1" customFormat="1" ht="15" customHeight="1">
      <c r="B188" s="283"/>
      <c r="C188" s="258" t="s">
        <v>439</v>
      </c>
      <c r="D188" s="258"/>
      <c r="E188" s="258"/>
      <c r="F188" s="281" t="s">
        <v>361</v>
      </c>
      <c r="G188" s="258"/>
      <c r="H188" s="258" t="s">
        <v>440</v>
      </c>
      <c r="I188" s="258" t="s">
        <v>436</v>
      </c>
      <c r="J188" s="258"/>
      <c r="K188" s="306"/>
    </row>
    <row r="189" s="1" customFormat="1" ht="15" customHeight="1">
      <c r="B189" s="283"/>
      <c r="C189" s="319" t="s">
        <v>441</v>
      </c>
      <c r="D189" s="258"/>
      <c r="E189" s="258"/>
      <c r="F189" s="281" t="s">
        <v>361</v>
      </c>
      <c r="G189" s="258"/>
      <c r="H189" s="258" t="s">
        <v>442</v>
      </c>
      <c r="I189" s="258" t="s">
        <v>443</v>
      </c>
      <c r="J189" s="320" t="s">
        <v>444</v>
      </c>
      <c r="K189" s="306"/>
    </row>
    <row r="190" s="1" customFormat="1" ht="15" customHeight="1">
      <c r="B190" s="283"/>
      <c r="C190" s="319" t="s">
        <v>42</v>
      </c>
      <c r="D190" s="258"/>
      <c r="E190" s="258"/>
      <c r="F190" s="281" t="s">
        <v>355</v>
      </c>
      <c r="G190" s="258"/>
      <c r="H190" s="255" t="s">
        <v>445</v>
      </c>
      <c r="I190" s="258" t="s">
        <v>446</v>
      </c>
      <c r="J190" s="258"/>
      <c r="K190" s="306"/>
    </row>
    <row r="191" s="1" customFormat="1" ht="15" customHeight="1">
      <c r="B191" s="283"/>
      <c r="C191" s="319" t="s">
        <v>447</v>
      </c>
      <c r="D191" s="258"/>
      <c r="E191" s="258"/>
      <c r="F191" s="281" t="s">
        <v>355</v>
      </c>
      <c r="G191" s="258"/>
      <c r="H191" s="258" t="s">
        <v>448</v>
      </c>
      <c r="I191" s="258" t="s">
        <v>390</v>
      </c>
      <c r="J191" s="258"/>
      <c r="K191" s="306"/>
    </row>
    <row r="192" s="1" customFormat="1" ht="15" customHeight="1">
      <c r="B192" s="283"/>
      <c r="C192" s="319" t="s">
        <v>449</v>
      </c>
      <c r="D192" s="258"/>
      <c r="E192" s="258"/>
      <c r="F192" s="281" t="s">
        <v>355</v>
      </c>
      <c r="G192" s="258"/>
      <c r="H192" s="258" t="s">
        <v>450</v>
      </c>
      <c r="I192" s="258" t="s">
        <v>390</v>
      </c>
      <c r="J192" s="258"/>
      <c r="K192" s="306"/>
    </row>
    <row r="193" s="1" customFormat="1" ht="15" customHeight="1">
      <c r="B193" s="283"/>
      <c r="C193" s="319" t="s">
        <v>451</v>
      </c>
      <c r="D193" s="258"/>
      <c r="E193" s="258"/>
      <c r="F193" s="281" t="s">
        <v>361</v>
      </c>
      <c r="G193" s="258"/>
      <c r="H193" s="258" t="s">
        <v>452</v>
      </c>
      <c r="I193" s="258" t="s">
        <v>390</v>
      </c>
      <c r="J193" s="258"/>
      <c r="K193" s="306"/>
    </row>
    <row r="194" s="1" customFormat="1" ht="15" customHeight="1">
      <c r="B194" s="312"/>
      <c r="C194" s="321"/>
      <c r="D194" s="292"/>
      <c r="E194" s="292"/>
      <c r="F194" s="292"/>
      <c r="G194" s="292"/>
      <c r="H194" s="292"/>
      <c r="I194" s="292"/>
      <c r="J194" s="292"/>
      <c r="K194" s="313"/>
    </row>
    <row r="195" s="1" customFormat="1" ht="18.75" customHeight="1">
      <c r="B195" s="294"/>
      <c r="C195" s="304"/>
      <c r="D195" s="304"/>
      <c r="E195" s="304"/>
      <c r="F195" s="314"/>
      <c r="G195" s="304"/>
      <c r="H195" s="304"/>
      <c r="I195" s="304"/>
      <c r="J195" s="304"/>
      <c r="K195" s="294"/>
    </row>
    <row r="196" s="1" customFormat="1" ht="18.75" customHeight="1">
      <c r="B196" s="294"/>
      <c r="C196" s="304"/>
      <c r="D196" s="304"/>
      <c r="E196" s="304"/>
      <c r="F196" s="314"/>
      <c r="G196" s="304"/>
      <c r="H196" s="304"/>
      <c r="I196" s="304"/>
      <c r="J196" s="304"/>
      <c r="K196" s="294"/>
    </row>
    <row r="197" s="1" customFormat="1" ht="18.75" customHeight="1">
      <c r="B197" s="266"/>
      <c r="C197" s="266"/>
      <c r="D197" s="266"/>
      <c r="E197" s="266"/>
      <c r="F197" s="266"/>
      <c r="G197" s="266"/>
      <c r="H197" s="266"/>
      <c r="I197" s="266"/>
      <c r="J197" s="266"/>
      <c r="K197" s="266"/>
    </row>
    <row r="198" s="1" customFormat="1" ht="13.5">
      <c r="B198" s="245"/>
      <c r="C198" s="246"/>
      <c r="D198" s="246"/>
      <c r="E198" s="246"/>
      <c r="F198" s="246"/>
      <c r="G198" s="246"/>
      <c r="H198" s="246"/>
      <c r="I198" s="246"/>
      <c r="J198" s="246"/>
      <c r="K198" s="247"/>
    </row>
    <row r="199" s="1" customFormat="1" ht="21">
      <c r="B199" s="248"/>
      <c r="C199" s="249" t="s">
        <v>453</v>
      </c>
      <c r="D199" s="249"/>
      <c r="E199" s="249"/>
      <c r="F199" s="249"/>
      <c r="G199" s="249"/>
      <c r="H199" s="249"/>
      <c r="I199" s="249"/>
      <c r="J199" s="249"/>
      <c r="K199" s="250"/>
    </row>
    <row r="200" s="1" customFormat="1" ht="25.5" customHeight="1">
      <c r="B200" s="248"/>
      <c r="C200" s="322" t="s">
        <v>454</v>
      </c>
      <c r="D200" s="322"/>
      <c r="E200" s="322"/>
      <c r="F200" s="322" t="s">
        <v>455</v>
      </c>
      <c r="G200" s="323"/>
      <c r="H200" s="322" t="s">
        <v>456</v>
      </c>
      <c r="I200" s="322"/>
      <c r="J200" s="322"/>
      <c r="K200" s="250"/>
    </row>
    <row r="201" s="1" customFormat="1" ht="5.25" customHeight="1">
      <c r="B201" s="283"/>
      <c r="C201" s="278"/>
      <c r="D201" s="278"/>
      <c r="E201" s="278"/>
      <c r="F201" s="278"/>
      <c r="G201" s="304"/>
      <c r="H201" s="278"/>
      <c r="I201" s="278"/>
      <c r="J201" s="278"/>
      <c r="K201" s="306"/>
    </row>
    <row r="202" s="1" customFormat="1" ht="15" customHeight="1">
      <c r="B202" s="283"/>
      <c r="C202" s="258" t="s">
        <v>446</v>
      </c>
      <c r="D202" s="258"/>
      <c r="E202" s="258"/>
      <c r="F202" s="281" t="s">
        <v>43</v>
      </c>
      <c r="G202" s="258"/>
      <c r="H202" s="258" t="s">
        <v>457</v>
      </c>
      <c r="I202" s="258"/>
      <c r="J202" s="258"/>
      <c r="K202" s="306"/>
    </row>
    <row r="203" s="1" customFormat="1" ht="15" customHeight="1">
      <c r="B203" s="283"/>
      <c r="C203" s="258"/>
      <c r="D203" s="258"/>
      <c r="E203" s="258"/>
      <c r="F203" s="281" t="s">
        <v>44</v>
      </c>
      <c r="G203" s="258"/>
      <c r="H203" s="258" t="s">
        <v>458</v>
      </c>
      <c r="I203" s="258"/>
      <c r="J203" s="258"/>
      <c r="K203" s="306"/>
    </row>
    <row r="204" s="1" customFormat="1" ht="15" customHeight="1">
      <c r="B204" s="283"/>
      <c r="C204" s="258"/>
      <c r="D204" s="258"/>
      <c r="E204" s="258"/>
      <c r="F204" s="281" t="s">
        <v>47</v>
      </c>
      <c r="G204" s="258"/>
      <c r="H204" s="258" t="s">
        <v>459</v>
      </c>
      <c r="I204" s="258"/>
      <c r="J204" s="258"/>
      <c r="K204" s="306"/>
    </row>
    <row r="205" s="1" customFormat="1" ht="15" customHeight="1">
      <c r="B205" s="283"/>
      <c r="C205" s="258"/>
      <c r="D205" s="258"/>
      <c r="E205" s="258"/>
      <c r="F205" s="281" t="s">
        <v>45</v>
      </c>
      <c r="G205" s="258"/>
      <c r="H205" s="258" t="s">
        <v>460</v>
      </c>
      <c r="I205" s="258"/>
      <c r="J205" s="258"/>
      <c r="K205" s="306"/>
    </row>
    <row r="206" s="1" customFormat="1" ht="15" customHeight="1">
      <c r="B206" s="283"/>
      <c r="C206" s="258"/>
      <c r="D206" s="258"/>
      <c r="E206" s="258"/>
      <c r="F206" s="281" t="s">
        <v>46</v>
      </c>
      <c r="G206" s="258"/>
      <c r="H206" s="258" t="s">
        <v>461</v>
      </c>
      <c r="I206" s="258"/>
      <c r="J206" s="258"/>
      <c r="K206" s="306"/>
    </row>
    <row r="207" s="1" customFormat="1" ht="15" customHeight="1">
      <c r="B207" s="283"/>
      <c r="C207" s="258"/>
      <c r="D207" s="258"/>
      <c r="E207" s="258"/>
      <c r="F207" s="281"/>
      <c r="G207" s="258"/>
      <c r="H207" s="258"/>
      <c r="I207" s="258"/>
      <c r="J207" s="258"/>
      <c r="K207" s="306"/>
    </row>
    <row r="208" s="1" customFormat="1" ht="15" customHeight="1">
      <c r="B208" s="283"/>
      <c r="C208" s="258" t="s">
        <v>402</v>
      </c>
      <c r="D208" s="258"/>
      <c r="E208" s="258"/>
      <c r="F208" s="281" t="s">
        <v>78</v>
      </c>
      <c r="G208" s="258"/>
      <c r="H208" s="258" t="s">
        <v>462</v>
      </c>
      <c r="I208" s="258"/>
      <c r="J208" s="258"/>
      <c r="K208" s="306"/>
    </row>
    <row r="209" s="1" customFormat="1" ht="15" customHeight="1">
      <c r="B209" s="283"/>
      <c r="C209" s="258"/>
      <c r="D209" s="258"/>
      <c r="E209" s="258"/>
      <c r="F209" s="281" t="s">
        <v>299</v>
      </c>
      <c r="G209" s="258"/>
      <c r="H209" s="258" t="s">
        <v>300</v>
      </c>
      <c r="I209" s="258"/>
      <c r="J209" s="258"/>
      <c r="K209" s="306"/>
    </row>
    <row r="210" s="1" customFormat="1" ht="15" customHeight="1">
      <c r="B210" s="283"/>
      <c r="C210" s="258"/>
      <c r="D210" s="258"/>
      <c r="E210" s="258"/>
      <c r="F210" s="281" t="s">
        <v>297</v>
      </c>
      <c r="G210" s="258"/>
      <c r="H210" s="258" t="s">
        <v>463</v>
      </c>
      <c r="I210" s="258"/>
      <c r="J210" s="258"/>
      <c r="K210" s="306"/>
    </row>
    <row r="211" s="1" customFormat="1" ht="15" customHeight="1">
      <c r="B211" s="324"/>
      <c r="C211" s="258"/>
      <c r="D211" s="258"/>
      <c r="E211" s="258"/>
      <c r="F211" s="281" t="s">
        <v>88</v>
      </c>
      <c r="G211" s="319"/>
      <c r="H211" s="310" t="s">
        <v>301</v>
      </c>
      <c r="I211" s="310"/>
      <c r="J211" s="310"/>
      <c r="K211" s="325"/>
    </row>
    <row r="212" s="1" customFormat="1" ht="15" customHeight="1">
      <c r="B212" s="324"/>
      <c r="C212" s="258"/>
      <c r="D212" s="258"/>
      <c r="E212" s="258"/>
      <c r="F212" s="281" t="s">
        <v>302</v>
      </c>
      <c r="G212" s="319"/>
      <c r="H212" s="310" t="s">
        <v>464</v>
      </c>
      <c r="I212" s="310"/>
      <c r="J212" s="310"/>
      <c r="K212" s="325"/>
    </row>
    <row r="213" s="1" customFormat="1" ht="15" customHeight="1">
      <c r="B213" s="324"/>
      <c r="C213" s="258"/>
      <c r="D213" s="258"/>
      <c r="E213" s="258"/>
      <c r="F213" s="281"/>
      <c r="G213" s="319"/>
      <c r="H213" s="310"/>
      <c r="I213" s="310"/>
      <c r="J213" s="310"/>
      <c r="K213" s="325"/>
    </row>
    <row r="214" s="1" customFormat="1" ht="15" customHeight="1">
      <c r="B214" s="324"/>
      <c r="C214" s="258" t="s">
        <v>426</v>
      </c>
      <c r="D214" s="258"/>
      <c r="E214" s="258"/>
      <c r="F214" s="281">
        <v>1</v>
      </c>
      <c r="G214" s="319"/>
      <c r="H214" s="310" t="s">
        <v>465</v>
      </c>
      <c r="I214" s="310"/>
      <c r="J214" s="310"/>
      <c r="K214" s="325"/>
    </row>
    <row r="215" s="1" customFormat="1" ht="15" customHeight="1">
      <c r="B215" s="324"/>
      <c r="C215" s="258"/>
      <c r="D215" s="258"/>
      <c r="E215" s="258"/>
      <c r="F215" s="281">
        <v>2</v>
      </c>
      <c r="G215" s="319"/>
      <c r="H215" s="310" t="s">
        <v>466</v>
      </c>
      <c r="I215" s="310"/>
      <c r="J215" s="310"/>
      <c r="K215" s="325"/>
    </row>
    <row r="216" s="1" customFormat="1" ht="15" customHeight="1">
      <c r="B216" s="324"/>
      <c r="C216" s="258"/>
      <c r="D216" s="258"/>
      <c r="E216" s="258"/>
      <c r="F216" s="281">
        <v>3</v>
      </c>
      <c r="G216" s="319"/>
      <c r="H216" s="310" t="s">
        <v>467</v>
      </c>
      <c r="I216" s="310"/>
      <c r="J216" s="310"/>
      <c r="K216" s="325"/>
    </row>
    <row r="217" s="1" customFormat="1" ht="15" customHeight="1">
      <c r="B217" s="324"/>
      <c r="C217" s="258"/>
      <c r="D217" s="258"/>
      <c r="E217" s="258"/>
      <c r="F217" s="281">
        <v>4</v>
      </c>
      <c r="G217" s="319"/>
      <c r="H217" s="310" t="s">
        <v>468</v>
      </c>
      <c r="I217" s="310"/>
      <c r="J217" s="310"/>
      <c r="K217" s="325"/>
    </row>
    <row r="218" s="1" customFormat="1" ht="12.75" customHeight="1">
      <c r="B218" s="326"/>
      <c r="C218" s="327"/>
      <c r="D218" s="327"/>
      <c r="E218" s="327"/>
      <c r="F218" s="327"/>
      <c r="G218" s="327"/>
      <c r="H218" s="327"/>
      <c r="I218" s="327"/>
      <c r="J218" s="327"/>
      <c r="K218" s="32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2023-06-26T07:33:42Z</dcterms:created>
  <dcterms:modified xsi:type="dcterms:W3CDTF">2023-06-26T07:33:47Z</dcterms:modified>
</cp:coreProperties>
</file>