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62 Odstranění dřevěných pražců u OŘ HKR 2023 - 2024\64023062 Zadávací dokumentace\"/>
    </mc:Choice>
  </mc:AlternateContent>
  <xr:revisionPtr revIDLastSave="0" documentId="13_ncr:1_{5B8AB6F3-F73A-43B0-A697-F6D6D1F95E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2" l="1"/>
  <c r="E54" i="2" l="1"/>
  <c r="D54" i="2"/>
  <c r="E39" i="2"/>
  <c r="E17" i="2"/>
  <c r="D17" i="2"/>
  <c r="E55" i="2" l="1"/>
  <c r="D55" i="2"/>
</calcChain>
</file>

<file path=xl/sharedStrings.xml><?xml version="1.0" encoding="utf-8"?>
<sst xmlns="http://schemas.openxmlformats.org/spreadsheetml/2006/main" count="190" uniqueCount="111">
  <si>
    <t>IČP</t>
  </si>
  <si>
    <t>Liberecký kraj</t>
  </si>
  <si>
    <t>TO Česká Lípa</t>
  </si>
  <si>
    <t>Královehradecký kraj</t>
  </si>
  <si>
    <t>TO Náchod</t>
  </si>
  <si>
    <t>TO Chlumec n/C</t>
  </si>
  <si>
    <t>TO Hradec Králové</t>
  </si>
  <si>
    <t>TO Ostroměř</t>
  </si>
  <si>
    <t>TO Týniště n Orl.</t>
  </si>
  <si>
    <t>TO Jičín</t>
  </si>
  <si>
    <t>TO Stará Paka</t>
  </si>
  <si>
    <t>Pardubický kraj</t>
  </si>
  <si>
    <t>TO Ústí n.O.</t>
  </si>
  <si>
    <t>Celkem</t>
  </si>
  <si>
    <t>Středisko</t>
  </si>
  <si>
    <t>Místo uložení</t>
  </si>
  <si>
    <t>Odhad množství /t</t>
  </si>
  <si>
    <t>Ks</t>
  </si>
  <si>
    <t>TO Trutnov</t>
  </si>
  <si>
    <t>TO Frýdlant v Čechách</t>
  </si>
  <si>
    <t>TO Jablonné v Podještědí</t>
  </si>
  <si>
    <t>TO Liberec</t>
  </si>
  <si>
    <t>TO Libuň</t>
  </si>
  <si>
    <t xml:space="preserve">TO Turnov </t>
  </si>
  <si>
    <t>TO Pardubice</t>
  </si>
  <si>
    <t>TO Česká Třebová 1</t>
  </si>
  <si>
    <t>TO Česká Třebová 2</t>
  </si>
  <si>
    <t>TO Skuteč</t>
  </si>
  <si>
    <t>TO Choceň</t>
  </si>
  <si>
    <t>Celkem za OŘ HK</t>
  </si>
  <si>
    <t>Příloha č. 1</t>
  </si>
  <si>
    <t>Připraveno k likvidaci / měsíc + rok</t>
  </si>
  <si>
    <t>Kontaktní osoba / příjmení + mobilní telefon</t>
  </si>
  <si>
    <t>žst.Č.Lípa-ul.Plynárenská</t>
  </si>
  <si>
    <t>žst.Okna-uložiště mat.</t>
  </si>
  <si>
    <t>žst.Bělá pod Bezdězem</t>
  </si>
  <si>
    <t>ihned</t>
  </si>
  <si>
    <t>Horní Řasnice</t>
  </si>
  <si>
    <t>Jablonné v podještědí</t>
  </si>
  <si>
    <t>z toho cca 240 výhybkových   10/2023</t>
  </si>
  <si>
    <t>Liberec</t>
  </si>
  <si>
    <t>Libuň</t>
  </si>
  <si>
    <t>6/2023</t>
  </si>
  <si>
    <t>Sobotka</t>
  </si>
  <si>
    <t>8/2023</t>
  </si>
  <si>
    <t>Lomnice nad Popelkou</t>
  </si>
  <si>
    <t>8-11/2023</t>
  </si>
  <si>
    <t>Turnov u st. č.1</t>
  </si>
  <si>
    <t>7/2023</t>
  </si>
  <si>
    <t>7-12/2023</t>
  </si>
  <si>
    <t>Heřmanův Městec</t>
  </si>
  <si>
    <t>Malý, 702 021 549</t>
  </si>
  <si>
    <t>Česká Třebová základna Pionýr</t>
  </si>
  <si>
    <t>Jasanský, 725 210 016</t>
  </si>
  <si>
    <t>Chornice</t>
  </si>
  <si>
    <t>Majer, 727 826 904</t>
  </si>
  <si>
    <t>Česká Třebová</t>
  </si>
  <si>
    <t>Klicha, 724 403 560</t>
  </si>
  <si>
    <t>Žďárec u Skutče</t>
  </si>
  <si>
    <t>Mencl, 724 403 565</t>
  </si>
  <si>
    <t xml:space="preserve">Ústí </t>
  </si>
  <si>
    <t>Podhájecký, 725 210 023</t>
  </si>
  <si>
    <t>Králíky</t>
  </si>
  <si>
    <t>Choceň</t>
  </si>
  <si>
    <t>Martinák, 725 210 018</t>
  </si>
  <si>
    <t>Litomyšl</t>
  </si>
  <si>
    <t>Moravany</t>
  </si>
  <si>
    <t>Kadlec, 607 008 194</t>
  </si>
  <si>
    <t>8/2024</t>
  </si>
  <si>
    <t>9/2023</t>
  </si>
  <si>
    <t>11/2023</t>
  </si>
  <si>
    <t>5/2024</t>
  </si>
  <si>
    <t>žst Bolehošť</t>
  </si>
  <si>
    <t>žst Broumov</t>
  </si>
  <si>
    <t>žst Opočno p.O.h.</t>
  </si>
  <si>
    <t>obvod žst Chlumec n/C</t>
  </si>
  <si>
    <t>Hradec Králové hl. n.</t>
  </si>
  <si>
    <t>31.8.2023 - 400 ks, 31.10.2023 - 100 ks</t>
  </si>
  <si>
    <t>žst. Hořice</t>
  </si>
  <si>
    <t>žst. Častolovice</t>
  </si>
  <si>
    <t>žst. Rychnov n. K.</t>
  </si>
  <si>
    <t>žst. Trutnov střed</t>
  </si>
  <si>
    <t>žst. Pilníkov</t>
  </si>
  <si>
    <t>žst. Starkoč</t>
  </si>
  <si>
    <t>Jičín, Kopidlno</t>
  </si>
  <si>
    <t>žst. Horka u SP</t>
  </si>
  <si>
    <t>zast. Kuks</t>
  </si>
  <si>
    <t>žst. Jaroměř</t>
  </si>
  <si>
    <t>TO Stará Paka -  Kunčice n L.</t>
  </si>
  <si>
    <t>žst. Kunčice n. L.</t>
  </si>
  <si>
    <t>10 tun ihned, 20 tun v 11/2023, 70 tun v 10/2024</t>
  </si>
  <si>
    <t>10/2023</t>
  </si>
  <si>
    <t>12/2023</t>
  </si>
  <si>
    <t>Čorej, 724 564 834</t>
  </si>
  <si>
    <t>Čorej, 724 564 835</t>
  </si>
  <si>
    <t>Čorej, 724 564 836</t>
  </si>
  <si>
    <t>Špalek, 724 757 659</t>
  </si>
  <si>
    <t>Vít, 724 564 825</t>
  </si>
  <si>
    <t>Šoltys, 724 989 992</t>
  </si>
  <si>
    <t>Svoboda, 602 471 983</t>
  </si>
  <si>
    <t>Novák, 724 960 593</t>
  </si>
  <si>
    <t>Suchý, 724 757 663</t>
  </si>
  <si>
    <t>Jebavý, 728 818 089</t>
  </si>
  <si>
    <t>Chod, 607 713 902</t>
  </si>
  <si>
    <t>Fogl, 607 544 927</t>
  </si>
  <si>
    <t>Fogl, 724 230 647</t>
  </si>
  <si>
    <t>Hruška, 723 279 093</t>
  </si>
  <si>
    <t xml:space="preserve">Ryba, 724 230 589                 </t>
  </si>
  <si>
    <t>Stankuš, 725 703 721</t>
  </si>
  <si>
    <t>Gottwald, 602 472 010</t>
  </si>
  <si>
    <t>Odstranění dřevěných pražců u OŘ HKR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</si>
</sst>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\ &quot;Kč&quot;"/>
  </numFmts>
  <fonts count="29" x14ac:knownFonts="1">
    <font>
      <sz val="10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0"/>
      <color indexed="8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</font>
    <font>
      <b/>
      <sz val="10"/>
      <color theme="5"/>
      <name val="Verdana"/>
      <family val="2"/>
      <charset val="238"/>
      <scheme val="minor"/>
    </font>
    <font>
      <sz val="10"/>
      <color theme="5"/>
      <name val="Verdana"/>
      <family val="2"/>
      <charset val="238"/>
      <scheme val="minor"/>
    </font>
    <font>
      <sz val="20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6">
    <xf numFmtId="0" fontId="0" fillId="0" borderId="0"/>
    <xf numFmtId="0" fontId="10" fillId="0" borderId="0" applyNumberFormat="0" applyFill="0" applyBorder="0" applyAlignment="0" applyProtection="0"/>
    <xf numFmtId="0" fontId="7" fillId="0" borderId="0" applyNumberFormat="0" applyFill="0" applyAlignment="0" applyProtection="0"/>
    <xf numFmtId="0" fontId="8" fillId="0" borderId="0" applyNumberFormat="0" applyFill="0" applyAlignment="0" applyProtection="0"/>
    <xf numFmtId="0" fontId="11" fillId="0" borderId="0" applyNumberFormat="0" applyFill="0" applyAlignment="0" applyProtection="0"/>
    <xf numFmtId="0" fontId="9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21" borderId="0" applyNumberFormat="0" applyBorder="0" applyAlignment="0" applyProtection="0"/>
    <xf numFmtId="0" fontId="12" fillId="19" borderId="0" applyNumberFormat="0" applyAlignment="0" applyProtection="0"/>
    <xf numFmtId="0" fontId="18" fillId="28" borderId="0" applyNumberFormat="0" applyAlignment="0" applyProtection="0"/>
    <xf numFmtId="0" fontId="13" fillId="27" borderId="0" applyNumberFormat="0" applyAlignment="0" applyProtection="0"/>
    <xf numFmtId="0" fontId="14" fillId="0" borderId="0" applyNumberFormat="0" applyAlignment="0" applyProtection="0"/>
    <xf numFmtId="0" fontId="16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3" fillId="22" borderId="0" applyNumberFormat="0" applyAlignment="0" applyProtection="0"/>
    <xf numFmtId="0" fontId="17" fillId="0" borderId="0" applyNumberFormat="0" applyFill="0" applyBorder="0" applyAlignment="0" applyProtection="0"/>
    <xf numFmtId="0" fontId="13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3" borderId="0" applyNumberFormat="0" applyBorder="0" applyAlignment="0" applyProtection="0"/>
    <xf numFmtId="0" fontId="13" fillId="22" borderId="0" applyNumberFormat="0" applyBorder="0" applyAlignment="0" applyProtection="0"/>
    <xf numFmtId="0" fontId="12" fillId="2" borderId="0" applyNumberFormat="0" applyBorder="0" applyAlignment="0" applyProtection="0"/>
    <xf numFmtId="0" fontId="12" fillId="26" borderId="0" applyNumberFormat="0" applyBorder="0" applyAlignment="0" applyProtection="0"/>
    <xf numFmtId="0" fontId="12" fillId="25" borderId="0" applyNumberFormat="0" applyBorder="0" applyAlignment="0" applyProtection="0"/>
    <xf numFmtId="0" fontId="13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0" borderId="3">
      <alignment vertical="center"/>
    </xf>
    <xf numFmtId="164" fontId="12" fillId="0" borderId="0" applyFont="0" applyFill="0" applyBorder="0" applyAlignment="0"/>
    <xf numFmtId="0" fontId="9" fillId="0" borderId="2" applyFont="0"/>
    <xf numFmtId="0" fontId="12" fillId="32" borderId="0" applyNumberFormat="0" applyFont="0" applyBorder="0" applyAlignment="0" applyProtection="0"/>
  </cellStyleXfs>
  <cellXfs count="70">
    <xf numFmtId="0" fontId="0" fillId="0" borderId="0" xfId="0"/>
    <xf numFmtId="0" fontId="7" fillId="0" borderId="0" xfId="2"/>
    <xf numFmtId="0" fontId="6" fillId="0" borderId="0" xfId="0" applyFont="1" applyAlignment="1">
      <alignment horizontal="left"/>
    </xf>
    <xf numFmtId="0" fontId="7" fillId="0" borderId="0" xfId="2" applyAlignment="1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22" fillId="0" borderId="6" xfId="0" applyFont="1" applyBorder="1" applyAlignment="1">
      <alignment horizontal="right"/>
    </xf>
    <xf numFmtId="0" fontId="22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9" fillId="0" borderId="0" xfId="5" applyBorder="1" applyAlignment="1">
      <alignment horizontal="left"/>
    </xf>
    <xf numFmtId="0" fontId="9" fillId="0" borderId="0" xfId="5" applyFill="1" applyBorder="1" applyAlignment="1">
      <alignment horizontal="left"/>
    </xf>
    <xf numFmtId="0" fontId="23" fillId="0" borderId="0" xfId="0" applyFont="1" applyAlignment="1">
      <alignment horizontal="left"/>
    </xf>
    <xf numFmtId="0" fontId="23" fillId="19" borderId="0" xfId="0" applyFont="1" applyFill="1"/>
    <xf numFmtId="0" fontId="24" fillId="0" borderId="0" xfId="0" applyFont="1"/>
    <xf numFmtId="0" fontId="25" fillId="0" borderId="0" xfId="0" applyFont="1"/>
    <xf numFmtId="0" fontId="23" fillId="0" borderId="0" xfId="0" applyFont="1" applyAlignment="1">
      <alignment horizontal="left" wrapText="1"/>
    </xf>
    <xf numFmtId="0" fontId="22" fillId="0" borderId="8" xfId="0" applyFont="1" applyBorder="1" applyAlignment="1">
      <alignment vertical="center"/>
    </xf>
    <xf numFmtId="0" fontId="22" fillId="0" borderId="5" xfId="0" applyFont="1" applyBorder="1" applyAlignment="1">
      <alignment horizontal="right"/>
    </xf>
    <xf numFmtId="3" fontId="24" fillId="0" borderId="0" xfId="0" applyNumberFormat="1" applyFont="1"/>
    <xf numFmtId="0" fontId="4" fillId="19" borderId="0" xfId="0" applyFont="1" applyFill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3" fillId="19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19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horizontal="left"/>
    </xf>
    <xf numFmtId="0" fontId="2" fillId="0" borderId="6" xfId="0" applyFont="1" applyBorder="1"/>
    <xf numFmtId="0" fontId="23" fillId="0" borderId="5" xfId="0" applyFont="1" applyBorder="1" applyAlignment="1">
      <alignment horizontal="left"/>
    </xf>
    <xf numFmtId="0" fontId="2" fillId="19" borderId="4" xfId="0" applyFont="1" applyFill="1" applyBorder="1" applyAlignment="1">
      <alignment horizontal="left"/>
    </xf>
    <xf numFmtId="0" fontId="2" fillId="0" borderId="5" xfId="0" applyFont="1" applyBorder="1" applyAlignment="1">
      <alignment horizontal="left"/>
    </xf>
    <xf numFmtId="3" fontId="2" fillId="0" borderId="5" xfId="0" applyNumberFormat="1" applyFont="1" applyBorder="1"/>
    <xf numFmtId="49" fontId="2" fillId="0" borderId="5" xfId="0" applyNumberFormat="1" applyFont="1" applyBorder="1" applyAlignment="1">
      <alignment horizontal="right"/>
    </xf>
    <xf numFmtId="0" fontId="2" fillId="0" borderId="5" xfId="0" applyFont="1" applyBorder="1"/>
    <xf numFmtId="0" fontId="2" fillId="19" borderId="4" xfId="0" applyFont="1" applyFill="1" applyBorder="1"/>
    <xf numFmtId="49" fontId="23" fillId="0" borderId="5" xfId="0" applyNumberFormat="1" applyFont="1" applyBorder="1" applyAlignment="1">
      <alignment horizontal="right"/>
    </xf>
    <xf numFmtId="0" fontId="2" fillId="0" borderId="4" xfId="0" applyFont="1" applyBorder="1"/>
    <xf numFmtId="1" fontId="2" fillId="0" borderId="6" xfId="0" applyNumberFormat="1" applyFont="1" applyBorder="1" applyAlignment="1">
      <alignment horizontal="right"/>
    </xf>
    <xf numFmtId="1" fontId="2" fillId="0" borderId="5" xfId="0" applyNumberFormat="1" applyFont="1" applyBorder="1" applyAlignment="1">
      <alignment horizontal="right"/>
    </xf>
    <xf numFmtId="14" fontId="2" fillId="0" borderId="5" xfId="0" applyNumberFormat="1" applyFont="1" applyBorder="1" applyAlignment="1">
      <alignment horizontal="right"/>
    </xf>
    <xf numFmtId="0" fontId="2" fillId="0" borderId="9" xfId="0" applyFont="1" applyBorder="1"/>
    <xf numFmtId="49" fontId="2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 shrinkToFit="1"/>
    </xf>
    <xf numFmtId="0" fontId="4" fillId="0" borderId="0" xfId="0" applyFont="1" applyAlignment="1">
      <alignment horizontal="right" wrapText="1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horizontal="left"/>
    </xf>
    <xf numFmtId="0" fontId="1" fillId="0" borderId="0" xfId="0" applyFont="1"/>
    <xf numFmtId="0" fontId="1" fillId="0" borderId="6" xfId="0" applyFont="1" applyBorder="1" applyAlignment="1">
      <alignment horizontal="left"/>
    </xf>
    <xf numFmtId="1" fontId="1" fillId="0" borderId="6" xfId="0" applyNumberFormat="1" applyFont="1" applyBorder="1" applyAlignment="1">
      <alignment horizontal="right"/>
    </xf>
    <xf numFmtId="3" fontId="1" fillId="0" borderId="6" xfId="0" applyNumberFormat="1" applyFont="1" applyBorder="1"/>
    <xf numFmtId="0" fontId="1" fillId="0" borderId="6" xfId="0" applyFont="1" applyBorder="1" applyAlignment="1">
      <alignment horizontal="right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/>
    </xf>
    <xf numFmtId="165" fontId="26" fillId="0" borderId="0" xfId="0" applyNumberFormat="1" applyFont="1"/>
    <xf numFmtId="0" fontId="28" fillId="0" borderId="0" xfId="2" applyFont="1" applyFill="1" applyAlignment="1">
      <alignment horizontal="left"/>
    </xf>
    <xf numFmtId="0" fontId="21" fillId="0" borderId="0" xfId="0" applyFont="1" applyAlignment="1">
      <alignment horizontal="left"/>
    </xf>
    <xf numFmtId="0" fontId="9" fillId="0" borderId="0" xfId="5" applyFill="1" applyBorder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7" fillId="0" borderId="0" xfId="2" applyAlignment="1">
      <alignment horizontal="left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</dxf>
    <dxf>
      <border diagonalUp="0" diagonalDown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medium">
          <color theme="6"/>
        </top>
        <bottom style="medium">
          <color theme="6"/>
        </bottom>
      </border>
    </dxf>
    <dxf>
      <border outline="0">
        <bottom style="medium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65"/>
      <tableStyleElement type="headerRow" dxfId="64"/>
      <tableStyleElement type="totalRow" dxfId="63"/>
      <tableStyleElement type="firstColumn" dxfId="62"/>
      <tableStyleElement type="lastColumn" dxfId="61"/>
      <tableStyleElement type="firstRowStripe" dxfId="60"/>
      <tableStyleElement type="firstColumnStripe" dxfId="59"/>
      <tableStyleElement type="firstHeaderCell" dxfId="58"/>
      <tableStyleElement type="lastHeaderCell" dxfId="57"/>
      <tableStyleElement type="firstTotalCell" dxfId="56"/>
      <tableStyleElement type="lastTotalCell" dxfId="55"/>
    </tableStyle>
    <tableStyle name="Základní tabulka s pruhováním SŽDC" pivot="0" count="7" xr9:uid="{00000000-0011-0000-FFFF-FFFF01000000}">
      <tableStyleElement type="wholeTable" dxfId="54"/>
      <tableStyleElement type="headerRow" dxfId="53"/>
      <tableStyleElement type="totalRow" dxfId="52"/>
      <tableStyleElement type="firstColumn" dxfId="51"/>
      <tableStyleElement type="lastColumn" dxfId="50"/>
      <tableStyleElement type="secondRowStripe" dxfId="49"/>
      <tableStyleElement type="secondColumnStripe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ulka2" displayName="Tabulka2" ref="A6:G17" totalsRowCount="1" headerRowDxfId="47">
  <autoFilter ref="A6:G16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Středisko" totalsRowLabel="Celkem" dataDxfId="46" totalsRowDxfId="45"/>
    <tableColumn id="2" xr3:uid="{00000000-0010-0000-0000-000002000000}" name="IČP" dataDxfId="44" totalsRowDxfId="43"/>
    <tableColumn id="3" xr3:uid="{00000000-0010-0000-0000-000003000000}" name="Místo uložení" dataDxfId="42" totalsRowDxfId="41"/>
    <tableColumn id="4" xr3:uid="{00000000-0010-0000-0000-000004000000}" name="Odhad množství /t" totalsRowFunction="custom" dataDxfId="40" totalsRowDxfId="39">
      <totalsRowFormula>SUM(Tabulka2[Odhad množství /t])</totalsRowFormula>
    </tableColumn>
    <tableColumn id="5" xr3:uid="{00000000-0010-0000-0000-000005000000}" name="Ks" totalsRowFunction="custom" dataDxfId="38" totalsRowDxfId="37">
      <totalsRowFormula>SUM(Tabulka2[Ks])</totalsRowFormula>
    </tableColumn>
    <tableColumn id="6" xr3:uid="{00000000-0010-0000-0000-000006000000}" name="Připraveno k likvidaci / měsíc + rok" dataDxfId="36" totalsRowDxfId="35"/>
    <tableColumn id="7" xr3:uid="{00000000-0010-0000-0000-000007000000}" name="Kontaktní osoba / příjmení + mobilní telefon" dataDxfId="34" totalsRowDxfId="33"/>
  </tableColumns>
  <tableStyleInfo name="Tabulka s výrazným záhlavím a pruhováním SŽDC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20:G39" totalsRowCount="1" headerRowDxfId="32" headerRowBorderDxfId="31" tableBorderDxfId="30">
  <autoFilter ref="A20:G38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100-000001000000}" name="Středisko" totalsRowLabel="Celkem" dataDxfId="29" totalsRowDxfId="28"/>
    <tableColumn id="2" xr3:uid="{00000000-0010-0000-0100-000002000000}" name="IČP" dataDxfId="27" totalsRowDxfId="26"/>
    <tableColumn id="3" xr3:uid="{00000000-0010-0000-0100-000003000000}" name="Místo uložení" dataDxfId="25" totalsRowDxfId="24"/>
    <tableColumn id="4" xr3:uid="{00000000-0010-0000-0100-000004000000}" name="Odhad množství /t" totalsRowFunction="custom" dataDxfId="23" totalsRowDxfId="22">
      <totalsRowFormula>SUM(D21:D38)</totalsRowFormula>
    </tableColumn>
    <tableColumn id="5" xr3:uid="{00000000-0010-0000-0100-000005000000}" name="Ks" totalsRowFunction="custom" dataDxfId="21" totalsRowDxfId="20">
      <totalsRowFormula>SUM(Tabulka3[Ks])</totalsRowFormula>
    </tableColumn>
    <tableColumn id="6" xr3:uid="{00000000-0010-0000-0100-000006000000}" name="Připraveno k likvidaci / měsíc + rok" dataDxfId="19" totalsRowDxfId="18"/>
    <tableColumn id="7" xr3:uid="{00000000-0010-0000-0100-000007000000}" name="Kontaktní osoba / příjmení + mobilní telefon" dataDxfId="17" totalsRowDxfId="16"/>
  </tableColumns>
  <tableStyleInfo name="Tabulka s výrazným záhlavím a pruhováním SŽDC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A41:G54" totalsRowCount="1" headerRowDxfId="15" tableBorderDxfId="14">
  <autoFilter ref="A41:G53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200-000001000000}" name="Středisko" totalsRowLabel="Celkem" dataDxfId="13" totalsRowDxfId="12"/>
    <tableColumn id="2" xr3:uid="{00000000-0010-0000-0200-000002000000}" name="IČP" dataDxfId="11" totalsRowDxfId="10"/>
    <tableColumn id="3" xr3:uid="{00000000-0010-0000-0200-000003000000}" name="Místo uložení" dataDxfId="9" totalsRowDxfId="8"/>
    <tableColumn id="4" xr3:uid="{00000000-0010-0000-0200-000004000000}" name="Odhad množství /t" totalsRowFunction="custom" dataDxfId="7" totalsRowDxfId="6">
      <totalsRowFormula>SUM(Tabulka4[Odhad množství /t])</totalsRowFormula>
    </tableColumn>
    <tableColumn id="5" xr3:uid="{00000000-0010-0000-0200-000005000000}" name="Ks" totalsRowFunction="custom" dataDxfId="5" totalsRowDxfId="4">
      <totalsRowFormula>SUM(Tabulka4[Ks])</totalsRowFormula>
    </tableColumn>
    <tableColumn id="6" xr3:uid="{00000000-0010-0000-0200-000006000000}" name="Připraveno k likvidaci / měsíc + rok" dataDxfId="3" totalsRowDxfId="2"/>
    <tableColumn id="7" xr3:uid="{00000000-0010-0000-0200-000007000000}" name="Kontaktní osoba / příjmení + mobilní telefon" dataDxfId="1" totalsRowDxfId="0"/>
  </tableColumns>
  <tableStyleInfo name="Tabulka s výrazným záhlavím a pruhováním SŽDC" showFirstColumn="0" showLastColumn="0" showRowStripes="0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defaultRowHeight="12.75" x14ac:dyDescent="0.2"/>
  <cols>
    <col min="1" max="1" width="25.75" customWidth="1"/>
    <col min="2" max="2" width="20.125" customWidth="1"/>
    <col min="3" max="3" width="31" customWidth="1"/>
    <col min="4" max="4" width="19.625" customWidth="1"/>
    <col min="6" max="6" width="40.375" customWidth="1"/>
    <col min="7" max="7" width="42.25" style="4" bestFit="1" customWidth="1"/>
  </cols>
  <sheetData>
    <row r="1" spans="1:7" s="1" customFormat="1" ht="22.5" x14ac:dyDescent="0.3">
      <c r="A1" s="63" t="s">
        <v>110</v>
      </c>
      <c r="B1" s="63"/>
      <c r="C1" s="63"/>
      <c r="D1" s="63"/>
      <c r="E1" s="3"/>
      <c r="F1" s="3"/>
      <c r="G1" s="69"/>
    </row>
    <row r="2" spans="1:7" x14ac:dyDescent="0.2">
      <c r="A2" s="66"/>
      <c r="B2" s="66"/>
      <c r="C2" s="66"/>
      <c r="D2" s="66"/>
      <c r="E2" s="66"/>
      <c r="F2" s="66"/>
      <c r="G2" s="66"/>
    </row>
    <row r="3" spans="1:7" x14ac:dyDescent="0.2">
      <c r="A3" s="67" t="s">
        <v>30</v>
      </c>
      <c r="B3" s="66"/>
      <c r="C3" s="66"/>
      <c r="D3" s="66"/>
      <c r="E3" s="66"/>
      <c r="F3" s="66"/>
      <c r="G3" s="66"/>
    </row>
    <row r="4" spans="1:7" x14ac:dyDescent="0.2">
      <c r="A4" s="2"/>
      <c r="B4" s="2"/>
      <c r="C4" s="2"/>
      <c r="D4" s="2"/>
      <c r="E4" s="2"/>
      <c r="F4" s="2"/>
      <c r="G4" s="2"/>
    </row>
    <row r="5" spans="1:7" x14ac:dyDescent="0.2">
      <c r="A5" s="10" t="s">
        <v>1</v>
      </c>
      <c r="B5" s="2"/>
      <c r="C5" s="2"/>
      <c r="D5" s="2"/>
      <c r="E5" s="2"/>
      <c r="F5" s="2"/>
      <c r="G5" s="2"/>
    </row>
    <row r="6" spans="1:7" x14ac:dyDescent="0.2">
      <c r="A6" s="5" t="s">
        <v>14</v>
      </c>
      <c r="B6" s="9" t="s">
        <v>0</v>
      </c>
      <c r="C6" s="5" t="s">
        <v>15</v>
      </c>
      <c r="D6" s="5" t="s">
        <v>16</v>
      </c>
      <c r="E6" s="8" t="s">
        <v>17</v>
      </c>
      <c r="F6" s="8" t="s">
        <v>31</v>
      </c>
      <c r="G6" s="8" t="s">
        <v>32</v>
      </c>
    </row>
    <row r="7" spans="1:7" x14ac:dyDescent="0.2">
      <c r="A7" s="20" t="s">
        <v>2</v>
      </c>
      <c r="B7" s="7">
        <v>6405101002</v>
      </c>
      <c r="C7" s="21" t="s">
        <v>33</v>
      </c>
      <c r="D7" s="21">
        <v>20</v>
      </c>
      <c r="E7" s="22">
        <v>200</v>
      </c>
      <c r="F7" s="23" t="s">
        <v>49</v>
      </c>
      <c r="G7" s="59" t="s">
        <v>103</v>
      </c>
    </row>
    <row r="8" spans="1:7" x14ac:dyDescent="0.2">
      <c r="A8" s="20" t="s">
        <v>2</v>
      </c>
      <c r="B8" s="7">
        <v>6405101002</v>
      </c>
      <c r="C8" s="21" t="s">
        <v>34</v>
      </c>
      <c r="D8" s="21">
        <v>20</v>
      </c>
      <c r="E8" s="22">
        <v>200</v>
      </c>
      <c r="F8" s="23" t="s">
        <v>49</v>
      </c>
      <c r="G8" s="59" t="s">
        <v>103</v>
      </c>
    </row>
    <row r="9" spans="1:7" x14ac:dyDescent="0.2">
      <c r="A9" s="20" t="s">
        <v>2</v>
      </c>
      <c r="B9" s="7">
        <v>6405101002</v>
      </c>
      <c r="C9" s="21" t="s">
        <v>35</v>
      </c>
      <c r="D9" s="21">
        <v>30</v>
      </c>
      <c r="E9" s="22">
        <v>300</v>
      </c>
      <c r="F9" s="23" t="s">
        <v>36</v>
      </c>
      <c r="G9" s="59" t="s">
        <v>103</v>
      </c>
    </row>
    <row r="10" spans="1:7" ht="13.5" customHeight="1" x14ac:dyDescent="0.2">
      <c r="A10" s="20" t="s">
        <v>19</v>
      </c>
      <c r="B10" s="7">
        <v>6405102001</v>
      </c>
      <c r="C10" s="21" t="s">
        <v>37</v>
      </c>
      <c r="D10" s="51">
        <v>100</v>
      </c>
      <c r="E10" s="51">
        <v>1360</v>
      </c>
      <c r="F10" s="50" t="s">
        <v>90</v>
      </c>
      <c r="G10" s="59" t="s">
        <v>104</v>
      </c>
    </row>
    <row r="11" spans="1:7" ht="12.75" customHeight="1" x14ac:dyDescent="0.2">
      <c r="A11" s="20" t="s">
        <v>20</v>
      </c>
      <c r="B11" s="7">
        <v>6405104002</v>
      </c>
      <c r="C11" s="21" t="s">
        <v>38</v>
      </c>
      <c r="D11" s="22">
        <v>37</v>
      </c>
      <c r="E11" s="21">
        <v>340</v>
      </c>
      <c r="F11" s="23" t="s">
        <v>39</v>
      </c>
      <c r="G11" s="59" t="s">
        <v>105</v>
      </c>
    </row>
    <row r="12" spans="1:7" x14ac:dyDescent="0.2">
      <c r="A12" s="20" t="s">
        <v>21</v>
      </c>
      <c r="B12" s="7">
        <v>6405104001</v>
      </c>
      <c r="C12" s="21" t="s">
        <v>40</v>
      </c>
      <c r="D12" s="22">
        <v>75</v>
      </c>
      <c r="E12" s="21">
        <v>800</v>
      </c>
      <c r="F12" s="49" t="s">
        <v>48</v>
      </c>
      <c r="G12" s="59" t="s">
        <v>106</v>
      </c>
    </row>
    <row r="13" spans="1:7" x14ac:dyDescent="0.2">
      <c r="A13" s="20" t="s">
        <v>22</v>
      </c>
      <c r="B13" s="7">
        <v>6405204006</v>
      </c>
      <c r="C13" s="24" t="s">
        <v>41</v>
      </c>
      <c r="D13" s="22">
        <v>8</v>
      </c>
      <c r="E13" s="21">
        <v>100</v>
      </c>
      <c r="F13" s="23" t="s">
        <v>42</v>
      </c>
      <c r="G13" s="61" t="s">
        <v>107</v>
      </c>
    </row>
    <row r="14" spans="1:7" x14ac:dyDescent="0.2">
      <c r="A14" s="20" t="s">
        <v>22</v>
      </c>
      <c r="B14" s="7">
        <v>6405204006</v>
      </c>
      <c r="C14" s="24" t="s">
        <v>43</v>
      </c>
      <c r="D14" s="22">
        <v>12</v>
      </c>
      <c r="E14" s="21">
        <v>150</v>
      </c>
      <c r="F14" s="23" t="s">
        <v>44</v>
      </c>
      <c r="G14" s="61" t="s">
        <v>107</v>
      </c>
    </row>
    <row r="15" spans="1:7" x14ac:dyDescent="0.2">
      <c r="A15" s="20" t="s">
        <v>22</v>
      </c>
      <c r="B15" s="7">
        <v>6405204006</v>
      </c>
      <c r="C15" s="24" t="s">
        <v>45</v>
      </c>
      <c r="D15" s="22">
        <v>50</v>
      </c>
      <c r="E15" s="21">
        <v>600</v>
      </c>
      <c r="F15" s="23" t="s">
        <v>46</v>
      </c>
      <c r="G15" s="61" t="s">
        <v>107</v>
      </c>
    </row>
    <row r="16" spans="1:7" x14ac:dyDescent="0.2">
      <c r="A16" s="20" t="s">
        <v>23</v>
      </c>
      <c r="B16" s="7">
        <v>6405109001</v>
      </c>
      <c r="C16" s="21" t="s">
        <v>47</v>
      </c>
      <c r="D16" s="21">
        <v>4</v>
      </c>
      <c r="E16" s="22">
        <v>50</v>
      </c>
      <c r="F16" s="23" t="s">
        <v>48</v>
      </c>
      <c r="G16" s="59" t="s">
        <v>108</v>
      </c>
    </row>
    <row r="17" spans="1:7" x14ac:dyDescent="0.2">
      <c r="A17" s="59" t="s">
        <v>13</v>
      </c>
      <c r="B17" s="7"/>
      <c r="C17" s="59"/>
      <c r="D17" s="54">
        <f>SUM(Tabulka2[Odhad množství /t])</f>
        <v>356</v>
      </c>
      <c r="E17" s="60">
        <f>SUM(Tabulka2[Ks])</f>
        <v>4100</v>
      </c>
      <c r="F17" s="59"/>
      <c r="G17" s="59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11" t="s">
        <v>3</v>
      </c>
      <c r="B19" s="8"/>
      <c r="C19" s="8"/>
      <c r="D19" s="8"/>
      <c r="E19" s="8"/>
      <c r="F19" s="8"/>
      <c r="G19" s="8"/>
    </row>
    <row r="20" spans="1:7" x14ac:dyDescent="0.2">
      <c r="A20" s="5" t="s">
        <v>14</v>
      </c>
      <c r="B20" s="9" t="s">
        <v>0</v>
      </c>
      <c r="C20" s="5" t="s">
        <v>15</v>
      </c>
      <c r="D20" s="5" t="s">
        <v>16</v>
      </c>
      <c r="E20" s="8" t="s">
        <v>17</v>
      </c>
      <c r="F20" s="8" t="s">
        <v>31</v>
      </c>
      <c r="G20" s="8" t="s">
        <v>32</v>
      </c>
    </row>
    <row r="21" spans="1:7" ht="12.75" customHeight="1" x14ac:dyDescent="0.2">
      <c r="A21" s="33" t="s">
        <v>4</v>
      </c>
      <c r="B21" s="17">
        <v>6405207001</v>
      </c>
      <c r="C21" s="34" t="s">
        <v>72</v>
      </c>
      <c r="D21" s="45">
        <v>90</v>
      </c>
      <c r="E21" s="35">
        <v>1117</v>
      </c>
      <c r="F21" s="23" t="s">
        <v>42</v>
      </c>
      <c r="G21" s="52" t="s">
        <v>93</v>
      </c>
    </row>
    <row r="22" spans="1:7" x14ac:dyDescent="0.2">
      <c r="A22" s="33" t="s">
        <v>4</v>
      </c>
      <c r="B22" s="17">
        <v>6405207001</v>
      </c>
      <c r="C22" s="36" t="s">
        <v>73</v>
      </c>
      <c r="D22" s="46">
        <v>8</v>
      </c>
      <c r="E22" s="41">
        <v>100</v>
      </c>
      <c r="F22" s="47" t="s">
        <v>36</v>
      </c>
      <c r="G22" s="52" t="s">
        <v>94</v>
      </c>
    </row>
    <row r="23" spans="1:7" x14ac:dyDescent="0.2">
      <c r="A23" s="33" t="s">
        <v>4</v>
      </c>
      <c r="B23" s="17">
        <v>6405207001</v>
      </c>
      <c r="C23" s="36" t="s">
        <v>74</v>
      </c>
      <c r="D23" s="46">
        <v>24</v>
      </c>
      <c r="E23" s="41">
        <v>300</v>
      </c>
      <c r="F23" s="47" t="s">
        <v>36</v>
      </c>
      <c r="G23" s="52" t="s">
        <v>95</v>
      </c>
    </row>
    <row r="24" spans="1:7" x14ac:dyDescent="0.2">
      <c r="A24" s="37" t="s">
        <v>5</v>
      </c>
      <c r="B24" s="18">
        <v>6405202005</v>
      </c>
      <c r="C24" s="38" t="s">
        <v>75</v>
      </c>
      <c r="D24" s="46">
        <v>220</v>
      </c>
      <c r="E24" s="39">
        <v>2740</v>
      </c>
      <c r="F24" s="40" t="s">
        <v>36</v>
      </c>
      <c r="G24" s="53" t="s">
        <v>96</v>
      </c>
    </row>
    <row r="25" spans="1:7" x14ac:dyDescent="0.2">
      <c r="A25" s="37" t="s">
        <v>6</v>
      </c>
      <c r="B25" s="18">
        <v>6405202004</v>
      </c>
      <c r="C25" s="38" t="s">
        <v>76</v>
      </c>
      <c r="D25" s="46">
        <v>50</v>
      </c>
      <c r="E25" s="41">
        <v>500</v>
      </c>
      <c r="F25" s="40" t="s">
        <v>77</v>
      </c>
      <c r="G25" s="53" t="s">
        <v>97</v>
      </c>
    </row>
    <row r="26" spans="1:7" x14ac:dyDescent="0.2">
      <c r="A26" s="37" t="s">
        <v>7</v>
      </c>
      <c r="B26" s="18">
        <v>6405203002</v>
      </c>
      <c r="C26" s="38" t="s">
        <v>78</v>
      </c>
      <c r="D26" s="46">
        <v>50</v>
      </c>
      <c r="E26" s="41">
        <v>700</v>
      </c>
      <c r="F26" s="40" t="s">
        <v>70</v>
      </c>
      <c r="G26" s="53" t="s">
        <v>98</v>
      </c>
    </row>
    <row r="27" spans="1:7" x14ac:dyDescent="0.2">
      <c r="A27" s="42" t="s">
        <v>8</v>
      </c>
      <c r="B27" s="18">
        <v>6405206001</v>
      </c>
      <c r="C27" s="36" t="s">
        <v>79</v>
      </c>
      <c r="D27" s="46">
        <v>120</v>
      </c>
      <c r="E27" s="48">
        <v>1500</v>
      </c>
      <c r="F27" s="43" t="s">
        <v>91</v>
      </c>
      <c r="G27" s="53" t="s">
        <v>99</v>
      </c>
    </row>
    <row r="28" spans="1:7" x14ac:dyDescent="0.2">
      <c r="A28" s="42" t="s">
        <v>8</v>
      </c>
      <c r="B28" s="18">
        <v>6405206001</v>
      </c>
      <c r="C28" s="38" t="s">
        <v>80</v>
      </c>
      <c r="D28" s="46">
        <v>80</v>
      </c>
      <c r="E28" s="41">
        <v>1000</v>
      </c>
      <c r="F28" s="43" t="s">
        <v>91</v>
      </c>
      <c r="G28" s="53" t="s">
        <v>99</v>
      </c>
    </row>
    <row r="29" spans="1:7" x14ac:dyDescent="0.2">
      <c r="A29" s="42" t="s">
        <v>18</v>
      </c>
      <c r="B29" s="18">
        <v>6405211001</v>
      </c>
      <c r="C29" s="38" t="s">
        <v>81</v>
      </c>
      <c r="D29" s="46">
        <v>16</v>
      </c>
      <c r="E29" s="41">
        <v>190</v>
      </c>
      <c r="F29" s="40" t="s">
        <v>36</v>
      </c>
      <c r="G29" s="53" t="s">
        <v>109</v>
      </c>
    </row>
    <row r="30" spans="1:7" x14ac:dyDescent="0.2">
      <c r="A30" s="42" t="s">
        <v>18</v>
      </c>
      <c r="B30" s="18">
        <v>6405211001</v>
      </c>
      <c r="C30" s="38" t="s">
        <v>82</v>
      </c>
      <c r="D30" s="46">
        <v>7</v>
      </c>
      <c r="E30" s="41">
        <v>85</v>
      </c>
      <c r="F30" s="40" t="s">
        <v>36</v>
      </c>
      <c r="G30" s="53" t="s">
        <v>109</v>
      </c>
    </row>
    <row r="31" spans="1:7" x14ac:dyDescent="0.2">
      <c r="A31" s="42" t="s">
        <v>18</v>
      </c>
      <c r="B31" s="18">
        <v>6405211001</v>
      </c>
      <c r="C31" s="38" t="s">
        <v>81</v>
      </c>
      <c r="D31" s="46">
        <v>15</v>
      </c>
      <c r="E31" s="41">
        <v>180</v>
      </c>
      <c r="F31" s="40" t="s">
        <v>92</v>
      </c>
      <c r="G31" s="53" t="s">
        <v>109</v>
      </c>
    </row>
    <row r="32" spans="1:7" x14ac:dyDescent="0.2">
      <c r="A32" s="42" t="s">
        <v>18</v>
      </c>
      <c r="B32" s="18">
        <v>6405211001</v>
      </c>
      <c r="C32" s="38" t="s">
        <v>83</v>
      </c>
      <c r="D32" s="46">
        <v>10</v>
      </c>
      <c r="E32" s="41">
        <v>120</v>
      </c>
      <c r="F32" s="40" t="s">
        <v>92</v>
      </c>
      <c r="G32" s="53" t="s">
        <v>109</v>
      </c>
    </row>
    <row r="33" spans="1:7" x14ac:dyDescent="0.2">
      <c r="A33" s="42" t="s">
        <v>18</v>
      </c>
      <c r="B33" s="18">
        <v>6405211001</v>
      </c>
      <c r="C33" s="38" t="s">
        <v>81</v>
      </c>
      <c r="D33" s="46">
        <v>16</v>
      </c>
      <c r="E33" s="41">
        <v>200</v>
      </c>
      <c r="F33" s="40" t="s">
        <v>92</v>
      </c>
      <c r="G33" s="53" t="s">
        <v>109</v>
      </c>
    </row>
    <row r="34" spans="1:7" x14ac:dyDescent="0.2">
      <c r="A34" s="42" t="s">
        <v>9</v>
      </c>
      <c r="B34" s="18">
        <v>6405204005</v>
      </c>
      <c r="C34" s="38" t="s">
        <v>84</v>
      </c>
      <c r="D34" s="46">
        <v>120</v>
      </c>
      <c r="E34" s="41">
        <v>1500</v>
      </c>
      <c r="F34" s="40" t="s">
        <v>70</v>
      </c>
      <c r="G34" s="53" t="s">
        <v>100</v>
      </c>
    </row>
    <row r="35" spans="1:7" x14ac:dyDescent="0.2">
      <c r="A35" s="44" t="s">
        <v>10</v>
      </c>
      <c r="B35" s="18">
        <v>6405210003</v>
      </c>
      <c r="C35" s="36" t="s">
        <v>85</v>
      </c>
      <c r="D35" s="46">
        <v>10</v>
      </c>
      <c r="E35" s="41">
        <v>120</v>
      </c>
      <c r="F35" s="23" t="s">
        <v>42</v>
      </c>
      <c r="G35" s="53" t="s">
        <v>101</v>
      </c>
    </row>
    <row r="36" spans="1:7" x14ac:dyDescent="0.2">
      <c r="A36" s="44" t="s">
        <v>10</v>
      </c>
      <c r="B36" s="18">
        <v>6405210003</v>
      </c>
      <c r="C36" s="36" t="s">
        <v>86</v>
      </c>
      <c r="D36" s="46">
        <v>4</v>
      </c>
      <c r="E36" s="41">
        <v>40</v>
      </c>
      <c r="F36" s="23" t="s">
        <v>42</v>
      </c>
      <c r="G36" s="53" t="s">
        <v>101</v>
      </c>
    </row>
    <row r="37" spans="1:7" x14ac:dyDescent="0.2">
      <c r="A37" s="44" t="s">
        <v>10</v>
      </c>
      <c r="B37" s="18">
        <v>6405210003</v>
      </c>
      <c r="C37" s="38" t="s">
        <v>87</v>
      </c>
      <c r="D37" s="46">
        <v>80</v>
      </c>
      <c r="E37" s="41">
        <v>1000</v>
      </c>
      <c r="F37" s="23" t="s">
        <v>42</v>
      </c>
      <c r="G37" s="53" t="s">
        <v>101</v>
      </c>
    </row>
    <row r="38" spans="1:7" x14ac:dyDescent="0.2">
      <c r="A38" s="44" t="s">
        <v>88</v>
      </c>
      <c r="B38" s="18">
        <v>6405210003</v>
      </c>
      <c r="C38" s="38" t="s">
        <v>89</v>
      </c>
      <c r="D38" s="46">
        <v>24</v>
      </c>
      <c r="E38" s="41">
        <v>300</v>
      </c>
      <c r="F38" s="23" t="s">
        <v>42</v>
      </c>
      <c r="G38" s="53" t="s">
        <v>102</v>
      </c>
    </row>
    <row r="39" spans="1:7" x14ac:dyDescent="0.2">
      <c r="A39" s="54" t="s">
        <v>13</v>
      </c>
      <c r="B39" s="6"/>
      <c r="C39" s="55"/>
      <c r="D39" s="56">
        <f>SUM(D21:D38)</f>
        <v>944</v>
      </c>
      <c r="E39" s="57">
        <f>SUM(Tabulka3[Ks])</f>
        <v>11692</v>
      </c>
      <c r="F39" s="58"/>
      <c r="G39" s="55"/>
    </row>
    <row r="40" spans="1:7" x14ac:dyDescent="0.2">
      <c r="A40" s="65" t="s">
        <v>11</v>
      </c>
      <c r="B40" s="65"/>
      <c r="C40" s="65"/>
      <c r="D40" s="65"/>
      <c r="E40" s="65"/>
      <c r="F40" s="65"/>
      <c r="G40" s="65"/>
    </row>
    <row r="41" spans="1:7" x14ac:dyDescent="0.2">
      <c r="A41" s="5" t="s">
        <v>14</v>
      </c>
      <c r="B41" s="9" t="s">
        <v>0</v>
      </c>
      <c r="C41" s="5" t="s">
        <v>15</v>
      </c>
      <c r="D41" s="5" t="s">
        <v>16</v>
      </c>
      <c r="E41" s="8" t="s">
        <v>17</v>
      </c>
      <c r="F41" s="8" t="s">
        <v>31</v>
      </c>
      <c r="G41" s="8" t="s">
        <v>32</v>
      </c>
    </row>
    <row r="42" spans="1:7" x14ac:dyDescent="0.2">
      <c r="A42" s="13" t="s">
        <v>24</v>
      </c>
      <c r="B42" s="7">
        <v>6405309005</v>
      </c>
      <c r="C42" s="16" t="s">
        <v>50</v>
      </c>
      <c r="D42" s="25">
        <v>3</v>
      </c>
      <c r="E42" s="25">
        <v>35</v>
      </c>
      <c r="F42" s="23" t="s">
        <v>42</v>
      </c>
      <c r="G42" s="12" t="s">
        <v>51</v>
      </c>
    </row>
    <row r="43" spans="1:7" x14ac:dyDescent="0.2">
      <c r="A43" s="27" t="s">
        <v>25</v>
      </c>
      <c r="B43" s="28">
        <v>6405301002</v>
      </c>
      <c r="C43" s="28" t="s">
        <v>52</v>
      </c>
      <c r="D43" s="25">
        <v>4</v>
      </c>
      <c r="E43" s="25">
        <v>50</v>
      </c>
      <c r="F43" s="23" t="s">
        <v>42</v>
      </c>
      <c r="G43" s="28" t="s">
        <v>53</v>
      </c>
    </row>
    <row r="44" spans="1:7" x14ac:dyDescent="0.2">
      <c r="A44" s="29" t="s">
        <v>25</v>
      </c>
      <c r="B44" s="7">
        <v>6405301002</v>
      </c>
      <c r="C44" s="30" t="s">
        <v>52</v>
      </c>
      <c r="D44" s="25">
        <v>24</v>
      </c>
      <c r="E44" s="25">
        <v>300</v>
      </c>
      <c r="F44" s="26" t="s">
        <v>68</v>
      </c>
      <c r="G44" s="30" t="s">
        <v>53</v>
      </c>
    </row>
    <row r="45" spans="1:7" x14ac:dyDescent="0.2">
      <c r="A45" s="29" t="s">
        <v>25</v>
      </c>
      <c r="B45" s="7">
        <v>6405301002</v>
      </c>
      <c r="C45" s="30" t="s">
        <v>54</v>
      </c>
      <c r="D45" s="25">
        <v>24</v>
      </c>
      <c r="E45" s="25">
        <v>300</v>
      </c>
      <c r="F45" s="23" t="s">
        <v>42</v>
      </c>
      <c r="G45" s="30" t="s">
        <v>55</v>
      </c>
    </row>
    <row r="46" spans="1:7" x14ac:dyDescent="0.2">
      <c r="A46" s="29" t="s">
        <v>25</v>
      </c>
      <c r="B46" s="7">
        <v>6405301002</v>
      </c>
      <c r="C46" s="30" t="s">
        <v>54</v>
      </c>
      <c r="D46" s="25">
        <v>16</v>
      </c>
      <c r="E46" s="25">
        <v>200</v>
      </c>
      <c r="F46" s="26" t="s">
        <v>68</v>
      </c>
      <c r="G46" s="30" t="s">
        <v>55</v>
      </c>
    </row>
    <row r="47" spans="1:7" x14ac:dyDescent="0.2">
      <c r="A47" s="27" t="s">
        <v>26</v>
      </c>
      <c r="B47" s="28">
        <v>6405301002</v>
      </c>
      <c r="C47" s="28" t="s">
        <v>56</v>
      </c>
      <c r="D47" s="25">
        <v>12</v>
      </c>
      <c r="E47" s="25">
        <v>150</v>
      </c>
      <c r="F47" s="26" t="s">
        <v>69</v>
      </c>
      <c r="G47" s="28" t="s">
        <v>57</v>
      </c>
    </row>
    <row r="48" spans="1:7" x14ac:dyDescent="0.2">
      <c r="A48" s="29" t="s">
        <v>27</v>
      </c>
      <c r="B48" s="7">
        <v>6405304004</v>
      </c>
      <c r="C48" s="30" t="s">
        <v>58</v>
      </c>
      <c r="D48" s="25">
        <v>8</v>
      </c>
      <c r="E48" s="25">
        <v>100</v>
      </c>
      <c r="F48" s="26" t="s">
        <v>70</v>
      </c>
      <c r="G48" s="30" t="s">
        <v>59</v>
      </c>
    </row>
    <row r="49" spans="1:7" x14ac:dyDescent="0.2">
      <c r="A49" s="29" t="s">
        <v>12</v>
      </c>
      <c r="B49" s="7">
        <v>6405311001</v>
      </c>
      <c r="C49" s="30" t="s">
        <v>60</v>
      </c>
      <c r="D49" s="25">
        <v>12</v>
      </c>
      <c r="E49" s="25">
        <v>150</v>
      </c>
      <c r="F49" s="26" t="s">
        <v>44</v>
      </c>
      <c r="G49" s="30" t="s">
        <v>61</v>
      </c>
    </row>
    <row r="50" spans="1:7" x14ac:dyDescent="0.2">
      <c r="A50" s="29" t="s">
        <v>12</v>
      </c>
      <c r="B50" s="7">
        <v>6405311001</v>
      </c>
      <c r="C50" s="30" t="s">
        <v>62</v>
      </c>
      <c r="D50" s="25">
        <v>4</v>
      </c>
      <c r="E50" s="25">
        <v>50</v>
      </c>
      <c r="F50" s="26" t="s">
        <v>44</v>
      </c>
      <c r="G50" s="30" t="s">
        <v>61</v>
      </c>
    </row>
    <row r="51" spans="1:7" x14ac:dyDescent="0.2">
      <c r="A51" s="29" t="s">
        <v>28</v>
      </c>
      <c r="B51" s="7">
        <v>6405312002</v>
      </c>
      <c r="C51" s="30" t="s">
        <v>63</v>
      </c>
      <c r="D51" s="25">
        <v>12</v>
      </c>
      <c r="E51" s="25">
        <v>150</v>
      </c>
      <c r="F51" s="26" t="s">
        <v>71</v>
      </c>
      <c r="G51" s="30" t="s">
        <v>64</v>
      </c>
    </row>
    <row r="52" spans="1:7" x14ac:dyDescent="0.2">
      <c r="A52" s="29" t="s">
        <v>28</v>
      </c>
      <c r="B52" s="7">
        <v>6405312002</v>
      </c>
      <c r="C52" s="30" t="s">
        <v>65</v>
      </c>
      <c r="D52" s="25">
        <v>8</v>
      </c>
      <c r="E52" s="25">
        <v>100</v>
      </c>
      <c r="F52" s="26" t="s">
        <v>71</v>
      </c>
      <c r="G52" s="30" t="s">
        <v>64</v>
      </c>
    </row>
    <row r="53" spans="1:7" x14ac:dyDescent="0.2">
      <c r="A53" s="29" t="s">
        <v>28</v>
      </c>
      <c r="B53" s="7">
        <v>6405312002</v>
      </c>
      <c r="C53" s="30" t="s">
        <v>66</v>
      </c>
      <c r="D53" s="25">
        <v>8</v>
      </c>
      <c r="E53" s="25">
        <v>100</v>
      </c>
      <c r="F53" s="26" t="s">
        <v>71</v>
      </c>
      <c r="G53" s="30" t="s">
        <v>67</v>
      </c>
    </row>
    <row r="54" spans="1:7" x14ac:dyDescent="0.2">
      <c r="A54" s="31" t="s">
        <v>13</v>
      </c>
      <c r="B54" s="7"/>
      <c r="C54" s="30"/>
      <c r="D54" s="25">
        <f>SUM(Tabulka4[Odhad množství /t])</f>
        <v>135</v>
      </c>
      <c r="E54" s="32">
        <f>SUM(Tabulka4[Ks])</f>
        <v>1685</v>
      </c>
      <c r="F54" s="25"/>
      <c r="G54" s="30"/>
    </row>
    <row r="55" spans="1:7" x14ac:dyDescent="0.2">
      <c r="A55" s="14" t="s">
        <v>29</v>
      </c>
      <c r="B55" s="15"/>
      <c r="C55" s="15"/>
      <c r="D55" s="14">
        <f>Tabulka2[[#Totals],[Odhad množství /t]]+Tabulka3[[#Totals],[Odhad množství /t]]+Tabulka4[[#Totals],[Odhad množství /t]]</f>
        <v>1435</v>
      </c>
      <c r="E55" s="19">
        <f>Tabulka2[[#Totals],[Ks]]+Tabulka3[[#Totals],[Ks]]+Tabulka4[[#Totals],[Ks]]</f>
        <v>17477</v>
      </c>
    </row>
    <row r="58" spans="1:7" ht="24.75" x14ac:dyDescent="0.3">
      <c r="A58" s="68"/>
      <c r="B58" s="68"/>
      <c r="C58" s="62"/>
    </row>
  </sheetData>
  <mergeCells count="6">
    <mergeCell ref="A58:B58"/>
    <mergeCell ref="A1:D1"/>
    <mergeCell ref="A18:G18"/>
    <mergeCell ref="A40:G40"/>
    <mergeCell ref="A2:G2"/>
    <mergeCell ref="A3:G3"/>
  </mergeCells>
  <pageMargins left="0.78740157480314965" right="0.78740157480314965" top="1.1023622047244095" bottom="0.47244094488188981" header="0.47244094488188981" footer="0.47244094488188981"/>
  <pageSetup paperSize="8" scale="89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767796C-E492-4E27-8E24-20E70D6279FF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Tesařová Pavla, Mgr.</dc:creator>
  <cp:lastModifiedBy>Löwová Monika, Bc.</cp:lastModifiedBy>
  <cp:lastPrinted>2023-07-03T05:37:31Z</cp:lastPrinted>
  <dcterms:created xsi:type="dcterms:W3CDTF">2017-12-01T06:03:47Z</dcterms:created>
  <dcterms:modified xsi:type="dcterms:W3CDTF">2023-07-03T09:02:25Z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