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Č11 - TSO 2. SK" sheetId="2" r:id="rId2"/>
    <sheet name="Č21 - Oprava přejezdu P19..." sheetId="3" r:id="rId3"/>
    <sheet name="Č33 - Nástupištní hrana" sheetId="4" r:id="rId4"/>
    <sheet name="Č41 - Práce na zab.zař." sheetId="5" r:id="rId5"/>
    <sheet name="Č51 - VRN" sheetId="6" r:id="rId6"/>
    <sheet name="Pokyny pro vyplnění" sheetId="7" r:id="rId7"/>
  </sheets>
  <definedNames>
    <definedName name="_xlnm.Print_Area" localSheetId="0">'Rekapitulace zakázky'!$D$4:$AO$33,'Rekapitulace zakázky'!$C$39:$AQ$62</definedName>
    <definedName name="_xlnm.Print_Titles" localSheetId="0">'Rekapitulace zakázky'!$49:$49</definedName>
    <definedName name="_xlnm._FilterDatabase" localSheetId="1" hidden="1">'Č11 - TSO 2. SK'!$C$84:$K$274</definedName>
    <definedName name="_xlnm.Print_Area" localSheetId="1">'Č11 - TSO 2. SK'!$C$4:$J$38,'Č11 - TSO 2. SK'!$C$44:$J$64,'Č11 - TSO 2. SK'!$C$70:$K$274</definedName>
    <definedName name="_xlnm.Print_Titles" localSheetId="1">'Č11 - TSO 2. SK'!$84:$84</definedName>
    <definedName name="_xlnm._FilterDatabase" localSheetId="2" hidden="1">'Č21 - Oprava přejezdu P19...'!$C$84:$K$129</definedName>
    <definedName name="_xlnm.Print_Area" localSheetId="2">'Č21 - Oprava přejezdu P19...'!$C$4:$J$38,'Č21 - Oprava přejezdu P19...'!$C$44:$J$64,'Č21 - Oprava přejezdu P19...'!$C$70:$K$129</definedName>
    <definedName name="_xlnm.Print_Titles" localSheetId="2">'Č21 - Oprava přejezdu P19...'!$84:$84</definedName>
    <definedName name="_xlnm._FilterDatabase" localSheetId="3" hidden="1">'Č33 - Nástupištní hrana'!$C$83:$K$102</definedName>
    <definedName name="_xlnm.Print_Area" localSheetId="3">'Č33 - Nástupištní hrana'!$C$4:$J$38,'Č33 - Nástupištní hrana'!$C$44:$J$63,'Č33 - Nástupištní hrana'!$C$69:$K$102</definedName>
    <definedName name="_xlnm.Print_Titles" localSheetId="3">'Č33 - Nástupištní hrana'!$83:$83</definedName>
    <definedName name="_xlnm._FilterDatabase" localSheetId="4" hidden="1">'Č41 - Práce na zab.zař.'!$C$82:$K$90</definedName>
    <definedName name="_xlnm.Print_Area" localSheetId="4">'Č41 - Práce na zab.zař.'!$C$4:$J$38,'Č41 - Práce na zab.zař.'!$C$44:$J$62,'Č41 - Práce na zab.zař.'!$C$68:$K$90</definedName>
    <definedName name="_xlnm.Print_Titles" localSheetId="4">'Č41 - Práce na zab.zař.'!$82:$82</definedName>
    <definedName name="_xlnm._FilterDatabase" localSheetId="5" hidden="1">'Č51 - VRN'!$C$82:$K$96</definedName>
    <definedName name="_xlnm.Print_Area" localSheetId="5">'Č51 - VRN'!$C$4:$J$38,'Č51 - VRN'!$C$44:$J$62,'Č51 - VRN'!$C$68:$K$96</definedName>
    <definedName name="_xlnm.Print_Titles" localSheetId="5">'Č51 - VRN'!$82:$82</definedName>
  </definedNames>
  <calcPr/>
</workbook>
</file>

<file path=xl/calcChain.xml><?xml version="1.0" encoding="utf-8"?>
<calcChain xmlns="http://schemas.openxmlformats.org/spreadsheetml/2006/main">
  <c i="1" r="AY61"/>
  <c r="AX61"/>
  <c i="6" r="BI95"/>
  <c r="BH95"/>
  <c r="BF95"/>
  <c r="BE95"/>
  <c r="T95"/>
  <c r="R95"/>
  <c r="P95"/>
  <c r="BK95"/>
  <c r="J95"/>
  <c r="BG95"/>
  <c r="BI94"/>
  <c r="BH94"/>
  <c r="BF94"/>
  <c r="BE94"/>
  <c r="T94"/>
  <c r="R94"/>
  <c r="P94"/>
  <c r="BK94"/>
  <c r="J94"/>
  <c r="BG94"/>
  <c r="BI93"/>
  <c r="BH93"/>
  <c r="BF93"/>
  <c r="BE93"/>
  <c r="T93"/>
  <c r="R93"/>
  <c r="P93"/>
  <c r="BK93"/>
  <c r="J93"/>
  <c r="BG93"/>
  <c r="BI91"/>
  <c r="BH91"/>
  <c r="BF91"/>
  <c r="BE91"/>
  <c r="T91"/>
  <c r="R91"/>
  <c r="P91"/>
  <c r="BK91"/>
  <c r="J91"/>
  <c r="BG91"/>
  <c r="BI89"/>
  <c r="BH89"/>
  <c r="BF89"/>
  <c r="BE89"/>
  <c r="T89"/>
  <c r="R89"/>
  <c r="P89"/>
  <c r="BK89"/>
  <c r="J89"/>
  <c r="BG89"/>
  <c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/>
  <c r="BI86"/>
  <c r="BH86"/>
  <c r="BF86"/>
  <c r="BE86"/>
  <c r="T86"/>
  <c r="R86"/>
  <c r="P86"/>
  <c r="BK86"/>
  <c r="J86"/>
  <c r="BG86"/>
  <c r="BI85"/>
  <c r="F36"/>
  <c i="1" r="BD61"/>
  <c i="6" r="BH85"/>
  <c r="F35"/>
  <c i="1" r="BC61"/>
  <c i="6" r="BF85"/>
  <c r="J33"/>
  <c i="1" r="AW61"/>
  <c i="6" r="F33"/>
  <c i="1" r="BA61"/>
  <c i="6" r="BE85"/>
  <c r="J32"/>
  <c i="1" r="AV61"/>
  <c i="6" r="F32"/>
  <c i="1" r="AZ61"/>
  <c i="6" r="T85"/>
  <c r="T84"/>
  <c r="T83"/>
  <c r="R85"/>
  <c r="R84"/>
  <c r="R83"/>
  <c r="P85"/>
  <c r="P84"/>
  <c r="P83"/>
  <c i="1" r="AU61"/>
  <c i="6" r="BK85"/>
  <c r="BK84"/>
  <c r="J84"/>
  <c r="BK83"/>
  <c r="J83"/>
  <c r="J60"/>
  <c r="J29"/>
  <c i="1" r="AG61"/>
  <c i="6" r="J85"/>
  <c r="BG85"/>
  <c r="F34"/>
  <c i="1" r="BB61"/>
  <c i="6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59"/>
  <c r="AX59"/>
  <c i="5" r="BI90"/>
  <c r="BH90"/>
  <c r="BF90"/>
  <c r="BE90"/>
  <c r="T90"/>
  <c r="R90"/>
  <c r="P90"/>
  <c r="BK90"/>
  <c r="J90"/>
  <c r="BG90"/>
  <c r="BI89"/>
  <c r="BH89"/>
  <c r="BF89"/>
  <c r="BE89"/>
  <c r="T89"/>
  <c r="R89"/>
  <c r="P89"/>
  <c r="BK89"/>
  <c r="J89"/>
  <c r="BG89"/>
  <c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/>
  <c r="BI86"/>
  <c r="BH86"/>
  <c r="BF86"/>
  <c r="BE86"/>
  <c r="T86"/>
  <c r="R86"/>
  <c r="P86"/>
  <c r="BK86"/>
  <c r="J86"/>
  <c r="BG86"/>
  <c r="BI85"/>
  <c r="F36"/>
  <c i="1" r="BD59"/>
  <c i="5" r="BH85"/>
  <c r="F35"/>
  <c i="1" r="BC59"/>
  <c i="5" r="BF85"/>
  <c r="J33"/>
  <c i="1" r="AW59"/>
  <c i="5" r="F33"/>
  <c i="1" r="BA59"/>
  <c i="5" r="BE85"/>
  <c r="J32"/>
  <c i="1" r="AV59"/>
  <c i="5" r="F32"/>
  <c i="1" r="AZ59"/>
  <c i="5" r="T85"/>
  <c r="T84"/>
  <c r="T83"/>
  <c r="R85"/>
  <c r="R84"/>
  <c r="R83"/>
  <c r="P85"/>
  <c r="P84"/>
  <c r="P83"/>
  <c i="1" r="AU59"/>
  <c i="5" r="BK85"/>
  <c r="BK84"/>
  <c r="J84"/>
  <c r="BK83"/>
  <c r="J83"/>
  <c r="J60"/>
  <c r="J29"/>
  <c i="1" r="AG59"/>
  <c i="5" r="J85"/>
  <c r="BG85"/>
  <c r="F34"/>
  <c i="1" r="BB59"/>
  <c i="5" r="J61"/>
  <c r="J79"/>
  <c r="F79"/>
  <c r="F77"/>
  <c r="E75"/>
  <c r="J55"/>
  <c r="F55"/>
  <c r="F53"/>
  <c r="E51"/>
  <c r="J38"/>
  <c r="J20"/>
  <c r="E20"/>
  <c r="F80"/>
  <c r="F56"/>
  <c r="J19"/>
  <c r="J14"/>
  <c r="J77"/>
  <c r="J53"/>
  <c r="E7"/>
  <c r="E71"/>
  <c r="E47"/>
  <c i="1" r="AY57"/>
  <c r="AX57"/>
  <c i="4" r="BI101"/>
  <c r="BH101"/>
  <c r="BF101"/>
  <c r="BE101"/>
  <c r="T101"/>
  <c r="R101"/>
  <c r="P101"/>
  <c r="BK101"/>
  <c r="J101"/>
  <c r="BG101"/>
  <c r="BI98"/>
  <c r="BH98"/>
  <c r="BF98"/>
  <c r="BE98"/>
  <c r="T98"/>
  <c r="R98"/>
  <c r="P98"/>
  <c r="BK98"/>
  <c r="J98"/>
  <c r="BG98"/>
  <c r="BI95"/>
  <c r="BH95"/>
  <c r="BF95"/>
  <c r="BE95"/>
  <c r="T95"/>
  <c r="R95"/>
  <c r="P95"/>
  <c r="BK95"/>
  <c r="J95"/>
  <c r="BG95"/>
  <c r="BI93"/>
  <c r="BH93"/>
  <c r="BF93"/>
  <c r="BE93"/>
  <c r="T93"/>
  <c r="R93"/>
  <c r="P93"/>
  <c r="BK93"/>
  <c r="J93"/>
  <c r="BG93"/>
  <c r="BI90"/>
  <c r="BH90"/>
  <c r="BF90"/>
  <c r="BE90"/>
  <c r="T90"/>
  <c r="R90"/>
  <c r="P90"/>
  <c r="BK90"/>
  <c r="J90"/>
  <c r="BG90"/>
  <c r="BI87"/>
  <c r="F36"/>
  <c i="1" r="BD57"/>
  <c i="4" r="BH87"/>
  <c r="F35"/>
  <c i="1" r="BC57"/>
  <c i="4" r="BF87"/>
  <c r="J33"/>
  <c i="1" r="AW57"/>
  <c i="4" r="F33"/>
  <c i="1" r="BA57"/>
  <c i="4" r="BE87"/>
  <c r="J32"/>
  <c i="1" r="AV57"/>
  <c i="4" r="F32"/>
  <c i="1" r="AZ57"/>
  <c i="4" r="T87"/>
  <c r="T86"/>
  <c r="T85"/>
  <c r="T84"/>
  <c r="R87"/>
  <c r="R86"/>
  <c r="R85"/>
  <c r="R84"/>
  <c r="P87"/>
  <c r="P86"/>
  <c r="P85"/>
  <c r="P84"/>
  <c i="1" r="AU57"/>
  <c i="4" r="BK87"/>
  <c r="BK86"/>
  <c r="J86"/>
  <c r="BK85"/>
  <c r="J85"/>
  <c r="BK84"/>
  <c r="J84"/>
  <c r="J60"/>
  <c r="J29"/>
  <c i="1" r="AG57"/>
  <c i="4" r="J87"/>
  <c r="BG87"/>
  <c r="F34"/>
  <c i="1" r="BB57"/>
  <c i="4" r="J62"/>
  <c r="J61"/>
  <c r="J80"/>
  <c r="F80"/>
  <c r="F78"/>
  <c r="E76"/>
  <c r="J55"/>
  <c r="F55"/>
  <c r="F53"/>
  <c r="E51"/>
  <c r="J38"/>
  <c r="J20"/>
  <c r="E20"/>
  <c r="F81"/>
  <c r="F56"/>
  <c r="J19"/>
  <c r="J14"/>
  <c r="J78"/>
  <c r="J53"/>
  <c r="E7"/>
  <c r="E72"/>
  <c r="E47"/>
  <c i="1" r="AY55"/>
  <c r="AX55"/>
  <c i="3" r="BI127"/>
  <c r="BH127"/>
  <c r="BF127"/>
  <c r="BE127"/>
  <c r="T127"/>
  <c r="R127"/>
  <c r="P127"/>
  <c r="BK127"/>
  <c r="J127"/>
  <c r="BG127"/>
  <c r="BI123"/>
  <c r="BH123"/>
  <c r="BF123"/>
  <c r="BE123"/>
  <c r="T123"/>
  <c r="T122"/>
  <c r="R123"/>
  <c r="R122"/>
  <c r="P123"/>
  <c r="P122"/>
  <c r="BK123"/>
  <c r="BK122"/>
  <c r="J122"/>
  <c r="J123"/>
  <c r="BG123"/>
  <c r="J63"/>
  <c r="BI119"/>
  <c r="BH119"/>
  <c r="BF119"/>
  <c r="BE119"/>
  <c r="T119"/>
  <c r="R119"/>
  <c r="P119"/>
  <c r="BK119"/>
  <c r="J119"/>
  <c r="BG119"/>
  <c r="BI116"/>
  <c r="BH116"/>
  <c r="BF116"/>
  <c r="BE116"/>
  <c r="T116"/>
  <c r="R116"/>
  <c r="P116"/>
  <c r="BK116"/>
  <c r="J116"/>
  <c r="BG116"/>
  <c r="BI113"/>
  <c r="BH113"/>
  <c r="BF113"/>
  <c r="BE113"/>
  <c r="T113"/>
  <c r="R113"/>
  <c r="P113"/>
  <c r="BK113"/>
  <c r="J113"/>
  <c r="BG113"/>
  <c r="BI110"/>
  <c r="BH110"/>
  <c r="BF110"/>
  <c r="BE110"/>
  <c r="T110"/>
  <c r="R110"/>
  <c r="P110"/>
  <c r="BK110"/>
  <c r="J110"/>
  <c r="BG110"/>
  <c r="BI106"/>
  <c r="BH106"/>
  <c r="BF106"/>
  <c r="BE106"/>
  <c r="T106"/>
  <c r="R106"/>
  <c r="P106"/>
  <c r="BK106"/>
  <c r="J106"/>
  <c r="BG106"/>
  <c r="BI102"/>
  <c r="BH102"/>
  <c r="BF102"/>
  <c r="BE102"/>
  <c r="T102"/>
  <c r="R102"/>
  <c r="P102"/>
  <c r="BK102"/>
  <c r="J102"/>
  <c r="BG102"/>
  <c r="BI98"/>
  <c r="BH98"/>
  <c r="BF98"/>
  <c r="BE98"/>
  <c r="T98"/>
  <c r="R98"/>
  <c r="P98"/>
  <c r="BK98"/>
  <c r="J98"/>
  <c r="BG98"/>
  <c r="BI95"/>
  <c r="BH95"/>
  <c r="BF95"/>
  <c r="BE95"/>
  <c r="T95"/>
  <c r="R95"/>
  <c r="P95"/>
  <c r="BK95"/>
  <c r="J95"/>
  <c r="BG95"/>
  <c r="BI93"/>
  <c r="BH93"/>
  <c r="BF93"/>
  <c r="BE93"/>
  <c r="T93"/>
  <c r="R93"/>
  <c r="P93"/>
  <c r="BK93"/>
  <c r="J93"/>
  <c r="BG93"/>
  <c r="BI91"/>
  <c r="BH91"/>
  <c r="BF91"/>
  <c r="BE91"/>
  <c r="T91"/>
  <c r="R91"/>
  <c r="P91"/>
  <c r="BK91"/>
  <c r="J91"/>
  <c r="BG91"/>
  <c r="BI88"/>
  <c r="F36"/>
  <c i="1" r="BD55"/>
  <c i="3" r="BH88"/>
  <c r="F35"/>
  <c i="1" r="BC55"/>
  <c i="3" r="BF88"/>
  <c r="J33"/>
  <c i="1" r="AW55"/>
  <c i="3" r="F33"/>
  <c i="1" r="BA55"/>
  <c i="3" r="BE88"/>
  <c r="J32"/>
  <c i="1" r="AV55"/>
  <c i="3" r="F32"/>
  <c i="1" r="AZ55"/>
  <c i="3" r="T88"/>
  <c r="T87"/>
  <c r="T86"/>
  <c r="T85"/>
  <c r="R88"/>
  <c r="R87"/>
  <c r="R86"/>
  <c r="R85"/>
  <c r="P88"/>
  <c r="P87"/>
  <c r="P86"/>
  <c r="P85"/>
  <c i="1" r="AU55"/>
  <c i="3" r="BK88"/>
  <c r="BK87"/>
  <c r="J87"/>
  <c r="BK86"/>
  <c r="J86"/>
  <c r="BK85"/>
  <c r="J85"/>
  <c r="J60"/>
  <c r="J29"/>
  <c i="1" r="AG55"/>
  <c i="3" r="J88"/>
  <c r="BG88"/>
  <c r="F34"/>
  <c i="1" r="BB55"/>
  <c i="3" r="J62"/>
  <c r="J61"/>
  <c r="J81"/>
  <c r="F81"/>
  <c r="F79"/>
  <c r="E77"/>
  <c r="J55"/>
  <c r="F55"/>
  <c r="F53"/>
  <c r="E51"/>
  <c r="J38"/>
  <c r="J20"/>
  <c r="E20"/>
  <c r="F82"/>
  <c r="F56"/>
  <c r="J19"/>
  <c r="J14"/>
  <c r="J79"/>
  <c r="J53"/>
  <c r="E7"/>
  <c r="E73"/>
  <c r="E47"/>
  <c i="1" r="AY53"/>
  <c r="AX53"/>
  <c i="2" r="BI272"/>
  <c r="BH272"/>
  <c r="BF272"/>
  <c r="BE272"/>
  <c r="T272"/>
  <c r="R272"/>
  <c r="P272"/>
  <c r="BK272"/>
  <c r="J272"/>
  <c r="BG272"/>
  <c r="BI271"/>
  <c r="BH271"/>
  <c r="BF271"/>
  <c r="BE271"/>
  <c r="T271"/>
  <c r="R271"/>
  <c r="P271"/>
  <c r="BK271"/>
  <c r="J271"/>
  <c r="BG271"/>
  <c r="BI270"/>
  <c r="BH270"/>
  <c r="BF270"/>
  <c r="BE270"/>
  <c r="T270"/>
  <c r="R270"/>
  <c r="P270"/>
  <c r="BK270"/>
  <c r="J270"/>
  <c r="BG270"/>
  <c r="BI269"/>
  <c r="BH269"/>
  <c r="BF269"/>
  <c r="BE269"/>
  <c r="T269"/>
  <c r="T268"/>
  <c r="R269"/>
  <c r="R268"/>
  <c r="P269"/>
  <c r="P268"/>
  <c r="BK269"/>
  <c r="BK268"/>
  <c r="J268"/>
  <c r="J269"/>
  <c r="BG269"/>
  <c r="J63"/>
  <c r="BI263"/>
  <c r="BH263"/>
  <c r="BF263"/>
  <c r="BE263"/>
  <c r="T263"/>
  <c r="R263"/>
  <c r="P263"/>
  <c r="BK263"/>
  <c r="J263"/>
  <c r="BG263"/>
  <c r="BI260"/>
  <c r="BH260"/>
  <c r="BF260"/>
  <c r="BE260"/>
  <c r="T260"/>
  <c r="R260"/>
  <c r="P260"/>
  <c r="BK260"/>
  <c r="J260"/>
  <c r="BG260"/>
  <c r="BI257"/>
  <c r="BH257"/>
  <c r="BF257"/>
  <c r="BE257"/>
  <c r="T257"/>
  <c r="R257"/>
  <c r="P257"/>
  <c r="BK257"/>
  <c r="J257"/>
  <c r="BG257"/>
  <c r="BI254"/>
  <c r="BH254"/>
  <c r="BF254"/>
  <c r="BE254"/>
  <c r="T254"/>
  <c r="R254"/>
  <c r="P254"/>
  <c r="BK254"/>
  <c r="J254"/>
  <c r="BG254"/>
  <c r="BI251"/>
  <c r="BH251"/>
  <c r="BF251"/>
  <c r="BE251"/>
  <c r="T251"/>
  <c r="R251"/>
  <c r="P251"/>
  <c r="BK251"/>
  <c r="J251"/>
  <c r="BG251"/>
  <c r="BI250"/>
  <c r="BH250"/>
  <c r="BF250"/>
  <c r="BE250"/>
  <c r="T250"/>
  <c r="R250"/>
  <c r="P250"/>
  <c r="BK250"/>
  <c r="J250"/>
  <c r="BG250"/>
  <c r="BI248"/>
  <c r="BH248"/>
  <c r="BF248"/>
  <c r="BE248"/>
  <c r="T248"/>
  <c r="R248"/>
  <c r="P248"/>
  <c r="BK248"/>
  <c r="J248"/>
  <c r="BG248"/>
  <c r="BI246"/>
  <c r="BH246"/>
  <c r="BF246"/>
  <c r="BE246"/>
  <c r="T246"/>
  <c r="R246"/>
  <c r="P246"/>
  <c r="BK246"/>
  <c r="J246"/>
  <c r="BG246"/>
  <c r="BI244"/>
  <c r="BH244"/>
  <c r="BF244"/>
  <c r="BE244"/>
  <c r="T244"/>
  <c r="R244"/>
  <c r="P244"/>
  <c r="BK244"/>
  <c r="J244"/>
  <c r="BG244"/>
  <c r="BI242"/>
  <c r="BH242"/>
  <c r="BF242"/>
  <c r="BE242"/>
  <c r="T242"/>
  <c r="R242"/>
  <c r="P242"/>
  <c r="BK242"/>
  <c r="J242"/>
  <c r="BG242"/>
  <c r="BI239"/>
  <c r="BH239"/>
  <c r="BF239"/>
  <c r="BE239"/>
  <c r="T239"/>
  <c r="R239"/>
  <c r="P239"/>
  <c r="BK239"/>
  <c r="J239"/>
  <c r="BG239"/>
  <c r="BI236"/>
  <c r="BH236"/>
  <c r="BF236"/>
  <c r="BE236"/>
  <c r="T236"/>
  <c r="R236"/>
  <c r="P236"/>
  <c r="BK236"/>
  <c r="J236"/>
  <c r="BG236"/>
  <c r="BI233"/>
  <c r="BH233"/>
  <c r="BF233"/>
  <c r="BE233"/>
  <c r="T233"/>
  <c r="R233"/>
  <c r="P233"/>
  <c r="BK233"/>
  <c r="J233"/>
  <c r="BG233"/>
  <c r="BI230"/>
  <c r="BH230"/>
  <c r="BF230"/>
  <c r="BE230"/>
  <c r="T230"/>
  <c r="R230"/>
  <c r="P230"/>
  <c r="BK230"/>
  <c r="J230"/>
  <c r="BG230"/>
  <c r="BI227"/>
  <c r="BH227"/>
  <c r="BF227"/>
  <c r="BE227"/>
  <c r="T227"/>
  <c r="T226"/>
  <c r="T225"/>
  <c r="R227"/>
  <c r="R226"/>
  <c r="R225"/>
  <c r="P227"/>
  <c r="P226"/>
  <c r="P225"/>
  <c r="BK227"/>
  <c r="BK226"/>
  <c r="J226"/>
  <c r="BK225"/>
  <c r="J225"/>
  <c r="J227"/>
  <c r="BG227"/>
  <c r="J62"/>
  <c r="J61"/>
  <c r="BI223"/>
  <c r="BH223"/>
  <c r="BF223"/>
  <c r="BE223"/>
  <c r="T223"/>
  <c r="R223"/>
  <c r="P223"/>
  <c r="BK223"/>
  <c r="J223"/>
  <c r="BG223"/>
  <c r="BI220"/>
  <c r="BH220"/>
  <c r="BF220"/>
  <c r="BE220"/>
  <c r="T220"/>
  <c r="R220"/>
  <c r="P220"/>
  <c r="BK220"/>
  <c r="J220"/>
  <c r="BG220"/>
  <c r="BI218"/>
  <c r="BH218"/>
  <c r="BF218"/>
  <c r="BE218"/>
  <c r="T218"/>
  <c r="R218"/>
  <c r="P218"/>
  <c r="BK218"/>
  <c r="J218"/>
  <c r="BG218"/>
  <c r="BI205"/>
  <c r="BH205"/>
  <c r="BF205"/>
  <c r="BE205"/>
  <c r="T205"/>
  <c r="R205"/>
  <c r="P205"/>
  <c r="BK205"/>
  <c r="J205"/>
  <c r="BG205"/>
  <c r="BI200"/>
  <c r="BH200"/>
  <c r="BF200"/>
  <c r="BE200"/>
  <c r="T200"/>
  <c r="R200"/>
  <c r="P200"/>
  <c r="BK200"/>
  <c r="J200"/>
  <c r="BG200"/>
  <c r="BI197"/>
  <c r="BH197"/>
  <c r="BF197"/>
  <c r="BE197"/>
  <c r="T197"/>
  <c r="R197"/>
  <c r="P197"/>
  <c r="BK197"/>
  <c r="J197"/>
  <c r="BG197"/>
  <c r="BI195"/>
  <c r="BH195"/>
  <c r="BF195"/>
  <c r="BE195"/>
  <c r="T195"/>
  <c r="R195"/>
  <c r="P195"/>
  <c r="BK195"/>
  <c r="J195"/>
  <c r="BG195"/>
  <c r="BI193"/>
  <c r="BH193"/>
  <c r="BF193"/>
  <c r="BE193"/>
  <c r="T193"/>
  <c r="R193"/>
  <c r="P193"/>
  <c r="BK193"/>
  <c r="J193"/>
  <c r="BG193"/>
  <c r="BI191"/>
  <c r="BH191"/>
  <c r="BF191"/>
  <c r="BE191"/>
  <c r="T191"/>
  <c r="R191"/>
  <c r="P191"/>
  <c r="BK191"/>
  <c r="J191"/>
  <c r="BG191"/>
  <c r="BI189"/>
  <c r="BH189"/>
  <c r="BF189"/>
  <c r="BE189"/>
  <c r="T189"/>
  <c r="R189"/>
  <c r="P189"/>
  <c r="BK189"/>
  <c r="J189"/>
  <c r="BG189"/>
  <c r="BI187"/>
  <c r="BH187"/>
  <c r="BF187"/>
  <c r="BE187"/>
  <c r="T187"/>
  <c r="R187"/>
  <c r="P187"/>
  <c r="BK187"/>
  <c r="J187"/>
  <c r="BG187"/>
  <c r="BI183"/>
  <c r="BH183"/>
  <c r="BF183"/>
  <c r="BE183"/>
  <c r="T183"/>
  <c r="R183"/>
  <c r="P183"/>
  <c r="BK183"/>
  <c r="J183"/>
  <c r="BG183"/>
  <c r="BI178"/>
  <c r="BH178"/>
  <c r="BF178"/>
  <c r="BE178"/>
  <c r="T178"/>
  <c r="R178"/>
  <c r="P178"/>
  <c r="BK178"/>
  <c r="J178"/>
  <c r="BG178"/>
  <c r="BI173"/>
  <c r="BH173"/>
  <c r="BF173"/>
  <c r="BE173"/>
  <c r="T173"/>
  <c r="R173"/>
  <c r="P173"/>
  <c r="BK173"/>
  <c r="J173"/>
  <c r="BG173"/>
  <c r="BI169"/>
  <c r="BH169"/>
  <c r="BF169"/>
  <c r="BE169"/>
  <c r="T169"/>
  <c r="R169"/>
  <c r="P169"/>
  <c r="BK169"/>
  <c r="J169"/>
  <c r="BG169"/>
  <c r="BI165"/>
  <c r="BH165"/>
  <c r="BF165"/>
  <c r="BE165"/>
  <c r="T165"/>
  <c r="R165"/>
  <c r="P165"/>
  <c r="BK165"/>
  <c r="J165"/>
  <c r="BG165"/>
  <c r="BI159"/>
  <c r="BH159"/>
  <c r="BF159"/>
  <c r="BE159"/>
  <c r="T159"/>
  <c r="R159"/>
  <c r="P159"/>
  <c r="BK159"/>
  <c r="J159"/>
  <c r="BG159"/>
  <c r="BI153"/>
  <c r="BH153"/>
  <c r="BF153"/>
  <c r="BE153"/>
  <c r="T153"/>
  <c r="R153"/>
  <c r="P153"/>
  <c r="BK153"/>
  <c r="J153"/>
  <c r="BG153"/>
  <c r="BI150"/>
  <c r="BH150"/>
  <c r="BF150"/>
  <c r="BE150"/>
  <c r="T150"/>
  <c r="R150"/>
  <c r="P150"/>
  <c r="BK150"/>
  <c r="J150"/>
  <c r="BG150"/>
  <c r="BI147"/>
  <c r="BH147"/>
  <c r="BF147"/>
  <c r="BE147"/>
  <c r="T147"/>
  <c r="R147"/>
  <c r="P147"/>
  <c r="BK147"/>
  <c r="J147"/>
  <c r="BG147"/>
  <c r="BI144"/>
  <c r="BH144"/>
  <c r="BF144"/>
  <c r="BE144"/>
  <c r="T144"/>
  <c r="R144"/>
  <c r="P144"/>
  <c r="BK144"/>
  <c r="J144"/>
  <c r="BG144"/>
  <c r="BI139"/>
  <c r="BH139"/>
  <c r="BF139"/>
  <c r="BE139"/>
  <c r="T139"/>
  <c r="R139"/>
  <c r="P139"/>
  <c r="BK139"/>
  <c r="J139"/>
  <c r="BG139"/>
  <c r="BI135"/>
  <c r="BH135"/>
  <c r="BF135"/>
  <c r="BE135"/>
  <c r="T135"/>
  <c r="R135"/>
  <c r="P135"/>
  <c r="BK135"/>
  <c r="J135"/>
  <c r="BG135"/>
  <c r="BI132"/>
  <c r="BH132"/>
  <c r="BF132"/>
  <c r="BE132"/>
  <c r="T132"/>
  <c r="R132"/>
  <c r="P132"/>
  <c r="BK132"/>
  <c r="J132"/>
  <c r="BG132"/>
  <c r="BI128"/>
  <c r="BH128"/>
  <c r="BF128"/>
  <c r="BE128"/>
  <c r="T128"/>
  <c r="R128"/>
  <c r="P128"/>
  <c r="BK128"/>
  <c r="J128"/>
  <c r="BG128"/>
  <c r="BI125"/>
  <c r="BH125"/>
  <c r="BF125"/>
  <c r="BE125"/>
  <c r="T125"/>
  <c r="R125"/>
  <c r="P125"/>
  <c r="BK125"/>
  <c r="J125"/>
  <c r="BG125"/>
  <c r="BI120"/>
  <c r="BH120"/>
  <c r="BF120"/>
  <c r="BE120"/>
  <c r="T120"/>
  <c r="R120"/>
  <c r="P120"/>
  <c r="BK120"/>
  <c r="J120"/>
  <c r="BG120"/>
  <c r="BI116"/>
  <c r="BH116"/>
  <c r="BF116"/>
  <c r="BE116"/>
  <c r="T116"/>
  <c r="R116"/>
  <c r="P116"/>
  <c r="BK116"/>
  <c r="J116"/>
  <c r="BG116"/>
  <c r="BI112"/>
  <c r="BH112"/>
  <c r="BF112"/>
  <c r="BE112"/>
  <c r="T112"/>
  <c r="R112"/>
  <c r="P112"/>
  <c r="BK112"/>
  <c r="J112"/>
  <c r="BG112"/>
  <c r="BI106"/>
  <c r="BH106"/>
  <c r="BF106"/>
  <c r="BE106"/>
  <c r="T106"/>
  <c r="R106"/>
  <c r="P106"/>
  <c r="BK106"/>
  <c r="J106"/>
  <c r="BG106"/>
  <c r="BI97"/>
  <c r="BH97"/>
  <c r="BF97"/>
  <c r="BE97"/>
  <c r="T97"/>
  <c r="R97"/>
  <c r="P97"/>
  <c r="BK97"/>
  <c r="J97"/>
  <c r="BG97"/>
  <c r="BI93"/>
  <c r="BH93"/>
  <c r="BF93"/>
  <c r="BE93"/>
  <c r="T93"/>
  <c r="R93"/>
  <c r="P93"/>
  <c r="BK93"/>
  <c r="J93"/>
  <c r="BG93"/>
  <c r="BI89"/>
  <c r="BH89"/>
  <c r="BF89"/>
  <c r="BE89"/>
  <c r="T89"/>
  <c r="R89"/>
  <c r="P89"/>
  <c r="BK89"/>
  <c r="J89"/>
  <c r="BG89"/>
  <c r="BI86"/>
  <c r="F36"/>
  <c i="1" r="BD53"/>
  <c i="2" r="BH86"/>
  <c r="F35"/>
  <c i="1" r="BC53"/>
  <c i="2" r="BF86"/>
  <c r="J33"/>
  <c i="1" r="AW53"/>
  <c i="2" r="F33"/>
  <c i="1" r="BA53"/>
  <c i="2" r="BE86"/>
  <c r="J32"/>
  <c i="1" r="AV53"/>
  <c i="2" r="F32"/>
  <c i="1" r="AZ53"/>
  <c i="2" r="T86"/>
  <c r="T85"/>
  <c r="R86"/>
  <c r="R85"/>
  <c r="P86"/>
  <c r="P85"/>
  <c i="1" r="AU53"/>
  <c i="2" r="BK86"/>
  <c r="BK85"/>
  <c r="J85"/>
  <c r="J60"/>
  <c r="J29"/>
  <c i="1" r="AG53"/>
  <c i="2" r="J86"/>
  <c r="BG86"/>
  <c r="F34"/>
  <c i="1" r="BB53"/>
  <c i="2" r="J81"/>
  <c r="F81"/>
  <c r="F79"/>
  <c r="E77"/>
  <c r="J55"/>
  <c r="F55"/>
  <c r="F53"/>
  <c r="E51"/>
  <c r="J38"/>
  <c r="J20"/>
  <c r="E20"/>
  <c r="F82"/>
  <c r="F56"/>
  <c r="J19"/>
  <c r="J14"/>
  <c r="J79"/>
  <c r="J53"/>
  <c r="E7"/>
  <c r="E73"/>
  <c r="E47"/>
  <c i="1" r="BD60"/>
  <c r="BC60"/>
  <c r="BB60"/>
  <c r="BA60"/>
  <c r="AZ60"/>
  <c r="AY60"/>
  <c r="AX60"/>
  <c r="AW60"/>
  <c r="AV60"/>
  <c r="AU60"/>
  <c r="AT60"/>
  <c r="AS60"/>
  <c r="AG60"/>
  <c r="BD58"/>
  <c r="BC58"/>
  <c r="BB58"/>
  <c r="BA58"/>
  <c r="AZ58"/>
  <c r="AY58"/>
  <c r="AX58"/>
  <c r="AW58"/>
  <c r="AV58"/>
  <c r="AU58"/>
  <c r="AT58"/>
  <c r="AS58"/>
  <c r="AG58"/>
  <c r="BD56"/>
  <c r="BC56"/>
  <c r="BB56"/>
  <c r="BA56"/>
  <c r="AZ56"/>
  <c r="AY56"/>
  <c r="AX56"/>
  <c r="AW56"/>
  <c r="AV56"/>
  <c r="AU56"/>
  <c r="AT56"/>
  <c r="AS56"/>
  <c r="AG56"/>
  <c r="BD54"/>
  <c r="BC54"/>
  <c r="BB54"/>
  <c r="BA54"/>
  <c r="AZ54"/>
  <c r="AY54"/>
  <c r="AX54"/>
  <c r="AW54"/>
  <c r="AV54"/>
  <c r="AU54"/>
  <c r="AT54"/>
  <c r="AS54"/>
  <c r="AG54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1"/>
  <c r="AN61"/>
  <c r="AN60"/>
  <c r="AT59"/>
  <c r="AN59"/>
  <c r="AN58"/>
  <c r="AT57"/>
  <c r="AN57"/>
  <c r="AN56"/>
  <c r="AT55"/>
  <c r="AN55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<sst xmlns="http://schemas.openxmlformats.org/spreadsheetml/2006/main">
  <si>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</si>
  <si>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</si>
  <si>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</si>
  <si>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</si>
  <si>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</si>
  <si>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</si>
  <si>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</si>
  <si>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{d492a0a1-3214-4fa9-ae25-91b22d21fd4c}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</si>
  <si>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</si>
  <si>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</si>
  <si>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</si>
  <si>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</si>
  <si>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</si>
  <si>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</si>
  <si>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</si>
  <si>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</si>
  <si>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65018126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</si>
  <si>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</si>
  <si>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</si>
  <si>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TSO 2.SK v ŽST Postoloprty ( změna č_1 po prohlídce staveniště )</t>
  </si>
  <si>
    <t>0,1</t>
  </si>
  <si>
    <t>KSO:</t>
  </si>
  <si>
    <t>824 8</t>
  </si>
  <si>
    <t>CC-CZ:</t>
  </si>
  <si>
    <t>21212</t>
  </si>
  <si>
    <t>1</t>
  </si>
  <si>
    <t>Místo:</t>
  </si>
  <si>
    <t>Postoloprty</t>
  </si>
  <si>
    <t>Datum:</t>
  </si>
  <si>
    <t>3. 10. 2018</t>
  </si>
  <si>
    <t>10</t>
  </si>
  <si>
    <t>CZ-CPV:</t>
  </si>
  <si>
    <t>45234116-2</t>
  </si>
  <si>
    <t>CZ-CPA:</t>
  </si>
  <si>
    <t>42.12.10</t>
  </si>
  <si>
    <t>100</t>
  </si>
  <si>
    <t>Zadavatel:</t>
  </si>
  <si>
    <t>IČ:</t>
  </si>
  <si>
    <t>70994234</t>
  </si>
  <si>
    <t>SŽDC s.o., OŘ UNL, ST Most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</si>
  <si>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</si>
  <si>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</si>
  <si>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</si>
  <si>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</si>
  <si>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</si>
  <si>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</si>
  <si>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</si>
  <si>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</si>
  <si>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</si>
  <si>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</si>
  <si>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</si>
  <si>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</si>
  <si>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</si>
  <si>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</si>
  <si>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</si>
  <si>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</si>
  <si>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</si>
  <si>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</si>
  <si>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</si>
  <si>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</si>
  <si>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</si>
  <si>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</si>
  <si>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</si>
  <si>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</si>
  <si>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</si>
  <si>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</si>
  <si>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</si>
  <si>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</si>
  <si>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</si>
  <si>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</si>
  <si>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</si>
  <si>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</si>
  <si>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</si>
  <si>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</si>
  <si>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</si>
  <si>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</si>
  <si>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</si>
  <si>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</si>
  <si>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</si>
  <si>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</si>
  <si>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</si>
  <si>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</si>
  <si>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</si>
  <si>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</si>
  <si>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</si>
  <si>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</si>
  <si>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</si>
  <si>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</si>
  <si>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</si>
  <si>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>TSO km 214,495 - 215,190 2.staniční koleje v ŽST Postoloprty</t>
  </si>
  <si>
    <t>STA</t>
  </si>
  <si>
    <t>{23ec5739-5cf1-4288-b3d3-8fa233482451}</t>
  </si>
  <si>
    <t>2</t>
  </si>
  <si>
    <t>/</t>
  </si>
  <si>
    <t>Č11</t>
  </si>
  <si>
    <t>TSO 2. SK</t>
  </si>
  <si>
    <t>Soupis</t>
  </si>
  <si>
    <t>{954c0677-ec2f-42a8-8c04-425d193592d5}</t>
  </si>
  <si>
    <t>O2</t>
  </si>
  <si>
    <t>Oprava přejezdu P1929 v km 215,140</t>
  </si>
  <si>
    <t>{aca504e4-4b3d-4cff-94d8-80a46bdcab76}</t>
  </si>
  <si>
    <t>824 26</t>
  </si>
  <si>
    <t>Č21</t>
  </si>
  <si>
    <t>Oprava přejezdu P1929 v km 215,140 - konstrukce a povrch</t>
  </si>
  <si>
    <t>{252efabb-d98e-417e-99a1-d459bf66754e}</t>
  </si>
  <si>
    <t>O3</t>
  </si>
  <si>
    <t>Doplnění druhé nástupištní hrany mezi 1. a 2.SK</t>
  </si>
  <si>
    <t>{6d445f9b-d903-4625-b52d-b84a45baab98}</t>
  </si>
  <si>
    <t>Č33</t>
  </si>
  <si>
    <t>Nástupištní hrana</t>
  </si>
  <si>
    <t>{6c2f140f-dc26-493a-8089-eeb8fbeb8c74}</t>
  </si>
  <si>
    <t>O4</t>
  </si>
  <si>
    <t>Zabezpečovací zařízení</t>
  </si>
  <si>
    <t>{316b9366-59ca-40f7-9738-eb20ef508941}</t>
  </si>
  <si>
    <t>Č41</t>
  </si>
  <si>
    <t>Práce na zab.zař.</t>
  </si>
  <si>
    <t>{19fc8b40-7f00-4519-bacc-5d532b1437db}</t>
  </si>
  <si>
    <t>O5</t>
  </si>
  <si>
    <t>Vedlejší rozpočtové náklady</t>
  </si>
  <si>
    <t>{d112bb10-2f8f-4a61-b1dd-c4c5c42c1f93}</t>
  </si>
  <si>
    <t>Č51</t>
  </si>
  <si>
    <t>VRN</t>
  </si>
  <si>
    <t>{8a5925b9-77b4-4eb7-a56e-8d4b6aa4551b}</t>
  </si>
  <si>
    <t>1) Krycí list soupisu</t>
  </si>
  <si>
    <t>2) Rekapitulace</t>
  </si>
  <si>
    <t>3) Soupis prací</t>
  </si>
  <si>
    <t>Zpět na list:</t>
  </si>
  <si>
    <t>Rekapitulace zakázky</t>
  </si>
  <si>
    <t>Kolej_podbíjená</t>
  </si>
  <si>
    <t>Délka podbíjené koleje bez výhybek</t>
  </si>
  <si>
    <t>km</t>
  </si>
  <si>
    <t>1,609</t>
  </si>
  <si>
    <t>RD_výhybek</t>
  </si>
  <si>
    <t>Výhybky 2,8</t>
  </si>
  <si>
    <t>m</t>
  </si>
  <si>
    <t>93,6</t>
  </si>
  <si>
    <t>KRYCÍ LIST SOUPISU</t>
  </si>
  <si>
    <t>Kolej_opravovaná</t>
  </si>
  <si>
    <t>Kolej s výměnou pražců, kolejnic a kolejového lože</t>
  </si>
  <si>
    <t>0,609</t>
  </si>
  <si>
    <t>PP_dřevo</t>
  </si>
  <si>
    <t>Přípojné pole na lounském zhlaví na dřevě</t>
  </si>
  <si>
    <t>0,04</t>
  </si>
  <si>
    <t>Dřevo_skládka</t>
  </si>
  <si>
    <t>Odpad dřevěných pražců na skládku</t>
  </si>
  <si>
    <t>t</t>
  </si>
  <si>
    <t>17,2</t>
  </si>
  <si>
    <t>Beton_skládka</t>
  </si>
  <si>
    <t>Pražce betonové na skládku</t>
  </si>
  <si>
    <t>7,8</t>
  </si>
  <si>
    <t>Objekt:</t>
  </si>
  <si>
    <t>KL_skládka</t>
  </si>
  <si>
    <t>Odpad kolejového lože na skládku</t>
  </si>
  <si>
    <t>2350,131</t>
  </si>
  <si>
    <t>O1 - TSO km 214,495 - 215,190 2.staniční koleje v ŽST Postoloprty</t>
  </si>
  <si>
    <t>Stezky</t>
  </si>
  <si>
    <t>Oprava stezek</t>
  </si>
  <si>
    <t>m2</t>
  </si>
  <si>
    <t>1218</t>
  </si>
  <si>
    <t>Soupis:</t>
  </si>
  <si>
    <t>Antikorozní_svěrky</t>
  </si>
  <si>
    <t>Svěrky Skl 14 s antikoro úpravou</t>
  </si>
  <si>
    <t>ks</t>
  </si>
  <si>
    <t>Č11 - TSO 2. SK</t>
  </si>
  <si>
    <t>Podkladnice_S4</t>
  </si>
  <si>
    <t>124</t>
  </si>
  <si>
    <t>VP44</t>
  </si>
  <si>
    <t xml:space="preserve">Výhybkový pražec 4,4 m </t>
  </si>
  <si>
    <t>VP45</t>
  </si>
  <si>
    <t>3</t>
  </si>
  <si>
    <t>VP46</t>
  </si>
  <si>
    <t>6</t>
  </si>
  <si>
    <t>VP47</t>
  </si>
  <si>
    <t>4</t>
  </si>
  <si>
    <t>VP48</t>
  </si>
  <si>
    <t>VP49</t>
  </si>
  <si>
    <t>VP25</t>
  </si>
  <si>
    <t>12</t>
  </si>
  <si>
    <t>VP26</t>
  </si>
  <si>
    <t>8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</si>
  <si>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</si>
  <si>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</si>
  <si>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</si>
  <si>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</si>
  <si>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</si>
  <si>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</si>
  <si>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</si>
  <si>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</si>
  <si>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</si>
  <si>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</si>
  <si>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</si>
  <si>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</si>
  <si>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</si>
  <si>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</si>
  <si>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</si>
  <si>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</si>
  <si>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</si>
  <si>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</si>
  <si>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</si>
  <si>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</si>
  <si>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</si>
  <si>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</si>
  <si>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</si>
  <si>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5905020010</t>
  </si>
  <si>
    <t>Oprava stezky strojně s odstraněním drnu a nánosu do 10 cm. Poznámka: 1. V cenách jsou započteny náklady na odtěžení nánosu stezky a rozprostření výzisku na terén nebo naložení na dopravní prostředek a úprava povrchu stezky.</t>
  </si>
  <si>
    <t>Sborník UOŽI 01 2018</t>
  </si>
  <si>
    <t>ROZPOCET</t>
  </si>
  <si>
    <t>-1647256911</t>
  </si>
  <si>
    <t>PSC</t>
  </si>
  <si>
    <t>Poznámka k souboru cen:_x000d_
1. V cenách jsou započteny náklady na odtěžení nánosu stezky a rozprostření výzisku na terén nebo naložení na dopravní prostředek a úprava povrchu stezky.</t>
  </si>
  <si>
    <t>VV</t>
  </si>
  <si>
    <t>Kolej_opravovaná*2*1000</t>
  </si>
  <si>
    <t>5907050120</t>
  </si>
  <si>
    <t>Dělení kolejnic kyslíkem tv. S49. Poznámka: 1. V cenách jsou započteny náklady na manipulaci podložení, označení a provedení řezu kolejnice.</t>
  </si>
  <si>
    <t>kus</t>
  </si>
  <si>
    <t>-345767736</t>
  </si>
  <si>
    <t>Poznámka k souboru cen:_x000d_
1. V cenách jsou započteny náklady na manipulaci podložení, označení a provedení řezu kolejnice.</t>
  </si>
  <si>
    <t>P</t>
  </si>
  <si>
    <t>Poznámka k položce:
Řez=kus</t>
  </si>
  <si>
    <t>Kolej_opravovaná/0,006-1,5</t>
  </si>
  <si>
    <t>5909030020</t>
  </si>
  <si>
    <t>Následná úprava GPK koleje směrové a výškové uspořádání pražce betonové. Poznámka: 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objednateli.2. V cenách nejsou obsaženy náklady na zaměření APK, doplnění a dodávku kameniva a snížení KL pod patou kolejnice.</t>
  </si>
  <si>
    <t>-14489887</t>
  </si>
  <si>
    <t>Poznámka k souboru cen:_x000d_
1. V cenách jsou započteny náklady na úpravu směrového a výškového uspořádání strojní linkou ASP s přesným zaměřením její prostorové polohy po konsolidaci KL,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</si>
  <si>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položce:
Kilometr koleje=km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</si>
  <si>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</si>
  <si>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</si>
  <si>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994109944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</si>
  <si>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</si>
  <si>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 xml:space="preserve">"km - km           "215,185-214,972</t>
  </si>
  <si>
    <t xml:space="preserve">"km - km           "214,942-214,595</t>
  </si>
  <si>
    <t xml:space="preserve">"km - km           "214,544-214,495</t>
  </si>
  <si>
    <t>Mezisoučet</t>
  </si>
  <si>
    <t xml:space="preserve">"doplnění do denního výkonu stroje                 " 1</t>
  </si>
  <si>
    <t>Součet</t>
  </si>
  <si>
    <t>5</t>
  </si>
  <si>
    <t>5909041010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</si>
  <si>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</si>
  <si>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1348389941</t>
  </si>
  <si>
    <t>Poznámka k položce:
Rozvinutá délka výhybky</t>
  </si>
  <si>
    <t xml:space="preserve">"v.č.5 km 214.544 JS491:9-300 Ppd            "49,85</t>
  </si>
  <si>
    <t xml:space="preserve">"v.č. 8 km 214.972 JS491:9-190 Lld             "43,75</t>
  </si>
  <si>
    <t>5909050010</t>
  </si>
  <si>
    <t>Stabilizace kolejového lože koleje nově zřízeného nebo čistého. Poznámka: 1. V cenách jsou započteny náklady na stabilizaci v režimu s řízeným (konstantním) poklesem včetně měření a předání tištěných výstupů.</t>
  </si>
  <si>
    <t>371178095</t>
  </si>
  <si>
    <t>Poznámka k souboru cen:_x000d_
1. V cenách jsou započteny náklady na stabilizaci v režimu s řízeným (konstantním) poklesem včetně měření a předání tištěných výstupů.</t>
  </si>
  <si>
    <t>Poznámka k položce:
S3/1 Kilometr koleje=km</t>
  </si>
  <si>
    <t>Kolej_podbíjená*2</t>
  </si>
  <si>
    <t>7</t>
  </si>
  <si>
    <t>5909050040</t>
  </si>
  <si>
    <t>Stabilizace kolejového lože výhybky stávajícího. Poznámka: 1. V cenách jsou započteny náklady na stabilizaci v režimu s řízeným (konstantním) poklesem včetně měření a předání tištěných výstupů.</t>
  </si>
  <si>
    <t>-189843989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</si>
  <si>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</si>
  <si>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svaru.2. V cenách nejsou obsaženy náklady na kontrolu svaru ultrazvukem, podbití pražců a demontáž styku.</t>
  </si>
  <si>
    <t>svar</t>
  </si>
  <si>
    <t>-1403323521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</si>
  <si>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</si>
  <si>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 xml:space="preserve">"2 ks LIS                                                                                                           "2*2</t>
  </si>
  <si>
    <t xml:space="preserve">" Bezstyková kolej z pasů kolejnicových  délky 120 m                 "2*(3+4+3)</t>
  </si>
  <si>
    <t>9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</si>
  <si>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</si>
  <si>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</si>
  <si>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12694606</t>
  </si>
  <si>
    <t>Poznámka k souboru cen:_x000d_
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</si>
  <si>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5910040230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</si>
  <si>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dokumentace.2. V cenách nejsou obsaženy náklady na demontáž kolejnicových spojek.</t>
  </si>
  <si>
    <t>1593486558</t>
  </si>
  <si>
    <t>Poznámka k souboru cen:_x000d_
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</si>
  <si>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
Metr kolejnice=m</t>
  </si>
  <si>
    <t>11</t>
  </si>
  <si>
    <t>5915005010</t>
  </si>
  <si>
    <t>Hloubení rýh nebo jam na železničním spodku I. třídy. Poznámka: 1. V cenách jsou započteny náklady na hloubení a uložení výzisku na terén nebo naložení na dopravní prostředek a uložení na úložišti.</t>
  </si>
  <si>
    <t>m3</t>
  </si>
  <si>
    <t>1866614333</t>
  </si>
  <si>
    <t>Poznámka k souboru cen:_x000d_
1. V cenách jsou započteny náklady na hloubení a uložení výzisku na terén nebo naložení na dopravní prostředek a uložení na úložišti.</t>
  </si>
  <si>
    <t>Poznámka k položce:
sondy</t>
  </si>
  <si>
    <t>5999005030</t>
  </si>
  <si>
    <t>Třídění kolejnic. Poznámka: 1. V cenách jsou započteny náklady na manipulaci, vytřídění a uložení materiálu na úložiště nebo do skladu.</t>
  </si>
  <si>
    <t>1201281071</t>
  </si>
  <si>
    <t>Poznámka k souboru cen:_x000d_
1. V cenách jsou započteny náklady na manipulaci, vytřídění a uložení materiálu na úložiště nebo do skladu.</t>
  </si>
  <si>
    <t>Poznámka k položce:
manipulace s vyzískanými kolejnicemi na regeneraci</t>
  </si>
  <si>
    <t>Staré_kolejnice</t>
  </si>
  <si>
    <t>Kolej_opravovaná*49,5*2</t>
  </si>
  <si>
    <t>13</t>
  </si>
  <si>
    <t>9909000100</t>
  </si>
  <si>
    <t>Poplatek za uložení suti nebo hmot na oficiální skládku Poznámka: V cenách jsou započteny náklady na uložení stavebního odpadu na oficiální skládku.</t>
  </si>
  <si>
    <t>-126205410</t>
  </si>
  <si>
    <t>Poznámka k souboru cen:_x000d_
V cenách jsou započteny náklady na uložení stavebního odpadu na oficiální skládku.</t>
  </si>
  <si>
    <t>Kolej_opravovaná*2110*1,7</t>
  </si>
  <si>
    <t>Stezky*2*0,04*1,7</t>
  </si>
  <si>
    <t>14</t>
  </si>
  <si>
    <t>9909000300</t>
  </si>
  <si>
    <t>Poplatek za likvidaci dřevěných kolejnicových podpor Poznámka: V cenách jsou započteny náklady na uložení stavebního odpadu na oficiální skládku.</t>
  </si>
  <si>
    <t>-24873590</t>
  </si>
  <si>
    <t>215*0,080</t>
  </si>
  <si>
    <t>9909000400</t>
  </si>
  <si>
    <t>Poplatek za likvidaci plastových součástí Poznámka: V cenách jsou započteny náklady na uložení stavebního odpadu na oficiální skládku.</t>
  </si>
  <si>
    <t>2113356979</t>
  </si>
  <si>
    <t>0,200</t>
  </si>
  <si>
    <t>16</t>
  </si>
  <si>
    <t>9909000500</t>
  </si>
  <si>
    <t>Poplatek uložení odpadu betonových prefabrikátů Poznámka: V cenách jsou započteny náklady na uložení stavebního odpadu na oficiální skládku.</t>
  </si>
  <si>
    <t>-1798749505</t>
  </si>
  <si>
    <t>"Necháme si dobré pražce SB5 a část PAB ke stavebním účelům, na skládku přijde jen "30*0,26</t>
  </si>
  <si>
    <t>17</t>
  </si>
  <si>
    <t>M</t>
  </si>
  <si>
    <t>5956119015</t>
  </si>
  <si>
    <t>Pražec dřevěný výhybkový dub skupina 3 2500x260x160</t>
  </si>
  <si>
    <t>1748684290</t>
  </si>
  <si>
    <t xml:space="preserve">" KV2           "2</t>
  </si>
  <si>
    <t xml:space="preserve">" KV5           "4</t>
  </si>
  <si>
    <t xml:space="preserve">" KV8           "2</t>
  </si>
  <si>
    <t xml:space="preserve">" KV15         "4</t>
  </si>
  <si>
    <t>18</t>
  </si>
  <si>
    <t>5956119020</t>
  </si>
  <si>
    <t>Pražec dřevěný výhybkový dub skupina 3 2600x260x160</t>
  </si>
  <si>
    <t>-1614301444</t>
  </si>
  <si>
    <t xml:space="preserve">" KV5           "2</t>
  </si>
  <si>
    <t xml:space="preserve">" KV15         "2</t>
  </si>
  <si>
    <t>19</t>
  </si>
  <si>
    <t>5956119110</t>
  </si>
  <si>
    <t>Pražec dřevěný výhybkový dub skupina 3 4400x260x160</t>
  </si>
  <si>
    <t>29862854</t>
  </si>
  <si>
    <t xml:space="preserve">" KV2           "1</t>
  </si>
  <si>
    <t xml:space="preserve">" KV8           "1</t>
  </si>
  <si>
    <t>20</t>
  </si>
  <si>
    <t>5956119115</t>
  </si>
  <si>
    <t>Pražec dřevěný výhybkový dub skupina 3 4500x260x160</t>
  </si>
  <si>
    <t>-376661406</t>
  </si>
  <si>
    <t>5956119120</t>
  </si>
  <si>
    <t>Pražec dřevěný výhybkový dub skupina 3 4600x260x160</t>
  </si>
  <si>
    <t>1672824399</t>
  </si>
  <si>
    <t>22</t>
  </si>
  <si>
    <t>5956119125</t>
  </si>
  <si>
    <t>Pražec dřevěný výhybkový dub skupina 3 4700x260x160</t>
  </si>
  <si>
    <t>-1805968947</t>
  </si>
  <si>
    <t xml:space="preserve">" KV5           "1</t>
  </si>
  <si>
    <t>23</t>
  </si>
  <si>
    <t>5956119130</t>
  </si>
  <si>
    <t>Pražec dřevěný výhybkový dub skupina 3 4800x260x160</t>
  </si>
  <si>
    <t>-1035172109</t>
  </si>
  <si>
    <t>24</t>
  </si>
  <si>
    <t>5956119135</t>
  </si>
  <si>
    <t>Pražec dřevěný výhybkový dub skupina 3 4900x260x160</t>
  </si>
  <si>
    <t>922089073</t>
  </si>
  <si>
    <t>25</t>
  </si>
  <si>
    <t>5958140000</t>
  </si>
  <si>
    <t>Podkladnice žebrová tv. S4</t>
  </si>
  <si>
    <t>1583726553</t>
  </si>
  <si>
    <t>(VP25+VP26)*2+(VP44+VP45+VP46+VP47+VP48+VP49)*4</t>
  </si>
  <si>
    <t>26</t>
  </si>
  <si>
    <t>5958128010</t>
  </si>
  <si>
    <t>Železniční svršek-upevňovadla Komplety ŽS 4 (šroub RS 1, matice M 24, podložka Fe6, svěrka ŽS4)</t>
  </si>
  <si>
    <t>Sborník UOŽI 01 2016</t>
  </si>
  <si>
    <t>-2024228166</t>
  </si>
  <si>
    <t>Podkladnice_S4*2</t>
  </si>
  <si>
    <t>27</t>
  </si>
  <si>
    <t>5958158005</t>
  </si>
  <si>
    <t xml:space="preserve">Železniční svršek-upevňovadla Podložka pryžová pod patu kolejnice S49  183/126/6</t>
  </si>
  <si>
    <t>-150056241</t>
  </si>
  <si>
    <t>28</t>
  </si>
  <si>
    <t>5958158070</t>
  </si>
  <si>
    <t>Železniční svršek-upevňovadla Podložka polyetylenová pod podkladnici 380/160/2 (S4, R4)</t>
  </si>
  <si>
    <t>610826239</t>
  </si>
  <si>
    <t>29</t>
  </si>
  <si>
    <t>9901000300</t>
  </si>
  <si>
    <t>Doprava dodávek zhotovitele, dodávek objednatele nebo výzisku mechanizací o nosnosti do 3,5 t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V případě, že vozidlo jede jednosměrně (okružně), uvažuje se poloviční vzdálenost z celkově ujeté trasy. Měrnou jednotkou je kus stroje.</t>
  </si>
  <si>
    <t>444172093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</si>
  <si>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</t>
  </si>
  <si>
    <t>Poznámka k položce:
likvidace PE a pryž. podložek na skládce odpadů</t>
  </si>
  <si>
    <t>30</t>
  </si>
  <si>
    <t>9902100100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</si>
  <si>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V případě, že vozidlo jede jednosměrně (okružně), uvažuje se poloviční vzdálenost z celkově ujeté trasy. Měrnou jednotkou je t přepravovaného materiálu.</t>
  </si>
  <si>
    <t>2068310351</t>
  </si>
  <si>
    <t xml:space="preserve">Poznámka k položce:
likvidace výzisku z výměny KL a banketů na skládce odpadů a staré  pražce</t>
  </si>
  <si>
    <t>31</t>
  </si>
  <si>
    <t>9902200400</t>
  </si>
  <si>
    <t>Doprava dodávek zhotovitele, dodávek objednatele nebo výzisku mechanizací přes 3,5 t objemnějšího kusového materiálu do 40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V případě, že vozidlo jede jednosměrně (okružně), uvažuje se poloviční vzdálenost z celkově ujeté trasy. Měrnou jednotkou je t přepravovaného materiálu.</t>
  </si>
  <si>
    <t>9204527</t>
  </si>
  <si>
    <t>"Odpad :"</t>
  </si>
  <si>
    <t>"Výzisk :"</t>
  </si>
  <si>
    <t xml:space="preserve">" PAB do Chomutova            "392*0,260</t>
  </si>
  <si>
    <t xml:space="preserve">"PAB do Mostu na areál       "225*0,260</t>
  </si>
  <si>
    <t xml:space="preserve">" Kolejnice tvaru A užité do 25 m dl. do Vilémova u Kadaně          "692*0,044</t>
  </si>
  <si>
    <t>" Pozn. Kolejnice S49 užité pro potřeby TO a PAB na hranu nástupiště mizi 1. a 2.SK se neodváží "</t>
  </si>
  <si>
    <t>32</t>
  </si>
  <si>
    <t>5957104035</t>
  </si>
  <si>
    <t>Kolejnicové pásy třídy R260 tv. 49 E1 délky 120 metrů</t>
  </si>
  <si>
    <t>549518864</t>
  </si>
  <si>
    <t>Poznámka k položce:
Zbývajících 18 m se použije z výzisku - vloži se do přípojného pole k výhybce</t>
  </si>
  <si>
    <t>33</t>
  </si>
  <si>
    <t>5955101005</t>
  </si>
  <si>
    <t>Kamenivo drcené štěrk frakce 31,5/63 třídy min. BII</t>
  </si>
  <si>
    <t>-1079334087</t>
  </si>
  <si>
    <t>Kolej_opravovaná*2110*1,425</t>
  </si>
  <si>
    <t>34</t>
  </si>
  <si>
    <t>5955101025</t>
  </si>
  <si>
    <t>Kamenivo drcené drť frakce 4/8</t>
  </si>
  <si>
    <t>1370589965</t>
  </si>
  <si>
    <t>Stezky*2*0,04*1,327</t>
  </si>
  <si>
    <t>HSV</t>
  </si>
  <si>
    <t>Práce a dodávky HSV</t>
  </si>
  <si>
    <t>Komunikace pozemní</t>
  </si>
  <si>
    <t>35</t>
  </si>
  <si>
    <t>5905025110</t>
  </si>
  <si>
    <t>Doplnění stezky štěrkodrtí souvislé. Poznámka: 1. V cenách jsou započteny náklady na doplnění kameniva stezky ojediněle ručně z vozíku nebo souvisle mechanizací z vozíků nebo železničních vozů. 2. V cenách nejsou obsaženy náklady na dodávku kameniva.</t>
  </si>
  <si>
    <t>975557372</t>
  </si>
  <si>
    <t>Poznámka k souboru cen:_x000d_
1. V cenách jsou započteny náklady na doplnění kameniva stezky ojediněle ručně z vozíku nebo souvisle mechanizací z vozíků nebo železničních vozů. 2. V cenách nejsou obsaženy náklady na dodávku kameniva.</t>
  </si>
  <si>
    <t>Stezky*2*0,04</t>
  </si>
  <si>
    <t>36</t>
  </si>
  <si>
    <t>5906025030</t>
  </si>
  <si>
    <t>Výměna pražců po vyjmutí KR pražce dřevěné výhybkové délky do 3 m. Poznámka: 1. V cenách jsou započteny náklady na demontáž upevňovadel, výměnu pražců, montáž upevňovadel a ošetření součástí mazivem. U nevystrojených a výhybkových pražců dřevěných vrtání otvorů pro vrtule.2. V cenách nejsou obsaženy náklady na dodávku materiálu, dopravu výzisku na skládku a skládkovné.</t>
  </si>
  <si>
    <t>391384029</t>
  </si>
  <si>
    <t>Poznámka k souboru cen:_x000d_
1. V cenách jsou započteny náklady na demontáž upevňovadel, výměnu pražců, montáž upevňovadel a ošetření součástí mazivem. U nevystrojených a výhybkových pražců dřevěných vrtání otvorů pro vrtule. 2. V cenách nejsou obsaženy náklady na dodávku materiálu, dopravu výzisku na skládku a skládkovné.</t>
  </si>
  <si>
    <t>VP25+VP26</t>
  </si>
  <si>
    <t>37</t>
  </si>
  <si>
    <t>5906025050</t>
  </si>
  <si>
    <t>Výměna pražců po vyjmutí KR pražce dřevěné výhybkové délky přes 4 do 5 m. Poznámka: 1. V cenách jsou započteny náklady na demontáž upevňovadel, výměnu pražců, montáž upevňovadel a ošetření součástí mazivem. U nevystrojených a výhybkových pražců dřevěných vrtání otvorů pro vrtule.2. V cenách nejsou obsaženy náklady na dodávku materiálu, dopravu výzisku na skládku a skládkovné.</t>
  </si>
  <si>
    <t>-88113967</t>
  </si>
  <si>
    <t>VP44+VP45+VP46+VP47+VP48+VP49</t>
  </si>
  <si>
    <t>38</t>
  </si>
  <si>
    <t>5999005010</t>
  </si>
  <si>
    <t>Třídění spojovacích a upevňovacích součástí. Poznámka: 1. V cenách jsou započteny náklady na manipulaci, vytřídění a uložení materiálu na úložiště nebo do skladu.</t>
  </si>
  <si>
    <t>1721618355</t>
  </si>
  <si>
    <t xml:space="preserve">"odhad cca 20 kg PAB   " 25</t>
  </si>
  <si>
    <t>39</t>
  </si>
  <si>
    <t>5905050070</t>
  </si>
  <si>
    <t>Souvislá výměna KL se snesením KR koleje pražce betonové rozdělení "u". Poznámka: 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</si>
  <si>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760748634</t>
  </si>
  <si>
    <t>Poznámka k souboru cen:_x000d_
1. V cenách jsou započteny náklady na odtěžení KL, úpravu sklonu a zhutnění pláně, případné uložení geosyntetika, rozprostření a zhutnění vrstvy kameniva, zdvih KR, úpravu směrového a výškového uspořádání včetně měření mezních stavebních odchylek dle ČSN a technologických veličin a předání tištěných výstupů, úpravu KL do profilu, uložení výzisku na terén nebo jeho naložení na dopravní prostředek. 2. V cenách nejsou obsaženy náklady na vyjmutí a vložení KR, dodávku a doplnění kameniva, následnou úpravu směrového a výškového uspořádání, snížení KL pod patou kolejnice a dopravu výzisku na skládku a skládkovné.</t>
  </si>
  <si>
    <t>40</t>
  </si>
  <si>
    <t>5956140030</t>
  </si>
  <si>
    <t>Pražec betonový příčný vystrojený včetně kompletů tv. B 91S/2 (S)</t>
  </si>
  <si>
    <t>-1698041915</t>
  </si>
  <si>
    <t>Kolej_opravovaná/0,6*1000</t>
  </si>
  <si>
    <t>41</t>
  </si>
  <si>
    <t>5958131000</t>
  </si>
  <si>
    <t>Součásti upevňovací s antikorozní úpravou svěrka Skl 14</t>
  </si>
  <si>
    <t>1759437179</t>
  </si>
  <si>
    <t>15/0,6*4</t>
  </si>
  <si>
    <t>42</t>
  </si>
  <si>
    <t>5958131050</t>
  </si>
  <si>
    <t>Součásti upevňovací s antikorozní úpravou vrtule R1(145)</t>
  </si>
  <si>
    <t>1512540132</t>
  </si>
  <si>
    <t>43</t>
  </si>
  <si>
    <t>5958131080</t>
  </si>
  <si>
    <t>Součásti upevňovací s antikorozní úpravou podložka Uls 7</t>
  </si>
  <si>
    <t>2039487791</t>
  </si>
  <si>
    <t>44</t>
  </si>
  <si>
    <t>5957134010</t>
  </si>
  <si>
    <t>Lepený izolovaný styk tv. S49 s tepelně zpracovanou hlavou délky 3,60 m</t>
  </si>
  <si>
    <t>391876273</t>
  </si>
  <si>
    <t>45</t>
  </si>
  <si>
    <t>5905110020</t>
  </si>
  <si>
    <t>Snížení KL pod patou kolejnice ve výhybce. Poznámka: 1. V cenách jsou započteny náklady na snížení KL pod patrou kolejnice ručně vidlemi.2. V cenách nejsou obsaženy náklady na doplnění a dodávku kameniva.</t>
  </si>
  <si>
    <t>-316105312</t>
  </si>
  <si>
    <t>Poznámka k souboru cen:_x000d_
1. V cenách jsou započteny náklady na snížení KL pod patrou kolejnice ručně vidlemi. 2. V cenách nejsou obsaženy náklady na doplnění a dodávku kameniva.</t>
  </si>
  <si>
    <t>RD_výhybek*2</t>
  </si>
  <si>
    <t>46</t>
  </si>
  <si>
    <t>5906130400</t>
  </si>
  <si>
    <t>Montáž kolejového roštu v ose koleje pražce betonové vystrojené tv. S49 rozdělení "u". Poznámka: 1. V cenách jsou započteny náklady na vrtání pražců dřevěných nevystrojených, manipulaci a montáž KR.2. V cenách nejsou obsaženy náklady na dodávku materiálu.</t>
  </si>
  <si>
    <t>671182701</t>
  </si>
  <si>
    <t>Poznámka k souboru cen:_x000d_
1. V cenách jsou započteny náklady na vrtání pražců dřevěných nevystrojených, manipulaci a montáž KR. 2. V cenách nejsou obsaženy náklady na dodávku materiálu.</t>
  </si>
  <si>
    <t>47</t>
  </si>
  <si>
    <t>5906140080</t>
  </si>
  <si>
    <t>Demontáž kolejového roštu koleje v ose koleje pražce dřevěné tv. S49 rozdělení "d". Poznámka: 1. V cenách jsou započteny náklady na případné odstranění kameniva, rozebrání roštu do součástí, manipulaci, naložení výzisku na dopravní prostředek a uložení na úložišti.2. V cenách nejsou obsaženy náklady na dopravu a vytřídění.</t>
  </si>
  <si>
    <t>-133704348</t>
  </si>
  <si>
    <t>Poznámka k souboru cen:_x000d_
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</si>
  <si>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0,040</t>
  </si>
  <si>
    <t>48</t>
  </si>
  <si>
    <t>5906140247</t>
  </si>
  <si>
    <t>Demontáž kolejového roštu koleje v ose koleje pražce betonové tv. A rozdělení "d". Poznámka: 1. V cenách jsou započteny náklady na případné odstranění kameniva, rozebrání roštu do součástí, manipulaci, naložení výzisku na dopravní prostředek a uložení na úložišti.2. V cenách nejsou obsaženy náklady na dopravu a vytřídění.</t>
  </si>
  <si>
    <t>-134776712</t>
  </si>
  <si>
    <t>Kolej_opravovaná-PP_dřevo</t>
  </si>
  <si>
    <t>49</t>
  </si>
  <si>
    <t>5999005020</t>
  </si>
  <si>
    <t>Třídění pražců a kolejnicových podpor. Poznámka: 1. V cenách jsou započteny náklady na manipulaci, vytřídění a uložení materiálu na úložiště nebo do skladu.</t>
  </si>
  <si>
    <t>-2058014454</t>
  </si>
  <si>
    <t>OST</t>
  </si>
  <si>
    <t>Ostatní</t>
  </si>
  <si>
    <t>50</t>
  </si>
  <si>
    <t>7497351575</t>
  </si>
  <si>
    <t>Montáž přímého ukolejnění svorka se šroubem pro ukolejnění</t>
  </si>
  <si>
    <t>512</t>
  </si>
  <si>
    <t>1781178319</t>
  </si>
  <si>
    <t>51</t>
  </si>
  <si>
    <t>7499700100</t>
  </si>
  <si>
    <t>Konstrukční prvky trakčního vedení Svorka ukolejňovací</t>
  </si>
  <si>
    <t>256</t>
  </si>
  <si>
    <t>64</t>
  </si>
  <si>
    <t>-128353944</t>
  </si>
  <si>
    <t>52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</si>
  <si>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</si>
  <si>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</si>
  <si>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-110659310</t>
  </si>
  <si>
    <t>53</t>
  </si>
  <si>
    <t>9902200100</t>
  </si>
  <si>
    <t>Doprava dodávek zhotovitele, dodávek objednatele nebo výzisku mechanizací přes 3,5 t objemnějšího kusového materiálu do 10 km Poznámka: V cenách jsou započteny náklady přepravu materiálu ze skladů nebo skládek výrobce nebo dodavatele nebo z vlastních zásob objednatele na místo technologické manipulace včetně složení. Ceny jsou určeny i pro dopravu výzisku do skladu, úložiště nebo na skládku včetně vyložení. Ceny jsou určeny pro dopravu silničními i kolejovými vozidly. V ceně jsou započteny i náklady na zpáteční cestu dopravního prostředku. V případě, že vozidlo jede jednosměrně (okružně), uvažuje se poloviční vzdálenost z celkově ujeté trasy. Měrnou jednotkou je t přepravovaného materiálu.</t>
  </si>
  <si>
    <t>-1807950305</t>
  </si>
  <si>
    <t>"Výzisk"</t>
  </si>
  <si>
    <t>"Pražce SB5 už s namontovanou podkladnicí" 110*0,300</t>
  </si>
  <si>
    <t>PřejezdM</t>
  </si>
  <si>
    <t>Délka přejezdu</t>
  </si>
  <si>
    <t>13,2</t>
  </si>
  <si>
    <t>Demontáž_AB</t>
  </si>
  <si>
    <t>Demontáž asfaltobetonu</t>
  </si>
  <si>
    <t>85,8</t>
  </si>
  <si>
    <t>Montáž_AB</t>
  </si>
  <si>
    <t>Montáž nové vozovky z AB</t>
  </si>
  <si>
    <t>65,208</t>
  </si>
  <si>
    <t>AB_skládka</t>
  </si>
  <si>
    <t>Vytěžený AB na skládku</t>
  </si>
  <si>
    <t>53,539</t>
  </si>
  <si>
    <t>O2 - Oprava přejezdu P1929 v km 215,140</t>
  </si>
  <si>
    <t>Č21 - Oprava přejezdu P1929 v km 215,140 - konstrukce a povrch</t>
  </si>
  <si>
    <t>5963104035</t>
  </si>
  <si>
    <t>Přejezd železobetonový kompletní sestava</t>
  </si>
  <si>
    <t>-1294206134</t>
  </si>
  <si>
    <t>Poznámka k položce:
např. UNIS-1 s vnějšímí panely 1350*650</t>
  </si>
  <si>
    <t>5963146010</t>
  </si>
  <si>
    <t>Asfaltový beton ACL 16S 50/70 hrubozrnný-ložní vrstva</t>
  </si>
  <si>
    <t>553273325</t>
  </si>
  <si>
    <t>Montáž_AB*0,2*2,5</t>
  </si>
  <si>
    <t>5963146000</t>
  </si>
  <si>
    <t>Asfaltový beton ACO 11S 50/70 střednězrnný-obrusná vrstva</t>
  </si>
  <si>
    <t>2011649644</t>
  </si>
  <si>
    <t>Montáž_AB*0,04*2,5</t>
  </si>
  <si>
    <t>5963101020</t>
  </si>
  <si>
    <t>Železniční přejezdové konstrukce Přejezd celopryžový základový beton B 35, 30x45x150 cm</t>
  </si>
  <si>
    <t>Sborník UOŽI 01 2017</t>
  </si>
  <si>
    <t>-1159346052</t>
  </si>
  <si>
    <t>2*7</t>
  </si>
  <si>
    <t>5913070010</t>
  </si>
  <si>
    <t>Demontáž betonové přejezdové konstrukce část vnější a vnitřní bez závěrných zídek. Poznámka: 1. V cenách jsou započteny náklady na demontáž konstrukce a naložení na dopravní prostředek.</t>
  </si>
  <si>
    <t>-1004763856</t>
  </si>
  <si>
    <t>Poznámka k souboru cen:_x000d_
1. V cenách jsou započteny náklady na demontáž konstrukce a naložení na dopravní prostředek.</t>
  </si>
  <si>
    <t>Poznámka k položce:
demontáž před následným propracováním koleje</t>
  </si>
  <si>
    <t>5913075010</t>
  </si>
  <si>
    <t>Montáž betonové přejezdové konstrukce část vnější a vnitřní bez závěrných zídek. Poznámka: 1. V cenách jsou započteny náklady na montáž konstrukce.2. V cenách nejsou obsaženy náklady na dodávku materiálu.</t>
  </si>
  <si>
    <t>1915851970</t>
  </si>
  <si>
    <t>Poznámka k souboru cen:_x000d_
1. V cenách jsou započteny náklady na montáž konstrukce. 2. V cenách nejsou obsaženy náklady na dodávku materiálu.</t>
  </si>
  <si>
    <t>Poznámka k položce:
montáž po následném propracování koleje</t>
  </si>
  <si>
    <t>5913075030</t>
  </si>
  <si>
    <t>Montáž betonové přejezdové konstrukce část vnější a vnitřní včetně závěrných zídek. Poznámka: 1. V cenách jsou započteny náklady na montáž konstrukce.2. V cenách nejsou obsaženy náklady na dodávku materiálu.</t>
  </si>
  <si>
    <t>-916827138</t>
  </si>
  <si>
    <t>5913070020</t>
  </si>
  <si>
    <t>Demontáž betonové přejezdové konstrukce část vnitřní. Poznámka: 1. V cenách jsou započteny náklady na demontáž konstrukce a naložení na dopravní prostředek.</t>
  </si>
  <si>
    <t>-1279015036</t>
  </si>
  <si>
    <t>5913235030</t>
  </si>
  <si>
    <t>Dělení AB komunikace řezáním hloubky do 30 cm. Poznámka: 1. V cenách jsou započteny náklady na provedení úkolu.</t>
  </si>
  <si>
    <t>1614479591</t>
  </si>
  <si>
    <t>Poznámka k souboru cen:_x000d_
1. V cenách jsou započteny náklady na provedení úkolu.</t>
  </si>
  <si>
    <t xml:space="preserve">PřejezdM  "            ( řez směrem do města. mezi kolejemi se balí cela plocha  )" </t>
  </si>
  <si>
    <t>5913240030</t>
  </si>
  <si>
    <t>Odstranění AB komunikace odtěžením nebo frézováním hloubky do 30 cm. Poznámka: 1. V cenách jsou započteny náklady na odtěžení nebo frézování a naložení výzisku na dopravní prostředek.</t>
  </si>
  <si>
    <t>-400959645</t>
  </si>
  <si>
    <t>Poznámka k souboru cen:_x000d_
1. V cenách jsou započteny náklady na odtěžení nebo frézování a naložení výzisku na dopravní prostředek.</t>
  </si>
  <si>
    <t>PřejezdM*((4,75-1,5)+(4-0,75))</t>
  </si>
  <si>
    <t>5913255040</t>
  </si>
  <si>
    <t>Zřízení konstrukce vozovky asfaltobetonové s vrstvami 20 cm. Poznámka: 1. V cenách jsou započteny náklady na zřízení vozovky s živičným na podkladu ze stmelených vrstev a na manipulaci.2. V cenách nejsou obsaženy náklady na dodávku materiálu.</t>
  </si>
  <si>
    <t>-1180690285</t>
  </si>
  <si>
    <t>Poznámka k souboru cen:_x000d_
1. V cenách jsou započteny náklady na zřízení vozovky s živičným na podkladu ze stmelených vrstev a na manipulaci. 2. V cenách nejsou obsaženy náklady na dodávku materiálu.</t>
  </si>
  <si>
    <t xml:space="preserve">"Odchylně od popisu 0,24 m                 " Demontáž_AB-2*(0,650+0,130)*13,2  "                = odpočet na vnější panely 650 mm a závěrné zídky"</t>
  </si>
  <si>
    <t>9902100400</t>
  </si>
  <si>
    <t>Doprava dodávek zhotovitele, dodávek objednatele nebo výzisku mechanizací přes 3,5 t sypanin do 40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V případě, že vozidlo jede jednosměrně (okružně), uvažuje se poloviční vzdálenost z celkově ujeté trasy. Měrnou jednotkou je t přepravovaného materiálu.</t>
  </si>
  <si>
    <t>-1174592203</t>
  </si>
  <si>
    <t>Poznámka k položce:
vytěžený AB na skládku</t>
  </si>
  <si>
    <t>Demontáž_AB*0,24*2,6</t>
  </si>
  <si>
    <t>1325597679</t>
  </si>
  <si>
    <t>Nástupiště</t>
  </si>
  <si>
    <t>Odtěžení pruhu nástupiště</t>
  </si>
  <si>
    <t>85</t>
  </si>
  <si>
    <t>O3 - Doplnění druhé nástupištní hrany mezi 1. a 2.SK</t>
  </si>
  <si>
    <t>Č33 - Nástupištní hrana</t>
  </si>
  <si>
    <t>5913200120</t>
  </si>
  <si>
    <t>Demontáž dřevěné konstrukce přechodu část vnitřní. Poznámka: 1. V cenách jsou započteny náklady na demontáž a naložení na dopravní prostředek.</t>
  </si>
  <si>
    <t>619210658</t>
  </si>
  <si>
    <t>Poznámka k souboru cen:_x000d_
1. V cenách jsou započteny náklady na demontáž a naložení na dopravní prostředek.</t>
  </si>
  <si>
    <t>3*1,4*1,8</t>
  </si>
  <si>
    <t>5913205110</t>
  </si>
  <si>
    <t>Montáž dřevěné konstrukce přechodu část vnější a vnitřní. Poznámka: 1. V cenách jsou započteny náklady na montáž a manipulaci.2. V cenách nejsou obsaženy náklady na dodávku materiálu.</t>
  </si>
  <si>
    <t>-2051555924</t>
  </si>
  <si>
    <t>Poznámka k souboru cen:_x000d_
1. V cenách jsou započteny náklady na montáž a manipulaci. 2. V cenách nejsou obsaženy náklady na dodávku materiálu.</t>
  </si>
  <si>
    <t>3*(1,4+2*0,7)*1,8</t>
  </si>
  <si>
    <t>5963131000</t>
  </si>
  <si>
    <t>Přechod pro pěší dřevěný z fošen</t>
  </si>
  <si>
    <t>-1599895036</t>
  </si>
  <si>
    <t>3*1,8</t>
  </si>
  <si>
    <t>5914120015</t>
  </si>
  <si>
    <t>Demontáž nástupiště úrovňového sypaného v šíři 1 m. Poznámka: 1. V cenách jsou započteny náklady na snesení dílů i zásypu a jejich uložení na plochu nebo naložení na dopravní prostředek a uložení na úložišti.</t>
  </si>
  <si>
    <t>1387033666</t>
  </si>
  <si>
    <t>Poznámka k souboru cen:_x000d_
1. V cenách jsou započteny náklady na snesení dílů i zásypu a jejich uložení na plochu nebo naložení na dopravní prostředek a uložení na úložišti.</t>
  </si>
  <si>
    <t>5914130020</t>
  </si>
  <si>
    <t>Montáž nástupiště úrovňového hrana Tischer. Poznámka: 1. V cenách jsou započteny náklady na úpravu terénu, montáž a zásyp podle vzorového listu.2. V cenách nejsou obsaženy náklady na dodávku materiálu.</t>
  </si>
  <si>
    <t>-1785583662</t>
  </si>
  <si>
    <t>Poznámka k souboru cen:_x000d_
1. V cenách jsou započteny náklady na úpravu terénu, montáž a zásyp podle vzorového listu. 2. V cenách nejsou obsaženy náklady na dodávku materiálu.</t>
  </si>
  <si>
    <t>5955101014</t>
  </si>
  <si>
    <t>Kamenivo drcené štěrkodrť frakce 0/8</t>
  </si>
  <si>
    <t>1971580959</t>
  </si>
  <si>
    <t>85*1,5*0,05*1,7</t>
  </si>
  <si>
    <t>O4 - Zabezpečovací zařízení</t>
  </si>
  <si>
    <t>Č41 - Práce na zab.zař.</t>
  </si>
  <si>
    <t>7594105332</t>
  </si>
  <si>
    <t>Montáž lanového propojení kolejnicového na betonové pražce do 3,3 m - příčné nebo podélné propojení kolejnic přímých kolejí a na výhybkách; usazení pražců mezi souběžnými kolejemi nebo podél koleje; připevnění lanového propojení na pražce nebo montážní trámky</t>
  </si>
  <si>
    <t>198605269</t>
  </si>
  <si>
    <t>7594105344</t>
  </si>
  <si>
    <t>Montáž lanového propojení kolejnicového na betonové pražce do 30,0 m - příčné nebo podélné propojení kolejnic přímých kolejí a na výhybkách; usazení pražců mezi souběžnými kolejemi nebo podél koleje; připevnění lanového propojení na pražce nebo montážní trámky</t>
  </si>
  <si>
    <t>1233802552</t>
  </si>
  <si>
    <t>7594105390</t>
  </si>
  <si>
    <t>Montáž pražce nebo trámku pro upevnění lanového propojení - usazení pražce nebo trámku mezi koleje nebo podél koleje; připevnění lana k pražci nebo montážnímu trámku</t>
  </si>
  <si>
    <t>-1369785324</t>
  </si>
  <si>
    <t>7594107330</t>
  </si>
  <si>
    <t>Demontáž kolejnicového lanového propojení z betonových pražců</t>
  </si>
  <si>
    <t>2029762218</t>
  </si>
  <si>
    <t>7594205060</t>
  </si>
  <si>
    <t>Montáž stojánku kabelového na betonové pražce KSL - usazení kabelového stojánku do výkopu bez provedení zemních prací, propojení stojánku s kolejnicemi jednokolíkovými lanovými propojeními, připevnění lan k pražci a montážním trámkům, zatažení kabelu, proměření izolačního stavu. Bez zhotovení a zapojení kabelové formy</t>
  </si>
  <si>
    <t>-871982069</t>
  </si>
  <si>
    <t>7594207050</t>
  </si>
  <si>
    <t>Demontáž stojánku kabelového KSL, KSLP</t>
  </si>
  <si>
    <t>183515538</t>
  </si>
  <si>
    <t>O5 - Vedlejší rozpočtové náklady</t>
  </si>
  <si>
    <t>Č51 - VRN</t>
  </si>
  <si>
    <t>VRN - Vedlejší rozpočtové náklady</t>
  </si>
  <si>
    <t>011403000</t>
  </si>
  <si>
    <t>Průzkum výskytu škodlivin kontaminace kameniva ropnými látkami</t>
  </si>
  <si>
    <t>%</t>
  </si>
  <si>
    <t>251441359</t>
  </si>
  <si>
    <t>012002000</t>
  </si>
  <si>
    <t>Geodetické práce</t>
  </si>
  <si>
    <t>-1745439827</t>
  </si>
  <si>
    <t>013003004</t>
  </si>
  <si>
    <t>Projektové práce v rozsahu ZRN přes 5 do 20 mil. Kč</t>
  </si>
  <si>
    <t>1164625401</t>
  </si>
  <si>
    <t>030001000</t>
  </si>
  <si>
    <t>Zařízení a vybavení staveniště</t>
  </si>
  <si>
    <t>-1560735857</t>
  </si>
  <si>
    <t>040001000</t>
  </si>
  <si>
    <t>Inženýrská činnost</t>
  </si>
  <si>
    <t>527226153</t>
  </si>
  <si>
    <t>Poznámka k položce:
vytýčení sítí</t>
  </si>
  <si>
    <t>045002000</t>
  </si>
  <si>
    <t>Koordinační a kompletační činnost</t>
  </si>
  <si>
    <t>1811036784</t>
  </si>
  <si>
    <t>Poznámka k položce:
Organizační zajištění prací při zřizování a udržování koleje. Činnosti podle př. S3/2, zejména technologická příprava pořízení schématu a projednání postupu s ST, kontrola stavební připravenosti a řízení postupu prací, předání prací a dokladů objednateli.</t>
  </si>
  <si>
    <t>051002000</t>
  </si>
  <si>
    <t xml:space="preserve">Finanční náklady - pojistné </t>
  </si>
  <si>
    <t>-536811352</t>
  </si>
  <si>
    <t>072002011</t>
  </si>
  <si>
    <t>Výluka silničního provozu se zajištěním objížďky</t>
  </si>
  <si>
    <t>880673142</t>
  </si>
  <si>
    <t>RV342</t>
  </si>
  <si>
    <t>Organizační zajištění prací při zřizování a udržování BK klejí a výhybek</t>
  </si>
  <si>
    <t>-55010670</t>
  </si>
  <si>
    <t>(214,495 - 215,190)*-1000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</si>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</sst>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9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3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3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12" fillId="0" borderId="5" xfId="0" applyFont="1" applyBorder="1" applyAlignment="1"/>
    <xf numFmtId="0" fontId="12" fillId="0" borderId="18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9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  <protection locked="0"/>
    </xf>
    <xf numFmtId="0" fontId="42" fillId="0" borderId="29" xfId="0" applyFont="1" applyBorder="1" applyAlignment="1">
      <alignment vertical="center" wrapText="1"/>
      <protection locked="0"/>
    </xf>
    <xf numFmtId="0" fontId="42" fillId="0" borderId="30" xfId="0" applyFont="1" applyBorder="1" applyAlignment="1">
      <alignment vertical="center" wrapText="1"/>
      <protection locked="0"/>
    </xf>
    <xf numFmtId="0" fontId="42" fillId="0" borderId="31" xfId="0" applyFont="1" applyBorder="1" applyAlignment="1">
      <alignment vertical="center" wrapText="1"/>
      <protection locked="0"/>
    </xf>
    <xf numFmtId="0" fontId="42" fillId="0" borderId="32" xfId="0" applyFont="1" applyBorder="1" applyAlignment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2" fillId="0" borderId="33" xfId="0" applyFont="1" applyBorder="1" applyAlignment="1">
      <alignment horizontal="center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horizontal="left" wrapText="1"/>
      <protection locked="0"/>
    </xf>
    <xf numFmtId="0" fontId="42" fillId="0" borderId="33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 wrapText="1"/>
      <protection locked="0"/>
    </xf>
    <xf numFmtId="0" fontId="45" fillId="0" borderId="1" xfId="0" applyFont="1" applyBorder="1" applyAlignment="1">
      <alignment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49" fontId="45" fillId="0" borderId="1" xfId="0" applyNumberFormat="1" applyFont="1" applyBorder="1" applyAlignment="1">
      <alignment horizontal="left" vertical="center" wrapText="1"/>
      <protection locked="0"/>
    </xf>
    <xf numFmtId="49" fontId="45" fillId="0" borderId="1" xfId="0" applyNumberFormat="1" applyFont="1" applyBorder="1" applyAlignment="1">
      <alignment vertical="center" wrapText="1"/>
      <protection locked="0"/>
    </xf>
    <xf numFmtId="0" fontId="42" fillId="0" borderId="35" xfId="0" applyFont="1" applyBorder="1" applyAlignment="1">
      <alignment vertical="center" wrapText="1"/>
      <protection locked="0"/>
    </xf>
    <xf numFmtId="0" fontId="46" fillId="0" borderId="34" xfId="0" applyFont="1" applyBorder="1" applyAlignment="1">
      <alignment vertical="center" wrapText="1"/>
      <protection locked="0"/>
    </xf>
    <xf numFmtId="0" fontId="42" fillId="0" borderId="36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top"/>
      <protection locked="0"/>
    </xf>
    <xf numFmtId="0" fontId="42" fillId="0" borderId="0" xfId="0" applyFont="1" applyAlignment="1">
      <alignment vertical="top"/>
      <protection locked="0"/>
    </xf>
    <xf numFmtId="0" fontId="42" fillId="0" borderId="29" xfId="0" applyFont="1" applyBorder="1" applyAlignment="1">
      <alignment horizontal="left" vertical="center"/>
      <protection locked="0"/>
    </xf>
    <xf numFmtId="0" fontId="42" fillId="0" borderId="30" xfId="0" applyFont="1" applyBorder="1" applyAlignment="1">
      <alignment horizontal="left" vertical="center"/>
      <protection locked="0"/>
    </xf>
    <xf numFmtId="0" fontId="42" fillId="0" borderId="31" xfId="0" applyFont="1" applyBorder="1" applyAlignment="1">
      <alignment horizontal="left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7" fillId="0" borderId="0" xfId="0" applyFont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center" vertical="center"/>
      <protection locked="0"/>
    </xf>
    <xf numFmtId="0" fontId="47" fillId="0" borderId="34" xfId="0" applyFont="1" applyBorder="1" applyAlignment="1">
      <alignment horizontal="left" vertical="center"/>
      <protection locked="0"/>
    </xf>
    <xf numFmtId="0" fontId="48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5" fillId="0" borderId="1" xfId="0" applyFont="1" applyBorder="1" applyAlignment="1">
      <alignment horizontal="center" vertical="center"/>
      <protection locked="0"/>
    </xf>
    <xf numFmtId="0" fontId="45" fillId="0" borderId="32" xfId="0" applyFont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left" vertical="center"/>
      <protection locked="0"/>
    </xf>
    <xf numFmtId="0" fontId="45" fillId="0" borderId="1" xfId="0" applyFont="1" applyFill="1" applyBorder="1" applyAlignment="1">
      <alignment horizontal="center" vertical="center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center" vertical="center" wrapText="1"/>
      <protection locked="0"/>
    </xf>
    <xf numFmtId="0" fontId="42" fillId="0" borderId="29" xfId="0" applyFont="1" applyBorder="1" applyAlignment="1">
      <alignment horizontal="left" vertical="center" wrapText="1"/>
      <protection locked="0"/>
    </xf>
    <xf numFmtId="0" fontId="42" fillId="0" borderId="30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7" fillId="0" borderId="32" xfId="0" applyFont="1" applyBorder="1" applyAlignment="1">
      <alignment horizontal="left" vertical="center" wrapText="1"/>
      <protection locked="0"/>
    </xf>
    <xf numFmtId="0" fontId="47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/>
      <protection locked="0"/>
    </xf>
    <xf numFmtId="0" fontId="45" fillId="0" borderId="35" xfId="0" applyFont="1" applyBorder="1" applyAlignment="1">
      <alignment horizontal="left" vertical="center" wrapText="1"/>
      <protection locked="0"/>
    </xf>
    <xf numFmtId="0" fontId="45" fillId="0" borderId="34" xfId="0" applyFont="1" applyBorder="1" applyAlignment="1">
      <alignment horizontal="left" vertical="center" wrapText="1"/>
      <protection locked="0"/>
    </xf>
    <xf numFmtId="0" fontId="45" fillId="0" borderId="36" xfId="0" applyFont="1" applyBorder="1" applyAlignment="1">
      <alignment horizontal="left" vertical="center" wrapText="1"/>
      <protection locked="0"/>
    </xf>
    <xf numFmtId="0" fontId="45" fillId="0" borderId="1" xfId="0" applyFont="1" applyBorder="1" applyAlignment="1">
      <alignment horizontal="left" vertical="top"/>
      <protection locked="0"/>
    </xf>
    <xf numFmtId="0" fontId="45" fillId="0" borderId="1" xfId="0" applyFont="1" applyBorder="1" applyAlignment="1">
      <alignment horizontal="center" vertical="top"/>
      <protection locked="0"/>
    </xf>
    <xf numFmtId="0" fontId="45" fillId="0" borderId="35" xfId="0" applyFont="1" applyBorder="1" applyAlignment="1">
      <alignment horizontal="left" vertical="center"/>
      <protection locked="0"/>
    </xf>
    <xf numFmtId="0" fontId="45" fillId="0" borderId="36" xfId="0" applyFont="1" applyBorder="1" applyAlignment="1">
      <alignment horizontal="left" vertical="center"/>
      <protection locked="0"/>
    </xf>
    <xf numFmtId="0" fontId="47" fillId="0" borderId="0" xfId="0" applyFont="1" applyAlignment="1">
      <alignment vertical="center"/>
      <protection locked="0"/>
    </xf>
    <xf numFmtId="0" fontId="44" fillId="0" borderId="1" xfId="0" applyFont="1" applyBorder="1" applyAlignment="1">
      <alignment vertical="center"/>
      <protection locked="0"/>
    </xf>
    <xf numFmtId="0" fontId="47" fillId="0" borderId="34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5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4" fillId="0" borderId="34" xfId="0" applyFont="1" applyBorder="1" applyAlignment="1">
      <alignment horizontal="left"/>
      <protection locked="0"/>
    </xf>
    <xf numFmtId="0" fontId="47" fillId="0" borderId="34" xfId="0" applyFont="1" applyBorder="1" applyAlignment="1">
      <protection locked="0"/>
    </xf>
    <xf numFmtId="0" fontId="42" fillId="0" borderId="32" xfId="0" applyFont="1" applyBorder="1" applyAlignment="1">
      <alignment vertical="top"/>
      <protection locked="0"/>
    </xf>
    <xf numFmtId="0" fontId="42" fillId="0" borderId="33" xfId="0" applyFont="1" applyBorder="1" applyAlignment="1">
      <alignment vertical="top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35" xfId="0" applyFont="1" applyBorder="1" applyAlignment="1">
      <alignment vertical="top"/>
      <protection locked="0"/>
    </xf>
    <xf numFmtId="0" fontId="42" fillId="0" borderId="34" xfId="0" applyFont="1" applyBorder="1" applyAlignment="1">
      <alignment vertical="top"/>
      <protection locked="0"/>
    </xf>
    <xf numFmtId="0" fontId="42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20</v>
      </c>
    </row>
    <row r="7" ht="14.4" customHeight="1">
      <c r="B7" s="29"/>
      <c r="C7" s="30"/>
      <c r="D7" s="41" t="s">
        <v>21</v>
      </c>
      <c r="E7" s="30"/>
      <c r="F7" s="30"/>
      <c r="G7" s="30"/>
      <c r="H7" s="30"/>
      <c r="I7" s="30"/>
      <c r="J7" s="30"/>
      <c r="K7" s="36" t="s">
        <v>22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23</v>
      </c>
      <c r="AL7" s="30"/>
      <c r="AM7" s="30"/>
      <c r="AN7" s="36" t="s">
        <v>24</v>
      </c>
      <c r="AO7" s="30"/>
      <c r="AP7" s="30"/>
      <c r="AQ7" s="32"/>
      <c r="BE7" s="40"/>
      <c r="BS7" s="25" t="s">
        <v>25</v>
      </c>
    </row>
    <row r="8" ht="14.4" customHeight="1">
      <c r="B8" s="29"/>
      <c r="C8" s="30"/>
      <c r="D8" s="41" t="s">
        <v>26</v>
      </c>
      <c r="E8" s="30"/>
      <c r="F8" s="30"/>
      <c r="G8" s="30"/>
      <c r="H8" s="30"/>
      <c r="I8" s="30"/>
      <c r="J8" s="30"/>
      <c r="K8" s="36" t="s">
        <v>27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28</v>
      </c>
      <c r="AL8" s="30"/>
      <c r="AM8" s="30"/>
      <c r="AN8" s="42" t="s">
        <v>29</v>
      </c>
      <c r="AO8" s="30"/>
      <c r="AP8" s="30"/>
      <c r="AQ8" s="32"/>
      <c r="BE8" s="40"/>
      <c r="BS8" s="25" t="s">
        <v>30</v>
      </c>
    </row>
    <row r="9" ht="29.28" customHeight="1">
      <c r="B9" s="29"/>
      <c r="C9" s="30"/>
      <c r="D9" s="35" t="s">
        <v>31</v>
      </c>
      <c r="E9" s="30"/>
      <c r="F9" s="30"/>
      <c r="G9" s="30"/>
      <c r="H9" s="30"/>
      <c r="I9" s="30"/>
      <c r="J9" s="30"/>
      <c r="K9" s="43" t="s">
        <v>32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5" t="s">
        <v>33</v>
      </c>
      <c r="AL9" s="30"/>
      <c r="AM9" s="30"/>
      <c r="AN9" s="43" t="s">
        <v>34</v>
      </c>
      <c r="AO9" s="30"/>
      <c r="AP9" s="30"/>
      <c r="AQ9" s="32"/>
      <c r="BE9" s="40"/>
      <c r="BS9" s="25" t="s">
        <v>35</v>
      </c>
    </row>
    <row r="10" ht="14.4" customHeight="1">
      <c r="B10" s="29"/>
      <c r="C10" s="30"/>
      <c r="D10" s="41" t="s">
        <v>36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37</v>
      </c>
      <c r="AL10" s="30"/>
      <c r="AM10" s="30"/>
      <c r="AN10" s="36" t="s">
        <v>38</v>
      </c>
      <c r="AO10" s="30"/>
      <c r="AP10" s="30"/>
      <c r="AQ10" s="32"/>
      <c r="BE10" s="40"/>
      <c r="BS10" s="25" t="s">
        <v>20</v>
      </c>
    </row>
    <row r="11" ht="18.48" customHeight="1">
      <c r="B11" s="29"/>
      <c r="C11" s="30"/>
      <c r="D11" s="30"/>
      <c r="E11" s="36" t="s">
        <v>39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40</v>
      </c>
      <c r="AL11" s="30"/>
      <c r="AM11" s="30"/>
      <c r="AN11" s="36" t="s">
        <v>41</v>
      </c>
      <c r="AO11" s="30"/>
      <c r="AP11" s="30"/>
      <c r="AQ11" s="32"/>
      <c r="BE11" s="40"/>
      <c r="BS11" s="25" t="s">
        <v>20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20</v>
      </c>
    </row>
    <row r="13" ht="14.4" customHeight="1">
      <c r="B13" s="29"/>
      <c r="C13" s="30"/>
      <c r="D13" s="41" t="s">
        <v>42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37</v>
      </c>
      <c r="AL13" s="30"/>
      <c r="AM13" s="30"/>
      <c r="AN13" s="44" t="s">
        <v>43</v>
      </c>
      <c r="AO13" s="30"/>
      <c r="AP13" s="30"/>
      <c r="AQ13" s="32"/>
      <c r="BE13" s="40"/>
      <c r="BS13" s="25" t="s">
        <v>20</v>
      </c>
    </row>
    <row r="14">
      <c r="B14" s="29"/>
      <c r="C14" s="30"/>
      <c r="D14" s="30"/>
      <c r="E14" s="44" t="s">
        <v>43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1" t="s">
        <v>40</v>
      </c>
      <c r="AL14" s="30"/>
      <c r="AM14" s="30"/>
      <c r="AN14" s="44" t="s">
        <v>43</v>
      </c>
      <c r="AO14" s="30"/>
      <c r="AP14" s="30"/>
      <c r="AQ14" s="32"/>
      <c r="BE14" s="40"/>
      <c r="BS14" s="25" t="s">
        <v>20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44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37</v>
      </c>
      <c r="AL16" s="30"/>
      <c r="AM16" s="30"/>
      <c r="AN16" s="36" t="s">
        <v>45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46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40</v>
      </c>
      <c r="AL17" s="30"/>
      <c r="AM17" s="30"/>
      <c r="AN17" s="36" t="s">
        <v>45</v>
      </c>
      <c r="AO17" s="30"/>
      <c r="AP17" s="30"/>
      <c r="AQ17" s="32"/>
      <c r="BE17" s="40"/>
      <c r="BS17" s="25" t="s">
        <v>47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48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57" customHeight="1">
      <c r="B20" s="29"/>
      <c r="C20" s="30"/>
      <c r="D20" s="30"/>
      <c r="E20" s="46" t="s">
        <v>49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0"/>
      <c r="AQ22" s="32"/>
      <c r="BE22" s="40"/>
    </row>
    <row r="23" s="1" customFormat="1" ht="25.92" customHeight="1">
      <c r="B23" s="48"/>
      <c r="C23" s="49"/>
      <c r="D23" s="50" t="s">
        <v>50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ROUND(AG51,2)</f>
        <v>0</v>
      </c>
      <c r="AL23" s="51"/>
      <c r="AM23" s="51"/>
      <c r="AN23" s="51"/>
      <c r="AO23" s="51"/>
      <c r="AP23" s="49"/>
      <c r="AQ23" s="53"/>
      <c r="BE23" s="4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0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51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52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53</v>
      </c>
      <c r="AL25" s="54"/>
      <c r="AM25" s="54"/>
      <c r="AN25" s="54"/>
      <c r="AO25" s="54"/>
      <c r="AP25" s="49"/>
      <c r="AQ25" s="53"/>
      <c r="BE25" s="40"/>
    </row>
    <row r="26" hidden="1" s="2" customFormat="1" ht="14.4" customHeight="1">
      <c r="B26" s="55"/>
      <c r="C26" s="56"/>
      <c r="D26" s="57" t="s">
        <v>54</v>
      </c>
      <c r="E26" s="56"/>
      <c r="F26" s="57" t="s">
        <v>55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ROUND(AZ51,2)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0"/>
    </row>
    <row r="27" hidden="1" s="2" customFormat="1" ht="14.4" customHeight="1">
      <c r="B27" s="55"/>
      <c r="C27" s="56"/>
      <c r="D27" s="56"/>
      <c r="E27" s="56"/>
      <c r="F27" s="57" t="s">
        <v>56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ROUND(BA51,2)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0"/>
    </row>
    <row r="28" s="2" customFormat="1" ht="14.4" customHeight="1">
      <c r="B28" s="55"/>
      <c r="C28" s="56"/>
      <c r="D28" s="57" t="s">
        <v>54</v>
      </c>
      <c r="E28" s="56"/>
      <c r="F28" s="57" t="s">
        <v>57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ROUND(BB51,2)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0"/>
    </row>
    <row r="29" s="2" customFormat="1" ht="14.4" customHeight="1">
      <c r="B29" s="55"/>
      <c r="C29" s="56"/>
      <c r="D29" s="56"/>
      <c r="E29" s="56"/>
      <c r="F29" s="57" t="s">
        <v>58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ROUND(BC51,2)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0"/>
    </row>
    <row r="30" hidden="1" s="2" customFormat="1" ht="14.4" customHeight="1">
      <c r="B30" s="55"/>
      <c r="C30" s="56"/>
      <c r="D30" s="56"/>
      <c r="E30" s="56"/>
      <c r="F30" s="57" t="s">
        <v>59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ROUND(BD51,2)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0"/>
    </row>
    <row r="32" s="1" customFormat="1" ht="25.92" customHeight="1">
      <c r="B32" s="48"/>
      <c r="C32" s="61"/>
      <c r="D32" s="62" t="s">
        <v>60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61</v>
      </c>
      <c r="U32" s="63"/>
      <c r="V32" s="63"/>
      <c r="W32" s="63"/>
      <c r="X32" s="65" t="s">
        <v>62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0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63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65018126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TSO 2.SK v ŽST Postoloprty ( změna č_1 po prohlídce staveniště )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26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>Postoloprty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28</v>
      </c>
      <c r="AJ44" s="76"/>
      <c r="AK44" s="76"/>
      <c r="AL44" s="76"/>
      <c r="AM44" s="87" t="str">
        <f>IF(AN8= "","",AN8)</f>
        <v>3. 10. 2018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36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SŽDC s.o., OŘ UNL, ST Most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44</v>
      </c>
      <c r="AJ46" s="76"/>
      <c r="AK46" s="76"/>
      <c r="AL46" s="76"/>
      <c r="AM46" s="79" t="str">
        <f>IF(E17="","",E17)</f>
        <v xml:space="preserve"> </v>
      </c>
      <c r="AN46" s="79"/>
      <c r="AO46" s="79"/>
      <c r="AP46" s="79"/>
      <c r="AQ46" s="76"/>
      <c r="AR46" s="74"/>
      <c r="AS46" s="88" t="s">
        <v>64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42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65</v>
      </c>
      <c r="D49" s="99"/>
      <c r="E49" s="99"/>
      <c r="F49" s="99"/>
      <c r="G49" s="99"/>
      <c r="H49" s="100"/>
      <c r="I49" s="101" t="s">
        <v>66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67</v>
      </c>
      <c r="AH49" s="99"/>
      <c r="AI49" s="99"/>
      <c r="AJ49" s="99"/>
      <c r="AK49" s="99"/>
      <c r="AL49" s="99"/>
      <c r="AM49" s="99"/>
      <c r="AN49" s="101" t="s">
        <v>68</v>
      </c>
      <c r="AO49" s="99"/>
      <c r="AP49" s="99"/>
      <c r="AQ49" s="103" t="s">
        <v>69</v>
      </c>
      <c r="AR49" s="74"/>
      <c r="AS49" s="104" t="s">
        <v>70</v>
      </c>
      <c r="AT49" s="105" t="s">
        <v>71</v>
      </c>
      <c r="AU49" s="105" t="s">
        <v>72</v>
      </c>
      <c r="AV49" s="105" t="s">
        <v>73</v>
      </c>
      <c r="AW49" s="105" t="s">
        <v>74</v>
      </c>
      <c r="AX49" s="105" t="s">
        <v>75</v>
      </c>
      <c r="AY49" s="105" t="s">
        <v>76</v>
      </c>
      <c r="AZ49" s="105" t="s">
        <v>77</v>
      </c>
      <c r="BA49" s="105" t="s">
        <v>78</v>
      </c>
      <c r="BB49" s="105" t="s">
        <v>79</v>
      </c>
      <c r="BC49" s="105" t="s">
        <v>80</v>
      </c>
      <c r="BD49" s="106" t="s">
        <v>81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82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ROUND(AG52+AG54+AG56+AG58+AG60,2)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45</v>
      </c>
      <c r="AR51" s="85"/>
      <c r="AS51" s="115">
        <f>ROUND(AS52+AS54+AS56+AS58+AS60,2)</f>
        <v>0</v>
      </c>
      <c r="AT51" s="116">
        <f>ROUND(SUM(AV51:AW51),2)</f>
        <v>0</v>
      </c>
      <c r="AU51" s="117">
        <f>ROUND(AU52+AU54+AU56+AU58+AU60,5)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ROUND(AZ52+AZ54+AZ56+AZ58+AZ60,2)</f>
        <v>0</v>
      </c>
      <c r="BA51" s="116">
        <f>ROUND(BA52+BA54+BA56+BA58+BA60,2)</f>
        <v>0</v>
      </c>
      <c r="BB51" s="116">
        <f>ROUND(BB52+BB54+BB56+BB58+BB60,2)</f>
        <v>0</v>
      </c>
      <c r="BC51" s="116">
        <f>ROUND(BC52+BC54+BC56+BC58+BC60,2)</f>
        <v>0</v>
      </c>
      <c r="BD51" s="118">
        <f>ROUND(BD52+BD54+BD56+BD58+BD60,2)</f>
        <v>0</v>
      </c>
      <c r="BS51" s="119" t="s">
        <v>83</v>
      </c>
      <c r="BT51" s="119" t="s">
        <v>84</v>
      </c>
      <c r="BU51" s="120" t="s">
        <v>85</v>
      </c>
      <c r="BV51" s="119" t="s">
        <v>86</v>
      </c>
      <c r="BW51" s="119" t="s">
        <v>7</v>
      </c>
      <c r="BX51" s="119" t="s">
        <v>87</v>
      </c>
      <c r="CL51" s="119" t="s">
        <v>22</v>
      </c>
    </row>
    <row r="52" s="5" customFormat="1" ht="31.5" customHeight="1">
      <c r="B52" s="121"/>
      <c r="C52" s="122"/>
      <c r="D52" s="123" t="s">
        <v>88</v>
      </c>
      <c r="E52" s="123"/>
      <c r="F52" s="123"/>
      <c r="G52" s="123"/>
      <c r="H52" s="123"/>
      <c r="I52" s="124"/>
      <c r="J52" s="123" t="s">
        <v>89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ROUND(AG53,2)</f>
        <v>0</v>
      </c>
      <c r="AH52" s="124"/>
      <c r="AI52" s="124"/>
      <c r="AJ52" s="124"/>
      <c r="AK52" s="124"/>
      <c r="AL52" s="124"/>
      <c r="AM52" s="124"/>
      <c r="AN52" s="126">
        <f>SUM(AG52,AT52)</f>
        <v>0</v>
      </c>
      <c r="AO52" s="124"/>
      <c r="AP52" s="124"/>
      <c r="AQ52" s="127" t="s">
        <v>90</v>
      </c>
      <c r="AR52" s="128"/>
      <c r="AS52" s="129">
        <f>ROUND(AS53,2)</f>
        <v>0</v>
      </c>
      <c r="AT52" s="130">
        <f>ROUND(SUM(AV52:AW52),2)</f>
        <v>0</v>
      </c>
      <c r="AU52" s="131">
        <f>ROUND(AU53,5)</f>
        <v>0</v>
      </c>
      <c r="AV52" s="130">
        <f>ROUND(AZ52*L26,2)</f>
        <v>0</v>
      </c>
      <c r="AW52" s="130">
        <f>ROUND(BA52*L27,2)</f>
        <v>0</v>
      </c>
      <c r="AX52" s="130">
        <f>ROUND(BB52*L26,2)</f>
        <v>0</v>
      </c>
      <c r="AY52" s="130">
        <f>ROUND(BC52*L27,2)</f>
        <v>0</v>
      </c>
      <c r="AZ52" s="130">
        <f>ROUND(AZ53,2)</f>
        <v>0</v>
      </c>
      <c r="BA52" s="130">
        <f>ROUND(BA53,2)</f>
        <v>0</v>
      </c>
      <c r="BB52" s="130">
        <f>ROUND(BB53,2)</f>
        <v>0</v>
      </c>
      <c r="BC52" s="130">
        <f>ROUND(BC53,2)</f>
        <v>0</v>
      </c>
      <c r="BD52" s="132">
        <f>ROUND(BD53,2)</f>
        <v>0</v>
      </c>
      <c r="BS52" s="133" t="s">
        <v>83</v>
      </c>
      <c r="BT52" s="133" t="s">
        <v>25</v>
      </c>
      <c r="BU52" s="133" t="s">
        <v>85</v>
      </c>
      <c r="BV52" s="133" t="s">
        <v>86</v>
      </c>
      <c r="BW52" s="133" t="s">
        <v>91</v>
      </c>
      <c r="BX52" s="133" t="s">
        <v>7</v>
      </c>
      <c r="CL52" s="133" t="s">
        <v>45</v>
      </c>
      <c r="CM52" s="133" t="s">
        <v>92</v>
      </c>
    </row>
    <row r="53" s="6" customFormat="1" ht="16.5" customHeight="1">
      <c r="A53" s="134" t="s">
        <v>93</v>
      </c>
      <c r="B53" s="135"/>
      <c r="C53" s="136"/>
      <c r="D53" s="136"/>
      <c r="E53" s="137" t="s">
        <v>94</v>
      </c>
      <c r="F53" s="137"/>
      <c r="G53" s="137"/>
      <c r="H53" s="137"/>
      <c r="I53" s="137"/>
      <c r="J53" s="136"/>
      <c r="K53" s="137" t="s">
        <v>95</v>
      </c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>
        <f>'Č11 - TSO 2. SK'!J29</f>
        <v>0</v>
      </c>
      <c r="AH53" s="136"/>
      <c r="AI53" s="136"/>
      <c r="AJ53" s="136"/>
      <c r="AK53" s="136"/>
      <c r="AL53" s="136"/>
      <c r="AM53" s="136"/>
      <c r="AN53" s="138">
        <f>SUM(AG53,AT53)</f>
        <v>0</v>
      </c>
      <c r="AO53" s="136"/>
      <c r="AP53" s="136"/>
      <c r="AQ53" s="139" t="s">
        <v>96</v>
      </c>
      <c r="AR53" s="140"/>
      <c r="AS53" s="141">
        <v>0</v>
      </c>
      <c r="AT53" s="142">
        <f>ROUND(SUM(AV53:AW53),2)</f>
        <v>0</v>
      </c>
      <c r="AU53" s="143">
        <f>'Č11 - TSO 2. SK'!P85</f>
        <v>0</v>
      </c>
      <c r="AV53" s="142">
        <f>'Č11 - TSO 2. SK'!J32</f>
        <v>0</v>
      </c>
      <c r="AW53" s="142">
        <f>'Č11 - TSO 2. SK'!J33</f>
        <v>0</v>
      </c>
      <c r="AX53" s="142">
        <f>'Č11 - TSO 2. SK'!J34</f>
        <v>0</v>
      </c>
      <c r="AY53" s="142">
        <f>'Č11 - TSO 2. SK'!J35</f>
        <v>0</v>
      </c>
      <c r="AZ53" s="142">
        <f>'Č11 - TSO 2. SK'!F32</f>
        <v>0</v>
      </c>
      <c r="BA53" s="142">
        <f>'Č11 - TSO 2. SK'!F33</f>
        <v>0</v>
      </c>
      <c r="BB53" s="142">
        <f>'Č11 - TSO 2. SK'!F34</f>
        <v>0</v>
      </c>
      <c r="BC53" s="142">
        <f>'Č11 - TSO 2. SK'!F35</f>
        <v>0</v>
      </c>
      <c r="BD53" s="144">
        <f>'Č11 - TSO 2. SK'!F36</f>
        <v>0</v>
      </c>
      <c r="BT53" s="145" t="s">
        <v>92</v>
      </c>
      <c r="BV53" s="145" t="s">
        <v>86</v>
      </c>
      <c r="BW53" s="145" t="s">
        <v>97</v>
      </c>
      <c r="BX53" s="145" t="s">
        <v>91</v>
      </c>
      <c r="CL53" s="145" t="s">
        <v>45</v>
      </c>
    </row>
    <row r="54" s="5" customFormat="1" ht="31.5" customHeight="1">
      <c r="B54" s="121"/>
      <c r="C54" s="122"/>
      <c r="D54" s="123" t="s">
        <v>98</v>
      </c>
      <c r="E54" s="123"/>
      <c r="F54" s="123"/>
      <c r="G54" s="123"/>
      <c r="H54" s="123"/>
      <c r="I54" s="124"/>
      <c r="J54" s="123" t="s">
        <v>99</v>
      </c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5">
        <f>ROUND(AG55,2)</f>
        <v>0</v>
      </c>
      <c r="AH54" s="124"/>
      <c r="AI54" s="124"/>
      <c r="AJ54" s="124"/>
      <c r="AK54" s="124"/>
      <c r="AL54" s="124"/>
      <c r="AM54" s="124"/>
      <c r="AN54" s="126">
        <f>SUM(AG54,AT54)</f>
        <v>0</v>
      </c>
      <c r="AO54" s="124"/>
      <c r="AP54" s="124"/>
      <c r="AQ54" s="127" t="s">
        <v>90</v>
      </c>
      <c r="AR54" s="128"/>
      <c r="AS54" s="129">
        <f>ROUND(AS55,2)</f>
        <v>0</v>
      </c>
      <c r="AT54" s="130">
        <f>ROUND(SUM(AV54:AW54),2)</f>
        <v>0</v>
      </c>
      <c r="AU54" s="131">
        <f>ROUND(AU55,5)</f>
        <v>0</v>
      </c>
      <c r="AV54" s="130">
        <f>ROUND(AZ54*L26,2)</f>
        <v>0</v>
      </c>
      <c r="AW54" s="130">
        <f>ROUND(BA54*L27,2)</f>
        <v>0</v>
      </c>
      <c r="AX54" s="130">
        <f>ROUND(BB54*L26,2)</f>
        <v>0</v>
      </c>
      <c r="AY54" s="130">
        <f>ROUND(BC54*L27,2)</f>
        <v>0</v>
      </c>
      <c r="AZ54" s="130">
        <f>ROUND(AZ55,2)</f>
        <v>0</v>
      </c>
      <c r="BA54" s="130">
        <f>ROUND(BA55,2)</f>
        <v>0</v>
      </c>
      <c r="BB54" s="130">
        <f>ROUND(BB55,2)</f>
        <v>0</v>
      </c>
      <c r="BC54" s="130">
        <f>ROUND(BC55,2)</f>
        <v>0</v>
      </c>
      <c r="BD54" s="132">
        <f>ROUND(BD55,2)</f>
        <v>0</v>
      </c>
      <c r="BS54" s="133" t="s">
        <v>83</v>
      </c>
      <c r="BT54" s="133" t="s">
        <v>25</v>
      </c>
      <c r="BU54" s="133" t="s">
        <v>85</v>
      </c>
      <c r="BV54" s="133" t="s">
        <v>86</v>
      </c>
      <c r="BW54" s="133" t="s">
        <v>100</v>
      </c>
      <c r="BX54" s="133" t="s">
        <v>7</v>
      </c>
      <c r="CL54" s="133" t="s">
        <v>101</v>
      </c>
      <c r="CM54" s="133" t="s">
        <v>92</v>
      </c>
    </row>
    <row r="55" s="6" customFormat="1" ht="28.5" customHeight="1">
      <c r="A55" s="134" t="s">
        <v>93</v>
      </c>
      <c r="B55" s="135"/>
      <c r="C55" s="136"/>
      <c r="D55" s="136"/>
      <c r="E55" s="137" t="s">
        <v>102</v>
      </c>
      <c r="F55" s="137"/>
      <c r="G55" s="137"/>
      <c r="H55" s="137"/>
      <c r="I55" s="137"/>
      <c r="J55" s="136"/>
      <c r="K55" s="137" t="s">
        <v>103</v>
      </c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8">
        <f>'Č21 - Oprava přejezdu P19...'!J29</f>
        <v>0</v>
      </c>
      <c r="AH55" s="136"/>
      <c r="AI55" s="136"/>
      <c r="AJ55" s="136"/>
      <c r="AK55" s="136"/>
      <c r="AL55" s="136"/>
      <c r="AM55" s="136"/>
      <c r="AN55" s="138">
        <f>SUM(AG55,AT55)</f>
        <v>0</v>
      </c>
      <c r="AO55" s="136"/>
      <c r="AP55" s="136"/>
      <c r="AQ55" s="139" t="s">
        <v>96</v>
      </c>
      <c r="AR55" s="140"/>
      <c r="AS55" s="141">
        <v>0</v>
      </c>
      <c r="AT55" s="142">
        <f>ROUND(SUM(AV55:AW55),2)</f>
        <v>0</v>
      </c>
      <c r="AU55" s="143">
        <f>'Č21 - Oprava přejezdu P19...'!P85</f>
        <v>0</v>
      </c>
      <c r="AV55" s="142">
        <f>'Č21 - Oprava přejezdu P19...'!J32</f>
        <v>0</v>
      </c>
      <c r="AW55" s="142">
        <f>'Č21 - Oprava přejezdu P19...'!J33</f>
        <v>0</v>
      </c>
      <c r="AX55" s="142">
        <f>'Č21 - Oprava přejezdu P19...'!J34</f>
        <v>0</v>
      </c>
      <c r="AY55" s="142">
        <f>'Č21 - Oprava přejezdu P19...'!J35</f>
        <v>0</v>
      </c>
      <c r="AZ55" s="142">
        <f>'Č21 - Oprava přejezdu P19...'!F32</f>
        <v>0</v>
      </c>
      <c r="BA55" s="142">
        <f>'Č21 - Oprava přejezdu P19...'!F33</f>
        <v>0</v>
      </c>
      <c r="BB55" s="142">
        <f>'Č21 - Oprava přejezdu P19...'!F34</f>
        <v>0</v>
      </c>
      <c r="BC55" s="142">
        <f>'Č21 - Oprava přejezdu P19...'!F35</f>
        <v>0</v>
      </c>
      <c r="BD55" s="144">
        <f>'Č21 - Oprava přejezdu P19...'!F36</f>
        <v>0</v>
      </c>
      <c r="BT55" s="145" t="s">
        <v>92</v>
      </c>
      <c r="BV55" s="145" t="s">
        <v>86</v>
      </c>
      <c r="BW55" s="145" t="s">
        <v>104</v>
      </c>
      <c r="BX55" s="145" t="s">
        <v>100</v>
      </c>
      <c r="CL55" s="145" t="s">
        <v>101</v>
      </c>
    </row>
    <row r="56" s="5" customFormat="1" ht="31.5" customHeight="1">
      <c r="B56" s="121"/>
      <c r="C56" s="122"/>
      <c r="D56" s="123" t="s">
        <v>105</v>
      </c>
      <c r="E56" s="123"/>
      <c r="F56" s="123"/>
      <c r="G56" s="123"/>
      <c r="H56" s="123"/>
      <c r="I56" s="124"/>
      <c r="J56" s="123" t="s">
        <v>106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5">
        <f>ROUND(AG57,2)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90</v>
      </c>
      <c r="AR56" s="128"/>
      <c r="AS56" s="129">
        <f>ROUND(AS57,2)</f>
        <v>0</v>
      </c>
      <c r="AT56" s="130">
        <f>ROUND(SUM(AV56:AW56),2)</f>
        <v>0</v>
      </c>
      <c r="AU56" s="131">
        <f>ROUND(AU57,5)</f>
        <v>0</v>
      </c>
      <c r="AV56" s="130">
        <f>ROUND(AZ56*L26,2)</f>
        <v>0</v>
      </c>
      <c r="AW56" s="130">
        <f>ROUND(BA56*L27,2)</f>
        <v>0</v>
      </c>
      <c r="AX56" s="130">
        <f>ROUND(BB56*L26,2)</f>
        <v>0</v>
      </c>
      <c r="AY56" s="130">
        <f>ROUND(BC56*L27,2)</f>
        <v>0</v>
      </c>
      <c r="AZ56" s="130">
        <f>ROUND(AZ57,2)</f>
        <v>0</v>
      </c>
      <c r="BA56" s="130">
        <f>ROUND(BA57,2)</f>
        <v>0</v>
      </c>
      <c r="BB56" s="130">
        <f>ROUND(BB57,2)</f>
        <v>0</v>
      </c>
      <c r="BC56" s="130">
        <f>ROUND(BC57,2)</f>
        <v>0</v>
      </c>
      <c r="BD56" s="132">
        <f>ROUND(BD57,2)</f>
        <v>0</v>
      </c>
      <c r="BS56" s="133" t="s">
        <v>83</v>
      </c>
      <c r="BT56" s="133" t="s">
        <v>25</v>
      </c>
      <c r="BU56" s="133" t="s">
        <v>85</v>
      </c>
      <c r="BV56" s="133" t="s">
        <v>86</v>
      </c>
      <c r="BW56" s="133" t="s">
        <v>107</v>
      </c>
      <c r="BX56" s="133" t="s">
        <v>7</v>
      </c>
      <c r="CL56" s="133" t="s">
        <v>22</v>
      </c>
      <c r="CM56" s="133" t="s">
        <v>92</v>
      </c>
    </row>
    <row r="57" s="6" customFormat="1" ht="16.5" customHeight="1">
      <c r="A57" s="134" t="s">
        <v>93</v>
      </c>
      <c r="B57" s="135"/>
      <c r="C57" s="136"/>
      <c r="D57" s="136"/>
      <c r="E57" s="137" t="s">
        <v>108</v>
      </c>
      <c r="F57" s="137"/>
      <c r="G57" s="137"/>
      <c r="H57" s="137"/>
      <c r="I57" s="137"/>
      <c r="J57" s="136"/>
      <c r="K57" s="137" t="s">
        <v>109</v>
      </c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8">
        <f>'Č33 - Nástupištní hrana'!J29</f>
        <v>0</v>
      </c>
      <c r="AH57" s="136"/>
      <c r="AI57" s="136"/>
      <c r="AJ57" s="136"/>
      <c r="AK57" s="136"/>
      <c r="AL57" s="136"/>
      <c r="AM57" s="136"/>
      <c r="AN57" s="138">
        <f>SUM(AG57,AT57)</f>
        <v>0</v>
      </c>
      <c r="AO57" s="136"/>
      <c r="AP57" s="136"/>
      <c r="AQ57" s="139" t="s">
        <v>96</v>
      </c>
      <c r="AR57" s="140"/>
      <c r="AS57" s="141">
        <v>0</v>
      </c>
      <c r="AT57" s="142">
        <f>ROUND(SUM(AV57:AW57),2)</f>
        <v>0</v>
      </c>
      <c r="AU57" s="143">
        <f>'Č33 - Nástupištní hrana'!P84</f>
        <v>0</v>
      </c>
      <c r="AV57" s="142">
        <f>'Č33 - Nástupištní hrana'!J32</f>
        <v>0</v>
      </c>
      <c r="AW57" s="142">
        <f>'Č33 - Nástupištní hrana'!J33</f>
        <v>0</v>
      </c>
      <c r="AX57" s="142">
        <f>'Č33 - Nástupištní hrana'!J34</f>
        <v>0</v>
      </c>
      <c r="AY57" s="142">
        <f>'Č33 - Nástupištní hrana'!J35</f>
        <v>0</v>
      </c>
      <c r="AZ57" s="142">
        <f>'Č33 - Nástupištní hrana'!F32</f>
        <v>0</v>
      </c>
      <c r="BA57" s="142">
        <f>'Č33 - Nástupištní hrana'!F33</f>
        <v>0</v>
      </c>
      <c r="BB57" s="142">
        <f>'Č33 - Nástupištní hrana'!F34</f>
        <v>0</v>
      </c>
      <c r="BC57" s="142">
        <f>'Č33 - Nástupištní hrana'!F35</f>
        <v>0</v>
      </c>
      <c r="BD57" s="144">
        <f>'Č33 - Nástupištní hrana'!F36</f>
        <v>0</v>
      </c>
      <c r="BT57" s="145" t="s">
        <v>92</v>
      </c>
      <c r="BV57" s="145" t="s">
        <v>86</v>
      </c>
      <c r="BW57" s="145" t="s">
        <v>110</v>
      </c>
      <c r="BX57" s="145" t="s">
        <v>107</v>
      </c>
      <c r="CL57" s="145" t="s">
        <v>22</v>
      </c>
    </row>
    <row r="58" s="5" customFormat="1" ht="16.5" customHeight="1">
      <c r="B58" s="121"/>
      <c r="C58" s="122"/>
      <c r="D58" s="123" t="s">
        <v>111</v>
      </c>
      <c r="E58" s="123"/>
      <c r="F58" s="123"/>
      <c r="G58" s="123"/>
      <c r="H58" s="123"/>
      <c r="I58" s="124"/>
      <c r="J58" s="123" t="s">
        <v>112</v>
      </c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5">
        <f>ROUND(AG59,2)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90</v>
      </c>
      <c r="AR58" s="128"/>
      <c r="AS58" s="129">
        <f>ROUND(AS59,2)</f>
        <v>0</v>
      </c>
      <c r="AT58" s="130">
        <f>ROUND(SUM(AV58:AW58),2)</f>
        <v>0</v>
      </c>
      <c r="AU58" s="131">
        <f>ROUND(AU59,5)</f>
        <v>0</v>
      </c>
      <c r="AV58" s="130">
        <f>ROUND(AZ58*L26,2)</f>
        <v>0</v>
      </c>
      <c r="AW58" s="130">
        <f>ROUND(BA58*L27,2)</f>
        <v>0</v>
      </c>
      <c r="AX58" s="130">
        <f>ROUND(BB58*L26,2)</f>
        <v>0</v>
      </c>
      <c r="AY58" s="130">
        <f>ROUND(BC58*L27,2)</f>
        <v>0</v>
      </c>
      <c r="AZ58" s="130">
        <f>ROUND(AZ59,2)</f>
        <v>0</v>
      </c>
      <c r="BA58" s="130">
        <f>ROUND(BA59,2)</f>
        <v>0</v>
      </c>
      <c r="BB58" s="130">
        <f>ROUND(BB59,2)</f>
        <v>0</v>
      </c>
      <c r="BC58" s="130">
        <f>ROUND(BC59,2)</f>
        <v>0</v>
      </c>
      <c r="BD58" s="132">
        <f>ROUND(BD59,2)</f>
        <v>0</v>
      </c>
      <c r="BS58" s="133" t="s">
        <v>83</v>
      </c>
      <c r="BT58" s="133" t="s">
        <v>25</v>
      </c>
      <c r="BU58" s="133" t="s">
        <v>85</v>
      </c>
      <c r="BV58" s="133" t="s">
        <v>86</v>
      </c>
      <c r="BW58" s="133" t="s">
        <v>113</v>
      </c>
      <c r="BX58" s="133" t="s">
        <v>7</v>
      </c>
      <c r="CL58" s="133" t="s">
        <v>45</v>
      </c>
      <c r="CM58" s="133" t="s">
        <v>92</v>
      </c>
    </row>
    <row r="59" s="6" customFormat="1" ht="16.5" customHeight="1">
      <c r="A59" s="134" t="s">
        <v>93</v>
      </c>
      <c r="B59" s="135"/>
      <c r="C59" s="136"/>
      <c r="D59" s="136"/>
      <c r="E59" s="137" t="s">
        <v>114</v>
      </c>
      <c r="F59" s="137"/>
      <c r="G59" s="137"/>
      <c r="H59" s="137"/>
      <c r="I59" s="137"/>
      <c r="J59" s="136"/>
      <c r="K59" s="137" t="s">
        <v>115</v>
      </c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>
        <f>'Č41 - Práce na zab.zař.'!J29</f>
        <v>0</v>
      </c>
      <c r="AH59" s="136"/>
      <c r="AI59" s="136"/>
      <c r="AJ59" s="136"/>
      <c r="AK59" s="136"/>
      <c r="AL59" s="136"/>
      <c r="AM59" s="136"/>
      <c r="AN59" s="138">
        <f>SUM(AG59,AT59)</f>
        <v>0</v>
      </c>
      <c r="AO59" s="136"/>
      <c r="AP59" s="136"/>
      <c r="AQ59" s="139" t="s">
        <v>96</v>
      </c>
      <c r="AR59" s="140"/>
      <c r="AS59" s="141">
        <v>0</v>
      </c>
      <c r="AT59" s="142">
        <f>ROUND(SUM(AV59:AW59),2)</f>
        <v>0</v>
      </c>
      <c r="AU59" s="143">
        <f>'Č41 - Práce na zab.zař.'!P83</f>
        <v>0</v>
      </c>
      <c r="AV59" s="142">
        <f>'Č41 - Práce na zab.zař.'!J32</f>
        <v>0</v>
      </c>
      <c r="AW59" s="142">
        <f>'Č41 - Práce na zab.zař.'!J33</f>
        <v>0</v>
      </c>
      <c r="AX59" s="142">
        <f>'Č41 - Práce na zab.zař.'!J34</f>
        <v>0</v>
      </c>
      <c r="AY59" s="142">
        <f>'Č41 - Práce na zab.zař.'!J35</f>
        <v>0</v>
      </c>
      <c r="AZ59" s="142">
        <f>'Č41 - Práce na zab.zař.'!F32</f>
        <v>0</v>
      </c>
      <c r="BA59" s="142">
        <f>'Č41 - Práce na zab.zař.'!F33</f>
        <v>0</v>
      </c>
      <c r="BB59" s="142">
        <f>'Č41 - Práce na zab.zař.'!F34</f>
        <v>0</v>
      </c>
      <c r="BC59" s="142">
        <f>'Č41 - Práce na zab.zař.'!F35</f>
        <v>0</v>
      </c>
      <c r="BD59" s="144">
        <f>'Č41 - Práce na zab.zař.'!F36</f>
        <v>0</v>
      </c>
      <c r="BT59" s="145" t="s">
        <v>92</v>
      </c>
      <c r="BV59" s="145" t="s">
        <v>86</v>
      </c>
      <c r="BW59" s="145" t="s">
        <v>116</v>
      </c>
      <c r="BX59" s="145" t="s">
        <v>113</v>
      </c>
      <c r="CL59" s="145" t="s">
        <v>45</v>
      </c>
    </row>
    <row r="60" s="5" customFormat="1" ht="16.5" customHeight="1">
      <c r="B60" s="121"/>
      <c r="C60" s="122"/>
      <c r="D60" s="123" t="s">
        <v>117</v>
      </c>
      <c r="E60" s="123"/>
      <c r="F60" s="123"/>
      <c r="G60" s="123"/>
      <c r="H60" s="123"/>
      <c r="I60" s="124"/>
      <c r="J60" s="123" t="s">
        <v>118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5">
        <f>ROUND(AG61,2)</f>
        <v>0</v>
      </c>
      <c r="AH60" s="124"/>
      <c r="AI60" s="124"/>
      <c r="AJ60" s="124"/>
      <c r="AK60" s="124"/>
      <c r="AL60" s="124"/>
      <c r="AM60" s="124"/>
      <c r="AN60" s="126">
        <f>SUM(AG60,AT60)</f>
        <v>0</v>
      </c>
      <c r="AO60" s="124"/>
      <c r="AP60" s="124"/>
      <c r="AQ60" s="127" t="s">
        <v>90</v>
      </c>
      <c r="AR60" s="128"/>
      <c r="AS60" s="129">
        <f>ROUND(AS61,2)</f>
        <v>0</v>
      </c>
      <c r="AT60" s="130">
        <f>ROUND(SUM(AV60:AW60),2)</f>
        <v>0</v>
      </c>
      <c r="AU60" s="131">
        <f>ROUND(AU61,5)</f>
        <v>0</v>
      </c>
      <c r="AV60" s="130">
        <f>ROUND(AZ60*L26,2)</f>
        <v>0</v>
      </c>
      <c r="AW60" s="130">
        <f>ROUND(BA60*L27,2)</f>
        <v>0</v>
      </c>
      <c r="AX60" s="130">
        <f>ROUND(BB60*L26,2)</f>
        <v>0</v>
      </c>
      <c r="AY60" s="130">
        <f>ROUND(BC60*L27,2)</f>
        <v>0</v>
      </c>
      <c r="AZ60" s="130">
        <f>ROUND(AZ61,2)</f>
        <v>0</v>
      </c>
      <c r="BA60" s="130">
        <f>ROUND(BA61,2)</f>
        <v>0</v>
      </c>
      <c r="BB60" s="130">
        <f>ROUND(BB61,2)</f>
        <v>0</v>
      </c>
      <c r="BC60" s="130">
        <f>ROUND(BC61,2)</f>
        <v>0</v>
      </c>
      <c r="BD60" s="132">
        <f>ROUND(BD61,2)</f>
        <v>0</v>
      </c>
      <c r="BS60" s="133" t="s">
        <v>83</v>
      </c>
      <c r="BT60" s="133" t="s">
        <v>25</v>
      </c>
      <c r="BU60" s="133" t="s">
        <v>85</v>
      </c>
      <c r="BV60" s="133" t="s">
        <v>86</v>
      </c>
      <c r="BW60" s="133" t="s">
        <v>119</v>
      </c>
      <c r="BX60" s="133" t="s">
        <v>7</v>
      </c>
      <c r="CL60" s="133" t="s">
        <v>45</v>
      </c>
      <c r="CM60" s="133" t="s">
        <v>92</v>
      </c>
    </row>
    <row r="61" s="6" customFormat="1" ht="16.5" customHeight="1">
      <c r="A61" s="134" t="s">
        <v>93</v>
      </c>
      <c r="B61" s="135"/>
      <c r="C61" s="136"/>
      <c r="D61" s="136"/>
      <c r="E61" s="137" t="s">
        <v>120</v>
      </c>
      <c r="F61" s="137"/>
      <c r="G61" s="137"/>
      <c r="H61" s="137"/>
      <c r="I61" s="137"/>
      <c r="J61" s="136"/>
      <c r="K61" s="137" t="s">
        <v>121</v>
      </c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8">
        <f>'Č51 - VRN'!J29</f>
        <v>0</v>
      </c>
      <c r="AH61" s="136"/>
      <c r="AI61" s="136"/>
      <c r="AJ61" s="136"/>
      <c r="AK61" s="136"/>
      <c r="AL61" s="136"/>
      <c r="AM61" s="136"/>
      <c r="AN61" s="138">
        <f>SUM(AG61,AT61)</f>
        <v>0</v>
      </c>
      <c r="AO61" s="136"/>
      <c r="AP61" s="136"/>
      <c r="AQ61" s="139" t="s">
        <v>96</v>
      </c>
      <c r="AR61" s="140"/>
      <c r="AS61" s="146">
        <v>0</v>
      </c>
      <c r="AT61" s="147">
        <f>ROUND(SUM(AV61:AW61),2)</f>
        <v>0</v>
      </c>
      <c r="AU61" s="148">
        <f>'Č51 - VRN'!P83</f>
        <v>0</v>
      </c>
      <c r="AV61" s="147">
        <f>'Č51 - VRN'!J32</f>
        <v>0</v>
      </c>
      <c r="AW61" s="147">
        <f>'Č51 - VRN'!J33</f>
        <v>0</v>
      </c>
      <c r="AX61" s="147">
        <f>'Č51 - VRN'!J34</f>
        <v>0</v>
      </c>
      <c r="AY61" s="147">
        <f>'Č51 - VRN'!J35</f>
        <v>0</v>
      </c>
      <c r="AZ61" s="147">
        <f>'Č51 - VRN'!F32</f>
        <v>0</v>
      </c>
      <c r="BA61" s="147">
        <f>'Č51 - VRN'!F33</f>
        <v>0</v>
      </c>
      <c r="BB61" s="147">
        <f>'Č51 - VRN'!F34</f>
        <v>0</v>
      </c>
      <c r="BC61" s="147">
        <f>'Č51 - VRN'!F35</f>
        <v>0</v>
      </c>
      <c r="BD61" s="149">
        <f>'Č51 - VRN'!F36</f>
        <v>0</v>
      </c>
      <c r="BT61" s="145" t="s">
        <v>92</v>
      </c>
      <c r="BV61" s="145" t="s">
        <v>86</v>
      </c>
      <c r="BW61" s="145" t="s">
        <v>122</v>
      </c>
      <c r="BX61" s="145" t="s">
        <v>119</v>
      </c>
      <c r="CL61" s="145" t="s">
        <v>45</v>
      </c>
    </row>
    <row r="62" s="1" customFormat="1" ht="30" customHeight="1">
      <c r="B62" s="48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4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4"/>
    </row>
  </sheetData>
  <sheetProtection sheet="1" formatColumns="0" formatRows="0" objects="1" scenarios="1" spinCount="100000" saltValue="3uDc1XBilENmoE9nxlD2KzqU9hhpn3+1q6QcO71cPKw3RDX3l1G3uvzya5TmQRxKFotV73LM3maRgpVzT0tx6w==" hashValue="AIlogXMtBeZ3FKinIBST7c4CNqP7fST5EjLrfCRI6C0/gWmxrC1U/OL7KOaVvWwQRsroFueGrAIsBBepEsP2zQ==" algorithmName="SHA-512" password="CC35"/>
  <mergeCells count="7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Č11 - TSO 2. SK'!C2" display="/"/>
    <hyperlink ref="A55" location="'Č21 - Oprava přejezdu P19...'!C2" display="/"/>
    <hyperlink ref="A57" location="'Č33 - Nástupištní hrana'!C2" display="/"/>
    <hyperlink ref="A59" location="'Č41 - Práce na zab.zař.'!C2" display="/"/>
    <hyperlink ref="A61" location="'Č51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123</v>
      </c>
      <c r="G1" s="153" t="s">
        <v>124</v>
      </c>
      <c r="H1" s="153"/>
      <c r="I1" s="154"/>
      <c r="J1" s="153" t="s">
        <v>125</v>
      </c>
      <c r="K1" s="152" t="s">
        <v>126</v>
      </c>
      <c r="L1" s="153" t="s">
        <v>127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97</v>
      </c>
      <c r="AZ2" s="155" t="s">
        <v>128</v>
      </c>
      <c r="BA2" s="155" t="s">
        <v>129</v>
      </c>
      <c r="BB2" s="155" t="s">
        <v>130</v>
      </c>
      <c r="BC2" s="155" t="s">
        <v>131</v>
      </c>
      <c r="BD2" s="155" t="s">
        <v>92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92</v>
      </c>
      <c r="AZ3" s="155" t="s">
        <v>132</v>
      </c>
      <c r="BA3" s="155" t="s">
        <v>133</v>
      </c>
      <c r="BB3" s="155" t="s">
        <v>134</v>
      </c>
      <c r="BC3" s="155" t="s">
        <v>135</v>
      </c>
      <c r="BD3" s="155" t="s">
        <v>92</v>
      </c>
    </row>
    <row r="4" ht="36.96" customHeight="1">
      <c r="B4" s="29"/>
      <c r="C4" s="30"/>
      <c r="D4" s="31" t="s">
        <v>136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47</v>
      </c>
      <c r="AZ4" s="155" t="s">
        <v>137</v>
      </c>
      <c r="BA4" s="155" t="s">
        <v>138</v>
      </c>
      <c r="BB4" s="155" t="s">
        <v>130</v>
      </c>
      <c r="BC4" s="155" t="s">
        <v>139</v>
      </c>
      <c r="BD4" s="155" t="s">
        <v>92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  <c r="AZ5" s="155" t="s">
        <v>140</v>
      </c>
      <c r="BA5" s="155" t="s">
        <v>141</v>
      </c>
      <c r="BB5" s="155" t="s">
        <v>130</v>
      </c>
      <c r="BC5" s="155" t="s">
        <v>142</v>
      </c>
      <c r="BD5" s="155" t="s">
        <v>92</v>
      </c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  <c r="AZ6" s="155" t="s">
        <v>143</v>
      </c>
      <c r="BA6" s="155" t="s">
        <v>144</v>
      </c>
      <c r="BB6" s="155" t="s">
        <v>145</v>
      </c>
      <c r="BC6" s="155" t="s">
        <v>146</v>
      </c>
      <c r="BD6" s="155" t="s">
        <v>92</v>
      </c>
    </row>
    <row r="7" ht="16.5" customHeight="1">
      <c r="B7" s="29"/>
      <c r="C7" s="30"/>
      <c r="D7" s="30"/>
      <c r="E7" s="158" t="str">
        <f>'Rekapitulace zakázky'!K6</f>
        <v>TSO 2.SK v ŽST Postoloprty ( změna č_1 po prohlídce staveniště )</v>
      </c>
      <c r="F7" s="41"/>
      <c r="G7" s="41"/>
      <c r="H7" s="41"/>
      <c r="I7" s="157"/>
      <c r="J7" s="30"/>
      <c r="K7" s="32"/>
      <c r="AZ7" s="155" t="s">
        <v>147</v>
      </c>
      <c r="BA7" s="155" t="s">
        <v>148</v>
      </c>
      <c r="BB7" s="155" t="s">
        <v>145</v>
      </c>
      <c r="BC7" s="155" t="s">
        <v>149</v>
      </c>
      <c r="BD7" s="155" t="s">
        <v>92</v>
      </c>
    </row>
    <row r="8">
      <c r="B8" s="29"/>
      <c r="C8" s="30"/>
      <c r="D8" s="41" t="s">
        <v>150</v>
      </c>
      <c r="E8" s="30"/>
      <c r="F8" s="30"/>
      <c r="G8" s="30"/>
      <c r="H8" s="30"/>
      <c r="I8" s="157"/>
      <c r="J8" s="30"/>
      <c r="K8" s="32"/>
      <c r="AZ8" s="155" t="s">
        <v>151</v>
      </c>
      <c r="BA8" s="155" t="s">
        <v>152</v>
      </c>
      <c r="BB8" s="155" t="s">
        <v>145</v>
      </c>
      <c r="BC8" s="155" t="s">
        <v>153</v>
      </c>
      <c r="BD8" s="155" t="s">
        <v>92</v>
      </c>
    </row>
    <row r="9" s="1" customFormat="1" ht="16.5" customHeight="1">
      <c r="B9" s="48"/>
      <c r="C9" s="49"/>
      <c r="D9" s="49"/>
      <c r="E9" s="158" t="s">
        <v>154</v>
      </c>
      <c r="F9" s="49"/>
      <c r="G9" s="49"/>
      <c r="H9" s="49"/>
      <c r="I9" s="159"/>
      <c r="J9" s="49"/>
      <c r="K9" s="53"/>
      <c r="AZ9" s="155" t="s">
        <v>155</v>
      </c>
      <c r="BA9" s="155" t="s">
        <v>156</v>
      </c>
      <c r="BB9" s="155" t="s">
        <v>157</v>
      </c>
      <c r="BC9" s="155" t="s">
        <v>158</v>
      </c>
      <c r="BD9" s="155" t="s">
        <v>92</v>
      </c>
    </row>
    <row r="10" s="1" customFormat="1">
      <c r="B10" s="48"/>
      <c r="C10" s="49"/>
      <c r="D10" s="41" t="s">
        <v>159</v>
      </c>
      <c r="E10" s="49"/>
      <c r="F10" s="49"/>
      <c r="G10" s="49"/>
      <c r="H10" s="49"/>
      <c r="I10" s="159"/>
      <c r="J10" s="49"/>
      <c r="K10" s="53"/>
      <c r="AZ10" s="155" t="s">
        <v>160</v>
      </c>
      <c r="BA10" s="155" t="s">
        <v>161</v>
      </c>
      <c r="BB10" s="155" t="s">
        <v>162</v>
      </c>
      <c r="BC10" s="155" t="s">
        <v>35</v>
      </c>
      <c r="BD10" s="155" t="s">
        <v>92</v>
      </c>
    </row>
    <row r="11" s="1" customFormat="1" ht="36.96" customHeight="1">
      <c r="B11" s="48"/>
      <c r="C11" s="49"/>
      <c r="D11" s="49"/>
      <c r="E11" s="160" t="s">
        <v>163</v>
      </c>
      <c r="F11" s="49"/>
      <c r="G11" s="49"/>
      <c r="H11" s="49"/>
      <c r="I11" s="159"/>
      <c r="J11" s="49"/>
      <c r="K11" s="53"/>
      <c r="AZ11" s="155" t="s">
        <v>164</v>
      </c>
      <c r="BA11" s="155" t="s">
        <v>45</v>
      </c>
      <c r="BB11" s="155" t="s">
        <v>162</v>
      </c>
      <c r="BC11" s="155" t="s">
        <v>165</v>
      </c>
      <c r="BD11" s="155" t="s">
        <v>92</v>
      </c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  <c r="AZ12" s="155" t="s">
        <v>166</v>
      </c>
      <c r="BA12" s="155" t="s">
        <v>167</v>
      </c>
      <c r="BB12" s="155" t="s">
        <v>162</v>
      </c>
      <c r="BC12" s="155" t="s">
        <v>92</v>
      </c>
      <c r="BD12" s="155" t="s">
        <v>92</v>
      </c>
    </row>
    <row r="13" s="1" customFormat="1" ht="14.4" customHeight="1">
      <c r="B13" s="48"/>
      <c r="C13" s="49"/>
      <c r="D13" s="41" t="s">
        <v>21</v>
      </c>
      <c r="E13" s="49"/>
      <c r="F13" s="36" t="s">
        <v>45</v>
      </c>
      <c r="G13" s="49"/>
      <c r="H13" s="49"/>
      <c r="I13" s="161" t="s">
        <v>23</v>
      </c>
      <c r="J13" s="36" t="s">
        <v>45</v>
      </c>
      <c r="K13" s="53"/>
      <c r="AZ13" s="155" t="s">
        <v>168</v>
      </c>
      <c r="BA13" s="155" t="s">
        <v>45</v>
      </c>
      <c r="BB13" s="155" t="s">
        <v>45</v>
      </c>
      <c r="BC13" s="155" t="s">
        <v>169</v>
      </c>
      <c r="BD13" s="155" t="s">
        <v>92</v>
      </c>
    </row>
    <row r="14" s="1" customFormat="1" ht="14.4" customHeight="1">
      <c r="B14" s="48"/>
      <c r="C14" s="49"/>
      <c r="D14" s="41" t="s">
        <v>26</v>
      </c>
      <c r="E14" s="49"/>
      <c r="F14" s="36" t="s">
        <v>27</v>
      </c>
      <c r="G14" s="49"/>
      <c r="H14" s="49"/>
      <c r="I14" s="161" t="s">
        <v>28</v>
      </c>
      <c r="J14" s="162" t="str">
        <f>'Rekapitulace zakázky'!AN8</f>
        <v>3. 10. 2018</v>
      </c>
      <c r="K14" s="53"/>
      <c r="AZ14" s="155" t="s">
        <v>170</v>
      </c>
      <c r="BA14" s="155" t="s">
        <v>45</v>
      </c>
      <c r="BB14" s="155" t="s">
        <v>45</v>
      </c>
      <c r="BC14" s="155" t="s">
        <v>171</v>
      </c>
      <c r="BD14" s="155" t="s">
        <v>92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  <c r="AZ15" s="155" t="s">
        <v>172</v>
      </c>
      <c r="BA15" s="155" t="s">
        <v>45</v>
      </c>
      <c r="BB15" s="155" t="s">
        <v>45</v>
      </c>
      <c r="BC15" s="155" t="s">
        <v>173</v>
      </c>
      <c r="BD15" s="155" t="s">
        <v>92</v>
      </c>
    </row>
    <row r="16" s="1" customFormat="1" ht="14.4" customHeight="1">
      <c r="B16" s="48"/>
      <c r="C16" s="49"/>
      <c r="D16" s="41" t="s">
        <v>36</v>
      </c>
      <c r="E16" s="49"/>
      <c r="F16" s="49"/>
      <c r="G16" s="49"/>
      <c r="H16" s="49"/>
      <c r="I16" s="161" t="s">
        <v>37</v>
      </c>
      <c r="J16" s="36" t="s">
        <v>38</v>
      </c>
      <c r="K16" s="53"/>
      <c r="AZ16" s="155" t="s">
        <v>174</v>
      </c>
      <c r="BA16" s="155" t="s">
        <v>45</v>
      </c>
      <c r="BB16" s="155" t="s">
        <v>45</v>
      </c>
      <c r="BC16" s="155" t="s">
        <v>173</v>
      </c>
      <c r="BD16" s="155" t="s">
        <v>92</v>
      </c>
    </row>
    <row r="17" s="1" customFormat="1" ht="18" customHeight="1">
      <c r="B17" s="48"/>
      <c r="C17" s="49"/>
      <c r="D17" s="49"/>
      <c r="E17" s="36" t="s">
        <v>39</v>
      </c>
      <c r="F17" s="49"/>
      <c r="G17" s="49"/>
      <c r="H17" s="49"/>
      <c r="I17" s="161" t="s">
        <v>40</v>
      </c>
      <c r="J17" s="36" t="s">
        <v>41</v>
      </c>
      <c r="K17" s="53"/>
      <c r="AZ17" s="155" t="s">
        <v>175</v>
      </c>
      <c r="BA17" s="155" t="s">
        <v>45</v>
      </c>
      <c r="BB17" s="155" t="s">
        <v>45</v>
      </c>
      <c r="BC17" s="155" t="s">
        <v>92</v>
      </c>
      <c r="BD17" s="155" t="s">
        <v>92</v>
      </c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  <c r="AZ18" s="155" t="s">
        <v>176</v>
      </c>
      <c r="BA18" s="155" t="s">
        <v>45</v>
      </c>
      <c r="BB18" s="155" t="s">
        <v>45</v>
      </c>
      <c r="BC18" s="155" t="s">
        <v>177</v>
      </c>
      <c r="BD18" s="155" t="s">
        <v>92</v>
      </c>
    </row>
    <row r="19" s="1" customFormat="1" ht="14.4" customHeight="1">
      <c r="B19" s="48"/>
      <c r="C19" s="49"/>
      <c r="D19" s="41" t="s">
        <v>42</v>
      </c>
      <c r="E19" s="49"/>
      <c r="F19" s="49"/>
      <c r="G19" s="49"/>
      <c r="H19" s="49"/>
      <c r="I19" s="161" t="s">
        <v>37</v>
      </c>
      <c r="J19" s="36" t="str">
        <f>IF('Rekapitulace zakázky'!AN13="Vyplň údaj","",IF('Rekapitulace zakázky'!AN13="","",'Rekapitulace zakázky'!AN13))</f>
        <v/>
      </c>
      <c r="K19" s="53"/>
      <c r="AZ19" s="155" t="s">
        <v>178</v>
      </c>
      <c r="BA19" s="155" t="s">
        <v>45</v>
      </c>
      <c r="BB19" s="155" t="s">
        <v>45</v>
      </c>
      <c r="BC19" s="155" t="s">
        <v>179</v>
      </c>
      <c r="BD19" s="155" t="s">
        <v>92</v>
      </c>
    </row>
    <row r="20" s="1" customFormat="1" ht="18" customHeight="1">
      <c r="B20" s="48"/>
      <c r="C20" s="49"/>
      <c r="D20" s="49"/>
      <c r="E20" s="36" t="str">
        <f>IF('Rekapitulace zakázky'!E14="Vyplň údaj","",IF('Rekapitulace zakázky'!E14="","",'Rekapitulace zakázky'!E14))</f>
        <v/>
      </c>
      <c r="F20" s="49"/>
      <c r="G20" s="49"/>
      <c r="H20" s="49"/>
      <c r="I20" s="161" t="s">
        <v>40</v>
      </c>
      <c r="J20" s="36" t="str">
        <f>IF('Rekapitulace zakázky'!AN14="Vyplň údaj","",IF('Rekapitulace zakázky'!AN14="","",'Rekapitulace zakázky'!AN14))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44</v>
      </c>
      <c r="E22" s="49"/>
      <c r="F22" s="49"/>
      <c r="G22" s="49"/>
      <c r="H22" s="49"/>
      <c r="I22" s="161" t="s">
        <v>37</v>
      </c>
      <c r="J22" s="36" t="s">
        <v>45</v>
      </c>
      <c r="K22" s="53"/>
    </row>
    <row r="23" s="1" customFormat="1" ht="18" customHeight="1">
      <c r="B23" s="48"/>
      <c r="C23" s="49"/>
      <c r="D23" s="49"/>
      <c r="E23" s="36" t="s">
        <v>46</v>
      </c>
      <c r="F23" s="49"/>
      <c r="G23" s="49"/>
      <c r="H23" s="49"/>
      <c r="I23" s="161" t="s">
        <v>40</v>
      </c>
      <c r="J23" s="36" t="s">
        <v>45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48</v>
      </c>
      <c r="E25" s="49"/>
      <c r="F25" s="49"/>
      <c r="G25" s="49"/>
      <c r="H25" s="49"/>
      <c r="I25" s="159"/>
      <c r="J25" s="49"/>
      <c r="K25" s="53"/>
    </row>
    <row r="26" s="7" customFormat="1" ht="71.25" customHeight="1">
      <c r="B26" s="163"/>
      <c r="C26" s="164"/>
      <c r="D26" s="164"/>
      <c r="E26" s="46" t="s">
        <v>49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50</v>
      </c>
      <c r="E29" s="49"/>
      <c r="F29" s="49"/>
      <c r="G29" s="49"/>
      <c r="H29" s="49"/>
      <c r="I29" s="159"/>
      <c r="J29" s="170">
        <f>ROUND(J85,2)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52</v>
      </c>
      <c r="G31" s="49"/>
      <c r="H31" s="49"/>
      <c r="I31" s="171" t="s">
        <v>51</v>
      </c>
      <c r="J31" s="54" t="s">
        <v>53</v>
      </c>
      <c r="K31" s="53"/>
    </row>
    <row r="32" hidden="1" s="1" customFormat="1" ht="14.4" customHeight="1">
      <c r="B32" s="48"/>
      <c r="C32" s="49"/>
      <c r="D32" s="57" t="s">
        <v>54</v>
      </c>
      <c r="E32" s="57" t="s">
        <v>55</v>
      </c>
      <c r="F32" s="172">
        <f>ROUND(SUM(BE85:BE274), 2)</f>
        <v>0</v>
      </c>
      <c r="G32" s="49"/>
      <c r="H32" s="49"/>
      <c r="I32" s="173">
        <v>0.20999999999999999</v>
      </c>
      <c r="J32" s="172">
        <f>ROUND(ROUND((SUM(BE85:BE274)), 2)*I32, 2)</f>
        <v>0</v>
      </c>
      <c r="K32" s="53"/>
    </row>
    <row r="33" hidden="1" s="1" customFormat="1" ht="14.4" customHeight="1">
      <c r="B33" s="48"/>
      <c r="C33" s="49"/>
      <c r="D33" s="49"/>
      <c r="E33" s="57" t="s">
        <v>56</v>
      </c>
      <c r="F33" s="172">
        <f>ROUND(SUM(BF85:BF274), 2)</f>
        <v>0</v>
      </c>
      <c r="G33" s="49"/>
      <c r="H33" s="49"/>
      <c r="I33" s="173">
        <v>0.14999999999999999</v>
      </c>
      <c r="J33" s="172">
        <f>ROUND(ROUND((SUM(BF85:BF274)), 2)*I33, 2)</f>
        <v>0</v>
      </c>
      <c r="K33" s="53"/>
    </row>
    <row r="34" s="1" customFormat="1" ht="14.4" customHeight="1">
      <c r="B34" s="48"/>
      <c r="C34" s="49"/>
      <c r="D34" s="57" t="s">
        <v>54</v>
      </c>
      <c r="E34" s="57" t="s">
        <v>57</v>
      </c>
      <c r="F34" s="172">
        <f>ROUND(SUM(BG85:BG274), 2)</f>
        <v>0</v>
      </c>
      <c r="G34" s="49"/>
      <c r="H34" s="49"/>
      <c r="I34" s="173">
        <v>0.20999999999999999</v>
      </c>
      <c r="J34" s="172">
        <v>0</v>
      </c>
      <c r="K34" s="53"/>
    </row>
    <row r="35" s="1" customFormat="1" ht="14.4" customHeight="1">
      <c r="B35" s="48"/>
      <c r="C35" s="49"/>
      <c r="D35" s="49"/>
      <c r="E35" s="57" t="s">
        <v>58</v>
      </c>
      <c r="F35" s="172">
        <f>ROUND(SUM(BH85:BH274),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59</v>
      </c>
      <c r="F36" s="172">
        <f>ROUND(SUM(BI85:BI274),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60</v>
      </c>
      <c r="E38" s="100"/>
      <c r="F38" s="100"/>
      <c r="G38" s="176" t="s">
        <v>61</v>
      </c>
      <c r="H38" s="177" t="s">
        <v>62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180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TSO 2.SK v ŽST Postoloprty ( změna č_1 po prohlídce staveniště )</v>
      </c>
      <c r="F47" s="41"/>
      <c r="G47" s="41"/>
      <c r="H47" s="41"/>
      <c r="I47" s="159"/>
      <c r="J47" s="49"/>
      <c r="K47" s="53"/>
    </row>
    <row r="48">
      <c r="B48" s="29"/>
      <c r="C48" s="41" t="s">
        <v>150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154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159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Č11 - TSO 2. SK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26</v>
      </c>
      <c r="D53" s="49"/>
      <c r="E53" s="49"/>
      <c r="F53" s="36" t="str">
        <f>F14</f>
        <v>Postoloprty</v>
      </c>
      <c r="G53" s="49"/>
      <c r="H53" s="49"/>
      <c r="I53" s="161" t="s">
        <v>28</v>
      </c>
      <c r="J53" s="162" t="str">
        <f>IF(J14="","",J14)</f>
        <v>3. 10. 2018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36</v>
      </c>
      <c r="D55" s="49"/>
      <c r="E55" s="49"/>
      <c r="F55" s="36" t="str">
        <f>E17</f>
        <v>SŽDC s.o., OŘ UNL, ST Most</v>
      </c>
      <c r="G55" s="49"/>
      <c r="H55" s="49"/>
      <c r="I55" s="161" t="s">
        <v>44</v>
      </c>
      <c r="J55" s="46" t="str">
        <f>E23</f>
        <v xml:space="preserve"> </v>
      </c>
      <c r="K55" s="53"/>
    </row>
    <row r="56" s="1" customFormat="1" ht="14.4" customHeight="1">
      <c r="B56" s="48"/>
      <c r="C56" s="41" t="s">
        <v>42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181</v>
      </c>
      <c r="D58" s="174"/>
      <c r="E58" s="174"/>
      <c r="F58" s="174"/>
      <c r="G58" s="174"/>
      <c r="H58" s="174"/>
      <c r="I58" s="188"/>
      <c r="J58" s="189" t="s">
        <v>182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183</v>
      </c>
      <c r="D60" s="49"/>
      <c r="E60" s="49"/>
      <c r="F60" s="49"/>
      <c r="G60" s="49"/>
      <c r="H60" s="49"/>
      <c r="I60" s="159"/>
      <c r="J60" s="170">
        <f>J85</f>
        <v>0</v>
      </c>
      <c r="K60" s="53"/>
      <c r="AU60" s="25" t="s">
        <v>184</v>
      </c>
    </row>
    <row r="61" s="8" customFormat="1" ht="24.96" customHeight="1">
      <c r="B61" s="192"/>
      <c r="C61" s="193"/>
      <c r="D61" s="194" t="s">
        <v>185</v>
      </c>
      <c r="E61" s="195"/>
      <c r="F61" s="195"/>
      <c r="G61" s="195"/>
      <c r="H61" s="195"/>
      <c r="I61" s="196"/>
      <c r="J61" s="197">
        <f>J225</f>
        <v>0</v>
      </c>
      <c r="K61" s="198"/>
    </row>
    <row r="62" s="9" customFormat="1" ht="19.92" customHeight="1">
      <c r="B62" s="199"/>
      <c r="C62" s="200"/>
      <c r="D62" s="201" t="s">
        <v>186</v>
      </c>
      <c r="E62" s="202"/>
      <c r="F62" s="202"/>
      <c r="G62" s="202"/>
      <c r="H62" s="202"/>
      <c r="I62" s="203"/>
      <c r="J62" s="204">
        <f>J226</f>
        <v>0</v>
      </c>
      <c r="K62" s="205"/>
    </row>
    <row r="63" s="8" customFormat="1" ht="24.96" customHeight="1">
      <c r="B63" s="192"/>
      <c r="C63" s="193"/>
      <c r="D63" s="194" t="s">
        <v>187</v>
      </c>
      <c r="E63" s="195"/>
      <c r="F63" s="195"/>
      <c r="G63" s="195"/>
      <c r="H63" s="195"/>
      <c r="I63" s="196"/>
      <c r="J63" s="197">
        <f>J268</f>
        <v>0</v>
      </c>
      <c r="K63" s="198"/>
    </row>
    <row r="64" s="1" customFormat="1" ht="21.84" customHeight="1">
      <c r="B64" s="48"/>
      <c r="C64" s="49"/>
      <c r="D64" s="49"/>
      <c r="E64" s="49"/>
      <c r="F64" s="49"/>
      <c r="G64" s="49"/>
      <c r="H64" s="49"/>
      <c r="I64" s="159"/>
      <c r="J64" s="49"/>
      <c r="K64" s="53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81"/>
      <c r="J65" s="70"/>
      <c r="K65" s="71"/>
    </row>
    <row r="69" s="1" customFormat="1" ht="6.96" customHeight="1">
      <c r="B69" s="72"/>
      <c r="C69" s="73"/>
      <c r="D69" s="73"/>
      <c r="E69" s="73"/>
      <c r="F69" s="73"/>
      <c r="G69" s="73"/>
      <c r="H69" s="73"/>
      <c r="I69" s="184"/>
      <c r="J69" s="73"/>
      <c r="K69" s="73"/>
      <c r="L69" s="74"/>
    </row>
    <row r="70" s="1" customFormat="1" ht="36.96" customHeight="1">
      <c r="B70" s="48"/>
      <c r="C70" s="75" t="s">
        <v>188</v>
      </c>
      <c r="D70" s="76"/>
      <c r="E70" s="76"/>
      <c r="F70" s="76"/>
      <c r="G70" s="76"/>
      <c r="H70" s="76"/>
      <c r="I70" s="206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6"/>
      <c r="J71" s="76"/>
      <c r="K71" s="76"/>
      <c r="L71" s="74"/>
    </row>
    <row r="72" s="1" customFormat="1" ht="14.4" customHeight="1">
      <c r="B72" s="48"/>
      <c r="C72" s="78" t="s">
        <v>18</v>
      </c>
      <c r="D72" s="76"/>
      <c r="E72" s="76"/>
      <c r="F72" s="76"/>
      <c r="G72" s="76"/>
      <c r="H72" s="76"/>
      <c r="I72" s="206"/>
      <c r="J72" s="76"/>
      <c r="K72" s="76"/>
      <c r="L72" s="74"/>
    </row>
    <row r="73" s="1" customFormat="1" ht="16.5" customHeight="1">
      <c r="B73" s="48"/>
      <c r="C73" s="76"/>
      <c r="D73" s="76"/>
      <c r="E73" s="207" t="str">
        <f>E7</f>
        <v>TSO 2.SK v ŽST Postoloprty ( změna č_1 po prohlídce staveniště )</v>
      </c>
      <c r="F73" s="78"/>
      <c r="G73" s="78"/>
      <c r="H73" s="78"/>
      <c r="I73" s="206"/>
      <c r="J73" s="76"/>
      <c r="K73" s="76"/>
      <c r="L73" s="74"/>
    </row>
    <row r="74">
      <c r="B74" s="29"/>
      <c r="C74" s="78" t="s">
        <v>150</v>
      </c>
      <c r="D74" s="208"/>
      <c r="E74" s="208"/>
      <c r="F74" s="208"/>
      <c r="G74" s="208"/>
      <c r="H74" s="208"/>
      <c r="I74" s="150"/>
      <c r="J74" s="208"/>
      <c r="K74" s="208"/>
      <c r="L74" s="209"/>
    </row>
    <row r="75" s="1" customFormat="1" ht="16.5" customHeight="1">
      <c r="B75" s="48"/>
      <c r="C75" s="76"/>
      <c r="D75" s="76"/>
      <c r="E75" s="207" t="s">
        <v>154</v>
      </c>
      <c r="F75" s="76"/>
      <c r="G75" s="76"/>
      <c r="H75" s="76"/>
      <c r="I75" s="206"/>
      <c r="J75" s="76"/>
      <c r="K75" s="76"/>
      <c r="L75" s="74"/>
    </row>
    <row r="76" s="1" customFormat="1" ht="14.4" customHeight="1">
      <c r="B76" s="48"/>
      <c r="C76" s="78" t="s">
        <v>159</v>
      </c>
      <c r="D76" s="76"/>
      <c r="E76" s="76"/>
      <c r="F76" s="76"/>
      <c r="G76" s="76"/>
      <c r="H76" s="76"/>
      <c r="I76" s="206"/>
      <c r="J76" s="76"/>
      <c r="K76" s="76"/>
      <c r="L76" s="74"/>
    </row>
    <row r="77" s="1" customFormat="1" ht="17.25" customHeight="1">
      <c r="B77" s="48"/>
      <c r="C77" s="76"/>
      <c r="D77" s="76"/>
      <c r="E77" s="84" t="str">
        <f>E11</f>
        <v>Č11 - TSO 2. SK</v>
      </c>
      <c r="F77" s="76"/>
      <c r="G77" s="76"/>
      <c r="H77" s="76"/>
      <c r="I77" s="206"/>
      <c r="J77" s="76"/>
      <c r="K77" s="76"/>
      <c r="L77" s="74"/>
    </row>
    <row r="78" s="1" customFormat="1" ht="6.96" customHeight="1">
      <c r="B78" s="48"/>
      <c r="C78" s="76"/>
      <c r="D78" s="76"/>
      <c r="E78" s="76"/>
      <c r="F78" s="76"/>
      <c r="G78" s="76"/>
      <c r="H78" s="76"/>
      <c r="I78" s="206"/>
      <c r="J78" s="76"/>
      <c r="K78" s="76"/>
      <c r="L78" s="74"/>
    </row>
    <row r="79" s="1" customFormat="1" ht="18" customHeight="1">
      <c r="B79" s="48"/>
      <c r="C79" s="78" t="s">
        <v>26</v>
      </c>
      <c r="D79" s="76"/>
      <c r="E79" s="76"/>
      <c r="F79" s="210" t="str">
        <f>F14</f>
        <v>Postoloprty</v>
      </c>
      <c r="G79" s="76"/>
      <c r="H79" s="76"/>
      <c r="I79" s="211" t="s">
        <v>28</v>
      </c>
      <c r="J79" s="87" t="str">
        <f>IF(J14="","",J14)</f>
        <v>3. 10. 2018</v>
      </c>
      <c r="K79" s="76"/>
      <c r="L79" s="74"/>
    </row>
    <row r="80" s="1" customFormat="1" ht="6.96" customHeight="1">
      <c r="B80" s="48"/>
      <c r="C80" s="76"/>
      <c r="D80" s="76"/>
      <c r="E80" s="76"/>
      <c r="F80" s="76"/>
      <c r="G80" s="76"/>
      <c r="H80" s="76"/>
      <c r="I80" s="206"/>
      <c r="J80" s="76"/>
      <c r="K80" s="76"/>
      <c r="L80" s="74"/>
    </row>
    <row r="81" s="1" customFormat="1">
      <c r="B81" s="48"/>
      <c r="C81" s="78" t="s">
        <v>36</v>
      </c>
      <c r="D81" s="76"/>
      <c r="E81" s="76"/>
      <c r="F81" s="210" t="str">
        <f>E17</f>
        <v>SŽDC s.o., OŘ UNL, ST Most</v>
      </c>
      <c r="G81" s="76"/>
      <c r="H81" s="76"/>
      <c r="I81" s="211" t="s">
        <v>44</v>
      </c>
      <c r="J81" s="210" t="str">
        <f>E23</f>
        <v xml:space="preserve"> </v>
      </c>
      <c r="K81" s="76"/>
      <c r="L81" s="74"/>
    </row>
    <row r="82" s="1" customFormat="1" ht="14.4" customHeight="1">
      <c r="B82" s="48"/>
      <c r="C82" s="78" t="s">
        <v>42</v>
      </c>
      <c r="D82" s="76"/>
      <c r="E82" s="76"/>
      <c r="F82" s="210" t="str">
        <f>IF(E20="","",E20)</f>
        <v/>
      </c>
      <c r="G82" s="76"/>
      <c r="H82" s="76"/>
      <c r="I82" s="206"/>
      <c r="J82" s="76"/>
      <c r="K82" s="76"/>
      <c r="L82" s="74"/>
    </row>
    <row r="83" s="1" customFormat="1" ht="10.32" customHeight="1">
      <c r="B83" s="48"/>
      <c r="C83" s="76"/>
      <c r="D83" s="76"/>
      <c r="E83" s="76"/>
      <c r="F83" s="76"/>
      <c r="G83" s="76"/>
      <c r="H83" s="76"/>
      <c r="I83" s="206"/>
      <c r="J83" s="76"/>
      <c r="K83" s="76"/>
      <c r="L83" s="74"/>
    </row>
    <row r="84" s="10" customFormat="1" ht="29.28" customHeight="1">
      <c r="B84" s="212"/>
      <c r="C84" s="213" t="s">
        <v>189</v>
      </c>
      <c r="D84" s="214" t="s">
        <v>69</v>
      </c>
      <c r="E84" s="214" t="s">
        <v>65</v>
      </c>
      <c r="F84" s="214" t="s">
        <v>190</v>
      </c>
      <c r="G84" s="214" t="s">
        <v>191</v>
      </c>
      <c r="H84" s="214" t="s">
        <v>192</v>
      </c>
      <c r="I84" s="215" t="s">
        <v>193</v>
      </c>
      <c r="J84" s="214" t="s">
        <v>182</v>
      </c>
      <c r="K84" s="216" t="s">
        <v>194</v>
      </c>
      <c r="L84" s="217"/>
      <c r="M84" s="104" t="s">
        <v>195</v>
      </c>
      <c r="N84" s="105" t="s">
        <v>54</v>
      </c>
      <c r="O84" s="105" t="s">
        <v>196</v>
      </c>
      <c r="P84" s="105" t="s">
        <v>197</v>
      </c>
      <c r="Q84" s="105" t="s">
        <v>198</v>
      </c>
      <c r="R84" s="105" t="s">
        <v>199</v>
      </c>
      <c r="S84" s="105" t="s">
        <v>200</v>
      </c>
      <c r="T84" s="106" t="s">
        <v>201</v>
      </c>
    </row>
    <row r="85" s="1" customFormat="1" ht="29.28" customHeight="1">
      <c r="B85" s="48"/>
      <c r="C85" s="110" t="s">
        <v>183</v>
      </c>
      <c r="D85" s="76"/>
      <c r="E85" s="76"/>
      <c r="F85" s="76"/>
      <c r="G85" s="76"/>
      <c r="H85" s="76"/>
      <c r="I85" s="206"/>
      <c r="J85" s="218">
        <f>BK85</f>
        <v>0</v>
      </c>
      <c r="K85" s="76"/>
      <c r="L85" s="74"/>
      <c r="M85" s="107"/>
      <c r="N85" s="108"/>
      <c r="O85" s="108"/>
      <c r="P85" s="219">
        <f>P86+SUM(P87:P225)+P268</f>
        <v>0</v>
      </c>
      <c r="Q85" s="108"/>
      <c r="R85" s="219">
        <f>R86+SUM(R87:R225)+R268</f>
        <v>2359.4190180000001</v>
      </c>
      <c r="S85" s="108"/>
      <c r="T85" s="220">
        <f>T86+SUM(T87:T225)+T268</f>
        <v>0</v>
      </c>
      <c r="AT85" s="25" t="s">
        <v>83</v>
      </c>
      <c r="AU85" s="25" t="s">
        <v>184</v>
      </c>
      <c r="BK85" s="221">
        <f>BK86+SUM(BK87:BK225)+BK268</f>
        <v>0</v>
      </c>
    </row>
    <row r="86" s="1" customFormat="1" ht="51" customHeight="1">
      <c r="B86" s="48"/>
      <c r="C86" s="222" t="s">
        <v>25</v>
      </c>
      <c r="D86" s="222" t="s">
        <v>202</v>
      </c>
      <c r="E86" s="223" t="s">
        <v>203</v>
      </c>
      <c r="F86" s="224" t="s">
        <v>204</v>
      </c>
      <c r="G86" s="225" t="s">
        <v>157</v>
      </c>
      <c r="H86" s="226">
        <v>1218</v>
      </c>
      <c r="I86" s="227"/>
      <c r="J86" s="228">
        <f>ROUND(I86*H86,2)</f>
        <v>0</v>
      </c>
      <c r="K86" s="224" t="s">
        <v>205</v>
      </c>
      <c r="L86" s="74"/>
      <c r="M86" s="229" t="s">
        <v>45</v>
      </c>
      <c r="N86" s="230" t="s">
        <v>57</v>
      </c>
      <c r="O86" s="49"/>
      <c r="P86" s="231">
        <f>O86*H86</f>
        <v>0</v>
      </c>
      <c r="Q86" s="231">
        <v>0</v>
      </c>
      <c r="R86" s="231">
        <f>Q86*H86</f>
        <v>0</v>
      </c>
      <c r="S86" s="231">
        <v>0</v>
      </c>
      <c r="T86" s="232">
        <f>S86*H86</f>
        <v>0</v>
      </c>
      <c r="AR86" s="25" t="s">
        <v>173</v>
      </c>
      <c r="AT86" s="25" t="s">
        <v>202</v>
      </c>
      <c r="AU86" s="25" t="s">
        <v>84</v>
      </c>
      <c r="AY86" s="25" t="s">
        <v>206</v>
      </c>
      <c r="BE86" s="233">
        <f>IF(N86="základní",J86,0)</f>
        <v>0</v>
      </c>
      <c r="BF86" s="233">
        <f>IF(N86="snížená",J86,0)</f>
        <v>0</v>
      </c>
      <c r="BG86" s="233">
        <f>IF(N86="zákl. přenesená",J86,0)</f>
        <v>0</v>
      </c>
      <c r="BH86" s="233">
        <f>IF(N86="sníž. přenesená",J86,0)</f>
        <v>0</v>
      </c>
      <c r="BI86" s="233">
        <f>IF(N86="nulová",J86,0)</f>
        <v>0</v>
      </c>
      <c r="BJ86" s="25" t="s">
        <v>173</v>
      </c>
      <c r="BK86" s="233">
        <f>ROUND(I86*H86,2)</f>
        <v>0</v>
      </c>
      <c r="BL86" s="25" t="s">
        <v>173</v>
      </c>
      <c r="BM86" s="25" t="s">
        <v>207</v>
      </c>
    </row>
    <row r="87" s="1" customFormat="1">
      <c r="B87" s="48"/>
      <c r="C87" s="76"/>
      <c r="D87" s="234" t="s">
        <v>208</v>
      </c>
      <c r="E87" s="76"/>
      <c r="F87" s="235" t="s">
        <v>209</v>
      </c>
      <c r="G87" s="76"/>
      <c r="H87" s="76"/>
      <c r="I87" s="206"/>
      <c r="J87" s="76"/>
      <c r="K87" s="76"/>
      <c r="L87" s="74"/>
      <c r="M87" s="236"/>
      <c r="N87" s="49"/>
      <c r="O87" s="49"/>
      <c r="P87" s="49"/>
      <c r="Q87" s="49"/>
      <c r="R87" s="49"/>
      <c r="S87" s="49"/>
      <c r="T87" s="97"/>
      <c r="AT87" s="25" t="s">
        <v>208</v>
      </c>
      <c r="AU87" s="25" t="s">
        <v>84</v>
      </c>
    </row>
    <row r="88" s="11" customFormat="1">
      <c r="B88" s="237"/>
      <c r="C88" s="238"/>
      <c r="D88" s="234" t="s">
        <v>210</v>
      </c>
      <c r="E88" s="239" t="s">
        <v>155</v>
      </c>
      <c r="F88" s="240" t="s">
        <v>211</v>
      </c>
      <c r="G88" s="238"/>
      <c r="H88" s="241">
        <v>1218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210</v>
      </c>
      <c r="AU88" s="247" t="s">
        <v>84</v>
      </c>
      <c r="AV88" s="11" t="s">
        <v>92</v>
      </c>
      <c r="AW88" s="11" t="s">
        <v>47</v>
      </c>
      <c r="AX88" s="11" t="s">
        <v>25</v>
      </c>
      <c r="AY88" s="247" t="s">
        <v>206</v>
      </c>
    </row>
    <row r="89" s="1" customFormat="1" ht="25.5" customHeight="1">
      <c r="B89" s="48"/>
      <c r="C89" s="222" t="s">
        <v>92</v>
      </c>
      <c r="D89" s="222" t="s">
        <v>202</v>
      </c>
      <c r="E89" s="223" t="s">
        <v>212</v>
      </c>
      <c r="F89" s="224" t="s">
        <v>213</v>
      </c>
      <c r="G89" s="225" t="s">
        <v>214</v>
      </c>
      <c r="H89" s="226">
        <v>100</v>
      </c>
      <c r="I89" s="227"/>
      <c r="J89" s="228">
        <f>ROUND(I89*H89,2)</f>
        <v>0</v>
      </c>
      <c r="K89" s="224" t="s">
        <v>205</v>
      </c>
      <c r="L89" s="74"/>
      <c r="M89" s="229" t="s">
        <v>45</v>
      </c>
      <c r="N89" s="230" t="s">
        <v>57</v>
      </c>
      <c r="O89" s="49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AR89" s="25" t="s">
        <v>173</v>
      </c>
      <c r="AT89" s="25" t="s">
        <v>202</v>
      </c>
      <c r="AU89" s="25" t="s">
        <v>84</v>
      </c>
      <c r="AY89" s="25" t="s">
        <v>206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5" t="s">
        <v>173</v>
      </c>
      <c r="BK89" s="233">
        <f>ROUND(I89*H89,2)</f>
        <v>0</v>
      </c>
      <c r="BL89" s="25" t="s">
        <v>173</v>
      </c>
      <c r="BM89" s="25" t="s">
        <v>215</v>
      </c>
    </row>
    <row r="90" s="1" customFormat="1">
      <c r="B90" s="48"/>
      <c r="C90" s="76"/>
      <c r="D90" s="234" t="s">
        <v>208</v>
      </c>
      <c r="E90" s="76"/>
      <c r="F90" s="235" t="s">
        <v>216</v>
      </c>
      <c r="G90" s="76"/>
      <c r="H90" s="76"/>
      <c r="I90" s="206"/>
      <c r="J90" s="76"/>
      <c r="K90" s="76"/>
      <c r="L90" s="74"/>
      <c r="M90" s="236"/>
      <c r="N90" s="49"/>
      <c r="O90" s="49"/>
      <c r="P90" s="49"/>
      <c r="Q90" s="49"/>
      <c r="R90" s="49"/>
      <c r="S90" s="49"/>
      <c r="T90" s="97"/>
      <c r="AT90" s="25" t="s">
        <v>208</v>
      </c>
      <c r="AU90" s="25" t="s">
        <v>84</v>
      </c>
    </row>
    <row r="91" s="1" customFormat="1">
      <c r="B91" s="48"/>
      <c r="C91" s="76"/>
      <c r="D91" s="234" t="s">
        <v>217</v>
      </c>
      <c r="E91" s="76"/>
      <c r="F91" s="235" t="s">
        <v>218</v>
      </c>
      <c r="G91" s="76"/>
      <c r="H91" s="76"/>
      <c r="I91" s="206"/>
      <c r="J91" s="76"/>
      <c r="K91" s="76"/>
      <c r="L91" s="74"/>
      <c r="M91" s="236"/>
      <c r="N91" s="49"/>
      <c r="O91" s="49"/>
      <c r="P91" s="49"/>
      <c r="Q91" s="49"/>
      <c r="R91" s="49"/>
      <c r="S91" s="49"/>
      <c r="T91" s="97"/>
      <c r="AT91" s="25" t="s">
        <v>217</v>
      </c>
      <c r="AU91" s="25" t="s">
        <v>84</v>
      </c>
    </row>
    <row r="92" s="11" customFormat="1">
      <c r="B92" s="237"/>
      <c r="C92" s="238"/>
      <c r="D92" s="234" t="s">
        <v>210</v>
      </c>
      <c r="E92" s="239" t="s">
        <v>45</v>
      </c>
      <c r="F92" s="240" t="s">
        <v>219</v>
      </c>
      <c r="G92" s="238"/>
      <c r="H92" s="241">
        <v>100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AT92" s="247" t="s">
        <v>210</v>
      </c>
      <c r="AU92" s="247" t="s">
        <v>84</v>
      </c>
      <c r="AV92" s="11" t="s">
        <v>92</v>
      </c>
      <c r="AW92" s="11" t="s">
        <v>47</v>
      </c>
      <c r="AX92" s="11" t="s">
        <v>25</v>
      </c>
      <c r="AY92" s="247" t="s">
        <v>206</v>
      </c>
    </row>
    <row r="93" s="1" customFormat="1" ht="89.25" customHeight="1">
      <c r="B93" s="48"/>
      <c r="C93" s="222" t="s">
        <v>169</v>
      </c>
      <c r="D93" s="222" t="s">
        <v>202</v>
      </c>
      <c r="E93" s="223" t="s">
        <v>220</v>
      </c>
      <c r="F93" s="224" t="s">
        <v>221</v>
      </c>
      <c r="G93" s="225" t="s">
        <v>130</v>
      </c>
      <c r="H93" s="226">
        <v>1.609</v>
      </c>
      <c r="I93" s="227"/>
      <c r="J93" s="228">
        <f>ROUND(I93*H93,2)</f>
        <v>0</v>
      </c>
      <c r="K93" s="224" t="s">
        <v>205</v>
      </c>
      <c r="L93" s="74"/>
      <c r="M93" s="229" t="s">
        <v>45</v>
      </c>
      <c r="N93" s="230" t="s">
        <v>57</v>
      </c>
      <c r="O93" s="49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5" t="s">
        <v>173</v>
      </c>
      <c r="AT93" s="25" t="s">
        <v>202</v>
      </c>
      <c r="AU93" s="25" t="s">
        <v>84</v>
      </c>
      <c r="AY93" s="25" t="s">
        <v>206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5" t="s">
        <v>173</v>
      </c>
      <c r="BK93" s="233">
        <f>ROUND(I93*H93,2)</f>
        <v>0</v>
      </c>
      <c r="BL93" s="25" t="s">
        <v>173</v>
      </c>
      <c r="BM93" s="25" t="s">
        <v>222</v>
      </c>
    </row>
    <row r="94" s="1" customFormat="1">
      <c r="B94" s="48"/>
      <c r="C94" s="76"/>
      <c r="D94" s="234" t="s">
        <v>208</v>
      </c>
      <c r="E94" s="76"/>
      <c r="F94" s="235" t="s">
        <v>223</v>
      </c>
      <c r="G94" s="76"/>
      <c r="H94" s="76"/>
      <c r="I94" s="206"/>
      <c r="J94" s="76"/>
      <c r="K94" s="76"/>
      <c r="L94" s="74"/>
      <c r="M94" s="236"/>
      <c r="N94" s="49"/>
      <c r="O94" s="49"/>
      <c r="P94" s="49"/>
      <c r="Q94" s="49"/>
      <c r="R94" s="49"/>
      <c r="S94" s="49"/>
      <c r="T94" s="97"/>
      <c r="AT94" s="25" t="s">
        <v>208</v>
      </c>
      <c r="AU94" s="25" t="s">
        <v>84</v>
      </c>
    </row>
    <row r="95" s="1" customFormat="1">
      <c r="B95" s="48"/>
      <c r="C95" s="76"/>
      <c r="D95" s="234" t="s">
        <v>217</v>
      </c>
      <c r="E95" s="76"/>
      <c r="F95" s="235" t="s">
        <v>224</v>
      </c>
      <c r="G95" s="76"/>
      <c r="H95" s="76"/>
      <c r="I95" s="206"/>
      <c r="J95" s="76"/>
      <c r="K95" s="76"/>
      <c r="L95" s="74"/>
      <c r="M95" s="236"/>
      <c r="N95" s="49"/>
      <c r="O95" s="49"/>
      <c r="P95" s="49"/>
      <c r="Q95" s="49"/>
      <c r="R95" s="49"/>
      <c r="S95" s="49"/>
      <c r="T95" s="97"/>
      <c r="AT95" s="25" t="s">
        <v>217</v>
      </c>
      <c r="AU95" s="25" t="s">
        <v>84</v>
      </c>
    </row>
    <row r="96" s="11" customFormat="1">
      <c r="B96" s="237"/>
      <c r="C96" s="238"/>
      <c r="D96" s="234" t="s">
        <v>210</v>
      </c>
      <c r="E96" s="239" t="s">
        <v>45</v>
      </c>
      <c r="F96" s="240" t="s">
        <v>128</v>
      </c>
      <c r="G96" s="238"/>
      <c r="H96" s="241">
        <v>1.609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210</v>
      </c>
      <c r="AU96" s="247" t="s">
        <v>84</v>
      </c>
      <c r="AV96" s="11" t="s">
        <v>92</v>
      </c>
      <c r="AW96" s="11" t="s">
        <v>47</v>
      </c>
      <c r="AX96" s="11" t="s">
        <v>25</v>
      </c>
      <c r="AY96" s="247" t="s">
        <v>206</v>
      </c>
    </row>
    <row r="97" s="1" customFormat="1" ht="89.25" customHeight="1">
      <c r="B97" s="48"/>
      <c r="C97" s="222" t="s">
        <v>173</v>
      </c>
      <c r="D97" s="222" t="s">
        <v>202</v>
      </c>
      <c r="E97" s="223" t="s">
        <v>225</v>
      </c>
      <c r="F97" s="224" t="s">
        <v>226</v>
      </c>
      <c r="G97" s="225" t="s">
        <v>130</v>
      </c>
      <c r="H97" s="226">
        <v>1.609</v>
      </c>
      <c r="I97" s="227"/>
      <c r="J97" s="228">
        <f>ROUND(I97*H97,2)</f>
        <v>0</v>
      </c>
      <c r="K97" s="224" t="s">
        <v>205</v>
      </c>
      <c r="L97" s="74"/>
      <c r="M97" s="229" t="s">
        <v>45</v>
      </c>
      <c r="N97" s="230" t="s">
        <v>57</v>
      </c>
      <c r="O97" s="49"/>
      <c r="P97" s="231">
        <f>O97*H97</f>
        <v>0</v>
      </c>
      <c r="Q97" s="231">
        <v>0</v>
      </c>
      <c r="R97" s="231">
        <f>Q97*H97</f>
        <v>0</v>
      </c>
      <c r="S97" s="231">
        <v>0</v>
      </c>
      <c r="T97" s="232">
        <f>S97*H97</f>
        <v>0</v>
      </c>
      <c r="AR97" s="25" t="s">
        <v>173</v>
      </c>
      <c r="AT97" s="25" t="s">
        <v>202</v>
      </c>
      <c r="AU97" s="25" t="s">
        <v>84</v>
      </c>
      <c r="AY97" s="25" t="s">
        <v>206</v>
      </c>
      <c r="BE97" s="233">
        <f>IF(N97="základní",J97,0)</f>
        <v>0</v>
      </c>
      <c r="BF97" s="233">
        <f>IF(N97="snížená",J97,0)</f>
        <v>0</v>
      </c>
      <c r="BG97" s="233">
        <f>IF(N97="zákl. přenesená",J97,0)</f>
        <v>0</v>
      </c>
      <c r="BH97" s="233">
        <f>IF(N97="sníž. přenesená",J97,0)</f>
        <v>0</v>
      </c>
      <c r="BI97" s="233">
        <f>IF(N97="nulová",J97,0)</f>
        <v>0</v>
      </c>
      <c r="BJ97" s="25" t="s">
        <v>173</v>
      </c>
      <c r="BK97" s="233">
        <f>ROUND(I97*H97,2)</f>
        <v>0</v>
      </c>
      <c r="BL97" s="25" t="s">
        <v>173</v>
      </c>
      <c r="BM97" s="25" t="s">
        <v>227</v>
      </c>
    </row>
    <row r="98" s="1" customFormat="1">
      <c r="B98" s="48"/>
      <c r="C98" s="76"/>
      <c r="D98" s="234" t="s">
        <v>208</v>
      </c>
      <c r="E98" s="76"/>
      <c r="F98" s="235" t="s">
        <v>228</v>
      </c>
      <c r="G98" s="76"/>
      <c r="H98" s="76"/>
      <c r="I98" s="206"/>
      <c r="J98" s="76"/>
      <c r="K98" s="76"/>
      <c r="L98" s="74"/>
      <c r="M98" s="236"/>
      <c r="N98" s="49"/>
      <c r="O98" s="49"/>
      <c r="P98" s="49"/>
      <c r="Q98" s="49"/>
      <c r="R98" s="49"/>
      <c r="S98" s="49"/>
      <c r="T98" s="97"/>
      <c r="AT98" s="25" t="s">
        <v>208</v>
      </c>
      <c r="AU98" s="25" t="s">
        <v>84</v>
      </c>
    </row>
    <row r="99" s="1" customFormat="1">
      <c r="B99" s="48"/>
      <c r="C99" s="76"/>
      <c r="D99" s="234" t="s">
        <v>217</v>
      </c>
      <c r="E99" s="76"/>
      <c r="F99" s="235" t="s">
        <v>224</v>
      </c>
      <c r="G99" s="76"/>
      <c r="H99" s="76"/>
      <c r="I99" s="206"/>
      <c r="J99" s="76"/>
      <c r="K99" s="76"/>
      <c r="L99" s="74"/>
      <c r="M99" s="236"/>
      <c r="N99" s="49"/>
      <c r="O99" s="49"/>
      <c r="P99" s="49"/>
      <c r="Q99" s="49"/>
      <c r="R99" s="49"/>
      <c r="S99" s="49"/>
      <c r="T99" s="97"/>
      <c r="AT99" s="25" t="s">
        <v>217</v>
      </c>
      <c r="AU99" s="25" t="s">
        <v>84</v>
      </c>
    </row>
    <row r="100" s="11" customFormat="1">
      <c r="B100" s="237"/>
      <c r="C100" s="238"/>
      <c r="D100" s="234" t="s">
        <v>210</v>
      </c>
      <c r="E100" s="239" t="s">
        <v>45</v>
      </c>
      <c r="F100" s="240" t="s">
        <v>229</v>
      </c>
      <c r="G100" s="238"/>
      <c r="H100" s="241">
        <v>0.213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210</v>
      </c>
      <c r="AU100" s="247" t="s">
        <v>84</v>
      </c>
      <c r="AV100" s="11" t="s">
        <v>92</v>
      </c>
      <c r="AW100" s="11" t="s">
        <v>47</v>
      </c>
      <c r="AX100" s="11" t="s">
        <v>84</v>
      </c>
      <c r="AY100" s="247" t="s">
        <v>206</v>
      </c>
    </row>
    <row r="101" s="11" customFormat="1">
      <c r="B101" s="237"/>
      <c r="C101" s="238"/>
      <c r="D101" s="234" t="s">
        <v>210</v>
      </c>
      <c r="E101" s="239" t="s">
        <v>45</v>
      </c>
      <c r="F101" s="240" t="s">
        <v>230</v>
      </c>
      <c r="G101" s="238"/>
      <c r="H101" s="241">
        <v>0.34699999999999998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210</v>
      </c>
      <c r="AU101" s="247" t="s">
        <v>84</v>
      </c>
      <c r="AV101" s="11" t="s">
        <v>92</v>
      </c>
      <c r="AW101" s="11" t="s">
        <v>47</v>
      </c>
      <c r="AX101" s="11" t="s">
        <v>84</v>
      </c>
      <c r="AY101" s="247" t="s">
        <v>206</v>
      </c>
    </row>
    <row r="102" s="11" customFormat="1">
      <c r="B102" s="237"/>
      <c r="C102" s="238"/>
      <c r="D102" s="234" t="s">
        <v>210</v>
      </c>
      <c r="E102" s="239" t="s">
        <v>45</v>
      </c>
      <c r="F102" s="240" t="s">
        <v>231</v>
      </c>
      <c r="G102" s="238"/>
      <c r="H102" s="241">
        <v>0.049000000000000002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AT102" s="247" t="s">
        <v>210</v>
      </c>
      <c r="AU102" s="247" t="s">
        <v>84</v>
      </c>
      <c r="AV102" s="11" t="s">
        <v>92</v>
      </c>
      <c r="AW102" s="11" t="s">
        <v>47</v>
      </c>
      <c r="AX102" s="11" t="s">
        <v>84</v>
      </c>
      <c r="AY102" s="247" t="s">
        <v>206</v>
      </c>
    </row>
    <row r="103" s="12" customFormat="1">
      <c r="B103" s="248"/>
      <c r="C103" s="249"/>
      <c r="D103" s="234" t="s">
        <v>210</v>
      </c>
      <c r="E103" s="250" t="s">
        <v>137</v>
      </c>
      <c r="F103" s="251" t="s">
        <v>232</v>
      </c>
      <c r="G103" s="249"/>
      <c r="H103" s="252">
        <v>0.60899999999999999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AT103" s="258" t="s">
        <v>210</v>
      </c>
      <c r="AU103" s="258" t="s">
        <v>84</v>
      </c>
      <c r="AV103" s="12" t="s">
        <v>169</v>
      </c>
      <c r="AW103" s="12" t="s">
        <v>47</v>
      </c>
      <c r="AX103" s="12" t="s">
        <v>84</v>
      </c>
      <c r="AY103" s="258" t="s">
        <v>206</v>
      </c>
    </row>
    <row r="104" s="11" customFormat="1">
      <c r="B104" s="237"/>
      <c r="C104" s="238"/>
      <c r="D104" s="234" t="s">
        <v>210</v>
      </c>
      <c r="E104" s="239" t="s">
        <v>45</v>
      </c>
      <c r="F104" s="240" t="s">
        <v>233</v>
      </c>
      <c r="G104" s="238"/>
      <c r="H104" s="241">
        <v>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AT104" s="247" t="s">
        <v>210</v>
      </c>
      <c r="AU104" s="247" t="s">
        <v>84</v>
      </c>
      <c r="AV104" s="11" t="s">
        <v>92</v>
      </c>
      <c r="AW104" s="11" t="s">
        <v>47</v>
      </c>
      <c r="AX104" s="11" t="s">
        <v>84</v>
      </c>
      <c r="AY104" s="247" t="s">
        <v>206</v>
      </c>
    </row>
    <row r="105" s="13" customFormat="1">
      <c r="B105" s="259"/>
      <c r="C105" s="260"/>
      <c r="D105" s="234" t="s">
        <v>210</v>
      </c>
      <c r="E105" s="261" t="s">
        <v>128</v>
      </c>
      <c r="F105" s="262" t="s">
        <v>234</v>
      </c>
      <c r="G105" s="260"/>
      <c r="H105" s="263">
        <v>1.609</v>
      </c>
      <c r="I105" s="264"/>
      <c r="J105" s="260"/>
      <c r="K105" s="260"/>
      <c r="L105" s="265"/>
      <c r="M105" s="266"/>
      <c r="N105" s="267"/>
      <c r="O105" s="267"/>
      <c r="P105" s="267"/>
      <c r="Q105" s="267"/>
      <c r="R105" s="267"/>
      <c r="S105" s="267"/>
      <c r="T105" s="268"/>
      <c r="AT105" s="269" t="s">
        <v>210</v>
      </c>
      <c r="AU105" s="269" t="s">
        <v>84</v>
      </c>
      <c r="AV105" s="13" t="s">
        <v>173</v>
      </c>
      <c r="AW105" s="13" t="s">
        <v>47</v>
      </c>
      <c r="AX105" s="13" t="s">
        <v>25</v>
      </c>
      <c r="AY105" s="269" t="s">
        <v>206</v>
      </c>
    </row>
    <row r="106" s="1" customFormat="1" ht="89.25" customHeight="1">
      <c r="B106" s="48"/>
      <c r="C106" s="222" t="s">
        <v>235</v>
      </c>
      <c r="D106" s="222" t="s">
        <v>202</v>
      </c>
      <c r="E106" s="223" t="s">
        <v>236</v>
      </c>
      <c r="F106" s="224" t="s">
        <v>237</v>
      </c>
      <c r="G106" s="225" t="s">
        <v>134</v>
      </c>
      <c r="H106" s="226">
        <v>93.599999999999994</v>
      </c>
      <c r="I106" s="227"/>
      <c r="J106" s="228">
        <f>ROUND(I106*H106,2)</f>
        <v>0</v>
      </c>
      <c r="K106" s="224" t="s">
        <v>205</v>
      </c>
      <c r="L106" s="74"/>
      <c r="M106" s="229" t="s">
        <v>45</v>
      </c>
      <c r="N106" s="230" t="s">
        <v>57</v>
      </c>
      <c r="O106" s="49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AR106" s="25" t="s">
        <v>173</v>
      </c>
      <c r="AT106" s="25" t="s">
        <v>202</v>
      </c>
      <c r="AU106" s="25" t="s">
        <v>84</v>
      </c>
      <c r="AY106" s="25" t="s">
        <v>206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5" t="s">
        <v>173</v>
      </c>
      <c r="BK106" s="233">
        <f>ROUND(I106*H106,2)</f>
        <v>0</v>
      </c>
      <c r="BL106" s="25" t="s">
        <v>173</v>
      </c>
      <c r="BM106" s="25" t="s">
        <v>238</v>
      </c>
    </row>
    <row r="107" s="1" customFormat="1">
      <c r="B107" s="48"/>
      <c r="C107" s="76"/>
      <c r="D107" s="234" t="s">
        <v>208</v>
      </c>
      <c r="E107" s="76"/>
      <c r="F107" s="235" t="s">
        <v>228</v>
      </c>
      <c r="G107" s="76"/>
      <c r="H107" s="76"/>
      <c r="I107" s="206"/>
      <c r="J107" s="76"/>
      <c r="K107" s="76"/>
      <c r="L107" s="74"/>
      <c r="M107" s="236"/>
      <c r="N107" s="49"/>
      <c r="O107" s="49"/>
      <c r="P107" s="49"/>
      <c r="Q107" s="49"/>
      <c r="R107" s="49"/>
      <c r="S107" s="49"/>
      <c r="T107" s="97"/>
      <c r="AT107" s="25" t="s">
        <v>208</v>
      </c>
      <c r="AU107" s="25" t="s">
        <v>84</v>
      </c>
    </row>
    <row r="108" s="1" customFormat="1">
      <c r="B108" s="48"/>
      <c r="C108" s="76"/>
      <c r="D108" s="234" t="s">
        <v>217</v>
      </c>
      <c r="E108" s="76"/>
      <c r="F108" s="235" t="s">
        <v>239</v>
      </c>
      <c r="G108" s="76"/>
      <c r="H108" s="76"/>
      <c r="I108" s="206"/>
      <c r="J108" s="76"/>
      <c r="K108" s="76"/>
      <c r="L108" s="74"/>
      <c r="M108" s="236"/>
      <c r="N108" s="49"/>
      <c r="O108" s="49"/>
      <c r="P108" s="49"/>
      <c r="Q108" s="49"/>
      <c r="R108" s="49"/>
      <c r="S108" s="49"/>
      <c r="T108" s="97"/>
      <c r="AT108" s="25" t="s">
        <v>217</v>
      </c>
      <c r="AU108" s="25" t="s">
        <v>84</v>
      </c>
    </row>
    <row r="109" s="11" customFormat="1">
      <c r="B109" s="237"/>
      <c r="C109" s="238"/>
      <c r="D109" s="234" t="s">
        <v>210</v>
      </c>
      <c r="E109" s="239" t="s">
        <v>45</v>
      </c>
      <c r="F109" s="240" t="s">
        <v>240</v>
      </c>
      <c r="G109" s="238"/>
      <c r="H109" s="241">
        <v>49.850000000000001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210</v>
      </c>
      <c r="AU109" s="247" t="s">
        <v>84</v>
      </c>
      <c r="AV109" s="11" t="s">
        <v>92</v>
      </c>
      <c r="AW109" s="11" t="s">
        <v>47</v>
      </c>
      <c r="AX109" s="11" t="s">
        <v>84</v>
      </c>
      <c r="AY109" s="247" t="s">
        <v>206</v>
      </c>
    </row>
    <row r="110" s="11" customFormat="1">
      <c r="B110" s="237"/>
      <c r="C110" s="238"/>
      <c r="D110" s="234" t="s">
        <v>210</v>
      </c>
      <c r="E110" s="239" t="s">
        <v>45</v>
      </c>
      <c r="F110" s="240" t="s">
        <v>241</v>
      </c>
      <c r="G110" s="238"/>
      <c r="H110" s="241">
        <v>43.75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AT110" s="247" t="s">
        <v>210</v>
      </c>
      <c r="AU110" s="247" t="s">
        <v>84</v>
      </c>
      <c r="AV110" s="11" t="s">
        <v>92</v>
      </c>
      <c r="AW110" s="11" t="s">
        <v>47</v>
      </c>
      <c r="AX110" s="11" t="s">
        <v>84</v>
      </c>
      <c r="AY110" s="247" t="s">
        <v>206</v>
      </c>
    </row>
    <row r="111" s="13" customFormat="1">
      <c r="B111" s="259"/>
      <c r="C111" s="260"/>
      <c r="D111" s="234" t="s">
        <v>210</v>
      </c>
      <c r="E111" s="261" t="s">
        <v>132</v>
      </c>
      <c r="F111" s="262" t="s">
        <v>234</v>
      </c>
      <c r="G111" s="260"/>
      <c r="H111" s="263">
        <v>93.599999999999994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AT111" s="269" t="s">
        <v>210</v>
      </c>
      <c r="AU111" s="269" t="s">
        <v>84</v>
      </c>
      <c r="AV111" s="13" t="s">
        <v>173</v>
      </c>
      <c r="AW111" s="13" t="s">
        <v>47</v>
      </c>
      <c r="AX111" s="13" t="s">
        <v>25</v>
      </c>
      <c r="AY111" s="269" t="s">
        <v>206</v>
      </c>
    </row>
    <row r="112" s="1" customFormat="1" ht="38.25" customHeight="1">
      <c r="B112" s="48"/>
      <c r="C112" s="222" t="s">
        <v>171</v>
      </c>
      <c r="D112" s="222" t="s">
        <v>202</v>
      </c>
      <c r="E112" s="223" t="s">
        <v>242</v>
      </c>
      <c r="F112" s="224" t="s">
        <v>243</v>
      </c>
      <c r="G112" s="225" t="s">
        <v>130</v>
      </c>
      <c r="H112" s="226">
        <v>3.218</v>
      </c>
      <c r="I112" s="227"/>
      <c r="J112" s="228">
        <f>ROUND(I112*H112,2)</f>
        <v>0</v>
      </c>
      <c r="K112" s="224" t="s">
        <v>205</v>
      </c>
      <c r="L112" s="74"/>
      <c r="M112" s="229" t="s">
        <v>45</v>
      </c>
      <c r="N112" s="230" t="s">
        <v>57</v>
      </c>
      <c r="O112" s="49"/>
      <c r="P112" s="231">
        <f>O112*H112</f>
        <v>0</v>
      </c>
      <c r="Q112" s="231">
        <v>0</v>
      </c>
      <c r="R112" s="231">
        <f>Q112*H112</f>
        <v>0</v>
      </c>
      <c r="S112" s="231">
        <v>0</v>
      </c>
      <c r="T112" s="232">
        <f>S112*H112</f>
        <v>0</v>
      </c>
      <c r="AR112" s="25" t="s">
        <v>173</v>
      </c>
      <c r="AT112" s="25" t="s">
        <v>202</v>
      </c>
      <c r="AU112" s="25" t="s">
        <v>84</v>
      </c>
      <c r="AY112" s="25" t="s">
        <v>206</v>
      </c>
      <c r="BE112" s="233">
        <f>IF(N112="základní",J112,0)</f>
        <v>0</v>
      </c>
      <c r="BF112" s="233">
        <f>IF(N112="snížená",J112,0)</f>
        <v>0</v>
      </c>
      <c r="BG112" s="233">
        <f>IF(N112="zákl. přenesená",J112,0)</f>
        <v>0</v>
      </c>
      <c r="BH112" s="233">
        <f>IF(N112="sníž. přenesená",J112,0)</f>
        <v>0</v>
      </c>
      <c r="BI112" s="233">
        <f>IF(N112="nulová",J112,0)</f>
        <v>0</v>
      </c>
      <c r="BJ112" s="25" t="s">
        <v>173</v>
      </c>
      <c r="BK112" s="233">
        <f>ROUND(I112*H112,2)</f>
        <v>0</v>
      </c>
      <c r="BL112" s="25" t="s">
        <v>173</v>
      </c>
      <c r="BM112" s="25" t="s">
        <v>244</v>
      </c>
    </row>
    <row r="113" s="1" customFormat="1">
      <c r="B113" s="48"/>
      <c r="C113" s="76"/>
      <c r="D113" s="234" t="s">
        <v>208</v>
      </c>
      <c r="E113" s="76"/>
      <c r="F113" s="235" t="s">
        <v>245</v>
      </c>
      <c r="G113" s="76"/>
      <c r="H113" s="76"/>
      <c r="I113" s="206"/>
      <c r="J113" s="76"/>
      <c r="K113" s="76"/>
      <c r="L113" s="74"/>
      <c r="M113" s="236"/>
      <c r="N113" s="49"/>
      <c r="O113" s="49"/>
      <c r="P113" s="49"/>
      <c r="Q113" s="49"/>
      <c r="R113" s="49"/>
      <c r="S113" s="49"/>
      <c r="T113" s="97"/>
      <c r="AT113" s="25" t="s">
        <v>208</v>
      </c>
      <c r="AU113" s="25" t="s">
        <v>84</v>
      </c>
    </row>
    <row r="114" s="1" customFormat="1">
      <c r="B114" s="48"/>
      <c r="C114" s="76"/>
      <c r="D114" s="234" t="s">
        <v>217</v>
      </c>
      <c r="E114" s="76"/>
      <c r="F114" s="235" t="s">
        <v>246</v>
      </c>
      <c r="G114" s="76"/>
      <c r="H114" s="76"/>
      <c r="I114" s="206"/>
      <c r="J114" s="76"/>
      <c r="K114" s="76"/>
      <c r="L114" s="74"/>
      <c r="M114" s="236"/>
      <c r="N114" s="49"/>
      <c r="O114" s="49"/>
      <c r="P114" s="49"/>
      <c r="Q114" s="49"/>
      <c r="R114" s="49"/>
      <c r="S114" s="49"/>
      <c r="T114" s="97"/>
      <c r="AT114" s="25" t="s">
        <v>217</v>
      </c>
      <c r="AU114" s="25" t="s">
        <v>84</v>
      </c>
    </row>
    <row r="115" s="11" customFormat="1">
      <c r="B115" s="237"/>
      <c r="C115" s="238"/>
      <c r="D115" s="234" t="s">
        <v>210</v>
      </c>
      <c r="E115" s="239" t="s">
        <v>45</v>
      </c>
      <c r="F115" s="240" t="s">
        <v>247</v>
      </c>
      <c r="G115" s="238"/>
      <c r="H115" s="241">
        <v>3.218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210</v>
      </c>
      <c r="AU115" s="247" t="s">
        <v>84</v>
      </c>
      <c r="AV115" s="11" t="s">
        <v>92</v>
      </c>
      <c r="AW115" s="11" t="s">
        <v>47</v>
      </c>
      <c r="AX115" s="11" t="s">
        <v>25</v>
      </c>
      <c r="AY115" s="247" t="s">
        <v>206</v>
      </c>
    </row>
    <row r="116" s="1" customFormat="1" ht="38.25" customHeight="1">
      <c r="B116" s="48"/>
      <c r="C116" s="222" t="s">
        <v>248</v>
      </c>
      <c r="D116" s="222" t="s">
        <v>202</v>
      </c>
      <c r="E116" s="223" t="s">
        <v>249</v>
      </c>
      <c r="F116" s="224" t="s">
        <v>250</v>
      </c>
      <c r="G116" s="225" t="s">
        <v>134</v>
      </c>
      <c r="H116" s="226">
        <v>93.599999999999994</v>
      </c>
      <c r="I116" s="227"/>
      <c r="J116" s="228">
        <f>ROUND(I116*H116,2)</f>
        <v>0</v>
      </c>
      <c r="K116" s="224" t="s">
        <v>205</v>
      </c>
      <c r="L116" s="74"/>
      <c r="M116" s="229" t="s">
        <v>45</v>
      </c>
      <c r="N116" s="230" t="s">
        <v>57</v>
      </c>
      <c r="O116" s="49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AR116" s="25" t="s">
        <v>173</v>
      </c>
      <c r="AT116" s="25" t="s">
        <v>202</v>
      </c>
      <c r="AU116" s="25" t="s">
        <v>84</v>
      </c>
      <c r="AY116" s="25" t="s">
        <v>206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5" t="s">
        <v>173</v>
      </c>
      <c r="BK116" s="233">
        <f>ROUND(I116*H116,2)</f>
        <v>0</v>
      </c>
      <c r="BL116" s="25" t="s">
        <v>173</v>
      </c>
      <c r="BM116" s="25" t="s">
        <v>251</v>
      </c>
    </row>
    <row r="117" s="1" customFormat="1">
      <c r="B117" s="48"/>
      <c r="C117" s="76"/>
      <c r="D117" s="234" t="s">
        <v>208</v>
      </c>
      <c r="E117" s="76"/>
      <c r="F117" s="235" t="s">
        <v>245</v>
      </c>
      <c r="G117" s="76"/>
      <c r="H117" s="76"/>
      <c r="I117" s="206"/>
      <c r="J117" s="76"/>
      <c r="K117" s="76"/>
      <c r="L117" s="74"/>
      <c r="M117" s="236"/>
      <c r="N117" s="49"/>
      <c r="O117" s="49"/>
      <c r="P117" s="49"/>
      <c r="Q117" s="49"/>
      <c r="R117" s="49"/>
      <c r="S117" s="49"/>
      <c r="T117" s="97"/>
      <c r="AT117" s="25" t="s">
        <v>208</v>
      </c>
      <c r="AU117" s="25" t="s">
        <v>84</v>
      </c>
    </row>
    <row r="118" s="1" customFormat="1">
      <c r="B118" s="48"/>
      <c r="C118" s="76"/>
      <c r="D118" s="234" t="s">
        <v>217</v>
      </c>
      <c r="E118" s="76"/>
      <c r="F118" s="235" t="s">
        <v>246</v>
      </c>
      <c r="G118" s="76"/>
      <c r="H118" s="76"/>
      <c r="I118" s="206"/>
      <c r="J118" s="76"/>
      <c r="K118" s="76"/>
      <c r="L118" s="74"/>
      <c r="M118" s="236"/>
      <c r="N118" s="49"/>
      <c r="O118" s="49"/>
      <c r="P118" s="49"/>
      <c r="Q118" s="49"/>
      <c r="R118" s="49"/>
      <c r="S118" s="49"/>
      <c r="T118" s="97"/>
      <c r="AT118" s="25" t="s">
        <v>217</v>
      </c>
      <c r="AU118" s="25" t="s">
        <v>84</v>
      </c>
    </row>
    <row r="119" s="11" customFormat="1">
      <c r="B119" s="237"/>
      <c r="C119" s="238"/>
      <c r="D119" s="234" t="s">
        <v>210</v>
      </c>
      <c r="E119" s="239" t="s">
        <v>45</v>
      </c>
      <c r="F119" s="240" t="s">
        <v>132</v>
      </c>
      <c r="G119" s="238"/>
      <c r="H119" s="241">
        <v>93.599999999999994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210</v>
      </c>
      <c r="AU119" s="247" t="s">
        <v>84</v>
      </c>
      <c r="AV119" s="11" t="s">
        <v>92</v>
      </c>
      <c r="AW119" s="11" t="s">
        <v>47</v>
      </c>
      <c r="AX119" s="11" t="s">
        <v>25</v>
      </c>
      <c r="AY119" s="247" t="s">
        <v>206</v>
      </c>
    </row>
    <row r="120" s="1" customFormat="1" ht="76.5" customHeight="1">
      <c r="B120" s="48"/>
      <c r="C120" s="222" t="s">
        <v>179</v>
      </c>
      <c r="D120" s="222" t="s">
        <v>202</v>
      </c>
      <c r="E120" s="223" t="s">
        <v>252</v>
      </c>
      <c r="F120" s="224" t="s">
        <v>253</v>
      </c>
      <c r="G120" s="225" t="s">
        <v>254</v>
      </c>
      <c r="H120" s="226">
        <v>24</v>
      </c>
      <c r="I120" s="227"/>
      <c r="J120" s="228">
        <f>ROUND(I120*H120,2)</f>
        <v>0</v>
      </c>
      <c r="K120" s="224" t="s">
        <v>205</v>
      </c>
      <c r="L120" s="74"/>
      <c r="M120" s="229" t="s">
        <v>45</v>
      </c>
      <c r="N120" s="230" t="s">
        <v>57</v>
      </c>
      <c r="O120" s="49"/>
      <c r="P120" s="231">
        <f>O120*H120</f>
        <v>0</v>
      </c>
      <c r="Q120" s="231">
        <v>0</v>
      </c>
      <c r="R120" s="231">
        <f>Q120*H120</f>
        <v>0</v>
      </c>
      <c r="S120" s="231">
        <v>0</v>
      </c>
      <c r="T120" s="232">
        <f>S120*H120</f>
        <v>0</v>
      </c>
      <c r="AR120" s="25" t="s">
        <v>173</v>
      </c>
      <c r="AT120" s="25" t="s">
        <v>202</v>
      </c>
      <c r="AU120" s="25" t="s">
        <v>84</v>
      </c>
      <c r="AY120" s="25" t="s">
        <v>206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25" t="s">
        <v>173</v>
      </c>
      <c r="BK120" s="233">
        <f>ROUND(I120*H120,2)</f>
        <v>0</v>
      </c>
      <c r="BL120" s="25" t="s">
        <v>173</v>
      </c>
      <c r="BM120" s="25" t="s">
        <v>255</v>
      </c>
    </row>
    <row r="121" s="1" customFormat="1">
      <c r="B121" s="48"/>
      <c r="C121" s="76"/>
      <c r="D121" s="234" t="s">
        <v>208</v>
      </c>
      <c r="E121" s="76"/>
      <c r="F121" s="235" t="s">
        <v>256</v>
      </c>
      <c r="G121" s="76"/>
      <c r="H121" s="76"/>
      <c r="I121" s="206"/>
      <c r="J121" s="76"/>
      <c r="K121" s="76"/>
      <c r="L121" s="74"/>
      <c r="M121" s="236"/>
      <c r="N121" s="49"/>
      <c r="O121" s="49"/>
      <c r="P121" s="49"/>
      <c r="Q121" s="49"/>
      <c r="R121" s="49"/>
      <c r="S121" s="49"/>
      <c r="T121" s="97"/>
      <c r="AT121" s="25" t="s">
        <v>208</v>
      </c>
      <c r="AU121" s="25" t="s">
        <v>84</v>
      </c>
    </row>
    <row r="122" s="11" customFormat="1">
      <c r="B122" s="237"/>
      <c r="C122" s="238"/>
      <c r="D122" s="234" t="s">
        <v>210</v>
      </c>
      <c r="E122" s="239" t="s">
        <v>45</v>
      </c>
      <c r="F122" s="240" t="s">
        <v>257</v>
      </c>
      <c r="G122" s="238"/>
      <c r="H122" s="241">
        <v>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AT122" s="247" t="s">
        <v>210</v>
      </c>
      <c r="AU122" s="247" t="s">
        <v>84</v>
      </c>
      <c r="AV122" s="11" t="s">
        <v>92</v>
      </c>
      <c r="AW122" s="11" t="s">
        <v>47</v>
      </c>
      <c r="AX122" s="11" t="s">
        <v>84</v>
      </c>
      <c r="AY122" s="247" t="s">
        <v>206</v>
      </c>
    </row>
    <row r="123" s="11" customFormat="1">
      <c r="B123" s="237"/>
      <c r="C123" s="238"/>
      <c r="D123" s="234" t="s">
        <v>210</v>
      </c>
      <c r="E123" s="239" t="s">
        <v>45</v>
      </c>
      <c r="F123" s="240" t="s">
        <v>258</v>
      </c>
      <c r="G123" s="238"/>
      <c r="H123" s="241">
        <v>20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210</v>
      </c>
      <c r="AU123" s="247" t="s">
        <v>84</v>
      </c>
      <c r="AV123" s="11" t="s">
        <v>92</v>
      </c>
      <c r="AW123" s="11" t="s">
        <v>47</v>
      </c>
      <c r="AX123" s="11" t="s">
        <v>84</v>
      </c>
      <c r="AY123" s="247" t="s">
        <v>206</v>
      </c>
    </row>
    <row r="124" s="13" customFormat="1">
      <c r="B124" s="259"/>
      <c r="C124" s="260"/>
      <c r="D124" s="234" t="s">
        <v>210</v>
      </c>
      <c r="E124" s="261" t="s">
        <v>45</v>
      </c>
      <c r="F124" s="262" t="s">
        <v>234</v>
      </c>
      <c r="G124" s="260"/>
      <c r="H124" s="263">
        <v>24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AT124" s="269" t="s">
        <v>210</v>
      </c>
      <c r="AU124" s="269" t="s">
        <v>84</v>
      </c>
      <c r="AV124" s="13" t="s">
        <v>173</v>
      </c>
      <c r="AW124" s="13" t="s">
        <v>47</v>
      </c>
      <c r="AX124" s="13" t="s">
        <v>25</v>
      </c>
      <c r="AY124" s="269" t="s">
        <v>206</v>
      </c>
    </row>
    <row r="125" s="1" customFormat="1" ht="63.75" customHeight="1">
      <c r="B125" s="48"/>
      <c r="C125" s="222" t="s">
        <v>259</v>
      </c>
      <c r="D125" s="222" t="s">
        <v>202</v>
      </c>
      <c r="E125" s="223" t="s">
        <v>260</v>
      </c>
      <c r="F125" s="224" t="s">
        <v>261</v>
      </c>
      <c r="G125" s="225" t="s">
        <v>254</v>
      </c>
      <c r="H125" s="226">
        <v>6</v>
      </c>
      <c r="I125" s="227"/>
      <c r="J125" s="228">
        <f>ROUND(I125*H125,2)</f>
        <v>0</v>
      </c>
      <c r="K125" s="224" t="s">
        <v>205</v>
      </c>
      <c r="L125" s="74"/>
      <c r="M125" s="229" t="s">
        <v>45</v>
      </c>
      <c r="N125" s="230" t="s">
        <v>57</v>
      </c>
      <c r="O125" s="49"/>
      <c r="P125" s="231">
        <f>O125*H125</f>
        <v>0</v>
      </c>
      <c r="Q125" s="231">
        <v>0</v>
      </c>
      <c r="R125" s="231">
        <f>Q125*H125</f>
        <v>0</v>
      </c>
      <c r="S125" s="231">
        <v>0</v>
      </c>
      <c r="T125" s="232">
        <f>S125*H125</f>
        <v>0</v>
      </c>
      <c r="AR125" s="25" t="s">
        <v>173</v>
      </c>
      <c r="AT125" s="25" t="s">
        <v>202</v>
      </c>
      <c r="AU125" s="25" t="s">
        <v>84</v>
      </c>
      <c r="AY125" s="25" t="s">
        <v>206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25" t="s">
        <v>173</v>
      </c>
      <c r="BK125" s="233">
        <f>ROUND(I125*H125,2)</f>
        <v>0</v>
      </c>
      <c r="BL125" s="25" t="s">
        <v>173</v>
      </c>
      <c r="BM125" s="25" t="s">
        <v>262</v>
      </c>
    </row>
    <row r="126" s="1" customFormat="1">
      <c r="B126" s="48"/>
      <c r="C126" s="76"/>
      <c r="D126" s="234" t="s">
        <v>208</v>
      </c>
      <c r="E126" s="76"/>
      <c r="F126" s="235" t="s">
        <v>263</v>
      </c>
      <c r="G126" s="76"/>
      <c r="H126" s="76"/>
      <c r="I126" s="206"/>
      <c r="J126" s="76"/>
      <c r="K126" s="76"/>
      <c r="L126" s="74"/>
      <c r="M126" s="236"/>
      <c r="N126" s="49"/>
      <c r="O126" s="49"/>
      <c r="P126" s="49"/>
      <c r="Q126" s="49"/>
      <c r="R126" s="49"/>
      <c r="S126" s="49"/>
      <c r="T126" s="97"/>
      <c r="AT126" s="25" t="s">
        <v>208</v>
      </c>
      <c r="AU126" s="25" t="s">
        <v>84</v>
      </c>
    </row>
    <row r="127" s="11" customFormat="1">
      <c r="B127" s="237"/>
      <c r="C127" s="238"/>
      <c r="D127" s="234" t="s">
        <v>210</v>
      </c>
      <c r="E127" s="239" t="s">
        <v>45</v>
      </c>
      <c r="F127" s="240" t="s">
        <v>171</v>
      </c>
      <c r="G127" s="238"/>
      <c r="H127" s="241">
        <v>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210</v>
      </c>
      <c r="AU127" s="247" t="s">
        <v>84</v>
      </c>
      <c r="AV127" s="11" t="s">
        <v>92</v>
      </c>
      <c r="AW127" s="11" t="s">
        <v>47</v>
      </c>
      <c r="AX127" s="11" t="s">
        <v>25</v>
      </c>
      <c r="AY127" s="247" t="s">
        <v>206</v>
      </c>
    </row>
    <row r="128" s="1" customFormat="1" ht="76.5" customHeight="1">
      <c r="B128" s="48"/>
      <c r="C128" s="222" t="s">
        <v>30</v>
      </c>
      <c r="D128" s="222" t="s">
        <v>202</v>
      </c>
      <c r="E128" s="223" t="s">
        <v>264</v>
      </c>
      <c r="F128" s="224" t="s">
        <v>265</v>
      </c>
      <c r="G128" s="225" t="s">
        <v>134</v>
      </c>
      <c r="H128" s="226">
        <v>1218</v>
      </c>
      <c r="I128" s="227"/>
      <c r="J128" s="228">
        <f>ROUND(I128*H128,2)</f>
        <v>0</v>
      </c>
      <c r="K128" s="224" t="s">
        <v>205</v>
      </c>
      <c r="L128" s="74"/>
      <c r="M128" s="229" t="s">
        <v>45</v>
      </c>
      <c r="N128" s="230" t="s">
        <v>57</v>
      </c>
      <c r="O128" s="49"/>
      <c r="P128" s="231">
        <f>O128*H128</f>
        <v>0</v>
      </c>
      <c r="Q128" s="231">
        <v>0</v>
      </c>
      <c r="R128" s="231">
        <f>Q128*H128</f>
        <v>0</v>
      </c>
      <c r="S128" s="231">
        <v>0</v>
      </c>
      <c r="T128" s="232">
        <f>S128*H128</f>
        <v>0</v>
      </c>
      <c r="AR128" s="25" t="s">
        <v>173</v>
      </c>
      <c r="AT128" s="25" t="s">
        <v>202</v>
      </c>
      <c r="AU128" s="25" t="s">
        <v>84</v>
      </c>
      <c r="AY128" s="25" t="s">
        <v>206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25" t="s">
        <v>173</v>
      </c>
      <c r="BK128" s="233">
        <f>ROUND(I128*H128,2)</f>
        <v>0</v>
      </c>
      <c r="BL128" s="25" t="s">
        <v>173</v>
      </c>
      <c r="BM128" s="25" t="s">
        <v>266</v>
      </c>
    </row>
    <row r="129" s="1" customFormat="1">
      <c r="B129" s="48"/>
      <c r="C129" s="76"/>
      <c r="D129" s="234" t="s">
        <v>208</v>
      </c>
      <c r="E129" s="76"/>
      <c r="F129" s="235" t="s">
        <v>267</v>
      </c>
      <c r="G129" s="76"/>
      <c r="H129" s="76"/>
      <c r="I129" s="206"/>
      <c r="J129" s="76"/>
      <c r="K129" s="76"/>
      <c r="L129" s="74"/>
      <c r="M129" s="236"/>
      <c r="N129" s="49"/>
      <c r="O129" s="49"/>
      <c r="P129" s="49"/>
      <c r="Q129" s="49"/>
      <c r="R129" s="49"/>
      <c r="S129" s="49"/>
      <c r="T129" s="97"/>
      <c r="AT129" s="25" t="s">
        <v>208</v>
      </c>
      <c r="AU129" s="25" t="s">
        <v>84</v>
      </c>
    </row>
    <row r="130" s="1" customFormat="1">
      <c r="B130" s="48"/>
      <c r="C130" s="76"/>
      <c r="D130" s="234" t="s">
        <v>217</v>
      </c>
      <c r="E130" s="76"/>
      <c r="F130" s="235" t="s">
        <v>268</v>
      </c>
      <c r="G130" s="76"/>
      <c r="H130" s="76"/>
      <c r="I130" s="206"/>
      <c r="J130" s="76"/>
      <c r="K130" s="76"/>
      <c r="L130" s="74"/>
      <c r="M130" s="236"/>
      <c r="N130" s="49"/>
      <c r="O130" s="49"/>
      <c r="P130" s="49"/>
      <c r="Q130" s="49"/>
      <c r="R130" s="49"/>
      <c r="S130" s="49"/>
      <c r="T130" s="97"/>
      <c r="AT130" s="25" t="s">
        <v>217</v>
      </c>
      <c r="AU130" s="25" t="s">
        <v>84</v>
      </c>
    </row>
    <row r="131" s="11" customFormat="1">
      <c r="B131" s="237"/>
      <c r="C131" s="238"/>
      <c r="D131" s="234" t="s">
        <v>210</v>
      </c>
      <c r="E131" s="239" t="s">
        <v>45</v>
      </c>
      <c r="F131" s="240" t="s">
        <v>211</v>
      </c>
      <c r="G131" s="238"/>
      <c r="H131" s="241">
        <v>1218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210</v>
      </c>
      <c r="AU131" s="247" t="s">
        <v>84</v>
      </c>
      <c r="AV131" s="11" t="s">
        <v>92</v>
      </c>
      <c r="AW131" s="11" t="s">
        <v>47</v>
      </c>
      <c r="AX131" s="11" t="s">
        <v>25</v>
      </c>
      <c r="AY131" s="247" t="s">
        <v>206</v>
      </c>
    </row>
    <row r="132" s="1" customFormat="1" ht="38.25" customHeight="1">
      <c r="B132" s="48"/>
      <c r="C132" s="222" t="s">
        <v>269</v>
      </c>
      <c r="D132" s="222" t="s">
        <v>202</v>
      </c>
      <c r="E132" s="223" t="s">
        <v>270</v>
      </c>
      <c r="F132" s="224" t="s">
        <v>271</v>
      </c>
      <c r="G132" s="225" t="s">
        <v>272</v>
      </c>
      <c r="H132" s="226">
        <v>1</v>
      </c>
      <c r="I132" s="227"/>
      <c r="J132" s="228">
        <f>ROUND(I132*H132,2)</f>
        <v>0</v>
      </c>
      <c r="K132" s="224" t="s">
        <v>205</v>
      </c>
      <c r="L132" s="74"/>
      <c r="M132" s="229" t="s">
        <v>45</v>
      </c>
      <c r="N132" s="230" t="s">
        <v>57</v>
      </c>
      <c r="O132" s="49"/>
      <c r="P132" s="231">
        <f>O132*H132</f>
        <v>0</v>
      </c>
      <c r="Q132" s="231">
        <v>0</v>
      </c>
      <c r="R132" s="231">
        <f>Q132*H132</f>
        <v>0</v>
      </c>
      <c r="S132" s="231">
        <v>0</v>
      </c>
      <c r="T132" s="232">
        <f>S132*H132</f>
        <v>0</v>
      </c>
      <c r="AR132" s="25" t="s">
        <v>173</v>
      </c>
      <c r="AT132" s="25" t="s">
        <v>202</v>
      </c>
      <c r="AU132" s="25" t="s">
        <v>84</v>
      </c>
      <c r="AY132" s="25" t="s">
        <v>206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25" t="s">
        <v>173</v>
      </c>
      <c r="BK132" s="233">
        <f>ROUND(I132*H132,2)</f>
        <v>0</v>
      </c>
      <c r="BL132" s="25" t="s">
        <v>173</v>
      </c>
      <c r="BM132" s="25" t="s">
        <v>273</v>
      </c>
    </row>
    <row r="133" s="1" customFormat="1">
      <c r="B133" s="48"/>
      <c r="C133" s="76"/>
      <c r="D133" s="234" t="s">
        <v>208</v>
      </c>
      <c r="E133" s="76"/>
      <c r="F133" s="235" t="s">
        <v>274</v>
      </c>
      <c r="G133" s="76"/>
      <c r="H133" s="76"/>
      <c r="I133" s="206"/>
      <c r="J133" s="76"/>
      <c r="K133" s="76"/>
      <c r="L133" s="74"/>
      <c r="M133" s="236"/>
      <c r="N133" s="49"/>
      <c r="O133" s="49"/>
      <c r="P133" s="49"/>
      <c r="Q133" s="49"/>
      <c r="R133" s="49"/>
      <c r="S133" s="49"/>
      <c r="T133" s="97"/>
      <c r="AT133" s="25" t="s">
        <v>208</v>
      </c>
      <c r="AU133" s="25" t="s">
        <v>84</v>
      </c>
    </row>
    <row r="134" s="1" customFormat="1">
      <c r="B134" s="48"/>
      <c r="C134" s="76"/>
      <c r="D134" s="234" t="s">
        <v>217</v>
      </c>
      <c r="E134" s="76"/>
      <c r="F134" s="235" t="s">
        <v>275</v>
      </c>
      <c r="G134" s="76"/>
      <c r="H134" s="76"/>
      <c r="I134" s="206"/>
      <c r="J134" s="76"/>
      <c r="K134" s="76"/>
      <c r="L134" s="74"/>
      <c r="M134" s="236"/>
      <c r="N134" s="49"/>
      <c r="O134" s="49"/>
      <c r="P134" s="49"/>
      <c r="Q134" s="49"/>
      <c r="R134" s="49"/>
      <c r="S134" s="49"/>
      <c r="T134" s="97"/>
      <c r="AT134" s="25" t="s">
        <v>217</v>
      </c>
      <c r="AU134" s="25" t="s">
        <v>84</v>
      </c>
    </row>
    <row r="135" s="1" customFormat="1" ht="25.5" customHeight="1">
      <c r="B135" s="48"/>
      <c r="C135" s="222" t="s">
        <v>177</v>
      </c>
      <c r="D135" s="222" t="s">
        <v>202</v>
      </c>
      <c r="E135" s="223" t="s">
        <v>276</v>
      </c>
      <c r="F135" s="224" t="s">
        <v>277</v>
      </c>
      <c r="G135" s="225" t="s">
        <v>145</v>
      </c>
      <c r="H135" s="226">
        <v>60.290999999999997</v>
      </c>
      <c r="I135" s="227"/>
      <c r="J135" s="228">
        <f>ROUND(I135*H135,2)</f>
        <v>0</v>
      </c>
      <c r="K135" s="224" t="s">
        <v>205</v>
      </c>
      <c r="L135" s="74"/>
      <c r="M135" s="229" t="s">
        <v>45</v>
      </c>
      <c r="N135" s="230" t="s">
        <v>57</v>
      </c>
      <c r="O135" s="49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AR135" s="25" t="s">
        <v>173</v>
      </c>
      <c r="AT135" s="25" t="s">
        <v>202</v>
      </c>
      <c r="AU135" s="25" t="s">
        <v>84</v>
      </c>
      <c r="AY135" s="25" t="s">
        <v>206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25" t="s">
        <v>173</v>
      </c>
      <c r="BK135" s="233">
        <f>ROUND(I135*H135,2)</f>
        <v>0</v>
      </c>
      <c r="BL135" s="25" t="s">
        <v>173</v>
      </c>
      <c r="BM135" s="25" t="s">
        <v>278</v>
      </c>
    </row>
    <row r="136" s="1" customFormat="1">
      <c r="B136" s="48"/>
      <c r="C136" s="76"/>
      <c r="D136" s="234" t="s">
        <v>208</v>
      </c>
      <c r="E136" s="76"/>
      <c r="F136" s="235" t="s">
        <v>279</v>
      </c>
      <c r="G136" s="76"/>
      <c r="H136" s="76"/>
      <c r="I136" s="206"/>
      <c r="J136" s="76"/>
      <c r="K136" s="76"/>
      <c r="L136" s="74"/>
      <c r="M136" s="236"/>
      <c r="N136" s="49"/>
      <c r="O136" s="49"/>
      <c r="P136" s="49"/>
      <c r="Q136" s="49"/>
      <c r="R136" s="49"/>
      <c r="S136" s="49"/>
      <c r="T136" s="97"/>
      <c r="AT136" s="25" t="s">
        <v>208</v>
      </c>
      <c r="AU136" s="25" t="s">
        <v>84</v>
      </c>
    </row>
    <row r="137" s="1" customFormat="1">
      <c r="B137" s="48"/>
      <c r="C137" s="76"/>
      <c r="D137" s="234" t="s">
        <v>217</v>
      </c>
      <c r="E137" s="76"/>
      <c r="F137" s="235" t="s">
        <v>280</v>
      </c>
      <c r="G137" s="76"/>
      <c r="H137" s="76"/>
      <c r="I137" s="206"/>
      <c r="J137" s="76"/>
      <c r="K137" s="76"/>
      <c r="L137" s="74"/>
      <c r="M137" s="236"/>
      <c r="N137" s="49"/>
      <c r="O137" s="49"/>
      <c r="P137" s="49"/>
      <c r="Q137" s="49"/>
      <c r="R137" s="49"/>
      <c r="S137" s="49"/>
      <c r="T137" s="97"/>
      <c r="AT137" s="25" t="s">
        <v>217</v>
      </c>
      <c r="AU137" s="25" t="s">
        <v>84</v>
      </c>
    </row>
    <row r="138" s="11" customFormat="1">
      <c r="B138" s="237"/>
      <c r="C138" s="238"/>
      <c r="D138" s="234" t="s">
        <v>210</v>
      </c>
      <c r="E138" s="239" t="s">
        <v>281</v>
      </c>
      <c r="F138" s="240" t="s">
        <v>282</v>
      </c>
      <c r="G138" s="238"/>
      <c r="H138" s="241">
        <v>60.290999999999997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210</v>
      </c>
      <c r="AU138" s="247" t="s">
        <v>84</v>
      </c>
      <c r="AV138" s="11" t="s">
        <v>92</v>
      </c>
      <c r="AW138" s="11" t="s">
        <v>47</v>
      </c>
      <c r="AX138" s="11" t="s">
        <v>25</v>
      </c>
      <c r="AY138" s="247" t="s">
        <v>206</v>
      </c>
    </row>
    <row r="139" s="1" customFormat="1" ht="25.5" customHeight="1">
      <c r="B139" s="48"/>
      <c r="C139" s="222" t="s">
        <v>283</v>
      </c>
      <c r="D139" s="222" t="s">
        <v>202</v>
      </c>
      <c r="E139" s="223" t="s">
        <v>284</v>
      </c>
      <c r="F139" s="224" t="s">
        <v>285</v>
      </c>
      <c r="G139" s="225" t="s">
        <v>145</v>
      </c>
      <c r="H139" s="226">
        <v>2350.1309999999999</v>
      </c>
      <c r="I139" s="227"/>
      <c r="J139" s="228">
        <f>ROUND(I139*H139,2)</f>
        <v>0</v>
      </c>
      <c r="K139" s="224" t="s">
        <v>205</v>
      </c>
      <c r="L139" s="74"/>
      <c r="M139" s="229" t="s">
        <v>45</v>
      </c>
      <c r="N139" s="230" t="s">
        <v>57</v>
      </c>
      <c r="O139" s="49"/>
      <c r="P139" s="231">
        <f>O139*H139</f>
        <v>0</v>
      </c>
      <c r="Q139" s="231">
        <v>0</v>
      </c>
      <c r="R139" s="231">
        <f>Q139*H139</f>
        <v>0</v>
      </c>
      <c r="S139" s="231">
        <v>0</v>
      </c>
      <c r="T139" s="232">
        <f>S139*H139</f>
        <v>0</v>
      </c>
      <c r="AR139" s="25" t="s">
        <v>173</v>
      </c>
      <c r="AT139" s="25" t="s">
        <v>202</v>
      </c>
      <c r="AU139" s="25" t="s">
        <v>84</v>
      </c>
      <c r="AY139" s="25" t="s">
        <v>206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25" t="s">
        <v>173</v>
      </c>
      <c r="BK139" s="233">
        <f>ROUND(I139*H139,2)</f>
        <v>0</v>
      </c>
      <c r="BL139" s="25" t="s">
        <v>173</v>
      </c>
      <c r="BM139" s="25" t="s">
        <v>286</v>
      </c>
    </row>
    <row r="140" s="1" customFormat="1">
      <c r="B140" s="48"/>
      <c r="C140" s="76"/>
      <c r="D140" s="234" t="s">
        <v>208</v>
      </c>
      <c r="E140" s="76"/>
      <c r="F140" s="235" t="s">
        <v>287</v>
      </c>
      <c r="G140" s="76"/>
      <c r="H140" s="76"/>
      <c r="I140" s="206"/>
      <c r="J140" s="76"/>
      <c r="K140" s="76"/>
      <c r="L140" s="74"/>
      <c r="M140" s="236"/>
      <c r="N140" s="49"/>
      <c r="O140" s="49"/>
      <c r="P140" s="49"/>
      <c r="Q140" s="49"/>
      <c r="R140" s="49"/>
      <c r="S140" s="49"/>
      <c r="T140" s="97"/>
      <c r="AT140" s="25" t="s">
        <v>208</v>
      </c>
      <c r="AU140" s="25" t="s">
        <v>84</v>
      </c>
    </row>
    <row r="141" s="11" customFormat="1">
      <c r="B141" s="237"/>
      <c r="C141" s="238"/>
      <c r="D141" s="234" t="s">
        <v>210</v>
      </c>
      <c r="E141" s="239" t="s">
        <v>45</v>
      </c>
      <c r="F141" s="240" t="s">
        <v>288</v>
      </c>
      <c r="G141" s="238"/>
      <c r="H141" s="241">
        <v>2184.4830000000002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210</v>
      </c>
      <c r="AU141" s="247" t="s">
        <v>84</v>
      </c>
      <c r="AV141" s="11" t="s">
        <v>92</v>
      </c>
      <c r="AW141" s="11" t="s">
        <v>47</v>
      </c>
      <c r="AX141" s="11" t="s">
        <v>84</v>
      </c>
      <c r="AY141" s="247" t="s">
        <v>206</v>
      </c>
    </row>
    <row r="142" s="11" customFormat="1">
      <c r="B142" s="237"/>
      <c r="C142" s="238"/>
      <c r="D142" s="234" t="s">
        <v>210</v>
      </c>
      <c r="E142" s="239" t="s">
        <v>45</v>
      </c>
      <c r="F142" s="240" t="s">
        <v>289</v>
      </c>
      <c r="G142" s="238"/>
      <c r="H142" s="241">
        <v>165.648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210</v>
      </c>
      <c r="AU142" s="247" t="s">
        <v>84</v>
      </c>
      <c r="AV142" s="11" t="s">
        <v>92</v>
      </c>
      <c r="AW142" s="11" t="s">
        <v>47</v>
      </c>
      <c r="AX142" s="11" t="s">
        <v>84</v>
      </c>
      <c r="AY142" s="247" t="s">
        <v>206</v>
      </c>
    </row>
    <row r="143" s="13" customFormat="1">
      <c r="B143" s="259"/>
      <c r="C143" s="260"/>
      <c r="D143" s="234" t="s">
        <v>210</v>
      </c>
      <c r="E143" s="261" t="s">
        <v>151</v>
      </c>
      <c r="F143" s="262" t="s">
        <v>234</v>
      </c>
      <c r="G143" s="260"/>
      <c r="H143" s="263">
        <v>2350.1309999999999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AT143" s="269" t="s">
        <v>210</v>
      </c>
      <c r="AU143" s="269" t="s">
        <v>84</v>
      </c>
      <c r="AV143" s="13" t="s">
        <v>173</v>
      </c>
      <c r="AW143" s="13" t="s">
        <v>47</v>
      </c>
      <c r="AX143" s="13" t="s">
        <v>25</v>
      </c>
      <c r="AY143" s="269" t="s">
        <v>206</v>
      </c>
    </row>
    <row r="144" s="1" customFormat="1" ht="25.5" customHeight="1">
      <c r="B144" s="48"/>
      <c r="C144" s="222" t="s">
        <v>290</v>
      </c>
      <c r="D144" s="222" t="s">
        <v>202</v>
      </c>
      <c r="E144" s="223" t="s">
        <v>291</v>
      </c>
      <c r="F144" s="224" t="s">
        <v>292</v>
      </c>
      <c r="G144" s="225" t="s">
        <v>145</v>
      </c>
      <c r="H144" s="226">
        <v>17.199999999999999</v>
      </c>
      <c r="I144" s="227"/>
      <c r="J144" s="228">
        <f>ROUND(I144*H144,2)</f>
        <v>0</v>
      </c>
      <c r="K144" s="224" t="s">
        <v>205</v>
      </c>
      <c r="L144" s="74"/>
      <c r="M144" s="229" t="s">
        <v>45</v>
      </c>
      <c r="N144" s="230" t="s">
        <v>57</v>
      </c>
      <c r="O144" s="49"/>
      <c r="P144" s="231">
        <f>O144*H144</f>
        <v>0</v>
      </c>
      <c r="Q144" s="231">
        <v>0</v>
      </c>
      <c r="R144" s="231">
        <f>Q144*H144</f>
        <v>0</v>
      </c>
      <c r="S144" s="231">
        <v>0</v>
      </c>
      <c r="T144" s="232">
        <f>S144*H144</f>
        <v>0</v>
      </c>
      <c r="AR144" s="25" t="s">
        <v>173</v>
      </c>
      <c r="AT144" s="25" t="s">
        <v>202</v>
      </c>
      <c r="AU144" s="25" t="s">
        <v>84</v>
      </c>
      <c r="AY144" s="25" t="s">
        <v>206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25" t="s">
        <v>173</v>
      </c>
      <c r="BK144" s="233">
        <f>ROUND(I144*H144,2)</f>
        <v>0</v>
      </c>
      <c r="BL144" s="25" t="s">
        <v>173</v>
      </c>
      <c r="BM144" s="25" t="s">
        <v>293</v>
      </c>
    </row>
    <row r="145" s="1" customFormat="1">
      <c r="B145" s="48"/>
      <c r="C145" s="76"/>
      <c r="D145" s="234" t="s">
        <v>208</v>
      </c>
      <c r="E145" s="76"/>
      <c r="F145" s="235" t="s">
        <v>287</v>
      </c>
      <c r="G145" s="76"/>
      <c r="H145" s="76"/>
      <c r="I145" s="206"/>
      <c r="J145" s="76"/>
      <c r="K145" s="76"/>
      <c r="L145" s="74"/>
      <c r="M145" s="236"/>
      <c r="N145" s="49"/>
      <c r="O145" s="49"/>
      <c r="P145" s="49"/>
      <c r="Q145" s="49"/>
      <c r="R145" s="49"/>
      <c r="S145" s="49"/>
      <c r="T145" s="97"/>
      <c r="AT145" s="25" t="s">
        <v>208</v>
      </c>
      <c r="AU145" s="25" t="s">
        <v>84</v>
      </c>
    </row>
    <row r="146" s="11" customFormat="1">
      <c r="B146" s="237"/>
      <c r="C146" s="238"/>
      <c r="D146" s="234" t="s">
        <v>210</v>
      </c>
      <c r="E146" s="239" t="s">
        <v>143</v>
      </c>
      <c r="F146" s="240" t="s">
        <v>294</v>
      </c>
      <c r="G146" s="238"/>
      <c r="H146" s="241">
        <v>17.199999999999999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AT146" s="247" t="s">
        <v>210</v>
      </c>
      <c r="AU146" s="247" t="s">
        <v>84</v>
      </c>
      <c r="AV146" s="11" t="s">
        <v>92</v>
      </c>
      <c r="AW146" s="11" t="s">
        <v>47</v>
      </c>
      <c r="AX146" s="11" t="s">
        <v>25</v>
      </c>
      <c r="AY146" s="247" t="s">
        <v>206</v>
      </c>
    </row>
    <row r="147" s="1" customFormat="1" ht="25.5" customHeight="1">
      <c r="B147" s="48"/>
      <c r="C147" s="222" t="s">
        <v>10</v>
      </c>
      <c r="D147" s="222" t="s">
        <v>202</v>
      </c>
      <c r="E147" s="223" t="s">
        <v>295</v>
      </c>
      <c r="F147" s="224" t="s">
        <v>296</v>
      </c>
      <c r="G147" s="225" t="s">
        <v>145</v>
      </c>
      <c r="H147" s="226">
        <v>0.20000000000000001</v>
      </c>
      <c r="I147" s="227"/>
      <c r="J147" s="228">
        <f>ROUND(I147*H147,2)</f>
        <v>0</v>
      </c>
      <c r="K147" s="224" t="s">
        <v>205</v>
      </c>
      <c r="L147" s="74"/>
      <c r="M147" s="229" t="s">
        <v>45</v>
      </c>
      <c r="N147" s="230" t="s">
        <v>57</v>
      </c>
      <c r="O147" s="49"/>
      <c r="P147" s="231">
        <f>O147*H147</f>
        <v>0</v>
      </c>
      <c r="Q147" s="231">
        <v>0</v>
      </c>
      <c r="R147" s="231">
        <f>Q147*H147</f>
        <v>0</v>
      </c>
      <c r="S147" s="231">
        <v>0</v>
      </c>
      <c r="T147" s="232">
        <f>S147*H147</f>
        <v>0</v>
      </c>
      <c r="AR147" s="25" t="s">
        <v>173</v>
      </c>
      <c r="AT147" s="25" t="s">
        <v>202</v>
      </c>
      <c r="AU147" s="25" t="s">
        <v>84</v>
      </c>
      <c r="AY147" s="25" t="s">
        <v>206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25" t="s">
        <v>173</v>
      </c>
      <c r="BK147" s="233">
        <f>ROUND(I147*H147,2)</f>
        <v>0</v>
      </c>
      <c r="BL147" s="25" t="s">
        <v>173</v>
      </c>
      <c r="BM147" s="25" t="s">
        <v>297</v>
      </c>
    </row>
    <row r="148" s="1" customFormat="1">
      <c r="B148" s="48"/>
      <c r="C148" s="76"/>
      <c r="D148" s="234" t="s">
        <v>208</v>
      </c>
      <c r="E148" s="76"/>
      <c r="F148" s="235" t="s">
        <v>287</v>
      </c>
      <c r="G148" s="76"/>
      <c r="H148" s="76"/>
      <c r="I148" s="206"/>
      <c r="J148" s="76"/>
      <c r="K148" s="76"/>
      <c r="L148" s="74"/>
      <c r="M148" s="236"/>
      <c r="N148" s="49"/>
      <c r="O148" s="49"/>
      <c r="P148" s="49"/>
      <c r="Q148" s="49"/>
      <c r="R148" s="49"/>
      <c r="S148" s="49"/>
      <c r="T148" s="97"/>
      <c r="AT148" s="25" t="s">
        <v>208</v>
      </c>
      <c r="AU148" s="25" t="s">
        <v>84</v>
      </c>
    </row>
    <row r="149" s="11" customFormat="1">
      <c r="B149" s="237"/>
      <c r="C149" s="238"/>
      <c r="D149" s="234" t="s">
        <v>210</v>
      </c>
      <c r="E149" s="239" t="s">
        <v>45</v>
      </c>
      <c r="F149" s="240" t="s">
        <v>298</v>
      </c>
      <c r="G149" s="238"/>
      <c r="H149" s="241">
        <v>0.20000000000000001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210</v>
      </c>
      <c r="AU149" s="247" t="s">
        <v>84</v>
      </c>
      <c r="AV149" s="11" t="s">
        <v>92</v>
      </c>
      <c r="AW149" s="11" t="s">
        <v>47</v>
      </c>
      <c r="AX149" s="11" t="s">
        <v>25</v>
      </c>
      <c r="AY149" s="247" t="s">
        <v>206</v>
      </c>
    </row>
    <row r="150" s="1" customFormat="1" ht="25.5" customHeight="1">
      <c r="B150" s="48"/>
      <c r="C150" s="222" t="s">
        <v>299</v>
      </c>
      <c r="D150" s="222" t="s">
        <v>202</v>
      </c>
      <c r="E150" s="223" t="s">
        <v>300</v>
      </c>
      <c r="F150" s="224" t="s">
        <v>301</v>
      </c>
      <c r="G150" s="225" t="s">
        <v>145</v>
      </c>
      <c r="H150" s="226">
        <v>7.7999999999999998</v>
      </c>
      <c r="I150" s="227"/>
      <c r="J150" s="228">
        <f>ROUND(I150*H150,2)</f>
        <v>0</v>
      </c>
      <c r="K150" s="224" t="s">
        <v>205</v>
      </c>
      <c r="L150" s="74"/>
      <c r="M150" s="229" t="s">
        <v>45</v>
      </c>
      <c r="N150" s="230" t="s">
        <v>57</v>
      </c>
      <c r="O150" s="49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5" t="s">
        <v>173</v>
      </c>
      <c r="AT150" s="25" t="s">
        <v>202</v>
      </c>
      <c r="AU150" s="25" t="s">
        <v>84</v>
      </c>
      <c r="AY150" s="25" t="s">
        <v>206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25" t="s">
        <v>173</v>
      </c>
      <c r="BK150" s="233">
        <f>ROUND(I150*H150,2)</f>
        <v>0</v>
      </c>
      <c r="BL150" s="25" t="s">
        <v>173</v>
      </c>
      <c r="BM150" s="25" t="s">
        <v>302</v>
      </c>
    </row>
    <row r="151" s="1" customFormat="1">
      <c r="B151" s="48"/>
      <c r="C151" s="76"/>
      <c r="D151" s="234" t="s">
        <v>208</v>
      </c>
      <c r="E151" s="76"/>
      <c r="F151" s="235" t="s">
        <v>287</v>
      </c>
      <c r="G151" s="76"/>
      <c r="H151" s="76"/>
      <c r="I151" s="206"/>
      <c r="J151" s="76"/>
      <c r="K151" s="76"/>
      <c r="L151" s="74"/>
      <c r="M151" s="236"/>
      <c r="N151" s="49"/>
      <c r="O151" s="49"/>
      <c r="P151" s="49"/>
      <c r="Q151" s="49"/>
      <c r="R151" s="49"/>
      <c r="S151" s="49"/>
      <c r="T151" s="97"/>
      <c r="AT151" s="25" t="s">
        <v>208</v>
      </c>
      <c r="AU151" s="25" t="s">
        <v>84</v>
      </c>
    </row>
    <row r="152" s="11" customFormat="1">
      <c r="B152" s="237"/>
      <c r="C152" s="238"/>
      <c r="D152" s="234" t="s">
        <v>210</v>
      </c>
      <c r="E152" s="239" t="s">
        <v>147</v>
      </c>
      <c r="F152" s="240" t="s">
        <v>303</v>
      </c>
      <c r="G152" s="238"/>
      <c r="H152" s="241">
        <v>7.7999999999999998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210</v>
      </c>
      <c r="AU152" s="247" t="s">
        <v>84</v>
      </c>
      <c r="AV152" s="11" t="s">
        <v>92</v>
      </c>
      <c r="AW152" s="11" t="s">
        <v>47</v>
      </c>
      <c r="AX152" s="11" t="s">
        <v>25</v>
      </c>
      <c r="AY152" s="247" t="s">
        <v>206</v>
      </c>
    </row>
    <row r="153" s="1" customFormat="1" ht="16.5" customHeight="1">
      <c r="B153" s="48"/>
      <c r="C153" s="270" t="s">
        <v>304</v>
      </c>
      <c r="D153" s="270" t="s">
        <v>305</v>
      </c>
      <c r="E153" s="271" t="s">
        <v>306</v>
      </c>
      <c r="F153" s="272" t="s">
        <v>307</v>
      </c>
      <c r="G153" s="273" t="s">
        <v>214</v>
      </c>
      <c r="H153" s="274">
        <v>12</v>
      </c>
      <c r="I153" s="275"/>
      <c r="J153" s="276">
        <f>ROUND(I153*H153,2)</f>
        <v>0</v>
      </c>
      <c r="K153" s="272" t="s">
        <v>205</v>
      </c>
      <c r="L153" s="277"/>
      <c r="M153" s="278" t="s">
        <v>45</v>
      </c>
      <c r="N153" s="279" t="s">
        <v>57</v>
      </c>
      <c r="O153" s="49"/>
      <c r="P153" s="231">
        <f>O153*H153</f>
        <v>0</v>
      </c>
      <c r="Q153" s="231">
        <v>0.099040000000000003</v>
      </c>
      <c r="R153" s="231">
        <f>Q153*H153</f>
        <v>1.18848</v>
      </c>
      <c r="S153" s="231">
        <v>0</v>
      </c>
      <c r="T153" s="232">
        <f>S153*H153</f>
        <v>0</v>
      </c>
      <c r="AR153" s="25" t="s">
        <v>179</v>
      </c>
      <c r="AT153" s="25" t="s">
        <v>305</v>
      </c>
      <c r="AU153" s="25" t="s">
        <v>84</v>
      </c>
      <c r="AY153" s="25" t="s">
        <v>206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25" t="s">
        <v>173</v>
      </c>
      <c r="BK153" s="233">
        <f>ROUND(I153*H153,2)</f>
        <v>0</v>
      </c>
      <c r="BL153" s="25" t="s">
        <v>173</v>
      </c>
      <c r="BM153" s="25" t="s">
        <v>308</v>
      </c>
    </row>
    <row r="154" s="11" customFormat="1">
      <c r="B154" s="237"/>
      <c r="C154" s="238"/>
      <c r="D154" s="234" t="s">
        <v>210</v>
      </c>
      <c r="E154" s="239" t="s">
        <v>45</v>
      </c>
      <c r="F154" s="240" t="s">
        <v>309</v>
      </c>
      <c r="G154" s="238"/>
      <c r="H154" s="241">
        <v>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210</v>
      </c>
      <c r="AU154" s="247" t="s">
        <v>84</v>
      </c>
      <c r="AV154" s="11" t="s">
        <v>92</v>
      </c>
      <c r="AW154" s="11" t="s">
        <v>47</v>
      </c>
      <c r="AX154" s="11" t="s">
        <v>84</v>
      </c>
      <c r="AY154" s="247" t="s">
        <v>206</v>
      </c>
    </row>
    <row r="155" s="11" customFormat="1">
      <c r="B155" s="237"/>
      <c r="C155" s="238"/>
      <c r="D155" s="234" t="s">
        <v>210</v>
      </c>
      <c r="E155" s="239" t="s">
        <v>45</v>
      </c>
      <c r="F155" s="240" t="s">
        <v>310</v>
      </c>
      <c r="G155" s="238"/>
      <c r="H155" s="241">
        <v>4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210</v>
      </c>
      <c r="AU155" s="247" t="s">
        <v>84</v>
      </c>
      <c r="AV155" s="11" t="s">
        <v>92</v>
      </c>
      <c r="AW155" s="11" t="s">
        <v>47</v>
      </c>
      <c r="AX155" s="11" t="s">
        <v>84</v>
      </c>
      <c r="AY155" s="247" t="s">
        <v>206</v>
      </c>
    </row>
    <row r="156" s="11" customFormat="1">
      <c r="B156" s="237"/>
      <c r="C156" s="238"/>
      <c r="D156" s="234" t="s">
        <v>210</v>
      </c>
      <c r="E156" s="239" t="s">
        <v>45</v>
      </c>
      <c r="F156" s="240" t="s">
        <v>311</v>
      </c>
      <c r="G156" s="238"/>
      <c r="H156" s="241">
        <v>2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210</v>
      </c>
      <c r="AU156" s="247" t="s">
        <v>84</v>
      </c>
      <c r="AV156" s="11" t="s">
        <v>92</v>
      </c>
      <c r="AW156" s="11" t="s">
        <v>47</v>
      </c>
      <c r="AX156" s="11" t="s">
        <v>84</v>
      </c>
      <c r="AY156" s="247" t="s">
        <v>206</v>
      </c>
    </row>
    <row r="157" s="11" customFormat="1">
      <c r="B157" s="237"/>
      <c r="C157" s="238"/>
      <c r="D157" s="234" t="s">
        <v>210</v>
      </c>
      <c r="E157" s="239" t="s">
        <v>45</v>
      </c>
      <c r="F157" s="240" t="s">
        <v>312</v>
      </c>
      <c r="G157" s="238"/>
      <c r="H157" s="241">
        <v>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210</v>
      </c>
      <c r="AU157" s="247" t="s">
        <v>84</v>
      </c>
      <c r="AV157" s="11" t="s">
        <v>92</v>
      </c>
      <c r="AW157" s="11" t="s">
        <v>47</v>
      </c>
      <c r="AX157" s="11" t="s">
        <v>84</v>
      </c>
      <c r="AY157" s="247" t="s">
        <v>206</v>
      </c>
    </row>
    <row r="158" s="13" customFormat="1">
      <c r="B158" s="259"/>
      <c r="C158" s="260"/>
      <c r="D158" s="234" t="s">
        <v>210</v>
      </c>
      <c r="E158" s="261" t="s">
        <v>176</v>
      </c>
      <c r="F158" s="262" t="s">
        <v>234</v>
      </c>
      <c r="G158" s="260"/>
      <c r="H158" s="263">
        <v>12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210</v>
      </c>
      <c r="AU158" s="269" t="s">
        <v>84</v>
      </c>
      <c r="AV158" s="13" t="s">
        <v>173</v>
      </c>
      <c r="AW158" s="13" t="s">
        <v>47</v>
      </c>
      <c r="AX158" s="13" t="s">
        <v>25</v>
      </c>
      <c r="AY158" s="269" t="s">
        <v>206</v>
      </c>
    </row>
    <row r="159" s="1" customFormat="1" ht="16.5" customHeight="1">
      <c r="B159" s="48"/>
      <c r="C159" s="270" t="s">
        <v>313</v>
      </c>
      <c r="D159" s="270" t="s">
        <v>305</v>
      </c>
      <c r="E159" s="271" t="s">
        <v>314</v>
      </c>
      <c r="F159" s="272" t="s">
        <v>315</v>
      </c>
      <c r="G159" s="273" t="s">
        <v>214</v>
      </c>
      <c r="H159" s="274">
        <v>8</v>
      </c>
      <c r="I159" s="275"/>
      <c r="J159" s="276">
        <f>ROUND(I159*H159,2)</f>
        <v>0</v>
      </c>
      <c r="K159" s="272" t="s">
        <v>205</v>
      </c>
      <c r="L159" s="277"/>
      <c r="M159" s="278" t="s">
        <v>45</v>
      </c>
      <c r="N159" s="279" t="s">
        <v>57</v>
      </c>
      <c r="O159" s="49"/>
      <c r="P159" s="231">
        <f>O159*H159</f>
        <v>0</v>
      </c>
      <c r="Q159" s="231">
        <v>0.10299999999999999</v>
      </c>
      <c r="R159" s="231">
        <f>Q159*H159</f>
        <v>0.82399999999999995</v>
      </c>
      <c r="S159" s="231">
        <v>0</v>
      </c>
      <c r="T159" s="232">
        <f>S159*H159</f>
        <v>0</v>
      </c>
      <c r="AR159" s="25" t="s">
        <v>179</v>
      </c>
      <c r="AT159" s="25" t="s">
        <v>305</v>
      </c>
      <c r="AU159" s="25" t="s">
        <v>84</v>
      </c>
      <c r="AY159" s="25" t="s">
        <v>206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25" t="s">
        <v>173</v>
      </c>
      <c r="BK159" s="233">
        <f>ROUND(I159*H159,2)</f>
        <v>0</v>
      </c>
      <c r="BL159" s="25" t="s">
        <v>173</v>
      </c>
      <c r="BM159" s="25" t="s">
        <v>316</v>
      </c>
    </row>
    <row r="160" s="11" customFormat="1">
      <c r="B160" s="237"/>
      <c r="C160" s="238"/>
      <c r="D160" s="234" t="s">
        <v>210</v>
      </c>
      <c r="E160" s="239" t="s">
        <v>45</v>
      </c>
      <c r="F160" s="240" t="s">
        <v>309</v>
      </c>
      <c r="G160" s="238"/>
      <c r="H160" s="241">
        <v>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210</v>
      </c>
      <c r="AU160" s="247" t="s">
        <v>84</v>
      </c>
      <c r="AV160" s="11" t="s">
        <v>92</v>
      </c>
      <c r="AW160" s="11" t="s">
        <v>47</v>
      </c>
      <c r="AX160" s="11" t="s">
        <v>84</v>
      </c>
      <c r="AY160" s="247" t="s">
        <v>206</v>
      </c>
    </row>
    <row r="161" s="11" customFormat="1">
      <c r="B161" s="237"/>
      <c r="C161" s="238"/>
      <c r="D161" s="234" t="s">
        <v>210</v>
      </c>
      <c r="E161" s="239" t="s">
        <v>45</v>
      </c>
      <c r="F161" s="240" t="s">
        <v>317</v>
      </c>
      <c r="G161" s="238"/>
      <c r="H161" s="241">
        <v>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210</v>
      </c>
      <c r="AU161" s="247" t="s">
        <v>84</v>
      </c>
      <c r="AV161" s="11" t="s">
        <v>92</v>
      </c>
      <c r="AW161" s="11" t="s">
        <v>47</v>
      </c>
      <c r="AX161" s="11" t="s">
        <v>84</v>
      </c>
      <c r="AY161" s="247" t="s">
        <v>206</v>
      </c>
    </row>
    <row r="162" s="11" customFormat="1">
      <c r="B162" s="237"/>
      <c r="C162" s="238"/>
      <c r="D162" s="234" t="s">
        <v>210</v>
      </c>
      <c r="E162" s="239" t="s">
        <v>45</v>
      </c>
      <c r="F162" s="240" t="s">
        <v>311</v>
      </c>
      <c r="G162" s="238"/>
      <c r="H162" s="241">
        <v>2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210</v>
      </c>
      <c r="AU162" s="247" t="s">
        <v>84</v>
      </c>
      <c r="AV162" s="11" t="s">
        <v>92</v>
      </c>
      <c r="AW162" s="11" t="s">
        <v>47</v>
      </c>
      <c r="AX162" s="11" t="s">
        <v>84</v>
      </c>
      <c r="AY162" s="247" t="s">
        <v>206</v>
      </c>
    </row>
    <row r="163" s="11" customFormat="1">
      <c r="B163" s="237"/>
      <c r="C163" s="238"/>
      <c r="D163" s="234" t="s">
        <v>210</v>
      </c>
      <c r="E163" s="239" t="s">
        <v>45</v>
      </c>
      <c r="F163" s="240" t="s">
        <v>318</v>
      </c>
      <c r="G163" s="238"/>
      <c r="H163" s="241">
        <v>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AT163" s="247" t="s">
        <v>210</v>
      </c>
      <c r="AU163" s="247" t="s">
        <v>84</v>
      </c>
      <c r="AV163" s="11" t="s">
        <v>92</v>
      </c>
      <c r="AW163" s="11" t="s">
        <v>47</v>
      </c>
      <c r="AX163" s="11" t="s">
        <v>84</v>
      </c>
      <c r="AY163" s="247" t="s">
        <v>206</v>
      </c>
    </row>
    <row r="164" s="13" customFormat="1">
      <c r="B164" s="259"/>
      <c r="C164" s="260"/>
      <c r="D164" s="234" t="s">
        <v>210</v>
      </c>
      <c r="E164" s="261" t="s">
        <v>178</v>
      </c>
      <c r="F164" s="262" t="s">
        <v>234</v>
      </c>
      <c r="G164" s="260"/>
      <c r="H164" s="263">
        <v>8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AT164" s="269" t="s">
        <v>210</v>
      </c>
      <c r="AU164" s="269" t="s">
        <v>84</v>
      </c>
      <c r="AV164" s="13" t="s">
        <v>173</v>
      </c>
      <c r="AW164" s="13" t="s">
        <v>47</v>
      </c>
      <c r="AX164" s="13" t="s">
        <v>25</v>
      </c>
      <c r="AY164" s="269" t="s">
        <v>206</v>
      </c>
    </row>
    <row r="165" s="1" customFormat="1" ht="16.5" customHeight="1">
      <c r="B165" s="48"/>
      <c r="C165" s="270" t="s">
        <v>319</v>
      </c>
      <c r="D165" s="270" t="s">
        <v>305</v>
      </c>
      <c r="E165" s="271" t="s">
        <v>320</v>
      </c>
      <c r="F165" s="272" t="s">
        <v>321</v>
      </c>
      <c r="G165" s="273" t="s">
        <v>214</v>
      </c>
      <c r="H165" s="274">
        <v>2</v>
      </c>
      <c r="I165" s="275"/>
      <c r="J165" s="276">
        <f>ROUND(I165*H165,2)</f>
        <v>0</v>
      </c>
      <c r="K165" s="272" t="s">
        <v>205</v>
      </c>
      <c r="L165" s="277"/>
      <c r="M165" s="278" t="s">
        <v>45</v>
      </c>
      <c r="N165" s="279" t="s">
        <v>57</v>
      </c>
      <c r="O165" s="49"/>
      <c r="P165" s="231">
        <f>O165*H165</f>
        <v>0</v>
      </c>
      <c r="Q165" s="231">
        <v>0.17430999999999999</v>
      </c>
      <c r="R165" s="231">
        <f>Q165*H165</f>
        <v>0.34861999999999999</v>
      </c>
      <c r="S165" s="231">
        <v>0</v>
      </c>
      <c r="T165" s="232">
        <f>S165*H165</f>
        <v>0</v>
      </c>
      <c r="AR165" s="25" t="s">
        <v>179</v>
      </c>
      <c r="AT165" s="25" t="s">
        <v>305</v>
      </c>
      <c r="AU165" s="25" t="s">
        <v>84</v>
      </c>
      <c r="AY165" s="25" t="s">
        <v>206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25" t="s">
        <v>173</v>
      </c>
      <c r="BK165" s="233">
        <f>ROUND(I165*H165,2)</f>
        <v>0</v>
      </c>
      <c r="BL165" s="25" t="s">
        <v>173</v>
      </c>
      <c r="BM165" s="25" t="s">
        <v>322</v>
      </c>
    </row>
    <row r="166" s="11" customFormat="1">
      <c r="B166" s="237"/>
      <c r="C166" s="238"/>
      <c r="D166" s="234" t="s">
        <v>210</v>
      </c>
      <c r="E166" s="239" t="s">
        <v>45</v>
      </c>
      <c r="F166" s="240" t="s">
        <v>323</v>
      </c>
      <c r="G166" s="238"/>
      <c r="H166" s="241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AT166" s="247" t="s">
        <v>210</v>
      </c>
      <c r="AU166" s="247" t="s">
        <v>84</v>
      </c>
      <c r="AV166" s="11" t="s">
        <v>92</v>
      </c>
      <c r="AW166" s="11" t="s">
        <v>47</v>
      </c>
      <c r="AX166" s="11" t="s">
        <v>84</v>
      </c>
      <c r="AY166" s="247" t="s">
        <v>206</v>
      </c>
    </row>
    <row r="167" s="11" customFormat="1">
      <c r="B167" s="237"/>
      <c r="C167" s="238"/>
      <c r="D167" s="234" t="s">
        <v>210</v>
      </c>
      <c r="E167" s="239" t="s">
        <v>45</v>
      </c>
      <c r="F167" s="240" t="s">
        <v>324</v>
      </c>
      <c r="G167" s="238"/>
      <c r="H167" s="241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210</v>
      </c>
      <c r="AU167" s="247" t="s">
        <v>84</v>
      </c>
      <c r="AV167" s="11" t="s">
        <v>92</v>
      </c>
      <c r="AW167" s="11" t="s">
        <v>47</v>
      </c>
      <c r="AX167" s="11" t="s">
        <v>84</v>
      </c>
      <c r="AY167" s="247" t="s">
        <v>206</v>
      </c>
    </row>
    <row r="168" s="13" customFormat="1">
      <c r="B168" s="259"/>
      <c r="C168" s="260"/>
      <c r="D168" s="234" t="s">
        <v>210</v>
      </c>
      <c r="E168" s="261" t="s">
        <v>166</v>
      </c>
      <c r="F168" s="262" t="s">
        <v>234</v>
      </c>
      <c r="G168" s="260"/>
      <c r="H168" s="263">
        <v>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210</v>
      </c>
      <c r="AU168" s="269" t="s">
        <v>84</v>
      </c>
      <c r="AV168" s="13" t="s">
        <v>173</v>
      </c>
      <c r="AW168" s="13" t="s">
        <v>47</v>
      </c>
      <c r="AX168" s="13" t="s">
        <v>25</v>
      </c>
      <c r="AY168" s="269" t="s">
        <v>206</v>
      </c>
    </row>
    <row r="169" s="1" customFormat="1" ht="16.5" customHeight="1">
      <c r="B169" s="48"/>
      <c r="C169" s="270" t="s">
        <v>325</v>
      </c>
      <c r="D169" s="270" t="s">
        <v>305</v>
      </c>
      <c r="E169" s="271" t="s">
        <v>326</v>
      </c>
      <c r="F169" s="272" t="s">
        <v>327</v>
      </c>
      <c r="G169" s="273" t="s">
        <v>214</v>
      </c>
      <c r="H169" s="274">
        <v>3</v>
      </c>
      <c r="I169" s="275"/>
      <c r="J169" s="276">
        <f>ROUND(I169*H169,2)</f>
        <v>0</v>
      </c>
      <c r="K169" s="272" t="s">
        <v>205</v>
      </c>
      <c r="L169" s="277"/>
      <c r="M169" s="278" t="s">
        <v>45</v>
      </c>
      <c r="N169" s="279" t="s">
        <v>57</v>
      </c>
      <c r="O169" s="49"/>
      <c r="P169" s="231">
        <f>O169*H169</f>
        <v>0</v>
      </c>
      <c r="Q169" s="231">
        <v>0.17827000000000001</v>
      </c>
      <c r="R169" s="231">
        <f>Q169*H169</f>
        <v>0.53481000000000001</v>
      </c>
      <c r="S169" s="231">
        <v>0</v>
      </c>
      <c r="T169" s="232">
        <f>S169*H169</f>
        <v>0</v>
      </c>
      <c r="AR169" s="25" t="s">
        <v>179</v>
      </c>
      <c r="AT169" s="25" t="s">
        <v>305</v>
      </c>
      <c r="AU169" s="25" t="s">
        <v>84</v>
      </c>
      <c r="AY169" s="25" t="s">
        <v>206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25" t="s">
        <v>173</v>
      </c>
      <c r="BK169" s="233">
        <f>ROUND(I169*H169,2)</f>
        <v>0</v>
      </c>
      <c r="BL169" s="25" t="s">
        <v>173</v>
      </c>
      <c r="BM169" s="25" t="s">
        <v>328</v>
      </c>
    </row>
    <row r="170" s="11" customFormat="1">
      <c r="B170" s="237"/>
      <c r="C170" s="238"/>
      <c r="D170" s="234" t="s">
        <v>210</v>
      </c>
      <c r="E170" s="239" t="s">
        <v>45</v>
      </c>
      <c r="F170" s="240" t="s">
        <v>309</v>
      </c>
      <c r="G170" s="238"/>
      <c r="H170" s="241">
        <v>2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210</v>
      </c>
      <c r="AU170" s="247" t="s">
        <v>84</v>
      </c>
      <c r="AV170" s="11" t="s">
        <v>92</v>
      </c>
      <c r="AW170" s="11" t="s">
        <v>47</v>
      </c>
      <c r="AX170" s="11" t="s">
        <v>84</v>
      </c>
      <c r="AY170" s="247" t="s">
        <v>206</v>
      </c>
    </row>
    <row r="171" s="11" customFormat="1">
      <c r="B171" s="237"/>
      <c r="C171" s="238"/>
      <c r="D171" s="234" t="s">
        <v>210</v>
      </c>
      <c r="E171" s="239" t="s">
        <v>45</v>
      </c>
      <c r="F171" s="240" t="s">
        <v>324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210</v>
      </c>
      <c r="AU171" s="247" t="s">
        <v>84</v>
      </c>
      <c r="AV171" s="11" t="s">
        <v>92</v>
      </c>
      <c r="AW171" s="11" t="s">
        <v>47</v>
      </c>
      <c r="AX171" s="11" t="s">
        <v>84</v>
      </c>
      <c r="AY171" s="247" t="s">
        <v>206</v>
      </c>
    </row>
    <row r="172" s="13" customFormat="1">
      <c r="B172" s="259"/>
      <c r="C172" s="260"/>
      <c r="D172" s="234" t="s">
        <v>210</v>
      </c>
      <c r="E172" s="261" t="s">
        <v>168</v>
      </c>
      <c r="F172" s="262" t="s">
        <v>234</v>
      </c>
      <c r="G172" s="260"/>
      <c r="H172" s="263">
        <v>3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AT172" s="269" t="s">
        <v>210</v>
      </c>
      <c r="AU172" s="269" t="s">
        <v>84</v>
      </c>
      <c r="AV172" s="13" t="s">
        <v>173</v>
      </c>
      <c r="AW172" s="13" t="s">
        <v>47</v>
      </c>
      <c r="AX172" s="13" t="s">
        <v>25</v>
      </c>
      <c r="AY172" s="269" t="s">
        <v>206</v>
      </c>
    </row>
    <row r="173" s="1" customFormat="1" ht="16.5" customHeight="1">
      <c r="B173" s="48"/>
      <c r="C173" s="270" t="s">
        <v>9</v>
      </c>
      <c r="D173" s="270" t="s">
        <v>305</v>
      </c>
      <c r="E173" s="271" t="s">
        <v>329</v>
      </c>
      <c r="F173" s="272" t="s">
        <v>330</v>
      </c>
      <c r="G173" s="273" t="s">
        <v>214</v>
      </c>
      <c r="H173" s="274">
        <v>6</v>
      </c>
      <c r="I173" s="275"/>
      <c r="J173" s="276">
        <f>ROUND(I173*H173,2)</f>
        <v>0</v>
      </c>
      <c r="K173" s="272" t="s">
        <v>205</v>
      </c>
      <c r="L173" s="277"/>
      <c r="M173" s="278" t="s">
        <v>45</v>
      </c>
      <c r="N173" s="279" t="s">
        <v>57</v>
      </c>
      <c r="O173" s="49"/>
      <c r="P173" s="231">
        <f>O173*H173</f>
        <v>0</v>
      </c>
      <c r="Q173" s="231">
        <v>0.18223</v>
      </c>
      <c r="R173" s="231">
        <f>Q173*H173</f>
        <v>1.09338</v>
      </c>
      <c r="S173" s="231">
        <v>0</v>
      </c>
      <c r="T173" s="232">
        <f>S173*H173</f>
        <v>0</v>
      </c>
      <c r="AR173" s="25" t="s">
        <v>179</v>
      </c>
      <c r="AT173" s="25" t="s">
        <v>305</v>
      </c>
      <c r="AU173" s="25" t="s">
        <v>84</v>
      </c>
      <c r="AY173" s="25" t="s">
        <v>206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25" t="s">
        <v>173</v>
      </c>
      <c r="BK173" s="233">
        <f>ROUND(I173*H173,2)</f>
        <v>0</v>
      </c>
      <c r="BL173" s="25" t="s">
        <v>173</v>
      </c>
      <c r="BM173" s="25" t="s">
        <v>331</v>
      </c>
    </row>
    <row r="174" s="11" customFormat="1">
      <c r="B174" s="237"/>
      <c r="C174" s="238"/>
      <c r="D174" s="234" t="s">
        <v>210</v>
      </c>
      <c r="E174" s="239" t="s">
        <v>45</v>
      </c>
      <c r="F174" s="240" t="s">
        <v>309</v>
      </c>
      <c r="G174" s="238"/>
      <c r="H174" s="241">
        <v>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210</v>
      </c>
      <c r="AU174" s="247" t="s">
        <v>84</v>
      </c>
      <c r="AV174" s="11" t="s">
        <v>92</v>
      </c>
      <c r="AW174" s="11" t="s">
        <v>47</v>
      </c>
      <c r="AX174" s="11" t="s">
        <v>84</v>
      </c>
      <c r="AY174" s="247" t="s">
        <v>206</v>
      </c>
    </row>
    <row r="175" s="11" customFormat="1">
      <c r="B175" s="237"/>
      <c r="C175" s="238"/>
      <c r="D175" s="234" t="s">
        <v>210</v>
      </c>
      <c r="E175" s="239" t="s">
        <v>45</v>
      </c>
      <c r="F175" s="240" t="s">
        <v>317</v>
      </c>
      <c r="G175" s="238"/>
      <c r="H175" s="241">
        <v>2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210</v>
      </c>
      <c r="AU175" s="247" t="s">
        <v>84</v>
      </c>
      <c r="AV175" s="11" t="s">
        <v>92</v>
      </c>
      <c r="AW175" s="11" t="s">
        <v>47</v>
      </c>
      <c r="AX175" s="11" t="s">
        <v>84</v>
      </c>
      <c r="AY175" s="247" t="s">
        <v>206</v>
      </c>
    </row>
    <row r="176" s="11" customFormat="1">
      <c r="B176" s="237"/>
      <c r="C176" s="238"/>
      <c r="D176" s="234" t="s">
        <v>210</v>
      </c>
      <c r="E176" s="239" t="s">
        <v>45</v>
      </c>
      <c r="F176" s="240" t="s">
        <v>311</v>
      </c>
      <c r="G176" s="238"/>
      <c r="H176" s="241">
        <v>2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210</v>
      </c>
      <c r="AU176" s="247" t="s">
        <v>84</v>
      </c>
      <c r="AV176" s="11" t="s">
        <v>92</v>
      </c>
      <c r="AW176" s="11" t="s">
        <v>47</v>
      </c>
      <c r="AX176" s="11" t="s">
        <v>84</v>
      </c>
      <c r="AY176" s="247" t="s">
        <v>206</v>
      </c>
    </row>
    <row r="177" s="13" customFormat="1">
      <c r="B177" s="259"/>
      <c r="C177" s="260"/>
      <c r="D177" s="234" t="s">
        <v>210</v>
      </c>
      <c r="E177" s="261" t="s">
        <v>170</v>
      </c>
      <c r="F177" s="262" t="s">
        <v>234</v>
      </c>
      <c r="G177" s="260"/>
      <c r="H177" s="263">
        <v>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AT177" s="269" t="s">
        <v>210</v>
      </c>
      <c r="AU177" s="269" t="s">
        <v>84</v>
      </c>
      <c r="AV177" s="13" t="s">
        <v>173</v>
      </c>
      <c r="AW177" s="13" t="s">
        <v>47</v>
      </c>
      <c r="AX177" s="13" t="s">
        <v>25</v>
      </c>
      <c r="AY177" s="269" t="s">
        <v>206</v>
      </c>
    </row>
    <row r="178" s="1" customFormat="1" ht="16.5" customHeight="1">
      <c r="B178" s="48"/>
      <c r="C178" s="270" t="s">
        <v>332</v>
      </c>
      <c r="D178" s="270" t="s">
        <v>305</v>
      </c>
      <c r="E178" s="271" t="s">
        <v>333</v>
      </c>
      <c r="F178" s="272" t="s">
        <v>334</v>
      </c>
      <c r="G178" s="273" t="s">
        <v>214</v>
      </c>
      <c r="H178" s="274">
        <v>4</v>
      </c>
      <c r="I178" s="275"/>
      <c r="J178" s="276">
        <f>ROUND(I178*H178,2)</f>
        <v>0</v>
      </c>
      <c r="K178" s="272" t="s">
        <v>205</v>
      </c>
      <c r="L178" s="277"/>
      <c r="M178" s="278" t="s">
        <v>45</v>
      </c>
      <c r="N178" s="279" t="s">
        <v>57</v>
      </c>
      <c r="O178" s="49"/>
      <c r="P178" s="231">
        <f>O178*H178</f>
        <v>0</v>
      </c>
      <c r="Q178" s="231">
        <v>0.18618999999999999</v>
      </c>
      <c r="R178" s="231">
        <f>Q178*H178</f>
        <v>0.74475999999999998</v>
      </c>
      <c r="S178" s="231">
        <v>0</v>
      </c>
      <c r="T178" s="232">
        <f>S178*H178</f>
        <v>0</v>
      </c>
      <c r="AR178" s="25" t="s">
        <v>179</v>
      </c>
      <c r="AT178" s="25" t="s">
        <v>305</v>
      </c>
      <c r="AU178" s="25" t="s">
        <v>84</v>
      </c>
      <c r="AY178" s="25" t="s">
        <v>206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25" t="s">
        <v>173</v>
      </c>
      <c r="BK178" s="233">
        <f>ROUND(I178*H178,2)</f>
        <v>0</v>
      </c>
      <c r="BL178" s="25" t="s">
        <v>173</v>
      </c>
      <c r="BM178" s="25" t="s">
        <v>335</v>
      </c>
    </row>
    <row r="179" s="11" customFormat="1">
      <c r="B179" s="237"/>
      <c r="C179" s="238"/>
      <c r="D179" s="234" t="s">
        <v>210</v>
      </c>
      <c r="E179" s="239" t="s">
        <v>45</v>
      </c>
      <c r="F179" s="240" t="s">
        <v>309</v>
      </c>
      <c r="G179" s="238"/>
      <c r="H179" s="241">
        <v>2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210</v>
      </c>
      <c r="AU179" s="247" t="s">
        <v>84</v>
      </c>
      <c r="AV179" s="11" t="s">
        <v>92</v>
      </c>
      <c r="AW179" s="11" t="s">
        <v>47</v>
      </c>
      <c r="AX179" s="11" t="s">
        <v>84</v>
      </c>
      <c r="AY179" s="247" t="s">
        <v>206</v>
      </c>
    </row>
    <row r="180" s="11" customFormat="1">
      <c r="B180" s="237"/>
      <c r="C180" s="238"/>
      <c r="D180" s="234" t="s">
        <v>210</v>
      </c>
      <c r="E180" s="239" t="s">
        <v>45</v>
      </c>
      <c r="F180" s="240" t="s">
        <v>336</v>
      </c>
      <c r="G180" s="238"/>
      <c r="H180" s="241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210</v>
      </c>
      <c r="AU180" s="247" t="s">
        <v>84</v>
      </c>
      <c r="AV180" s="11" t="s">
        <v>92</v>
      </c>
      <c r="AW180" s="11" t="s">
        <v>47</v>
      </c>
      <c r="AX180" s="11" t="s">
        <v>84</v>
      </c>
      <c r="AY180" s="247" t="s">
        <v>206</v>
      </c>
    </row>
    <row r="181" s="11" customFormat="1">
      <c r="B181" s="237"/>
      <c r="C181" s="238"/>
      <c r="D181" s="234" t="s">
        <v>210</v>
      </c>
      <c r="E181" s="239" t="s">
        <v>45</v>
      </c>
      <c r="F181" s="240" t="s">
        <v>324</v>
      </c>
      <c r="G181" s="238"/>
      <c r="H181" s="241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210</v>
      </c>
      <c r="AU181" s="247" t="s">
        <v>84</v>
      </c>
      <c r="AV181" s="11" t="s">
        <v>92</v>
      </c>
      <c r="AW181" s="11" t="s">
        <v>47</v>
      </c>
      <c r="AX181" s="11" t="s">
        <v>84</v>
      </c>
      <c r="AY181" s="247" t="s">
        <v>206</v>
      </c>
    </row>
    <row r="182" s="13" customFormat="1">
      <c r="B182" s="259"/>
      <c r="C182" s="260"/>
      <c r="D182" s="234" t="s">
        <v>210</v>
      </c>
      <c r="E182" s="261" t="s">
        <v>172</v>
      </c>
      <c r="F182" s="262" t="s">
        <v>234</v>
      </c>
      <c r="G182" s="260"/>
      <c r="H182" s="263">
        <v>4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AT182" s="269" t="s">
        <v>210</v>
      </c>
      <c r="AU182" s="269" t="s">
        <v>84</v>
      </c>
      <c r="AV182" s="13" t="s">
        <v>173</v>
      </c>
      <c r="AW182" s="13" t="s">
        <v>47</v>
      </c>
      <c r="AX182" s="13" t="s">
        <v>25</v>
      </c>
      <c r="AY182" s="269" t="s">
        <v>206</v>
      </c>
    </row>
    <row r="183" s="1" customFormat="1" ht="16.5" customHeight="1">
      <c r="B183" s="48"/>
      <c r="C183" s="270" t="s">
        <v>337</v>
      </c>
      <c r="D183" s="270" t="s">
        <v>305</v>
      </c>
      <c r="E183" s="271" t="s">
        <v>338</v>
      </c>
      <c r="F183" s="272" t="s">
        <v>339</v>
      </c>
      <c r="G183" s="273" t="s">
        <v>214</v>
      </c>
      <c r="H183" s="274">
        <v>4</v>
      </c>
      <c r="I183" s="275"/>
      <c r="J183" s="276">
        <f>ROUND(I183*H183,2)</f>
        <v>0</v>
      </c>
      <c r="K183" s="272" t="s">
        <v>205</v>
      </c>
      <c r="L183" s="277"/>
      <c r="M183" s="278" t="s">
        <v>45</v>
      </c>
      <c r="N183" s="279" t="s">
        <v>57</v>
      </c>
      <c r="O183" s="49"/>
      <c r="P183" s="231">
        <f>O183*H183</f>
        <v>0</v>
      </c>
      <c r="Q183" s="231">
        <v>0.19015000000000001</v>
      </c>
      <c r="R183" s="231">
        <f>Q183*H183</f>
        <v>0.76060000000000005</v>
      </c>
      <c r="S183" s="231">
        <v>0</v>
      </c>
      <c r="T183" s="232">
        <f>S183*H183</f>
        <v>0</v>
      </c>
      <c r="AR183" s="25" t="s">
        <v>179</v>
      </c>
      <c r="AT183" s="25" t="s">
        <v>305</v>
      </c>
      <c r="AU183" s="25" t="s">
        <v>84</v>
      </c>
      <c r="AY183" s="25" t="s">
        <v>206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25" t="s">
        <v>173</v>
      </c>
      <c r="BK183" s="233">
        <f>ROUND(I183*H183,2)</f>
        <v>0</v>
      </c>
      <c r="BL183" s="25" t="s">
        <v>173</v>
      </c>
      <c r="BM183" s="25" t="s">
        <v>340</v>
      </c>
    </row>
    <row r="184" s="11" customFormat="1">
      <c r="B184" s="237"/>
      <c r="C184" s="238"/>
      <c r="D184" s="234" t="s">
        <v>210</v>
      </c>
      <c r="E184" s="239" t="s">
        <v>45</v>
      </c>
      <c r="F184" s="240" t="s">
        <v>309</v>
      </c>
      <c r="G184" s="238"/>
      <c r="H184" s="241">
        <v>2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AT184" s="247" t="s">
        <v>210</v>
      </c>
      <c r="AU184" s="247" t="s">
        <v>84</v>
      </c>
      <c r="AV184" s="11" t="s">
        <v>92</v>
      </c>
      <c r="AW184" s="11" t="s">
        <v>47</v>
      </c>
      <c r="AX184" s="11" t="s">
        <v>84</v>
      </c>
      <c r="AY184" s="247" t="s">
        <v>206</v>
      </c>
    </row>
    <row r="185" s="11" customFormat="1">
      <c r="B185" s="237"/>
      <c r="C185" s="238"/>
      <c r="D185" s="234" t="s">
        <v>210</v>
      </c>
      <c r="E185" s="239" t="s">
        <v>45</v>
      </c>
      <c r="F185" s="240" t="s">
        <v>317</v>
      </c>
      <c r="G185" s="238"/>
      <c r="H185" s="241">
        <v>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210</v>
      </c>
      <c r="AU185" s="247" t="s">
        <v>84</v>
      </c>
      <c r="AV185" s="11" t="s">
        <v>92</v>
      </c>
      <c r="AW185" s="11" t="s">
        <v>47</v>
      </c>
      <c r="AX185" s="11" t="s">
        <v>84</v>
      </c>
      <c r="AY185" s="247" t="s">
        <v>206</v>
      </c>
    </row>
    <row r="186" s="13" customFormat="1">
      <c r="B186" s="259"/>
      <c r="C186" s="260"/>
      <c r="D186" s="234" t="s">
        <v>210</v>
      </c>
      <c r="E186" s="261" t="s">
        <v>174</v>
      </c>
      <c r="F186" s="262" t="s">
        <v>234</v>
      </c>
      <c r="G186" s="260"/>
      <c r="H186" s="263">
        <v>4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AT186" s="269" t="s">
        <v>210</v>
      </c>
      <c r="AU186" s="269" t="s">
        <v>84</v>
      </c>
      <c r="AV186" s="13" t="s">
        <v>173</v>
      </c>
      <c r="AW186" s="13" t="s">
        <v>47</v>
      </c>
      <c r="AX186" s="13" t="s">
        <v>25</v>
      </c>
      <c r="AY186" s="269" t="s">
        <v>206</v>
      </c>
    </row>
    <row r="187" s="1" customFormat="1" ht="16.5" customHeight="1">
      <c r="B187" s="48"/>
      <c r="C187" s="270" t="s">
        <v>341</v>
      </c>
      <c r="D187" s="270" t="s">
        <v>305</v>
      </c>
      <c r="E187" s="271" t="s">
        <v>342</v>
      </c>
      <c r="F187" s="272" t="s">
        <v>343</v>
      </c>
      <c r="G187" s="273" t="s">
        <v>214</v>
      </c>
      <c r="H187" s="274">
        <v>2</v>
      </c>
      <c r="I187" s="275"/>
      <c r="J187" s="276">
        <f>ROUND(I187*H187,2)</f>
        <v>0</v>
      </c>
      <c r="K187" s="272" t="s">
        <v>205</v>
      </c>
      <c r="L187" s="277"/>
      <c r="M187" s="278" t="s">
        <v>45</v>
      </c>
      <c r="N187" s="279" t="s">
        <v>57</v>
      </c>
      <c r="O187" s="49"/>
      <c r="P187" s="231">
        <f>O187*H187</f>
        <v>0</v>
      </c>
      <c r="Q187" s="231">
        <v>0.19411999999999999</v>
      </c>
      <c r="R187" s="231">
        <f>Q187*H187</f>
        <v>0.38823999999999997</v>
      </c>
      <c r="S187" s="231">
        <v>0</v>
      </c>
      <c r="T187" s="232">
        <f>S187*H187</f>
        <v>0</v>
      </c>
      <c r="AR187" s="25" t="s">
        <v>179</v>
      </c>
      <c r="AT187" s="25" t="s">
        <v>305</v>
      </c>
      <c r="AU187" s="25" t="s">
        <v>84</v>
      </c>
      <c r="AY187" s="25" t="s">
        <v>206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25" t="s">
        <v>173</v>
      </c>
      <c r="BK187" s="233">
        <f>ROUND(I187*H187,2)</f>
        <v>0</v>
      </c>
      <c r="BL187" s="25" t="s">
        <v>173</v>
      </c>
      <c r="BM187" s="25" t="s">
        <v>344</v>
      </c>
    </row>
    <row r="188" s="11" customFormat="1">
      <c r="B188" s="237"/>
      <c r="C188" s="238"/>
      <c r="D188" s="234" t="s">
        <v>210</v>
      </c>
      <c r="E188" s="239" t="s">
        <v>175</v>
      </c>
      <c r="F188" s="240" t="s">
        <v>309</v>
      </c>
      <c r="G188" s="238"/>
      <c r="H188" s="241">
        <v>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210</v>
      </c>
      <c r="AU188" s="247" t="s">
        <v>84</v>
      </c>
      <c r="AV188" s="11" t="s">
        <v>92</v>
      </c>
      <c r="AW188" s="11" t="s">
        <v>47</v>
      </c>
      <c r="AX188" s="11" t="s">
        <v>25</v>
      </c>
      <c r="AY188" s="247" t="s">
        <v>206</v>
      </c>
    </row>
    <row r="189" s="1" customFormat="1" ht="16.5" customHeight="1">
      <c r="B189" s="48"/>
      <c r="C189" s="270" t="s">
        <v>345</v>
      </c>
      <c r="D189" s="270" t="s">
        <v>305</v>
      </c>
      <c r="E189" s="271" t="s">
        <v>346</v>
      </c>
      <c r="F189" s="272" t="s">
        <v>347</v>
      </c>
      <c r="G189" s="273" t="s">
        <v>214</v>
      </c>
      <c r="H189" s="274">
        <v>124</v>
      </c>
      <c r="I189" s="275"/>
      <c r="J189" s="276">
        <f>ROUND(I189*H189,2)</f>
        <v>0</v>
      </c>
      <c r="K189" s="272" t="s">
        <v>205</v>
      </c>
      <c r="L189" s="277"/>
      <c r="M189" s="278" t="s">
        <v>45</v>
      </c>
      <c r="N189" s="279" t="s">
        <v>57</v>
      </c>
      <c r="O189" s="49"/>
      <c r="P189" s="231">
        <f>O189*H189</f>
        <v>0</v>
      </c>
      <c r="Q189" s="231">
        <v>0.0085199999999999998</v>
      </c>
      <c r="R189" s="231">
        <f>Q189*H189</f>
        <v>1.0564800000000001</v>
      </c>
      <c r="S189" s="231">
        <v>0</v>
      </c>
      <c r="T189" s="232">
        <f>S189*H189</f>
        <v>0</v>
      </c>
      <c r="AR189" s="25" t="s">
        <v>179</v>
      </c>
      <c r="AT189" s="25" t="s">
        <v>305</v>
      </c>
      <c r="AU189" s="25" t="s">
        <v>84</v>
      </c>
      <c r="AY189" s="25" t="s">
        <v>206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25" t="s">
        <v>173</v>
      </c>
      <c r="BK189" s="233">
        <f>ROUND(I189*H189,2)</f>
        <v>0</v>
      </c>
      <c r="BL189" s="25" t="s">
        <v>173</v>
      </c>
      <c r="BM189" s="25" t="s">
        <v>348</v>
      </c>
    </row>
    <row r="190" s="11" customFormat="1">
      <c r="B190" s="237"/>
      <c r="C190" s="238"/>
      <c r="D190" s="234" t="s">
        <v>210</v>
      </c>
      <c r="E190" s="239" t="s">
        <v>164</v>
      </c>
      <c r="F190" s="240" t="s">
        <v>349</v>
      </c>
      <c r="G190" s="238"/>
      <c r="H190" s="241">
        <v>124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210</v>
      </c>
      <c r="AU190" s="247" t="s">
        <v>84</v>
      </c>
      <c r="AV190" s="11" t="s">
        <v>92</v>
      </c>
      <c r="AW190" s="11" t="s">
        <v>47</v>
      </c>
      <c r="AX190" s="11" t="s">
        <v>25</v>
      </c>
      <c r="AY190" s="247" t="s">
        <v>206</v>
      </c>
    </row>
    <row r="191" s="1" customFormat="1" ht="25.5" customHeight="1">
      <c r="B191" s="48"/>
      <c r="C191" s="270" t="s">
        <v>350</v>
      </c>
      <c r="D191" s="270" t="s">
        <v>305</v>
      </c>
      <c r="E191" s="271" t="s">
        <v>351</v>
      </c>
      <c r="F191" s="272" t="s">
        <v>352</v>
      </c>
      <c r="G191" s="273" t="s">
        <v>214</v>
      </c>
      <c r="H191" s="274">
        <v>248</v>
      </c>
      <c r="I191" s="275"/>
      <c r="J191" s="276">
        <f>ROUND(I191*H191,2)</f>
        <v>0</v>
      </c>
      <c r="K191" s="272" t="s">
        <v>353</v>
      </c>
      <c r="L191" s="277"/>
      <c r="M191" s="278" t="s">
        <v>45</v>
      </c>
      <c r="N191" s="279" t="s">
        <v>57</v>
      </c>
      <c r="O191" s="49"/>
      <c r="P191" s="231">
        <f>O191*H191</f>
        <v>0</v>
      </c>
      <c r="Q191" s="231">
        <v>0.00123</v>
      </c>
      <c r="R191" s="231">
        <f>Q191*H191</f>
        <v>0.30503999999999998</v>
      </c>
      <c r="S191" s="231">
        <v>0</v>
      </c>
      <c r="T191" s="232">
        <f>S191*H191</f>
        <v>0</v>
      </c>
      <c r="AR191" s="25" t="s">
        <v>179</v>
      </c>
      <c r="AT191" s="25" t="s">
        <v>305</v>
      </c>
      <c r="AU191" s="25" t="s">
        <v>84</v>
      </c>
      <c r="AY191" s="25" t="s">
        <v>206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25" t="s">
        <v>173</v>
      </c>
      <c r="BK191" s="233">
        <f>ROUND(I191*H191,2)</f>
        <v>0</v>
      </c>
      <c r="BL191" s="25" t="s">
        <v>173</v>
      </c>
      <c r="BM191" s="25" t="s">
        <v>354</v>
      </c>
    </row>
    <row r="192" s="11" customFormat="1">
      <c r="B192" s="237"/>
      <c r="C192" s="238"/>
      <c r="D192" s="234" t="s">
        <v>210</v>
      </c>
      <c r="E192" s="239" t="s">
        <v>45</v>
      </c>
      <c r="F192" s="240" t="s">
        <v>355</v>
      </c>
      <c r="G192" s="238"/>
      <c r="H192" s="241">
        <v>248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210</v>
      </c>
      <c r="AU192" s="247" t="s">
        <v>84</v>
      </c>
      <c r="AV192" s="11" t="s">
        <v>92</v>
      </c>
      <c r="AW192" s="11" t="s">
        <v>47</v>
      </c>
      <c r="AX192" s="11" t="s">
        <v>25</v>
      </c>
      <c r="AY192" s="247" t="s">
        <v>206</v>
      </c>
    </row>
    <row r="193" s="1" customFormat="1" ht="25.5" customHeight="1">
      <c r="B193" s="48"/>
      <c r="C193" s="270" t="s">
        <v>356</v>
      </c>
      <c r="D193" s="270" t="s">
        <v>305</v>
      </c>
      <c r="E193" s="271" t="s">
        <v>357</v>
      </c>
      <c r="F193" s="272" t="s">
        <v>358</v>
      </c>
      <c r="G193" s="273" t="s">
        <v>214</v>
      </c>
      <c r="H193" s="274">
        <v>124</v>
      </c>
      <c r="I193" s="275"/>
      <c r="J193" s="276">
        <f>ROUND(I193*H193,2)</f>
        <v>0</v>
      </c>
      <c r="K193" s="272" t="s">
        <v>353</v>
      </c>
      <c r="L193" s="277"/>
      <c r="M193" s="278" t="s">
        <v>45</v>
      </c>
      <c r="N193" s="279" t="s">
        <v>57</v>
      </c>
      <c r="O193" s="49"/>
      <c r="P193" s="231">
        <f>O193*H193</f>
        <v>0</v>
      </c>
      <c r="Q193" s="231">
        <v>0.00018200000000000001</v>
      </c>
      <c r="R193" s="231">
        <f>Q193*H193</f>
        <v>0.022568000000000001</v>
      </c>
      <c r="S193" s="231">
        <v>0</v>
      </c>
      <c r="T193" s="232">
        <f>S193*H193</f>
        <v>0</v>
      </c>
      <c r="AR193" s="25" t="s">
        <v>179</v>
      </c>
      <c r="AT193" s="25" t="s">
        <v>305</v>
      </c>
      <c r="AU193" s="25" t="s">
        <v>84</v>
      </c>
      <c r="AY193" s="25" t="s">
        <v>206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25" t="s">
        <v>173</v>
      </c>
      <c r="BK193" s="233">
        <f>ROUND(I193*H193,2)</f>
        <v>0</v>
      </c>
      <c r="BL193" s="25" t="s">
        <v>173</v>
      </c>
      <c r="BM193" s="25" t="s">
        <v>359</v>
      </c>
    </row>
    <row r="194" s="11" customFormat="1">
      <c r="B194" s="237"/>
      <c r="C194" s="238"/>
      <c r="D194" s="234" t="s">
        <v>210</v>
      </c>
      <c r="E194" s="239" t="s">
        <v>45</v>
      </c>
      <c r="F194" s="240" t="s">
        <v>164</v>
      </c>
      <c r="G194" s="238"/>
      <c r="H194" s="241">
        <v>124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210</v>
      </c>
      <c r="AU194" s="247" t="s">
        <v>84</v>
      </c>
      <c r="AV194" s="11" t="s">
        <v>92</v>
      </c>
      <c r="AW194" s="11" t="s">
        <v>47</v>
      </c>
      <c r="AX194" s="11" t="s">
        <v>25</v>
      </c>
      <c r="AY194" s="247" t="s">
        <v>206</v>
      </c>
    </row>
    <row r="195" s="1" customFormat="1" ht="25.5" customHeight="1">
      <c r="B195" s="48"/>
      <c r="C195" s="270" t="s">
        <v>360</v>
      </c>
      <c r="D195" s="270" t="s">
        <v>305</v>
      </c>
      <c r="E195" s="271" t="s">
        <v>361</v>
      </c>
      <c r="F195" s="272" t="s">
        <v>362</v>
      </c>
      <c r="G195" s="273" t="s">
        <v>214</v>
      </c>
      <c r="H195" s="274">
        <v>124</v>
      </c>
      <c r="I195" s="275"/>
      <c r="J195" s="276">
        <f>ROUND(I195*H195,2)</f>
        <v>0</v>
      </c>
      <c r="K195" s="272" t="s">
        <v>353</v>
      </c>
      <c r="L195" s="277"/>
      <c r="M195" s="278" t="s">
        <v>45</v>
      </c>
      <c r="N195" s="279" t="s">
        <v>57</v>
      </c>
      <c r="O195" s="49"/>
      <c r="P195" s="231">
        <f>O195*H195</f>
        <v>0</v>
      </c>
      <c r="Q195" s="231">
        <v>9.0000000000000006E-05</v>
      </c>
      <c r="R195" s="231">
        <f>Q195*H195</f>
        <v>0.011160000000000002</v>
      </c>
      <c r="S195" s="231">
        <v>0</v>
      </c>
      <c r="T195" s="232">
        <f>S195*H195</f>
        <v>0</v>
      </c>
      <c r="AR195" s="25" t="s">
        <v>179</v>
      </c>
      <c r="AT195" s="25" t="s">
        <v>305</v>
      </c>
      <c r="AU195" s="25" t="s">
        <v>84</v>
      </c>
      <c r="AY195" s="25" t="s">
        <v>206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25" t="s">
        <v>173</v>
      </c>
      <c r="BK195" s="233">
        <f>ROUND(I195*H195,2)</f>
        <v>0</v>
      </c>
      <c r="BL195" s="25" t="s">
        <v>173</v>
      </c>
      <c r="BM195" s="25" t="s">
        <v>363</v>
      </c>
    </row>
    <row r="196" s="11" customFormat="1">
      <c r="B196" s="237"/>
      <c r="C196" s="238"/>
      <c r="D196" s="234" t="s">
        <v>210</v>
      </c>
      <c r="E196" s="239" t="s">
        <v>45</v>
      </c>
      <c r="F196" s="240" t="s">
        <v>164</v>
      </c>
      <c r="G196" s="238"/>
      <c r="H196" s="241">
        <v>124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210</v>
      </c>
      <c r="AU196" s="247" t="s">
        <v>84</v>
      </c>
      <c r="AV196" s="11" t="s">
        <v>92</v>
      </c>
      <c r="AW196" s="11" t="s">
        <v>47</v>
      </c>
      <c r="AX196" s="11" t="s">
        <v>25</v>
      </c>
      <c r="AY196" s="247" t="s">
        <v>206</v>
      </c>
    </row>
    <row r="197" s="1" customFormat="1" ht="127.5" customHeight="1">
      <c r="B197" s="48"/>
      <c r="C197" s="222" t="s">
        <v>364</v>
      </c>
      <c r="D197" s="222" t="s">
        <v>202</v>
      </c>
      <c r="E197" s="223" t="s">
        <v>365</v>
      </c>
      <c r="F197" s="224" t="s">
        <v>366</v>
      </c>
      <c r="G197" s="225" t="s">
        <v>214</v>
      </c>
      <c r="H197" s="226">
        <v>1</v>
      </c>
      <c r="I197" s="227"/>
      <c r="J197" s="228">
        <f>ROUND(I197*H197,2)</f>
        <v>0</v>
      </c>
      <c r="K197" s="224" t="s">
        <v>205</v>
      </c>
      <c r="L197" s="74"/>
      <c r="M197" s="229" t="s">
        <v>45</v>
      </c>
      <c r="N197" s="230" t="s">
        <v>57</v>
      </c>
      <c r="O197" s="49"/>
      <c r="P197" s="231">
        <f>O197*H197</f>
        <v>0</v>
      </c>
      <c r="Q197" s="231">
        <v>0</v>
      </c>
      <c r="R197" s="231">
        <f>Q197*H197</f>
        <v>0</v>
      </c>
      <c r="S197" s="231">
        <v>0</v>
      </c>
      <c r="T197" s="232">
        <f>S197*H197</f>
        <v>0</v>
      </c>
      <c r="AR197" s="25" t="s">
        <v>173</v>
      </c>
      <c r="AT197" s="25" t="s">
        <v>202</v>
      </c>
      <c r="AU197" s="25" t="s">
        <v>84</v>
      </c>
      <c r="AY197" s="25" t="s">
        <v>206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25" t="s">
        <v>173</v>
      </c>
      <c r="BK197" s="233">
        <f>ROUND(I197*H197,2)</f>
        <v>0</v>
      </c>
      <c r="BL197" s="25" t="s">
        <v>173</v>
      </c>
      <c r="BM197" s="25" t="s">
        <v>367</v>
      </c>
    </row>
    <row r="198" s="1" customFormat="1">
      <c r="B198" s="48"/>
      <c r="C198" s="76"/>
      <c r="D198" s="234" t="s">
        <v>208</v>
      </c>
      <c r="E198" s="76"/>
      <c r="F198" s="235" t="s">
        <v>368</v>
      </c>
      <c r="G198" s="76"/>
      <c r="H198" s="76"/>
      <c r="I198" s="206"/>
      <c r="J198" s="76"/>
      <c r="K198" s="76"/>
      <c r="L198" s="74"/>
      <c r="M198" s="236"/>
      <c r="N198" s="49"/>
      <c r="O198" s="49"/>
      <c r="P198" s="49"/>
      <c r="Q198" s="49"/>
      <c r="R198" s="49"/>
      <c r="S198" s="49"/>
      <c r="T198" s="97"/>
      <c r="AT198" s="25" t="s">
        <v>208</v>
      </c>
      <c r="AU198" s="25" t="s">
        <v>84</v>
      </c>
    </row>
    <row r="199" s="1" customFormat="1">
      <c r="B199" s="48"/>
      <c r="C199" s="76"/>
      <c r="D199" s="234" t="s">
        <v>217</v>
      </c>
      <c r="E199" s="76"/>
      <c r="F199" s="235" t="s">
        <v>369</v>
      </c>
      <c r="G199" s="76"/>
      <c r="H199" s="76"/>
      <c r="I199" s="206"/>
      <c r="J199" s="76"/>
      <c r="K199" s="76"/>
      <c r="L199" s="74"/>
      <c r="M199" s="236"/>
      <c r="N199" s="49"/>
      <c r="O199" s="49"/>
      <c r="P199" s="49"/>
      <c r="Q199" s="49"/>
      <c r="R199" s="49"/>
      <c r="S199" s="49"/>
      <c r="T199" s="97"/>
      <c r="AT199" s="25" t="s">
        <v>217</v>
      </c>
      <c r="AU199" s="25" t="s">
        <v>84</v>
      </c>
    </row>
    <row r="200" s="1" customFormat="1" ht="127.5" customHeight="1">
      <c r="B200" s="48"/>
      <c r="C200" s="222" t="s">
        <v>370</v>
      </c>
      <c r="D200" s="222" t="s">
        <v>202</v>
      </c>
      <c r="E200" s="223" t="s">
        <v>371</v>
      </c>
      <c r="F200" s="224" t="s">
        <v>372</v>
      </c>
      <c r="G200" s="225" t="s">
        <v>145</v>
      </c>
      <c r="H200" s="226">
        <v>2350.1309999999999</v>
      </c>
      <c r="I200" s="227"/>
      <c r="J200" s="228">
        <f>ROUND(I200*H200,2)</f>
        <v>0</v>
      </c>
      <c r="K200" s="224" t="s">
        <v>205</v>
      </c>
      <c r="L200" s="74"/>
      <c r="M200" s="229" t="s">
        <v>45</v>
      </c>
      <c r="N200" s="230" t="s">
        <v>57</v>
      </c>
      <c r="O200" s="49"/>
      <c r="P200" s="231">
        <f>O200*H200</f>
        <v>0</v>
      </c>
      <c r="Q200" s="231">
        <v>0</v>
      </c>
      <c r="R200" s="231">
        <f>Q200*H200</f>
        <v>0</v>
      </c>
      <c r="S200" s="231">
        <v>0</v>
      </c>
      <c r="T200" s="232">
        <f>S200*H200</f>
        <v>0</v>
      </c>
      <c r="AR200" s="25" t="s">
        <v>173</v>
      </c>
      <c r="AT200" s="25" t="s">
        <v>202</v>
      </c>
      <c r="AU200" s="25" t="s">
        <v>84</v>
      </c>
      <c r="AY200" s="25" t="s">
        <v>206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25" t="s">
        <v>173</v>
      </c>
      <c r="BK200" s="233">
        <f>ROUND(I200*H200,2)</f>
        <v>0</v>
      </c>
      <c r="BL200" s="25" t="s">
        <v>173</v>
      </c>
      <c r="BM200" s="25" t="s">
        <v>373</v>
      </c>
    </row>
    <row r="201" s="1" customFormat="1">
      <c r="B201" s="48"/>
      <c r="C201" s="76"/>
      <c r="D201" s="234" t="s">
        <v>208</v>
      </c>
      <c r="E201" s="76"/>
      <c r="F201" s="235" t="s">
        <v>368</v>
      </c>
      <c r="G201" s="76"/>
      <c r="H201" s="76"/>
      <c r="I201" s="206"/>
      <c r="J201" s="76"/>
      <c r="K201" s="76"/>
      <c r="L201" s="74"/>
      <c r="M201" s="236"/>
      <c r="N201" s="49"/>
      <c r="O201" s="49"/>
      <c r="P201" s="49"/>
      <c r="Q201" s="49"/>
      <c r="R201" s="49"/>
      <c r="S201" s="49"/>
      <c r="T201" s="97"/>
      <c r="AT201" s="25" t="s">
        <v>208</v>
      </c>
      <c r="AU201" s="25" t="s">
        <v>84</v>
      </c>
    </row>
    <row r="202" s="1" customFormat="1">
      <c r="B202" s="48"/>
      <c r="C202" s="76"/>
      <c r="D202" s="234" t="s">
        <v>217</v>
      </c>
      <c r="E202" s="76"/>
      <c r="F202" s="235" t="s">
        <v>374</v>
      </c>
      <c r="G202" s="76"/>
      <c r="H202" s="76"/>
      <c r="I202" s="206"/>
      <c r="J202" s="76"/>
      <c r="K202" s="76"/>
      <c r="L202" s="74"/>
      <c r="M202" s="236"/>
      <c r="N202" s="49"/>
      <c r="O202" s="49"/>
      <c r="P202" s="49"/>
      <c r="Q202" s="49"/>
      <c r="R202" s="49"/>
      <c r="S202" s="49"/>
      <c r="T202" s="97"/>
      <c r="AT202" s="25" t="s">
        <v>217</v>
      </c>
      <c r="AU202" s="25" t="s">
        <v>84</v>
      </c>
    </row>
    <row r="203" s="11" customFormat="1">
      <c r="B203" s="237"/>
      <c r="C203" s="238"/>
      <c r="D203" s="234" t="s">
        <v>210</v>
      </c>
      <c r="E203" s="239" t="s">
        <v>45</v>
      </c>
      <c r="F203" s="240" t="s">
        <v>151</v>
      </c>
      <c r="G203" s="238"/>
      <c r="H203" s="241">
        <v>2350.1309999999999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210</v>
      </c>
      <c r="AU203" s="247" t="s">
        <v>84</v>
      </c>
      <c r="AV203" s="11" t="s">
        <v>92</v>
      </c>
      <c r="AW203" s="11" t="s">
        <v>47</v>
      </c>
      <c r="AX203" s="11" t="s">
        <v>84</v>
      </c>
      <c r="AY203" s="247" t="s">
        <v>206</v>
      </c>
    </row>
    <row r="204" s="13" customFormat="1">
      <c r="B204" s="259"/>
      <c r="C204" s="260"/>
      <c r="D204" s="234" t="s">
        <v>210</v>
      </c>
      <c r="E204" s="261" t="s">
        <v>45</v>
      </c>
      <c r="F204" s="262" t="s">
        <v>234</v>
      </c>
      <c r="G204" s="260"/>
      <c r="H204" s="263">
        <v>2350.1309999999999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AT204" s="269" t="s">
        <v>210</v>
      </c>
      <c r="AU204" s="269" t="s">
        <v>84</v>
      </c>
      <c r="AV204" s="13" t="s">
        <v>173</v>
      </c>
      <c r="AW204" s="13" t="s">
        <v>47</v>
      </c>
      <c r="AX204" s="13" t="s">
        <v>25</v>
      </c>
      <c r="AY204" s="269" t="s">
        <v>206</v>
      </c>
    </row>
    <row r="205" s="1" customFormat="1" ht="140.25" customHeight="1">
      <c r="B205" s="48"/>
      <c r="C205" s="222" t="s">
        <v>375</v>
      </c>
      <c r="D205" s="222" t="s">
        <v>202</v>
      </c>
      <c r="E205" s="223" t="s">
        <v>376</v>
      </c>
      <c r="F205" s="224" t="s">
        <v>377</v>
      </c>
      <c r="G205" s="225" t="s">
        <v>145</v>
      </c>
      <c r="H205" s="226">
        <v>215.868</v>
      </c>
      <c r="I205" s="227"/>
      <c r="J205" s="228">
        <f>ROUND(I205*H205,2)</f>
        <v>0</v>
      </c>
      <c r="K205" s="224" t="s">
        <v>205</v>
      </c>
      <c r="L205" s="74"/>
      <c r="M205" s="229" t="s">
        <v>45</v>
      </c>
      <c r="N205" s="230" t="s">
        <v>57</v>
      </c>
      <c r="O205" s="49"/>
      <c r="P205" s="231">
        <f>O205*H205</f>
        <v>0</v>
      </c>
      <c r="Q205" s="231">
        <v>0</v>
      </c>
      <c r="R205" s="231">
        <f>Q205*H205</f>
        <v>0</v>
      </c>
      <c r="S205" s="231">
        <v>0</v>
      </c>
      <c r="T205" s="232">
        <f>S205*H205</f>
        <v>0</v>
      </c>
      <c r="AR205" s="25" t="s">
        <v>173</v>
      </c>
      <c r="AT205" s="25" t="s">
        <v>202</v>
      </c>
      <c r="AU205" s="25" t="s">
        <v>84</v>
      </c>
      <c r="AY205" s="25" t="s">
        <v>206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25" t="s">
        <v>173</v>
      </c>
      <c r="BK205" s="233">
        <f>ROUND(I205*H205,2)</f>
        <v>0</v>
      </c>
      <c r="BL205" s="25" t="s">
        <v>173</v>
      </c>
      <c r="BM205" s="25" t="s">
        <v>378</v>
      </c>
    </row>
    <row r="206" s="1" customFormat="1">
      <c r="B206" s="48"/>
      <c r="C206" s="76"/>
      <c r="D206" s="234" t="s">
        <v>208</v>
      </c>
      <c r="E206" s="76"/>
      <c r="F206" s="235" t="s">
        <v>368</v>
      </c>
      <c r="G206" s="76"/>
      <c r="H206" s="76"/>
      <c r="I206" s="206"/>
      <c r="J206" s="76"/>
      <c r="K206" s="76"/>
      <c r="L206" s="74"/>
      <c r="M206" s="236"/>
      <c r="N206" s="49"/>
      <c r="O206" s="49"/>
      <c r="P206" s="49"/>
      <c r="Q206" s="49"/>
      <c r="R206" s="49"/>
      <c r="S206" s="49"/>
      <c r="T206" s="97"/>
      <c r="AT206" s="25" t="s">
        <v>208</v>
      </c>
      <c r="AU206" s="25" t="s">
        <v>84</v>
      </c>
    </row>
    <row r="207" s="14" customFormat="1">
      <c r="B207" s="280"/>
      <c r="C207" s="281"/>
      <c r="D207" s="234" t="s">
        <v>210</v>
      </c>
      <c r="E207" s="282" t="s">
        <v>45</v>
      </c>
      <c r="F207" s="283" t="s">
        <v>379</v>
      </c>
      <c r="G207" s="281"/>
      <c r="H207" s="282" t="s">
        <v>45</v>
      </c>
      <c r="I207" s="284"/>
      <c r="J207" s="281"/>
      <c r="K207" s="281"/>
      <c r="L207" s="285"/>
      <c r="M207" s="286"/>
      <c r="N207" s="287"/>
      <c r="O207" s="287"/>
      <c r="P207" s="287"/>
      <c r="Q207" s="287"/>
      <c r="R207" s="287"/>
      <c r="S207" s="287"/>
      <c r="T207" s="288"/>
      <c r="AT207" s="289" t="s">
        <v>210</v>
      </c>
      <c r="AU207" s="289" t="s">
        <v>84</v>
      </c>
      <c r="AV207" s="14" t="s">
        <v>25</v>
      </c>
      <c r="AW207" s="14" t="s">
        <v>47</v>
      </c>
      <c r="AX207" s="14" t="s">
        <v>84</v>
      </c>
      <c r="AY207" s="289" t="s">
        <v>206</v>
      </c>
    </row>
    <row r="208" s="11" customFormat="1">
      <c r="B208" s="237"/>
      <c r="C208" s="238"/>
      <c r="D208" s="234" t="s">
        <v>210</v>
      </c>
      <c r="E208" s="239" t="s">
        <v>45</v>
      </c>
      <c r="F208" s="240" t="s">
        <v>143</v>
      </c>
      <c r="G208" s="238"/>
      <c r="H208" s="241">
        <v>17.199999999999999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210</v>
      </c>
      <c r="AU208" s="247" t="s">
        <v>84</v>
      </c>
      <c r="AV208" s="11" t="s">
        <v>92</v>
      </c>
      <c r="AW208" s="11" t="s">
        <v>47</v>
      </c>
      <c r="AX208" s="11" t="s">
        <v>84</v>
      </c>
      <c r="AY208" s="247" t="s">
        <v>206</v>
      </c>
    </row>
    <row r="209" s="11" customFormat="1">
      <c r="B209" s="237"/>
      <c r="C209" s="238"/>
      <c r="D209" s="234" t="s">
        <v>210</v>
      </c>
      <c r="E209" s="239" t="s">
        <v>45</v>
      </c>
      <c r="F209" s="240" t="s">
        <v>147</v>
      </c>
      <c r="G209" s="238"/>
      <c r="H209" s="241">
        <v>7.7999999999999998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210</v>
      </c>
      <c r="AU209" s="247" t="s">
        <v>84</v>
      </c>
      <c r="AV209" s="11" t="s">
        <v>92</v>
      </c>
      <c r="AW209" s="11" t="s">
        <v>47</v>
      </c>
      <c r="AX209" s="11" t="s">
        <v>84</v>
      </c>
      <c r="AY209" s="247" t="s">
        <v>206</v>
      </c>
    </row>
    <row r="210" s="11" customFormat="1">
      <c r="B210" s="237"/>
      <c r="C210" s="238"/>
      <c r="D210" s="234" t="s">
        <v>210</v>
      </c>
      <c r="E210" s="239" t="s">
        <v>45</v>
      </c>
      <c r="F210" s="240" t="s">
        <v>45</v>
      </c>
      <c r="G210" s="238"/>
      <c r="H210" s="241">
        <v>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210</v>
      </c>
      <c r="AU210" s="247" t="s">
        <v>84</v>
      </c>
      <c r="AV210" s="11" t="s">
        <v>92</v>
      </c>
      <c r="AW210" s="11" t="s">
        <v>47</v>
      </c>
      <c r="AX210" s="11" t="s">
        <v>84</v>
      </c>
      <c r="AY210" s="247" t="s">
        <v>206</v>
      </c>
    </row>
    <row r="211" s="14" customFormat="1">
      <c r="B211" s="280"/>
      <c r="C211" s="281"/>
      <c r="D211" s="234" t="s">
        <v>210</v>
      </c>
      <c r="E211" s="282" t="s">
        <v>45</v>
      </c>
      <c r="F211" s="283" t="s">
        <v>380</v>
      </c>
      <c r="G211" s="281"/>
      <c r="H211" s="282" t="s">
        <v>45</v>
      </c>
      <c r="I211" s="284"/>
      <c r="J211" s="281"/>
      <c r="K211" s="281"/>
      <c r="L211" s="285"/>
      <c r="M211" s="286"/>
      <c r="N211" s="287"/>
      <c r="O211" s="287"/>
      <c r="P211" s="287"/>
      <c r="Q211" s="287"/>
      <c r="R211" s="287"/>
      <c r="S211" s="287"/>
      <c r="T211" s="288"/>
      <c r="AT211" s="289" t="s">
        <v>210</v>
      </c>
      <c r="AU211" s="289" t="s">
        <v>84</v>
      </c>
      <c r="AV211" s="14" t="s">
        <v>25</v>
      </c>
      <c r="AW211" s="14" t="s">
        <v>47</v>
      </c>
      <c r="AX211" s="14" t="s">
        <v>84</v>
      </c>
      <c r="AY211" s="289" t="s">
        <v>206</v>
      </c>
    </row>
    <row r="212" s="11" customFormat="1">
      <c r="B212" s="237"/>
      <c r="C212" s="238"/>
      <c r="D212" s="234" t="s">
        <v>210</v>
      </c>
      <c r="E212" s="239" t="s">
        <v>45</v>
      </c>
      <c r="F212" s="240" t="s">
        <v>381</v>
      </c>
      <c r="G212" s="238"/>
      <c r="H212" s="241">
        <v>101.92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210</v>
      </c>
      <c r="AU212" s="247" t="s">
        <v>84</v>
      </c>
      <c r="AV212" s="11" t="s">
        <v>92</v>
      </c>
      <c r="AW212" s="11" t="s">
        <v>47</v>
      </c>
      <c r="AX212" s="11" t="s">
        <v>84</v>
      </c>
      <c r="AY212" s="247" t="s">
        <v>206</v>
      </c>
    </row>
    <row r="213" s="11" customFormat="1">
      <c r="B213" s="237"/>
      <c r="C213" s="238"/>
      <c r="D213" s="234" t="s">
        <v>210</v>
      </c>
      <c r="E213" s="239" t="s">
        <v>45</v>
      </c>
      <c r="F213" s="240" t="s">
        <v>382</v>
      </c>
      <c r="G213" s="238"/>
      <c r="H213" s="241">
        <v>58.5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210</v>
      </c>
      <c r="AU213" s="247" t="s">
        <v>84</v>
      </c>
      <c r="AV213" s="11" t="s">
        <v>92</v>
      </c>
      <c r="AW213" s="11" t="s">
        <v>47</v>
      </c>
      <c r="AX213" s="11" t="s">
        <v>84</v>
      </c>
      <c r="AY213" s="247" t="s">
        <v>206</v>
      </c>
    </row>
    <row r="214" s="11" customFormat="1">
      <c r="B214" s="237"/>
      <c r="C214" s="238"/>
      <c r="D214" s="234" t="s">
        <v>210</v>
      </c>
      <c r="E214" s="239" t="s">
        <v>45</v>
      </c>
      <c r="F214" s="240" t="s">
        <v>383</v>
      </c>
      <c r="G214" s="238"/>
      <c r="H214" s="241">
        <v>30.448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210</v>
      </c>
      <c r="AU214" s="247" t="s">
        <v>84</v>
      </c>
      <c r="AV214" s="11" t="s">
        <v>92</v>
      </c>
      <c r="AW214" s="11" t="s">
        <v>47</v>
      </c>
      <c r="AX214" s="11" t="s">
        <v>84</v>
      </c>
      <c r="AY214" s="247" t="s">
        <v>206</v>
      </c>
    </row>
    <row r="215" s="11" customFormat="1">
      <c r="B215" s="237"/>
      <c r="C215" s="238"/>
      <c r="D215" s="234" t="s">
        <v>210</v>
      </c>
      <c r="E215" s="239" t="s">
        <v>45</v>
      </c>
      <c r="F215" s="240" t="s">
        <v>45</v>
      </c>
      <c r="G215" s="238"/>
      <c r="H215" s="241">
        <v>0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210</v>
      </c>
      <c r="AU215" s="247" t="s">
        <v>84</v>
      </c>
      <c r="AV215" s="11" t="s">
        <v>92</v>
      </c>
      <c r="AW215" s="11" t="s">
        <v>47</v>
      </c>
      <c r="AX215" s="11" t="s">
        <v>84</v>
      </c>
      <c r="AY215" s="247" t="s">
        <v>206</v>
      </c>
    </row>
    <row r="216" s="14" customFormat="1">
      <c r="B216" s="280"/>
      <c r="C216" s="281"/>
      <c r="D216" s="234" t="s">
        <v>210</v>
      </c>
      <c r="E216" s="282" t="s">
        <v>45</v>
      </c>
      <c r="F216" s="283" t="s">
        <v>384</v>
      </c>
      <c r="G216" s="281"/>
      <c r="H216" s="282" t="s">
        <v>45</v>
      </c>
      <c r="I216" s="284"/>
      <c r="J216" s="281"/>
      <c r="K216" s="281"/>
      <c r="L216" s="285"/>
      <c r="M216" s="286"/>
      <c r="N216" s="287"/>
      <c r="O216" s="287"/>
      <c r="P216" s="287"/>
      <c r="Q216" s="287"/>
      <c r="R216" s="287"/>
      <c r="S216" s="287"/>
      <c r="T216" s="288"/>
      <c r="AT216" s="289" t="s">
        <v>210</v>
      </c>
      <c r="AU216" s="289" t="s">
        <v>84</v>
      </c>
      <c r="AV216" s="14" t="s">
        <v>25</v>
      </c>
      <c r="AW216" s="14" t="s">
        <v>47</v>
      </c>
      <c r="AX216" s="14" t="s">
        <v>84</v>
      </c>
      <c r="AY216" s="289" t="s">
        <v>206</v>
      </c>
    </row>
    <row r="217" s="13" customFormat="1">
      <c r="B217" s="259"/>
      <c r="C217" s="260"/>
      <c r="D217" s="234" t="s">
        <v>210</v>
      </c>
      <c r="E217" s="261" t="s">
        <v>45</v>
      </c>
      <c r="F217" s="262" t="s">
        <v>234</v>
      </c>
      <c r="G217" s="260"/>
      <c r="H217" s="263">
        <v>215.868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AT217" s="269" t="s">
        <v>210</v>
      </c>
      <c r="AU217" s="269" t="s">
        <v>84</v>
      </c>
      <c r="AV217" s="13" t="s">
        <v>173</v>
      </c>
      <c r="AW217" s="13" t="s">
        <v>47</v>
      </c>
      <c r="AX217" s="13" t="s">
        <v>25</v>
      </c>
      <c r="AY217" s="269" t="s">
        <v>206</v>
      </c>
    </row>
    <row r="218" s="1" customFormat="1" ht="16.5" customHeight="1">
      <c r="B218" s="48"/>
      <c r="C218" s="270" t="s">
        <v>385</v>
      </c>
      <c r="D218" s="270" t="s">
        <v>305</v>
      </c>
      <c r="E218" s="271" t="s">
        <v>386</v>
      </c>
      <c r="F218" s="272" t="s">
        <v>387</v>
      </c>
      <c r="G218" s="273" t="s">
        <v>214</v>
      </c>
      <c r="H218" s="274">
        <v>10</v>
      </c>
      <c r="I218" s="275"/>
      <c r="J218" s="276">
        <f>ROUND(I218*H218,2)</f>
        <v>0</v>
      </c>
      <c r="K218" s="272" t="s">
        <v>205</v>
      </c>
      <c r="L218" s="277"/>
      <c r="M218" s="278" t="s">
        <v>45</v>
      </c>
      <c r="N218" s="279" t="s">
        <v>57</v>
      </c>
      <c r="O218" s="49"/>
      <c r="P218" s="231">
        <f>O218*H218</f>
        <v>0</v>
      </c>
      <c r="Q218" s="231">
        <v>5.9268000000000001</v>
      </c>
      <c r="R218" s="231">
        <f>Q218*H218</f>
        <v>59.268000000000001</v>
      </c>
      <c r="S218" s="231">
        <v>0</v>
      </c>
      <c r="T218" s="232">
        <f>S218*H218</f>
        <v>0</v>
      </c>
      <c r="AR218" s="25" t="s">
        <v>179</v>
      </c>
      <c r="AT218" s="25" t="s">
        <v>305</v>
      </c>
      <c r="AU218" s="25" t="s">
        <v>84</v>
      </c>
      <c r="AY218" s="25" t="s">
        <v>206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25" t="s">
        <v>173</v>
      </c>
      <c r="BK218" s="233">
        <f>ROUND(I218*H218,2)</f>
        <v>0</v>
      </c>
      <c r="BL218" s="25" t="s">
        <v>173</v>
      </c>
      <c r="BM218" s="25" t="s">
        <v>388</v>
      </c>
    </row>
    <row r="219" s="1" customFormat="1">
      <c r="B219" s="48"/>
      <c r="C219" s="76"/>
      <c r="D219" s="234" t="s">
        <v>217</v>
      </c>
      <c r="E219" s="76"/>
      <c r="F219" s="235" t="s">
        <v>389</v>
      </c>
      <c r="G219" s="76"/>
      <c r="H219" s="76"/>
      <c r="I219" s="206"/>
      <c r="J219" s="76"/>
      <c r="K219" s="76"/>
      <c r="L219" s="74"/>
      <c r="M219" s="236"/>
      <c r="N219" s="49"/>
      <c r="O219" s="49"/>
      <c r="P219" s="49"/>
      <c r="Q219" s="49"/>
      <c r="R219" s="49"/>
      <c r="S219" s="49"/>
      <c r="T219" s="97"/>
      <c r="AT219" s="25" t="s">
        <v>217</v>
      </c>
      <c r="AU219" s="25" t="s">
        <v>84</v>
      </c>
    </row>
    <row r="220" s="1" customFormat="1" ht="16.5" customHeight="1">
      <c r="B220" s="48"/>
      <c r="C220" s="270" t="s">
        <v>390</v>
      </c>
      <c r="D220" s="270" t="s">
        <v>305</v>
      </c>
      <c r="E220" s="271" t="s">
        <v>391</v>
      </c>
      <c r="F220" s="272" t="s">
        <v>392</v>
      </c>
      <c r="G220" s="273" t="s">
        <v>145</v>
      </c>
      <c r="H220" s="274">
        <v>1831.1110000000001</v>
      </c>
      <c r="I220" s="275"/>
      <c r="J220" s="276">
        <f>ROUND(I220*H220,2)</f>
        <v>0</v>
      </c>
      <c r="K220" s="272" t="s">
        <v>205</v>
      </c>
      <c r="L220" s="277"/>
      <c r="M220" s="278" t="s">
        <v>45</v>
      </c>
      <c r="N220" s="279" t="s">
        <v>57</v>
      </c>
      <c r="O220" s="49"/>
      <c r="P220" s="231">
        <f>O220*H220</f>
        <v>0</v>
      </c>
      <c r="Q220" s="231">
        <v>1</v>
      </c>
      <c r="R220" s="231">
        <f>Q220*H220</f>
        <v>1831.1110000000001</v>
      </c>
      <c r="S220" s="231">
        <v>0</v>
      </c>
      <c r="T220" s="232">
        <f>S220*H220</f>
        <v>0</v>
      </c>
      <c r="AR220" s="25" t="s">
        <v>179</v>
      </c>
      <c r="AT220" s="25" t="s">
        <v>305</v>
      </c>
      <c r="AU220" s="25" t="s">
        <v>84</v>
      </c>
      <c r="AY220" s="25" t="s">
        <v>206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25" t="s">
        <v>173</v>
      </c>
      <c r="BK220" s="233">
        <f>ROUND(I220*H220,2)</f>
        <v>0</v>
      </c>
      <c r="BL220" s="25" t="s">
        <v>173</v>
      </c>
      <c r="BM220" s="25" t="s">
        <v>393</v>
      </c>
    </row>
    <row r="221" s="11" customFormat="1">
      <c r="B221" s="237"/>
      <c r="C221" s="238"/>
      <c r="D221" s="234" t="s">
        <v>210</v>
      </c>
      <c r="E221" s="239" t="s">
        <v>45</v>
      </c>
      <c r="F221" s="240" t="s">
        <v>394</v>
      </c>
      <c r="G221" s="238"/>
      <c r="H221" s="241">
        <v>1831.1110000000001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210</v>
      </c>
      <c r="AU221" s="247" t="s">
        <v>84</v>
      </c>
      <c r="AV221" s="11" t="s">
        <v>92</v>
      </c>
      <c r="AW221" s="11" t="s">
        <v>47</v>
      </c>
      <c r="AX221" s="11" t="s">
        <v>84</v>
      </c>
      <c r="AY221" s="247" t="s">
        <v>206</v>
      </c>
    </row>
    <row r="222" s="13" customFormat="1">
      <c r="B222" s="259"/>
      <c r="C222" s="260"/>
      <c r="D222" s="234" t="s">
        <v>210</v>
      </c>
      <c r="E222" s="261" t="s">
        <v>45</v>
      </c>
      <c r="F222" s="262" t="s">
        <v>234</v>
      </c>
      <c r="G222" s="260"/>
      <c r="H222" s="263">
        <v>1831.1110000000001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AT222" s="269" t="s">
        <v>210</v>
      </c>
      <c r="AU222" s="269" t="s">
        <v>84</v>
      </c>
      <c r="AV222" s="13" t="s">
        <v>173</v>
      </c>
      <c r="AW222" s="13" t="s">
        <v>47</v>
      </c>
      <c r="AX222" s="13" t="s">
        <v>25</v>
      </c>
      <c r="AY222" s="269" t="s">
        <v>206</v>
      </c>
    </row>
    <row r="223" s="1" customFormat="1" ht="16.5" customHeight="1">
      <c r="B223" s="48"/>
      <c r="C223" s="270" t="s">
        <v>395</v>
      </c>
      <c r="D223" s="270" t="s">
        <v>305</v>
      </c>
      <c r="E223" s="271" t="s">
        <v>396</v>
      </c>
      <c r="F223" s="272" t="s">
        <v>397</v>
      </c>
      <c r="G223" s="273" t="s">
        <v>145</v>
      </c>
      <c r="H223" s="274">
        <v>129.303</v>
      </c>
      <c r="I223" s="275"/>
      <c r="J223" s="276">
        <f>ROUND(I223*H223,2)</f>
        <v>0</v>
      </c>
      <c r="K223" s="272" t="s">
        <v>205</v>
      </c>
      <c r="L223" s="277"/>
      <c r="M223" s="278" t="s">
        <v>45</v>
      </c>
      <c r="N223" s="279" t="s">
        <v>57</v>
      </c>
      <c r="O223" s="49"/>
      <c r="P223" s="231">
        <f>O223*H223</f>
        <v>0</v>
      </c>
      <c r="Q223" s="231">
        <v>1</v>
      </c>
      <c r="R223" s="231">
        <f>Q223*H223</f>
        <v>129.303</v>
      </c>
      <c r="S223" s="231">
        <v>0</v>
      </c>
      <c r="T223" s="232">
        <f>S223*H223</f>
        <v>0</v>
      </c>
      <c r="AR223" s="25" t="s">
        <v>179</v>
      </c>
      <c r="AT223" s="25" t="s">
        <v>305</v>
      </c>
      <c r="AU223" s="25" t="s">
        <v>84</v>
      </c>
      <c r="AY223" s="25" t="s">
        <v>206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25" t="s">
        <v>173</v>
      </c>
      <c r="BK223" s="233">
        <f>ROUND(I223*H223,2)</f>
        <v>0</v>
      </c>
      <c r="BL223" s="25" t="s">
        <v>173</v>
      </c>
      <c r="BM223" s="25" t="s">
        <v>398</v>
      </c>
    </row>
    <row r="224" s="11" customFormat="1">
      <c r="B224" s="237"/>
      <c r="C224" s="238"/>
      <c r="D224" s="234" t="s">
        <v>210</v>
      </c>
      <c r="E224" s="239" t="s">
        <v>45</v>
      </c>
      <c r="F224" s="240" t="s">
        <v>399</v>
      </c>
      <c r="G224" s="238"/>
      <c r="H224" s="241">
        <v>129.303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210</v>
      </c>
      <c r="AU224" s="247" t="s">
        <v>84</v>
      </c>
      <c r="AV224" s="11" t="s">
        <v>92</v>
      </c>
      <c r="AW224" s="11" t="s">
        <v>47</v>
      </c>
      <c r="AX224" s="11" t="s">
        <v>25</v>
      </c>
      <c r="AY224" s="247" t="s">
        <v>206</v>
      </c>
    </row>
    <row r="225" s="15" customFormat="1" ht="37.44" customHeight="1">
      <c r="B225" s="290"/>
      <c r="C225" s="291"/>
      <c r="D225" s="292" t="s">
        <v>83</v>
      </c>
      <c r="E225" s="293" t="s">
        <v>400</v>
      </c>
      <c r="F225" s="293" t="s">
        <v>401</v>
      </c>
      <c r="G225" s="291"/>
      <c r="H225" s="291"/>
      <c r="I225" s="294"/>
      <c r="J225" s="295">
        <f>BK225</f>
        <v>0</v>
      </c>
      <c r="K225" s="291"/>
      <c r="L225" s="296"/>
      <c r="M225" s="297"/>
      <c r="N225" s="298"/>
      <c r="O225" s="298"/>
      <c r="P225" s="299">
        <f>P226</f>
        <v>0</v>
      </c>
      <c r="Q225" s="298"/>
      <c r="R225" s="299">
        <f>R226</f>
        <v>332.45888000000002</v>
      </c>
      <c r="S225" s="298"/>
      <c r="T225" s="300">
        <f>T226</f>
        <v>0</v>
      </c>
      <c r="AR225" s="301" t="s">
        <v>25</v>
      </c>
      <c r="AT225" s="302" t="s">
        <v>83</v>
      </c>
      <c r="AU225" s="302" t="s">
        <v>84</v>
      </c>
      <c r="AY225" s="301" t="s">
        <v>206</v>
      </c>
      <c r="BK225" s="303">
        <f>BK226</f>
        <v>0</v>
      </c>
    </row>
    <row r="226" s="15" customFormat="1" ht="19.92" customHeight="1">
      <c r="B226" s="290"/>
      <c r="C226" s="291"/>
      <c r="D226" s="292" t="s">
        <v>83</v>
      </c>
      <c r="E226" s="304" t="s">
        <v>235</v>
      </c>
      <c r="F226" s="304" t="s">
        <v>402</v>
      </c>
      <c r="G226" s="291"/>
      <c r="H226" s="291"/>
      <c r="I226" s="294"/>
      <c r="J226" s="305">
        <f>BK226</f>
        <v>0</v>
      </c>
      <c r="K226" s="291"/>
      <c r="L226" s="296"/>
      <c r="M226" s="297"/>
      <c r="N226" s="298"/>
      <c r="O226" s="298"/>
      <c r="P226" s="299">
        <f>SUM(P227:P267)</f>
        <v>0</v>
      </c>
      <c r="Q226" s="298"/>
      <c r="R226" s="299">
        <f>SUM(R227:R267)</f>
        <v>332.45888000000002</v>
      </c>
      <c r="S226" s="298"/>
      <c r="T226" s="300">
        <f>SUM(T227:T267)</f>
        <v>0</v>
      </c>
      <c r="AR226" s="301" t="s">
        <v>25</v>
      </c>
      <c r="AT226" s="302" t="s">
        <v>83</v>
      </c>
      <c r="AU226" s="302" t="s">
        <v>25</v>
      </c>
      <c r="AY226" s="301" t="s">
        <v>206</v>
      </c>
      <c r="BK226" s="303">
        <f>SUM(BK227:BK267)</f>
        <v>0</v>
      </c>
    </row>
    <row r="227" s="1" customFormat="1" ht="51" customHeight="1">
      <c r="B227" s="48"/>
      <c r="C227" s="222" t="s">
        <v>403</v>
      </c>
      <c r="D227" s="222" t="s">
        <v>202</v>
      </c>
      <c r="E227" s="223" t="s">
        <v>404</v>
      </c>
      <c r="F227" s="224" t="s">
        <v>405</v>
      </c>
      <c r="G227" s="225" t="s">
        <v>272</v>
      </c>
      <c r="H227" s="226">
        <v>97.439999999999998</v>
      </c>
      <c r="I227" s="227"/>
      <c r="J227" s="228">
        <f>ROUND(I227*H227,2)</f>
        <v>0</v>
      </c>
      <c r="K227" s="224" t="s">
        <v>205</v>
      </c>
      <c r="L227" s="74"/>
      <c r="M227" s="229" t="s">
        <v>45</v>
      </c>
      <c r="N227" s="230" t="s">
        <v>57</v>
      </c>
      <c r="O227" s="49"/>
      <c r="P227" s="231">
        <f>O227*H227</f>
        <v>0</v>
      </c>
      <c r="Q227" s="231">
        <v>0</v>
      </c>
      <c r="R227" s="231">
        <f>Q227*H227</f>
        <v>0</v>
      </c>
      <c r="S227" s="231">
        <v>0</v>
      </c>
      <c r="T227" s="232">
        <f>S227*H227</f>
        <v>0</v>
      </c>
      <c r="AR227" s="25" t="s">
        <v>173</v>
      </c>
      <c r="AT227" s="25" t="s">
        <v>202</v>
      </c>
      <c r="AU227" s="25" t="s">
        <v>92</v>
      </c>
      <c r="AY227" s="25" t="s">
        <v>206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25" t="s">
        <v>173</v>
      </c>
      <c r="BK227" s="233">
        <f>ROUND(I227*H227,2)</f>
        <v>0</v>
      </c>
      <c r="BL227" s="25" t="s">
        <v>173</v>
      </c>
      <c r="BM227" s="25" t="s">
        <v>406</v>
      </c>
    </row>
    <row r="228" s="1" customFormat="1">
      <c r="B228" s="48"/>
      <c r="C228" s="76"/>
      <c r="D228" s="234" t="s">
        <v>208</v>
      </c>
      <c r="E228" s="76"/>
      <c r="F228" s="235" t="s">
        <v>407</v>
      </c>
      <c r="G228" s="76"/>
      <c r="H228" s="76"/>
      <c r="I228" s="206"/>
      <c r="J228" s="76"/>
      <c r="K228" s="76"/>
      <c r="L228" s="74"/>
      <c r="M228" s="236"/>
      <c r="N228" s="49"/>
      <c r="O228" s="49"/>
      <c r="P228" s="49"/>
      <c r="Q228" s="49"/>
      <c r="R228" s="49"/>
      <c r="S228" s="49"/>
      <c r="T228" s="97"/>
      <c r="AT228" s="25" t="s">
        <v>208</v>
      </c>
      <c r="AU228" s="25" t="s">
        <v>92</v>
      </c>
    </row>
    <row r="229" s="11" customFormat="1">
      <c r="B229" s="237"/>
      <c r="C229" s="238"/>
      <c r="D229" s="234" t="s">
        <v>210</v>
      </c>
      <c r="E229" s="239" t="s">
        <v>45</v>
      </c>
      <c r="F229" s="240" t="s">
        <v>408</v>
      </c>
      <c r="G229" s="238"/>
      <c r="H229" s="241">
        <v>97.439999999999998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210</v>
      </c>
      <c r="AU229" s="247" t="s">
        <v>92</v>
      </c>
      <c r="AV229" s="11" t="s">
        <v>92</v>
      </c>
      <c r="AW229" s="11" t="s">
        <v>47</v>
      </c>
      <c r="AX229" s="11" t="s">
        <v>25</v>
      </c>
      <c r="AY229" s="247" t="s">
        <v>206</v>
      </c>
    </row>
    <row r="230" s="1" customFormat="1" ht="76.5" customHeight="1">
      <c r="B230" s="48"/>
      <c r="C230" s="222" t="s">
        <v>409</v>
      </c>
      <c r="D230" s="222" t="s">
        <v>202</v>
      </c>
      <c r="E230" s="223" t="s">
        <v>410</v>
      </c>
      <c r="F230" s="224" t="s">
        <v>411</v>
      </c>
      <c r="G230" s="225" t="s">
        <v>214</v>
      </c>
      <c r="H230" s="226">
        <v>20</v>
      </c>
      <c r="I230" s="227"/>
      <c r="J230" s="228">
        <f>ROUND(I230*H230,2)</f>
        <v>0</v>
      </c>
      <c r="K230" s="224" t="s">
        <v>205</v>
      </c>
      <c r="L230" s="74"/>
      <c r="M230" s="229" t="s">
        <v>45</v>
      </c>
      <c r="N230" s="230" t="s">
        <v>57</v>
      </c>
      <c r="O230" s="49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AR230" s="25" t="s">
        <v>173</v>
      </c>
      <c r="AT230" s="25" t="s">
        <v>202</v>
      </c>
      <c r="AU230" s="25" t="s">
        <v>92</v>
      </c>
      <c r="AY230" s="25" t="s">
        <v>206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25" t="s">
        <v>173</v>
      </c>
      <c r="BK230" s="233">
        <f>ROUND(I230*H230,2)</f>
        <v>0</v>
      </c>
      <c r="BL230" s="25" t="s">
        <v>173</v>
      </c>
      <c r="BM230" s="25" t="s">
        <v>412</v>
      </c>
    </row>
    <row r="231" s="1" customFormat="1">
      <c r="B231" s="48"/>
      <c r="C231" s="76"/>
      <c r="D231" s="234" t="s">
        <v>208</v>
      </c>
      <c r="E231" s="76"/>
      <c r="F231" s="235" t="s">
        <v>413</v>
      </c>
      <c r="G231" s="76"/>
      <c r="H231" s="76"/>
      <c r="I231" s="206"/>
      <c r="J231" s="76"/>
      <c r="K231" s="76"/>
      <c r="L231" s="74"/>
      <c r="M231" s="236"/>
      <c r="N231" s="49"/>
      <c r="O231" s="49"/>
      <c r="P231" s="49"/>
      <c r="Q231" s="49"/>
      <c r="R231" s="49"/>
      <c r="S231" s="49"/>
      <c r="T231" s="97"/>
      <c r="AT231" s="25" t="s">
        <v>208</v>
      </c>
      <c r="AU231" s="25" t="s">
        <v>92</v>
      </c>
    </row>
    <row r="232" s="11" customFormat="1">
      <c r="B232" s="237"/>
      <c r="C232" s="238"/>
      <c r="D232" s="234" t="s">
        <v>210</v>
      </c>
      <c r="E232" s="239" t="s">
        <v>45</v>
      </c>
      <c r="F232" s="240" t="s">
        <v>414</v>
      </c>
      <c r="G232" s="238"/>
      <c r="H232" s="241">
        <v>20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210</v>
      </c>
      <c r="AU232" s="247" t="s">
        <v>92</v>
      </c>
      <c r="AV232" s="11" t="s">
        <v>92</v>
      </c>
      <c r="AW232" s="11" t="s">
        <v>47</v>
      </c>
      <c r="AX232" s="11" t="s">
        <v>25</v>
      </c>
      <c r="AY232" s="247" t="s">
        <v>206</v>
      </c>
    </row>
    <row r="233" s="1" customFormat="1" ht="76.5" customHeight="1">
      <c r="B233" s="48"/>
      <c r="C233" s="222" t="s">
        <v>415</v>
      </c>
      <c r="D233" s="222" t="s">
        <v>202</v>
      </c>
      <c r="E233" s="223" t="s">
        <v>416</v>
      </c>
      <c r="F233" s="224" t="s">
        <v>417</v>
      </c>
      <c r="G233" s="225" t="s">
        <v>214</v>
      </c>
      <c r="H233" s="226">
        <v>21</v>
      </c>
      <c r="I233" s="227"/>
      <c r="J233" s="228">
        <f>ROUND(I233*H233,2)</f>
        <v>0</v>
      </c>
      <c r="K233" s="224" t="s">
        <v>205</v>
      </c>
      <c r="L233" s="74"/>
      <c r="M233" s="229" t="s">
        <v>45</v>
      </c>
      <c r="N233" s="230" t="s">
        <v>57</v>
      </c>
      <c r="O233" s="49"/>
      <c r="P233" s="231">
        <f>O233*H233</f>
        <v>0</v>
      </c>
      <c r="Q233" s="231">
        <v>0</v>
      </c>
      <c r="R233" s="231">
        <f>Q233*H233</f>
        <v>0</v>
      </c>
      <c r="S233" s="231">
        <v>0</v>
      </c>
      <c r="T233" s="232">
        <f>S233*H233</f>
        <v>0</v>
      </c>
      <c r="AR233" s="25" t="s">
        <v>173</v>
      </c>
      <c r="AT233" s="25" t="s">
        <v>202</v>
      </c>
      <c r="AU233" s="25" t="s">
        <v>92</v>
      </c>
      <c r="AY233" s="25" t="s">
        <v>206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25" t="s">
        <v>173</v>
      </c>
      <c r="BK233" s="233">
        <f>ROUND(I233*H233,2)</f>
        <v>0</v>
      </c>
      <c r="BL233" s="25" t="s">
        <v>173</v>
      </c>
      <c r="BM233" s="25" t="s">
        <v>418</v>
      </c>
    </row>
    <row r="234" s="1" customFormat="1">
      <c r="B234" s="48"/>
      <c r="C234" s="76"/>
      <c r="D234" s="234" t="s">
        <v>208</v>
      </c>
      <c r="E234" s="76"/>
      <c r="F234" s="235" t="s">
        <v>413</v>
      </c>
      <c r="G234" s="76"/>
      <c r="H234" s="76"/>
      <c r="I234" s="206"/>
      <c r="J234" s="76"/>
      <c r="K234" s="76"/>
      <c r="L234" s="74"/>
      <c r="M234" s="236"/>
      <c r="N234" s="49"/>
      <c r="O234" s="49"/>
      <c r="P234" s="49"/>
      <c r="Q234" s="49"/>
      <c r="R234" s="49"/>
      <c r="S234" s="49"/>
      <c r="T234" s="97"/>
      <c r="AT234" s="25" t="s">
        <v>208</v>
      </c>
      <c r="AU234" s="25" t="s">
        <v>92</v>
      </c>
    </row>
    <row r="235" s="11" customFormat="1">
      <c r="B235" s="237"/>
      <c r="C235" s="238"/>
      <c r="D235" s="234" t="s">
        <v>210</v>
      </c>
      <c r="E235" s="239" t="s">
        <v>45</v>
      </c>
      <c r="F235" s="240" t="s">
        <v>419</v>
      </c>
      <c r="G235" s="238"/>
      <c r="H235" s="241">
        <v>21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210</v>
      </c>
      <c r="AU235" s="247" t="s">
        <v>92</v>
      </c>
      <c r="AV235" s="11" t="s">
        <v>92</v>
      </c>
      <c r="AW235" s="11" t="s">
        <v>47</v>
      </c>
      <c r="AX235" s="11" t="s">
        <v>25</v>
      </c>
      <c r="AY235" s="247" t="s">
        <v>206</v>
      </c>
    </row>
    <row r="236" s="1" customFormat="1" ht="38.25" customHeight="1">
      <c r="B236" s="48"/>
      <c r="C236" s="222" t="s">
        <v>420</v>
      </c>
      <c r="D236" s="222" t="s">
        <v>202</v>
      </c>
      <c r="E236" s="223" t="s">
        <v>421</v>
      </c>
      <c r="F236" s="224" t="s">
        <v>422</v>
      </c>
      <c r="G236" s="225" t="s">
        <v>145</v>
      </c>
      <c r="H236" s="226">
        <v>25</v>
      </c>
      <c r="I236" s="227"/>
      <c r="J236" s="228">
        <f>ROUND(I236*H236,2)</f>
        <v>0</v>
      </c>
      <c r="K236" s="224" t="s">
        <v>205</v>
      </c>
      <c r="L236" s="74"/>
      <c r="M236" s="229" t="s">
        <v>45</v>
      </c>
      <c r="N236" s="230" t="s">
        <v>57</v>
      </c>
      <c r="O236" s="49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AR236" s="25" t="s">
        <v>173</v>
      </c>
      <c r="AT236" s="25" t="s">
        <v>202</v>
      </c>
      <c r="AU236" s="25" t="s">
        <v>92</v>
      </c>
      <c r="AY236" s="25" t="s">
        <v>206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25" t="s">
        <v>173</v>
      </c>
      <c r="BK236" s="233">
        <f>ROUND(I236*H236,2)</f>
        <v>0</v>
      </c>
      <c r="BL236" s="25" t="s">
        <v>173</v>
      </c>
      <c r="BM236" s="25" t="s">
        <v>423</v>
      </c>
    </row>
    <row r="237" s="1" customFormat="1">
      <c r="B237" s="48"/>
      <c r="C237" s="76"/>
      <c r="D237" s="234" t="s">
        <v>208</v>
      </c>
      <c r="E237" s="76"/>
      <c r="F237" s="235" t="s">
        <v>279</v>
      </c>
      <c r="G237" s="76"/>
      <c r="H237" s="76"/>
      <c r="I237" s="206"/>
      <c r="J237" s="76"/>
      <c r="K237" s="76"/>
      <c r="L237" s="74"/>
      <c r="M237" s="236"/>
      <c r="N237" s="49"/>
      <c r="O237" s="49"/>
      <c r="P237" s="49"/>
      <c r="Q237" s="49"/>
      <c r="R237" s="49"/>
      <c r="S237" s="49"/>
      <c r="T237" s="97"/>
      <c r="AT237" s="25" t="s">
        <v>208</v>
      </c>
      <c r="AU237" s="25" t="s">
        <v>92</v>
      </c>
    </row>
    <row r="238" s="11" customFormat="1">
      <c r="B238" s="237"/>
      <c r="C238" s="238"/>
      <c r="D238" s="234" t="s">
        <v>210</v>
      </c>
      <c r="E238" s="239" t="s">
        <v>45</v>
      </c>
      <c r="F238" s="240" t="s">
        <v>424</v>
      </c>
      <c r="G238" s="238"/>
      <c r="H238" s="241">
        <v>25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210</v>
      </c>
      <c r="AU238" s="247" t="s">
        <v>92</v>
      </c>
      <c r="AV238" s="11" t="s">
        <v>92</v>
      </c>
      <c r="AW238" s="11" t="s">
        <v>47</v>
      </c>
      <c r="AX238" s="11" t="s">
        <v>25</v>
      </c>
      <c r="AY238" s="247" t="s">
        <v>206</v>
      </c>
    </row>
    <row r="239" s="1" customFormat="1" ht="127.5" customHeight="1">
      <c r="B239" s="48"/>
      <c r="C239" s="222" t="s">
        <v>425</v>
      </c>
      <c r="D239" s="222" t="s">
        <v>202</v>
      </c>
      <c r="E239" s="223" t="s">
        <v>426</v>
      </c>
      <c r="F239" s="224" t="s">
        <v>427</v>
      </c>
      <c r="G239" s="225" t="s">
        <v>130</v>
      </c>
      <c r="H239" s="226">
        <v>0.60899999999999999</v>
      </c>
      <c r="I239" s="227"/>
      <c r="J239" s="228">
        <f>ROUND(I239*H239,2)</f>
        <v>0</v>
      </c>
      <c r="K239" s="224" t="s">
        <v>205</v>
      </c>
      <c r="L239" s="74"/>
      <c r="M239" s="229" t="s">
        <v>45</v>
      </c>
      <c r="N239" s="230" t="s">
        <v>57</v>
      </c>
      <c r="O239" s="49"/>
      <c r="P239" s="231">
        <f>O239*H239</f>
        <v>0</v>
      </c>
      <c r="Q239" s="231">
        <v>0</v>
      </c>
      <c r="R239" s="231">
        <f>Q239*H239</f>
        <v>0</v>
      </c>
      <c r="S239" s="231">
        <v>0</v>
      </c>
      <c r="T239" s="232">
        <f>S239*H239</f>
        <v>0</v>
      </c>
      <c r="AR239" s="25" t="s">
        <v>173</v>
      </c>
      <c r="AT239" s="25" t="s">
        <v>202</v>
      </c>
      <c r="AU239" s="25" t="s">
        <v>92</v>
      </c>
      <c r="AY239" s="25" t="s">
        <v>206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25" t="s">
        <v>173</v>
      </c>
      <c r="BK239" s="233">
        <f>ROUND(I239*H239,2)</f>
        <v>0</v>
      </c>
      <c r="BL239" s="25" t="s">
        <v>173</v>
      </c>
      <c r="BM239" s="25" t="s">
        <v>428</v>
      </c>
    </row>
    <row r="240" s="1" customFormat="1">
      <c r="B240" s="48"/>
      <c r="C240" s="76"/>
      <c r="D240" s="234" t="s">
        <v>208</v>
      </c>
      <c r="E240" s="76"/>
      <c r="F240" s="235" t="s">
        <v>429</v>
      </c>
      <c r="G240" s="76"/>
      <c r="H240" s="76"/>
      <c r="I240" s="206"/>
      <c r="J240" s="76"/>
      <c r="K240" s="76"/>
      <c r="L240" s="74"/>
      <c r="M240" s="236"/>
      <c r="N240" s="49"/>
      <c r="O240" s="49"/>
      <c r="P240" s="49"/>
      <c r="Q240" s="49"/>
      <c r="R240" s="49"/>
      <c r="S240" s="49"/>
      <c r="T240" s="97"/>
      <c r="AT240" s="25" t="s">
        <v>208</v>
      </c>
      <c r="AU240" s="25" t="s">
        <v>92</v>
      </c>
    </row>
    <row r="241" s="11" customFormat="1">
      <c r="B241" s="237"/>
      <c r="C241" s="238"/>
      <c r="D241" s="234" t="s">
        <v>210</v>
      </c>
      <c r="E241" s="239" t="s">
        <v>45</v>
      </c>
      <c r="F241" s="240" t="s">
        <v>137</v>
      </c>
      <c r="G241" s="238"/>
      <c r="H241" s="241">
        <v>0.60899999999999999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210</v>
      </c>
      <c r="AU241" s="247" t="s">
        <v>92</v>
      </c>
      <c r="AV241" s="11" t="s">
        <v>92</v>
      </c>
      <c r="AW241" s="11" t="s">
        <v>47</v>
      </c>
      <c r="AX241" s="11" t="s">
        <v>25</v>
      </c>
      <c r="AY241" s="247" t="s">
        <v>206</v>
      </c>
    </row>
    <row r="242" s="1" customFormat="1" ht="16.5" customHeight="1">
      <c r="B242" s="48"/>
      <c r="C242" s="270" t="s">
        <v>430</v>
      </c>
      <c r="D242" s="270" t="s">
        <v>305</v>
      </c>
      <c r="E242" s="271" t="s">
        <v>431</v>
      </c>
      <c r="F242" s="272" t="s">
        <v>432</v>
      </c>
      <c r="G242" s="273" t="s">
        <v>214</v>
      </c>
      <c r="H242" s="274">
        <v>1015</v>
      </c>
      <c r="I242" s="275"/>
      <c r="J242" s="276">
        <f>ROUND(I242*H242,2)</f>
        <v>0</v>
      </c>
      <c r="K242" s="272" t="s">
        <v>205</v>
      </c>
      <c r="L242" s="277"/>
      <c r="M242" s="278" t="s">
        <v>45</v>
      </c>
      <c r="N242" s="279" t="s">
        <v>57</v>
      </c>
      <c r="O242" s="49"/>
      <c r="P242" s="231">
        <f>O242*H242</f>
        <v>0</v>
      </c>
      <c r="Q242" s="231">
        <v>0.32700000000000001</v>
      </c>
      <c r="R242" s="231">
        <f>Q242*H242</f>
        <v>331.90500000000003</v>
      </c>
      <c r="S242" s="231">
        <v>0</v>
      </c>
      <c r="T242" s="232">
        <f>S242*H242</f>
        <v>0</v>
      </c>
      <c r="AR242" s="25" t="s">
        <v>179</v>
      </c>
      <c r="AT242" s="25" t="s">
        <v>305</v>
      </c>
      <c r="AU242" s="25" t="s">
        <v>92</v>
      </c>
      <c r="AY242" s="25" t="s">
        <v>206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25" t="s">
        <v>173</v>
      </c>
      <c r="BK242" s="233">
        <f>ROUND(I242*H242,2)</f>
        <v>0</v>
      </c>
      <c r="BL242" s="25" t="s">
        <v>173</v>
      </c>
      <c r="BM242" s="25" t="s">
        <v>433</v>
      </c>
    </row>
    <row r="243" s="11" customFormat="1">
      <c r="B243" s="237"/>
      <c r="C243" s="238"/>
      <c r="D243" s="234" t="s">
        <v>210</v>
      </c>
      <c r="E243" s="239" t="s">
        <v>45</v>
      </c>
      <c r="F243" s="240" t="s">
        <v>434</v>
      </c>
      <c r="G243" s="238"/>
      <c r="H243" s="241">
        <v>1015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210</v>
      </c>
      <c r="AU243" s="247" t="s">
        <v>92</v>
      </c>
      <c r="AV243" s="11" t="s">
        <v>92</v>
      </c>
      <c r="AW243" s="11" t="s">
        <v>47</v>
      </c>
      <c r="AX243" s="11" t="s">
        <v>25</v>
      </c>
      <c r="AY243" s="247" t="s">
        <v>206</v>
      </c>
    </row>
    <row r="244" s="1" customFormat="1" ht="16.5" customHeight="1">
      <c r="B244" s="48"/>
      <c r="C244" s="270" t="s">
        <v>435</v>
      </c>
      <c r="D244" s="270" t="s">
        <v>305</v>
      </c>
      <c r="E244" s="271" t="s">
        <v>436</v>
      </c>
      <c r="F244" s="272" t="s">
        <v>437</v>
      </c>
      <c r="G244" s="273" t="s">
        <v>214</v>
      </c>
      <c r="H244" s="274">
        <v>100</v>
      </c>
      <c r="I244" s="275"/>
      <c r="J244" s="276">
        <f>ROUND(I244*H244,2)</f>
        <v>0</v>
      </c>
      <c r="K244" s="272" t="s">
        <v>205</v>
      </c>
      <c r="L244" s="277"/>
      <c r="M244" s="278" t="s">
        <v>45</v>
      </c>
      <c r="N244" s="279" t="s">
        <v>57</v>
      </c>
      <c r="O244" s="49"/>
      <c r="P244" s="231">
        <f>O244*H244</f>
        <v>0</v>
      </c>
      <c r="Q244" s="231">
        <v>0.00048999999999999998</v>
      </c>
      <c r="R244" s="231">
        <f>Q244*H244</f>
        <v>0.049000000000000002</v>
      </c>
      <c r="S244" s="231">
        <v>0</v>
      </c>
      <c r="T244" s="232">
        <f>S244*H244</f>
        <v>0</v>
      </c>
      <c r="AR244" s="25" t="s">
        <v>179</v>
      </c>
      <c r="AT244" s="25" t="s">
        <v>305</v>
      </c>
      <c r="AU244" s="25" t="s">
        <v>92</v>
      </c>
      <c r="AY244" s="25" t="s">
        <v>206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25" t="s">
        <v>173</v>
      </c>
      <c r="BK244" s="233">
        <f>ROUND(I244*H244,2)</f>
        <v>0</v>
      </c>
      <c r="BL244" s="25" t="s">
        <v>173</v>
      </c>
      <c r="BM244" s="25" t="s">
        <v>438</v>
      </c>
    </row>
    <row r="245" s="11" customFormat="1">
      <c r="B245" s="237"/>
      <c r="C245" s="238"/>
      <c r="D245" s="234" t="s">
        <v>210</v>
      </c>
      <c r="E245" s="239" t="s">
        <v>160</v>
      </c>
      <c r="F245" s="240" t="s">
        <v>439</v>
      </c>
      <c r="G245" s="238"/>
      <c r="H245" s="241">
        <v>100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AT245" s="247" t="s">
        <v>210</v>
      </c>
      <c r="AU245" s="247" t="s">
        <v>92</v>
      </c>
      <c r="AV245" s="11" t="s">
        <v>92</v>
      </c>
      <c r="AW245" s="11" t="s">
        <v>47</v>
      </c>
      <c r="AX245" s="11" t="s">
        <v>25</v>
      </c>
      <c r="AY245" s="247" t="s">
        <v>206</v>
      </c>
    </row>
    <row r="246" s="1" customFormat="1" ht="16.5" customHeight="1">
      <c r="B246" s="48"/>
      <c r="C246" s="270" t="s">
        <v>440</v>
      </c>
      <c r="D246" s="270" t="s">
        <v>305</v>
      </c>
      <c r="E246" s="271" t="s">
        <v>441</v>
      </c>
      <c r="F246" s="272" t="s">
        <v>442</v>
      </c>
      <c r="G246" s="273" t="s">
        <v>214</v>
      </c>
      <c r="H246" s="274">
        <v>100</v>
      </c>
      <c r="I246" s="275"/>
      <c r="J246" s="276">
        <f>ROUND(I246*H246,2)</f>
        <v>0</v>
      </c>
      <c r="K246" s="272" t="s">
        <v>205</v>
      </c>
      <c r="L246" s="277"/>
      <c r="M246" s="278" t="s">
        <v>45</v>
      </c>
      <c r="N246" s="279" t="s">
        <v>57</v>
      </c>
      <c r="O246" s="49"/>
      <c r="P246" s="231">
        <f>O246*H246</f>
        <v>0</v>
      </c>
      <c r="Q246" s="231">
        <v>0.00051999999999999995</v>
      </c>
      <c r="R246" s="231">
        <f>Q246*H246</f>
        <v>0.051999999999999998</v>
      </c>
      <c r="S246" s="231">
        <v>0</v>
      </c>
      <c r="T246" s="232">
        <f>S246*H246</f>
        <v>0</v>
      </c>
      <c r="AR246" s="25" t="s">
        <v>179</v>
      </c>
      <c r="AT246" s="25" t="s">
        <v>305</v>
      </c>
      <c r="AU246" s="25" t="s">
        <v>92</v>
      </c>
      <c r="AY246" s="25" t="s">
        <v>206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25" t="s">
        <v>173</v>
      </c>
      <c r="BK246" s="233">
        <f>ROUND(I246*H246,2)</f>
        <v>0</v>
      </c>
      <c r="BL246" s="25" t="s">
        <v>173</v>
      </c>
      <c r="BM246" s="25" t="s">
        <v>443</v>
      </c>
    </row>
    <row r="247" s="11" customFormat="1">
      <c r="B247" s="237"/>
      <c r="C247" s="238"/>
      <c r="D247" s="234" t="s">
        <v>210</v>
      </c>
      <c r="E247" s="239" t="s">
        <v>45</v>
      </c>
      <c r="F247" s="240" t="s">
        <v>160</v>
      </c>
      <c r="G247" s="238"/>
      <c r="H247" s="241">
        <v>100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210</v>
      </c>
      <c r="AU247" s="247" t="s">
        <v>92</v>
      </c>
      <c r="AV247" s="11" t="s">
        <v>92</v>
      </c>
      <c r="AW247" s="11" t="s">
        <v>47</v>
      </c>
      <c r="AX247" s="11" t="s">
        <v>25</v>
      </c>
      <c r="AY247" s="247" t="s">
        <v>206</v>
      </c>
    </row>
    <row r="248" s="1" customFormat="1" ht="16.5" customHeight="1">
      <c r="B248" s="48"/>
      <c r="C248" s="270" t="s">
        <v>444</v>
      </c>
      <c r="D248" s="270" t="s">
        <v>305</v>
      </c>
      <c r="E248" s="271" t="s">
        <v>445</v>
      </c>
      <c r="F248" s="272" t="s">
        <v>446</v>
      </c>
      <c r="G248" s="273" t="s">
        <v>214</v>
      </c>
      <c r="H248" s="274">
        <v>100</v>
      </c>
      <c r="I248" s="275"/>
      <c r="J248" s="276">
        <f>ROUND(I248*H248,2)</f>
        <v>0</v>
      </c>
      <c r="K248" s="272" t="s">
        <v>205</v>
      </c>
      <c r="L248" s="277"/>
      <c r="M248" s="278" t="s">
        <v>45</v>
      </c>
      <c r="N248" s="279" t="s">
        <v>57</v>
      </c>
      <c r="O248" s="49"/>
      <c r="P248" s="231">
        <f>O248*H248</f>
        <v>0</v>
      </c>
      <c r="Q248" s="231">
        <v>4.0000000000000003E-05</v>
      </c>
      <c r="R248" s="231">
        <f>Q248*H248</f>
        <v>0.0040000000000000001</v>
      </c>
      <c r="S248" s="231">
        <v>0</v>
      </c>
      <c r="T248" s="232">
        <f>S248*H248</f>
        <v>0</v>
      </c>
      <c r="AR248" s="25" t="s">
        <v>179</v>
      </c>
      <c r="AT248" s="25" t="s">
        <v>305</v>
      </c>
      <c r="AU248" s="25" t="s">
        <v>92</v>
      </c>
      <c r="AY248" s="25" t="s">
        <v>206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25" t="s">
        <v>173</v>
      </c>
      <c r="BK248" s="233">
        <f>ROUND(I248*H248,2)</f>
        <v>0</v>
      </c>
      <c r="BL248" s="25" t="s">
        <v>173</v>
      </c>
      <c r="BM248" s="25" t="s">
        <v>447</v>
      </c>
    </row>
    <row r="249" s="11" customFormat="1">
      <c r="B249" s="237"/>
      <c r="C249" s="238"/>
      <c r="D249" s="234" t="s">
        <v>210</v>
      </c>
      <c r="E249" s="239" t="s">
        <v>45</v>
      </c>
      <c r="F249" s="240" t="s">
        <v>160</v>
      </c>
      <c r="G249" s="238"/>
      <c r="H249" s="241">
        <v>100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210</v>
      </c>
      <c r="AU249" s="247" t="s">
        <v>92</v>
      </c>
      <c r="AV249" s="11" t="s">
        <v>92</v>
      </c>
      <c r="AW249" s="11" t="s">
        <v>47</v>
      </c>
      <c r="AX249" s="11" t="s">
        <v>25</v>
      </c>
      <c r="AY249" s="247" t="s">
        <v>206</v>
      </c>
    </row>
    <row r="250" s="1" customFormat="1" ht="16.5" customHeight="1">
      <c r="B250" s="48"/>
      <c r="C250" s="270" t="s">
        <v>448</v>
      </c>
      <c r="D250" s="270" t="s">
        <v>305</v>
      </c>
      <c r="E250" s="271" t="s">
        <v>449</v>
      </c>
      <c r="F250" s="272" t="s">
        <v>450</v>
      </c>
      <c r="G250" s="273" t="s">
        <v>214</v>
      </c>
      <c r="H250" s="274">
        <v>2</v>
      </c>
      <c r="I250" s="275"/>
      <c r="J250" s="276">
        <f>ROUND(I250*H250,2)</f>
        <v>0</v>
      </c>
      <c r="K250" s="272" t="s">
        <v>205</v>
      </c>
      <c r="L250" s="277"/>
      <c r="M250" s="278" t="s">
        <v>45</v>
      </c>
      <c r="N250" s="279" t="s">
        <v>57</v>
      </c>
      <c r="O250" s="49"/>
      <c r="P250" s="231">
        <f>O250*H250</f>
        <v>0</v>
      </c>
      <c r="Q250" s="231">
        <v>0.22444</v>
      </c>
      <c r="R250" s="231">
        <f>Q250*H250</f>
        <v>0.44888</v>
      </c>
      <c r="S250" s="231">
        <v>0</v>
      </c>
      <c r="T250" s="232">
        <f>S250*H250</f>
        <v>0</v>
      </c>
      <c r="AR250" s="25" t="s">
        <v>179</v>
      </c>
      <c r="AT250" s="25" t="s">
        <v>305</v>
      </c>
      <c r="AU250" s="25" t="s">
        <v>92</v>
      </c>
      <c r="AY250" s="25" t="s">
        <v>206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25" t="s">
        <v>173</v>
      </c>
      <c r="BK250" s="233">
        <f>ROUND(I250*H250,2)</f>
        <v>0</v>
      </c>
      <c r="BL250" s="25" t="s">
        <v>173</v>
      </c>
      <c r="BM250" s="25" t="s">
        <v>451</v>
      </c>
    </row>
    <row r="251" s="1" customFormat="1" ht="38.25" customHeight="1">
      <c r="B251" s="48"/>
      <c r="C251" s="222" t="s">
        <v>452</v>
      </c>
      <c r="D251" s="222" t="s">
        <v>202</v>
      </c>
      <c r="E251" s="223" t="s">
        <v>453</v>
      </c>
      <c r="F251" s="224" t="s">
        <v>454</v>
      </c>
      <c r="G251" s="225" t="s">
        <v>134</v>
      </c>
      <c r="H251" s="226">
        <v>187.19999999999999</v>
      </c>
      <c r="I251" s="227"/>
      <c r="J251" s="228">
        <f>ROUND(I251*H251,2)</f>
        <v>0</v>
      </c>
      <c r="K251" s="224" t="s">
        <v>205</v>
      </c>
      <c r="L251" s="74"/>
      <c r="M251" s="229" t="s">
        <v>45</v>
      </c>
      <c r="N251" s="230" t="s">
        <v>57</v>
      </c>
      <c r="O251" s="49"/>
      <c r="P251" s="231">
        <f>O251*H251</f>
        <v>0</v>
      </c>
      <c r="Q251" s="231">
        <v>0</v>
      </c>
      <c r="R251" s="231">
        <f>Q251*H251</f>
        <v>0</v>
      </c>
      <c r="S251" s="231">
        <v>0</v>
      </c>
      <c r="T251" s="232">
        <f>S251*H251</f>
        <v>0</v>
      </c>
      <c r="AR251" s="25" t="s">
        <v>173</v>
      </c>
      <c r="AT251" s="25" t="s">
        <v>202</v>
      </c>
      <c r="AU251" s="25" t="s">
        <v>92</v>
      </c>
      <c r="AY251" s="25" t="s">
        <v>206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25" t="s">
        <v>173</v>
      </c>
      <c r="BK251" s="233">
        <f>ROUND(I251*H251,2)</f>
        <v>0</v>
      </c>
      <c r="BL251" s="25" t="s">
        <v>173</v>
      </c>
      <c r="BM251" s="25" t="s">
        <v>455</v>
      </c>
    </row>
    <row r="252" s="1" customFormat="1">
      <c r="B252" s="48"/>
      <c r="C252" s="76"/>
      <c r="D252" s="234" t="s">
        <v>208</v>
      </c>
      <c r="E252" s="76"/>
      <c r="F252" s="235" t="s">
        <v>456</v>
      </c>
      <c r="G252" s="76"/>
      <c r="H252" s="76"/>
      <c r="I252" s="206"/>
      <c r="J252" s="76"/>
      <c r="K252" s="76"/>
      <c r="L252" s="74"/>
      <c r="M252" s="236"/>
      <c r="N252" s="49"/>
      <c r="O252" s="49"/>
      <c r="P252" s="49"/>
      <c r="Q252" s="49"/>
      <c r="R252" s="49"/>
      <c r="S252" s="49"/>
      <c r="T252" s="97"/>
      <c r="AT252" s="25" t="s">
        <v>208</v>
      </c>
      <c r="AU252" s="25" t="s">
        <v>92</v>
      </c>
    </row>
    <row r="253" s="11" customFormat="1">
      <c r="B253" s="237"/>
      <c r="C253" s="238"/>
      <c r="D253" s="234" t="s">
        <v>210</v>
      </c>
      <c r="E253" s="239" t="s">
        <v>45</v>
      </c>
      <c r="F253" s="240" t="s">
        <v>457</v>
      </c>
      <c r="G253" s="238"/>
      <c r="H253" s="241">
        <v>187.19999999999999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210</v>
      </c>
      <c r="AU253" s="247" t="s">
        <v>92</v>
      </c>
      <c r="AV253" s="11" t="s">
        <v>92</v>
      </c>
      <c r="AW253" s="11" t="s">
        <v>47</v>
      </c>
      <c r="AX253" s="11" t="s">
        <v>25</v>
      </c>
      <c r="AY253" s="247" t="s">
        <v>206</v>
      </c>
    </row>
    <row r="254" s="1" customFormat="1" ht="51" customHeight="1">
      <c r="B254" s="48"/>
      <c r="C254" s="222" t="s">
        <v>458</v>
      </c>
      <c r="D254" s="222" t="s">
        <v>202</v>
      </c>
      <c r="E254" s="223" t="s">
        <v>459</v>
      </c>
      <c r="F254" s="224" t="s">
        <v>460</v>
      </c>
      <c r="G254" s="225" t="s">
        <v>130</v>
      </c>
      <c r="H254" s="226">
        <v>0.60899999999999999</v>
      </c>
      <c r="I254" s="227"/>
      <c r="J254" s="228">
        <f>ROUND(I254*H254,2)</f>
        <v>0</v>
      </c>
      <c r="K254" s="224" t="s">
        <v>205</v>
      </c>
      <c r="L254" s="74"/>
      <c r="M254" s="229" t="s">
        <v>45</v>
      </c>
      <c r="N254" s="230" t="s">
        <v>57</v>
      </c>
      <c r="O254" s="49"/>
      <c r="P254" s="231">
        <f>O254*H254</f>
        <v>0</v>
      </c>
      <c r="Q254" s="231">
        <v>0</v>
      </c>
      <c r="R254" s="231">
        <f>Q254*H254</f>
        <v>0</v>
      </c>
      <c r="S254" s="231">
        <v>0</v>
      </c>
      <c r="T254" s="232">
        <f>S254*H254</f>
        <v>0</v>
      </c>
      <c r="AR254" s="25" t="s">
        <v>173</v>
      </c>
      <c r="AT254" s="25" t="s">
        <v>202</v>
      </c>
      <c r="AU254" s="25" t="s">
        <v>92</v>
      </c>
      <c r="AY254" s="25" t="s">
        <v>206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25" t="s">
        <v>173</v>
      </c>
      <c r="BK254" s="233">
        <f>ROUND(I254*H254,2)</f>
        <v>0</v>
      </c>
      <c r="BL254" s="25" t="s">
        <v>173</v>
      </c>
      <c r="BM254" s="25" t="s">
        <v>461</v>
      </c>
    </row>
    <row r="255" s="1" customFormat="1">
      <c r="B255" s="48"/>
      <c r="C255" s="76"/>
      <c r="D255" s="234" t="s">
        <v>208</v>
      </c>
      <c r="E255" s="76"/>
      <c r="F255" s="235" t="s">
        <v>462</v>
      </c>
      <c r="G255" s="76"/>
      <c r="H255" s="76"/>
      <c r="I255" s="206"/>
      <c r="J255" s="76"/>
      <c r="K255" s="76"/>
      <c r="L255" s="74"/>
      <c r="M255" s="236"/>
      <c r="N255" s="49"/>
      <c r="O255" s="49"/>
      <c r="P255" s="49"/>
      <c r="Q255" s="49"/>
      <c r="R255" s="49"/>
      <c r="S255" s="49"/>
      <c r="T255" s="97"/>
      <c r="AT255" s="25" t="s">
        <v>208</v>
      </c>
      <c r="AU255" s="25" t="s">
        <v>92</v>
      </c>
    </row>
    <row r="256" s="11" customFormat="1">
      <c r="B256" s="237"/>
      <c r="C256" s="238"/>
      <c r="D256" s="234" t="s">
        <v>210</v>
      </c>
      <c r="E256" s="239" t="s">
        <v>45</v>
      </c>
      <c r="F256" s="240" t="s">
        <v>137</v>
      </c>
      <c r="G256" s="238"/>
      <c r="H256" s="241">
        <v>0.60899999999999999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210</v>
      </c>
      <c r="AU256" s="247" t="s">
        <v>92</v>
      </c>
      <c r="AV256" s="11" t="s">
        <v>92</v>
      </c>
      <c r="AW256" s="11" t="s">
        <v>47</v>
      </c>
      <c r="AX256" s="11" t="s">
        <v>25</v>
      </c>
      <c r="AY256" s="247" t="s">
        <v>206</v>
      </c>
    </row>
    <row r="257" s="1" customFormat="1" ht="63.75" customHeight="1">
      <c r="B257" s="48"/>
      <c r="C257" s="222" t="s">
        <v>463</v>
      </c>
      <c r="D257" s="222" t="s">
        <v>202</v>
      </c>
      <c r="E257" s="223" t="s">
        <v>464</v>
      </c>
      <c r="F257" s="224" t="s">
        <v>465</v>
      </c>
      <c r="G257" s="225" t="s">
        <v>130</v>
      </c>
      <c r="H257" s="226">
        <v>0.040000000000000001</v>
      </c>
      <c r="I257" s="227"/>
      <c r="J257" s="228">
        <f>ROUND(I257*H257,2)</f>
        <v>0</v>
      </c>
      <c r="K257" s="224" t="s">
        <v>205</v>
      </c>
      <c r="L257" s="74"/>
      <c r="M257" s="229" t="s">
        <v>45</v>
      </c>
      <c r="N257" s="230" t="s">
        <v>57</v>
      </c>
      <c r="O257" s="49"/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AR257" s="25" t="s">
        <v>173</v>
      </c>
      <c r="AT257" s="25" t="s">
        <v>202</v>
      </c>
      <c r="AU257" s="25" t="s">
        <v>92</v>
      </c>
      <c r="AY257" s="25" t="s">
        <v>206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25" t="s">
        <v>173</v>
      </c>
      <c r="BK257" s="233">
        <f>ROUND(I257*H257,2)</f>
        <v>0</v>
      </c>
      <c r="BL257" s="25" t="s">
        <v>173</v>
      </c>
      <c r="BM257" s="25" t="s">
        <v>466</v>
      </c>
    </row>
    <row r="258" s="1" customFormat="1">
      <c r="B258" s="48"/>
      <c r="C258" s="76"/>
      <c r="D258" s="234" t="s">
        <v>208</v>
      </c>
      <c r="E258" s="76"/>
      <c r="F258" s="235" t="s">
        <v>467</v>
      </c>
      <c r="G258" s="76"/>
      <c r="H258" s="76"/>
      <c r="I258" s="206"/>
      <c r="J258" s="76"/>
      <c r="K258" s="76"/>
      <c r="L258" s="74"/>
      <c r="M258" s="236"/>
      <c r="N258" s="49"/>
      <c r="O258" s="49"/>
      <c r="P258" s="49"/>
      <c r="Q258" s="49"/>
      <c r="R258" s="49"/>
      <c r="S258" s="49"/>
      <c r="T258" s="97"/>
      <c r="AT258" s="25" t="s">
        <v>208</v>
      </c>
      <c r="AU258" s="25" t="s">
        <v>92</v>
      </c>
    </row>
    <row r="259" s="11" customFormat="1">
      <c r="B259" s="237"/>
      <c r="C259" s="238"/>
      <c r="D259" s="234" t="s">
        <v>210</v>
      </c>
      <c r="E259" s="239" t="s">
        <v>140</v>
      </c>
      <c r="F259" s="240" t="s">
        <v>468</v>
      </c>
      <c r="G259" s="238"/>
      <c r="H259" s="241">
        <v>0.040000000000000001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210</v>
      </c>
      <c r="AU259" s="247" t="s">
        <v>92</v>
      </c>
      <c r="AV259" s="11" t="s">
        <v>92</v>
      </c>
      <c r="AW259" s="11" t="s">
        <v>47</v>
      </c>
      <c r="AX259" s="11" t="s">
        <v>25</v>
      </c>
      <c r="AY259" s="247" t="s">
        <v>206</v>
      </c>
    </row>
    <row r="260" s="1" customFormat="1" ht="63.75" customHeight="1">
      <c r="B260" s="48"/>
      <c r="C260" s="222" t="s">
        <v>469</v>
      </c>
      <c r="D260" s="222" t="s">
        <v>202</v>
      </c>
      <c r="E260" s="223" t="s">
        <v>470</v>
      </c>
      <c r="F260" s="224" t="s">
        <v>471</v>
      </c>
      <c r="G260" s="225" t="s">
        <v>130</v>
      </c>
      <c r="H260" s="226">
        <v>0.56899999999999995</v>
      </c>
      <c r="I260" s="227"/>
      <c r="J260" s="228">
        <f>ROUND(I260*H260,2)</f>
        <v>0</v>
      </c>
      <c r="K260" s="224" t="s">
        <v>205</v>
      </c>
      <c r="L260" s="74"/>
      <c r="M260" s="229" t="s">
        <v>45</v>
      </c>
      <c r="N260" s="230" t="s">
        <v>57</v>
      </c>
      <c r="O260" s="49"/>
      <c r="P260" s="231">
        <f>O260*H260</f>
        <v>0</v>
      </c>
      <c r="Q260" s="231">
        <v>0</v>
      </c>
      <c r="R260" s="231">
        <f>Q260*H260</f>
        <v>0</v>
      </c>
      <c r="S260" s="231">
        <v>0</v>
      </c>
      <c r="T260" s="232">
        <f>S260*H260</f>
        <v>0</v>
      </c>
      <c r="AR260" s="25" t="s">
        <v>173</v>
      </c>
      <c r="AT260" s="25" t="s">
        <v>202</v>
      </c>
      <c r="AU260" s="25" t="s">
        <v>92</v>
      </c>
      <c r="AY260" s="25" t="s">
        <v>206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25" t="s">
        <v>173</v>
      </c>
      <c r="BK260" s="233">
        <f>ROUND(I260*H260,2)</f>
        <v>0</v>
      </c>
      <c r="BL260" s="25" t="s">
        <v>173</v>
      </c>
      <c r="BM260" s="25" t="s">
        <v>472</v>
      </c>
    </row>
    <row r="261" s="1" customFormat="1">
      <c r="B261" s="48"/>
      <c r="C261" s="76"/>
      <c r="D261" s="234" t="s">
        <v>208</v>
      </c>
      <c r="E261" s="76"/>
      <c r="F261" s="235" t="s">
        <v>467</v>
      </c>
      <c r="G261" s="76"/>
      <c r="H261" s="76"/>
      <c r="I261" s="206"/>
      <c r="J261" s="76"/>
      <c r="K261" s="76"/>
      <c r="L261" s="74"/>
      <c r="M261" s="236"/>
      <c r="N261" s="49"/>
      <c r="O261" s="49"/>
      <c r="P261" s="49"/>
      <c r="Q261" s="49"/>
      <c r="R261" s="49"/>
      <c r="S261" s="49"/>
      <c r="T261" s="97"/>
      <c r="AT261" s="25" t="s">
        <v>208</v>
      </c>
      <c r="AU261" s="25" t="s">
        <v>92</v>
      </c>
    </row>
    <row r="262" s="11" customFormat="1">
      <c r="B262" s="237"/>
      <c r="C262" s="238"/>
      <c r="D262" s="234" t="s">
        <v>210</v>
      </c>
      <c r="E262" s="239" t="s">
        <v>45</v>
      </c>
      <c r="F262" s="240" t="s">
        <v>473</v>
      </c>
      <c r="G262" s="238"/>
      <c r="H262" s="241">
        <v>0.56899999999999995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210</v>
      </c>
      <c r="AU262" s="247" t="s">
        <v>92</v>
      </c>
      <c r="AV262" s="11" t="s">
        <v>92</v>
      </c>
      <c r="AW262" s="11" t="s">
        <v>47</v>
      </c>
      <c r="AX262" s="11" t="s">
        <v>25</v>
      </c>
      <c r="AY262" s="247" t="s">
        <v>206</v>
      </c>
    </row>
    <row r="263" s="1" customFormat="1" ht="38.25" customHeight="1">
      <c r="B263" s="48"/>
      <c r="C263" s="222" t="s">
        <v>474</v>
      </c>
      <c r="D263" s="222" t="s">
        <v>202</v>
      </c>
      <c r="E263" s="223" t="s">
        <v>475</v>
      </c>
      <c r="F263" s="224" t="s">
        <v>476</v>
      </c>
      <c r="G263" s="225" t="s">
        <v>145</v>
      </c>
      <c r="H263" s="226">
        <v>25</v>
      </c>
      <c r="I263" s="227"/>
      <c r="J263" s="228">
        <f>ROUND(I263*H263,2)</f>
        <v>0</v>
      </c>
      <c r="K263" s="224" t="s">
        <v>205</v>
      </c>
      <c r="L263" s="74"/>
      <c r="M263" s="229" t="s">
        <v>45</v>
      </c>
      <c r="N263" s="230" t="s">
        <v>57</v>
      </c>
      <c r="O263" s="49"/>
      <c r="P263" s="231">
        <f>O263*H263</f>
        <v>0</v>
      </c>
      <c r="Q263" s="231">
        <v>0</v>
      </c>
      <c r="R263" s="231">
        <f>Q263*H263</f>
        <v>0</v>
      </c>
      <c r="S263" s="231">
        <v>0</v>
      </c>
      <c r="T263" s="232">
        <f>S263*H263</f>
        <v>0</v>
      </c>
      <c r="AR263" s="25" t="s">
        <v>173</v>
      </c>
      <c r="AT263" s="25" t="s">
        <v>202</v>
      </c>
      <c r="AU263" s="25" t="s">
        <v>92</v>
      </c>
      <c r="AY263" s="25" t="s">
        <v>206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25" t="s">
        <v>173</v>
      </c>
      <c r="BK263" s="233">
        <f>ROUND(I263*H263,2)</f>
        <v>0</v>
      </c>
      <c r="BL263" s="25" t="s">
        <v>173</v>
      </c>
      <c r="BM263" s="25" t="s">
        <v>477</v>
      </c>
    </row>
    <row r="264" s="1" customFormat="1">
      <c r="B264" s="48"/>
      <c r="C264" s="76"/>
      <c r="D264" s="234" t="s">
        <v>208</v>
      </c>
      <c r="E264" s="76"/>
      <c r="F264" s="235" t="s">
        <v>279</v>
      </c>
      <c r="G264" s="76"/>
      <c r="H264" s="76"/>
      <c r="I264" s="206"/>
      <c r="J264" s="76"/>
      <c r="K264" s="76"/>
      <c r="L264" s="74"/>
      <c r="M264" s="236"/>
      <c r="N264" s="49"/>
      <c r="O264" s="49"/>
      <c r="P264" s="49"/>
      <c r="Q264" s="49"/>
      <c r="R264" s="49"/>
      <c r="S264" s="49"/>
      <c r="T264" s="97"/>
      <c r="AT264" s="25" t="s">
        <v>208</v>
      </c>
      <c r="AU264" s="25" t="s">
        <v>92</v>
      </c>
    </row>
    <row r="265" s="11" customFormat="1">
      <c r="B265" s="237"/>
      <c r="C265" s="238"/>
      <c r="D265" s="234" t="s">
        <v>210</v>
      </c>
      <c r="E265" s="239" t="s">
        <v>45</v>
      </c>
      <c r="F265" s="240" t="s">
        <v>143</v>
      </c>
      <c r="G265" s="238"/>
      <c r="H265" s="241">
        <v>17.199999999999999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210</v>
      </c>
      <c r="AU265" s="247" t="s">
        <v>92</v>
      </c>
      <c r="AV265" s="11" t="s">
        <v>92</v>
      </c>
      <c r="AW265" s="11" t="s">
        <v>47</v>
      </c>
      <c r="AX265" s="11" t="s">
        <v>84</v>
      </c>
      <c r="AY265" s="247" t="s">
        <v>206</v>
      </c>
    </row>
    <row r="266" s="11" customFormat="1">
      <c r="B266" s="237"/>
      <c r="C266" s="238"/>
      <c r="D266" s="234" t="s">
        <v>210</v>
      </c>
      <c r="E266" s="239" t="s">
        <v>45</v>
      </c>
      <c r="F266" s="240" t="s">
        <v>147</v>
      </c>
      <c r="G266" s="238"/>
      <c r="H266" s="241">
        <v>7.7999999999999998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210</v>
      </c>
      <c r="AU266" s="247" t="s">
        <v>92</v>
      </c>
      <c r="AV266" s="11" t="s">
        <v>92</v>
      </c>
      <c r="AW266" s="11" t="s">
        <v>47</v>
      </c>
      <c r="AX266" s="11" t="s">
        <v>84</v>
      </c>
      <c r="AY266" s="247" t="s">
        <v>206</v>
      </c>
    </row>
    <row r="267" s="13" customFormat="1">
      <c r="B267" s="259"/>
      <c r="C267" s="260"/>
      <c r="D267" s="234" t="s">
        <v>210</v>
      </c>
      <c r="E267" s="261" t="s">
        <v>45</v>
      </c>
      <c r="F267" s="262" t="s">
        <v>234</v>
      </c>
      <c r="G267" s="260"/>
      <c r="H267" s="263">
        <v>25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AT267" s="269" t="s">
        <v>210</v>
      </c>
      <c r="AU267" s="269" t="s">
        <v>92</v>
      </c>
      <c r="AV267" s="13" t="s">
        <v>173</v>
      </c>
      <c r="AW267" s="13" t="s">
        <v>47</v>
      </c>
      <c r="AX267" s="13" t="s">
        <v>25</v>
      </c>
      <c r="AY267" s="269" t="s">
        <v>206</v>
      </c>
    </row>
    <row r="268" s="15" customFormat="1" ht="37.44" customHeight="1">
      <c r="B268" s="290"/>
      <c r="C268" s="291"/>
      <c r="D268" s="292" t="s">
        <v>83</v>
      </c>
      <c r="E268" s="293" t="s">
        <v>478</v>
      </c>
      <c r="F268" s="293" t="s">
        <v>479</v>
      </c>
      <c r="G268" s="291"/>
      <c r="H268" s="291"/>
      <c r="I268" s="294"/>
      <c r="J268" s="295">
        <f>BK268</f>
        <v>0</v>
      </c>
      <c r="K268" s="291"/>
      <c r="L268" s="296"/>
      <c r="M268" s="297"/>
      <c r="N268" s="298"/>
      <c r="O268" s="298"/>
      <c r="P268" s="299">
        <f>SUM(P269:P274)</f>
        <v>0</v>
      </c>
      <c r="Q268" s="298"/>
      <c r="R268" s="299">
        <f>SUM(R269:R274)</f>
        <v>0</v>
      </c>
      <c r="S268" s="298"/>
      <c r="T268" s="300">
        <f>SUM(T269:T274)</f>
        <v>0</v>
      </c>
      <c r="AR268" s="301" t="s">
        <v>173</v>
      </c>
      <c r="AT268" s="302" t="s">
        <v>83</v>
      </c>
      <c r="AU268" s="302" t="s">
        <v>84</v>
      </c>
      <c r="AY268" s="301" t="s">
        <v>206</v>
      </c>
      <c r="BK268" s="303">
        <f>SUM(BK269:BK274)</f>
        <v>0</v>
      </c>
    </row>
    <row r="269" s="1" customFormat="1" ht="16.5" customHeight="1">
      <c r="B269" s="48"/>
      <c r="C269" s="222" t="s">
        <v>480</v>
      </c>
      <c r="D269" s="222" t="s">
        <v>202</v>
      </c>
      <c r="E269" s="223" t="s">
        <v>481</v>
      </c>
      <c r="F269" s="224" t="s">
        <v>482</v>
      </c>
      <c r="G269" s="225" t="s">
        <v>214</v>
      </c>
      <c r="H269" s="226">
        <v>8</v>
      </c>
      <c r="I269" s="227"/>
      <c r="J269" s="228">
        <f>ROUND(I269*H269,2)</f>
        <v>0</v>
      </c>
      <c r="K269" s="224" t="s">
        <v>205</v>
      </c>
      <c r="L269" s="74"/>
      <c r="M269" s="229" t="s">
        <v>45</v>
      </c>
      <c r="N269" s="230" t="s">
        <v>57</v>
      </c>
      <c r="O269" s="49"/>
      <c r="P269" s="231">
        <f>O269*H269</f>
        <v>0</v>
      </c>
      <c r="Q269" s="231">
        <v>0</v>
      </c>
      <c r="R269" s="231">
        <f>Q269*H269</f>
        <v>0</v>
      </c>
      <c r="S269" s="231">
        <v>0</v>
      </c>
      <c r="T269" s="232">
        <f>S269*H269</f>
        <v>0</v>
      </c>
      <c r="AR269" s="25" t="s">
        <v>483</v>
      </c>
      <c r="AT269" s="25" t="s">
        <v>202</v>
      </c>
      <c r="AU269" s="25" t="s">
        <v>25</v>
      </c>
      <c r="AY269" s="25" t="s">
        <v>206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25" t="s">
        <v>173</v>
      </c>
      <c r="BK269" s="233">
        <f>ROUND(I269*H269,2)</f>
        <v>0</v>
      </c>
      <c r="BL269" s="25" t="s">
        <v>483</v>
      </c>
      <c r="BM269" s="25" t="s">
        <v>484</v>
      </c>
    </row>
    <row r="270" s="1" customFormat="1" ht="16.5" customHeight="1">
      <c r="B270" s="48"/>
      <c r="C270" s="270" t="s">
        <v>485</v>
      </c>
      <c r="D270" s="270" t="s">
        <v>305</v>
      </c>
      <c r="E270" s="271" t="s">
        <v>486</v>
      </c>
      <c r="F270" s="272" t="s">
        <v>487</v>
      </c>
      <c r="G270" s="273" t="s">
        <v>214</v>
      </c>
      <c r="H270" s="274">
        <v>8</v>
      </c>
      <c r="I270" s="275"/>
      <c r="J270" s="276">
        <f>ROUND(I270*H270,2)</f>
        <v>0</v>
      </c>
      <c r="K270" s="272" t="s">
        <v>205</v>
      </c>
      <c r="L270" s="277"/>
      <c r="M270" s="278" t="s">
        <v>45</v>
      </c>
      <c r="N270" s="279" t="s">
        <v>57</v>
      </c>
      <c r="O270" s="49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AR270" s="25" t="s">
        <v>488</v>
      </c>
      <c r="AT270" s="25" t="s">
        <v>305</v>
      </c>
      <c r="AU270" s="25" t="s">
        <v>25</v>
      </c>
      <c r="AY270" s="25" t="s">
        <v>206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25" t="s">
        <v>173</v>
      </c>
      <c r="BK270" s="233">
        <f>ROUND(I270*H270,2)</f>
        <v>0</v>
      </c>
      <c r="BL270" s="25" t="s">
        <v>489</v>
      </c>
      <c r="BM270" s="25" t="s">
        <v>490</v>
      </c>
    </row>
    <row r="271" s="1" customFormat="1" ht="38.25" customHeight="1">
      <c r="B271" s="48"/>
      <c r="C271" s="222" t="s">
        <v>491</v>
      </c>
      <c r="D271" s="222" t="s">
        <v>202</v>
      </c>
      <c r="E271" s="223" t="s">
        <v>492</v>
      </c>
      <c r="F271" s="224" t="s">
        <v>493</v>
      </c>
      <c r="G271" s="225" t="s">
        <v>214</v>
      </c>
      <c r="H271" s="226">
        <v>8</v>
      </c>
      <c r="I271" s="227"/>
      <c r="J271" s="228">
        <f>ROUND(I271*H271,2)</f>
        <v>0</v>
      </c>
      <c r="K271" s="224" t="s">
        <v>205</v>
      </c>
      <c r="L271" s="74"/>
      <c r="M271" s="229" t="s">
        <v>45</v>
      </c>
      <c r="N271" s="230" t="s">
        <v>57</v>
      </c>
      <c r="O271" s="49"/>
      <c r="P271" s="231">
        <f>O271*H271</f>
        <v>0</v>
      </c>
      <c r="Q271" s="231">
        <v>0</v>
      </c>
      <c r="R271" s="231">
        <f>Q271*H271</f>
        <v>0</v>
      </c>
      <c r="S271" s="231">
        <v>0</v>
      </c>
      <c r="T271" s="232">
        <f>S271*H271</f>
        <v>0</v>
      </c>
      <c r="AR271" s="25" t="s">
        <v>483</v>
      </c>
      <c r="AT271" s="25" t="s">
        <v>202</v>
      </c>
      <c r="AU271" s="25" t="s">
        <v>25</v>
      </c>
      <c r="AY271" s="25" t="s">
        <v>206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25" t="s">
        <v>173</v>
      </c>
      <c r="BK271" s="233">
        <f>ROUND(I271*H271,2)</f>
        <v>0</v>
      </c>
      <c r="BL271" s="25" t="s">
        <v>483</v>
      </c>
      <c r="BM271" s="25" t="s">
        <v>494</v>
      </c>
    </row>
    <row r="272" s="1" customFormat="1" ht="127.5" customHeight="1">
      <c r="B272" s="48"/>
      <c r="C272" s="222" t="s">
        <v>495</v>
      </c>
      <c r="D272" s="222" t="s">
        <v>202</v>
      </c>
      <c r="E272" s="223" t="s">
        <v>496</v>
      </c>
      <c r="F272" s="224" t="s">
        <v>497</v>
      </c>
      <c r="G272" s="225" t="s">
        <v>145</v>
      </c>
      <c r="H272" s="226">
        <v>33</v>
      </c>
      <c r="I272" s="227"/>
      <c r="J272" s="228">
        <f>ROUND(I272*H272,2)</f>
        <v>0</v>
      </c>
      <c r="K272" s="224" t="s">
        <v>353</v>
      </c>
      <c r="L272" s="74"/>
      <c r="M272" s="229" t="s">
        <v>45</v>
      </c>
      <c r="N272" s="230" t="s">
        <v>57</v>
      </c>
      <c r="O272" s="49"/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AR272" s="25" t="s">
        <v>483</v>
      </c>
      <c r="AT272" s="25" t="s">
        <v>202</v>
      </c>
      <c r="AU272" s="25" t="s">
        <v>25</v>
      </c>
      <c r="AY272" s="25" t="s">
        <v>206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25" t="s">
        <v>173</v>
      </c>
      <c r="BK272" s="233">
        <f>ROUND(I272*H272,2)</f>
        <v>0</v>
      </c>
      <c r="BL272" s="25" t="s">
        <v>483</v>
      </c>
      <c r="BM272" s="25" t="s">
        <v>498</v>
      </c>
    </row>
    <row r="273" s="14" customFormat="1">
      <c r="B273" s="280"/>
      <c r="C273" s="281"/>
      <c r="D273" s="234" t="s">
        <v>210</v>
      </c>
      <c r="E273" s="282" t="s">
        <v>45</v>
      </c>
      <c r="F273" s="283" t="s">
        <v>499</v>
      </c>
      <c r="G273" s="281"/>
      <c r="H273" s="282" t="s">
        <v>45</v>
      </c>
      <c r="I273" s="284"/>
      <c r="J273" s="281"/>
      <c r="K273" s="281"/>
      <c r="L273" s="285"/>
      <c r="M273" s="286"/>
      <c r="N273" s="287"/>
      <c r="O273" s="287"/>
      <c r="P273" s="287"/>
      <c r="Q273" s="287"/>
      <c r="R273" s="287"/>
      <c r="S273" s="287"/>
      <c r="T273" s="288"/>
      <c r="AT273" s="289" t="s">
        <v>210</v>
      </c>
      <c r="AU273" s="289" t="s">
        <v>25</v>
      </c>
      <c r="AV273" s="14" t="s">
        <v>25</v>
      </c>
      <c r="AW273" s="14" t="s">
        <v>47</v>
      </c>
      <c r="AX273" s="14" t="s">
        <v>84</v>
      </c>
      <c r="AY273" s="289" t="s">
        <v>206</v>
      </c>
    </row>
    <row r="274" s="11" customFormat="1">
      <c r="B274" s="237"/>
      <c r="C274" s="238"/>
      <c r="D274" s="234" t="s">
        <v>210</v>
      </c>
      <c r="E274" s="239" t="s">
        <v>45</v>
      </c>
      <c r="F274" s="240" t="s">
        <v>500</v>
      </c>
      <c r="G274" s="238"/>
      <c r="H274" s="241">
        <v>33</v>
      </c>
      <c r="I274" s="242"/>
      <c r="J274" s="238"/>
      <c r="K274" s="238"/>
      <c r="L274" s="243"/>
      <c r="M274" s="306"/>
      <c r="N274" s="307"/>
      <c r="O274" s="307"/>
      <c r="P274" s="307"/>
      <c r="Q274" s="307"/>
      <c r="R274" s="307"/>
      <c r="S274" s="307"/>
      <c r="T274" s="308"/>
      <c r="AT274" s="247" t="s">
        <v>210</v>
      </c>
      <c r="AU274" s="247" t="s">
        <v>25</v>
      </c>
      <c r="AV274" s="11" t="s">
        <v>92</v>
      </c>
      <c r="AW274" s="11" t="s">
        <v>47</v>
      </c>
      <c r="AX274" s="11" t="s">
        <v>25</v>
      </c>
      <c r="AY274" s="247" t="s">
        <v>206</v>
      </c>
    </row>
    <row r="275" s="1" customFormat="1" ht="6.96" customHeight="1">
      <c r="B275" s="69"/>
      <c r="C275" s="70"/>
      <c r="D275" s="70"/>
      <c r="E275" s="70"/>
      <c r="F275" s="70"/>
      <c r="G275" s="70"/>
      <c r="H275" s="70"/>
      <c r="I275" s="181"/>
      <c r="J275" s="70"/>
      <c r="K275" s="70"/>
      <c r="L275" s="74"/>
    </row>
  </sheetData>
  <sheetProtection sheet="1" autoFilter="0" formatColumns="0" formatRows="0" objects="1" scenarios="1" spinCount="100000" saltValue="PBzd0UhpZ0dLR1TDq9tBvdRR+Ju19S1q1JjqGpSNltH5Eq73LJ80ZrLeGxU79HucDwTP+EoraECPSlYR52A6tQ==" hashValue="jAPA5zXpTQ8RGKplMONG8/r7pDx9d3iUdYfSpNIW74Pu6JbSjeMMLoaQWDKFHAkIoCWZiPT4CR4orR2Kck8DhA==" algorithmName="SHA-512" password="CC35"/>
  <autoFilter ref="C84:K27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123</v>
      </c>
      <c r="G1" s="153" t="s">
        <v>124</v>
      </c>
      <c r="H1" s="153"/>
      <c r="I1" s="154"/>
      <c r="J1" s="153" t="s">
        <v>125</v>
      </c>
      <c r="K1" s="152" t="s">
        <v>126</v>
      </c>
      <c r="L1" s="153" t="s">
        <v>127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104</v>
      </c>
      <c r="AZ2" s="155" t="s">
        <v>501</v>
      </c>
      <c r="BA2" s="155" t="s">
        <v>502</v>
      </c>
      <c r="BB2" s="155" t="s">
        <v>134</v>
      </c>
      <c r="BC2" s="155" t="s">
        <v>503</v>
      </c>
      <c r="BD2" s="155" t="s">
        <v>92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92</v>
      </c>
      <c r="AZ3" s="155" t="s">
        <v>504</v>
      </c>
      <c r="BA3" s="155" t="s">
        <v>505</v>
      </c>
      <c r="BB3" s="155" t="s">
        <v>157</v>
      </c>
      <c r="BC3" s="155" t="s">
        <v>506</v>
      </c>
      <c r="BD3" s="155" t="s">
        <v>92</v>
      </c>
    </row>
    <row r="4" ht="36.96" customHeight="1">
      <c r="B4" s="29"/>
      <c r="C4" s="30"/>
      <c r="D4" s="31" t="s">
        <v>136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47</v>
      </c>
      <c r="AZ4" s="155" t="s">
        <v>507</v>
      </c>
      <c r="BA4" s="155" t="s">
        <v>508</v>
      </c>
      <c r="BB4" s="155" t="s">
        <v>157</v>
      </c>
      <c r="BC4" s="155" t="s">
        <v>509</v>
      </c>
      <c r="BD4" s="155" t="s">
        <v>92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  <c r="AZ5" s="155" t="s">
        <v>510</v>
      </c>
      <c r="BA5" s="155" t="s">
        <v>511</v>
      </c>
      <c r="BB5" s="155" t="s">
        <v>145</v>
      </c>
      <c r="BC5" s="155" t="s">
        <v>512</v>
      </c>
      <c r="BD5" s="155" t="s">
        <v>92</v>
      </c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zakázky'!K6</f>
        <v>TSO 2.SK v ŽST Postoloprty ( změna č_1 po prohlídce staveniště )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150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513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159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514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21</v>
      </c>
      <c r="E13" s="49"/>
      <c r="F13" s="36" t="s">
        <v>101</v>
      </c>
      <c r="G13" s="49"/>
      <c r="H13" s="49"/>
      <c r="I13" s="161" t="s">
        <v>23</v>
      </c>
      <c r="J13" s="36" t="s">
        <v>45</v>
      </c>
      <c r="K13" s="53"/>
    </row>
    <row r="14" s="1" customFormat="1" ht="14.4" customHeight="1">
      <c r="B14" s="48"/>
      <c r="C14" s="49"/>
      <c r="D14" s="41" t="s">
        <v>26</v>
      </c>
      <c r="E14" s="49"/>
      <c r="F14" s="36" t="s">
        <v>27</v>
      </c>
      <c r="G14" s="49"/>
      <c r="H14" s="49"/>
      <c r="I14" s="161" t="s">
        <v>28</v>
      </c>
      <c r="J14" s="162" t="str">
        <f>'Rekapitulace zakázky'!AN8</f>
        <v>3. 10. 2018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36</v>
      </c>
      <c r="E16" s="49"/>
      <c r="F16" s="49"/>
      <c r="G16" s="49"/>
      <c r="H16" s="49"/>
      <c r="I16" s="161" t="s">
        <v>37</v>
      </c>
      <c r="J16" s="36" t="s">
        <v>38</v>
      </c>
      <c r="K16" s="53"/>
    </row>
    <row r="17" s="1" customFormat="1" ht="18" customHeight="1">
      <c r="B17" s="48"/>
      <c r="C17" s="49"/>
      <c r="D17" s="49"/>
      <c r="E17" s="36" t="s">
        <v>39</v>
      </c>
      <c r="F17" s="49"/>
      <c r="G17" s="49"/>
      <c r="H17" s="49"/>
      <c r="I17" s="161" t="s">
        <v>40</v>
      </c>
      <c r="J17" s="36" t="s">
        <v>41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42</v>
      </c>
      <c r="E19" s="49"/>
      <c r="F19" s="49"/>
      <c r="G19" s="49"/>
      <c r="H19" s="49"/>
      <c r="I19" s="161" t="s">
        <v>37</v>
      </c>
      <c r="J19" s="36" t="str">
        <f>IF('Rekapitulace zakázky'!AN13="Vyplň údaj","",IF('Rekapitulace zakázky'!AN13="","",'Rekapitulace zakázky'!AN13))</f>
        <v/>
      </c>
      <c r="K19" s="53"/>
    </row>
    <row r="20" s="1" customFormat="1" ht="18" customHeight="1">
      <c r="B20" s="48"/>
      <c r="C20" s="49"/>
      <c r="D20" s="49"/>
      <c r="E20" s="36" t="str">
        <f>IF('Rekapitulace zakázky'!E14="Vyplň údaj","",IF('Rekapitulace zakázky'!E14="","",'Rekapitulace zakázky'!E14))</f>
        <v/>
      </c>
      <c r="F20" s="49"/>
      <c r="G20" s="49"/>
      <c r="H20" s="49"/>
      <c r="I20" s="161" t="s">
        <v>40</v>
      </c>
      <c r="J20" s="36" t="str">
        <f>IF('Rekapitulace zakázky'!AN14="Vyplň údaj","",IF('Rekapitulace zakázky'!AN14="","",'Rekapitulace zakázky'!AN14))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44</v>
      </c>
      <c r="E22" s="49"/>
      <c r="F22" s="49"/>
      <c r="G22" s="49"/>
      <c r="H22" s="49"/>
      <c r="I22" s="161" t="s">
        <v>37</v>
      </c>
      <c r="J22" s="36" t="s">
        <v>45</v>
      </c>
      <c r="K22" s="53"/>
    </row>
    <row r="23" s="1" customFormat="1" ht="18" customHeight="1">
      <c r="B23" s="48"/>
      <c r="C23" s="49"/>
      <c r="D23" s="49"/>
      <c r="E23" s="36" t="s">
        <v>46</v>
      </c>
      <c r="F23" s="49"/>
      <c r="G23" s="49"/>
      <c r="H23" s="49"/>
      <c r="I23" s="161" t="s">
        <v>40</v>
      </c>
      <c r="J23" s="36" t="s">
        <v>45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48</v>
      </c>
      <c r="E25" s="49"/>
      <c r="F25" s="49"/>
      <c r="G25" s="49"/>
      <c r="H25" s="49"/>
      <c r="I25" s="159"/>
      <c r="J25" s="49"/>
      <c r="K25" s="53"/>
    </row>
    <row r="26" s="7" customFormat="1" ht="71.25" customHeight="1">
      <c r="B26" s="163"/>
      <c r="C26" s="164"/>
      <c r="D26" s="164"/>
      <c r="E26" s="46" t="s">
        <v>49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50</v>
      </c>
      <c r="E29" s="49"/>
      <c r="F29" s="49"/>
      <c r="G29" s="49"/>
      <c r="H29" s="49"/>
      <c r="I29" s="159"/>
      <c r="J29" s="170">
        <f>ROUND(J85,2)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52</v>
      </c>
      <c r="G31" s="49"/>
      <c r="H31" s="49"/>
      <c r="I31" s="171" t="s">
        <v>51</v>
      </c>
      <c r="J31" s="54" t="s">
        <v>53</v>
      </c>
      <c r="K31" s="53"/>
    </row>
    <row r="32" hidden="1" s="1" customFormat="1" ht="14.4" customHeight="1">
      <c r="B32" s="48"/>
      <c r="C32" s="49"/>
      <c r="D32" s="57" t="s">
        <v>54</v>
      </c>
      <c r="E32" s="57" t="s">
        <v>55</v>
      </c>
      <c r="F32" s="172">
        <f>ROUND(SUM(BE85:BE129), 2)</f>
        <v>0</v>
      </c>
      <c r="G32" s="49"/>
      <c r="H32" s="49"/>
      <c r="I32" s="173">
        <v>0.20999999999999999</v>
      </c>
      <c r="J32" s="172">
        <f>ROUND(ROUND((SUM(BE85:BE129)), 2)*I32, 2)</f>
        <v>0</v>
      </c>
      <c r="K32" s="53"/>
    </row>
    <row r="33" hidden="1" s="1" customFormat="1" ht="14.4" customHeight="1">
      <c r="B33" s="48"/>
      <c r="C33" s="49"/>
      <c r="D33" s="49"/>
      <c r="E33" s="57" t="s">
        <v>56</v>
      </c>
      <c r="F33" s="172">
        <f>ROUND(SUM(BF85:BF129), 2)</f>
        <v>0</v>
      </c>
      <c r="G33" s="49"/>
      <c r="H33" s="49"/>
      <c r="I33" s="173">
        <v>0.14999999999999999</v>
      </c>
      <c r="J33" s="172">
        <f>ROUND(ROUND((SUM(BF85:BF129)), 2)*I33, 2)</f>
        <v>0</v>
      </c>
      <c r="K33" s="53"/>
    </row>
    <row r="34" s="1" customFormat="1" ht="14.4" customHeight="1">
      <c r="B34" s="48"/>
      <c r="C34" s="49"/>
      <c r="D34" s="57" t="s">
        <v>54</v>
      </c>
      <c r="E34" s="57" t="s">
        <v>57</v>
      </c>
      <c r="F34" s="172">
        <f>ROUND(SUM(BG85:BG129), 2)</f>
        <v>0</v>
      </c>
      <c r="G34" s="49"/>
      <c r="H34" s="49"/>
      <c r="I34" s="173">
        <v>0.20999999999999999</v>
      </c>
      <c r="J34" s="172">
        <v>0</v>
      </c>
      <c r="K34" s="53"/>
    </row>
    <row r="35" s="1" customFormat="1" ht="14.4" customHeight="1">
      <c r="B35" s="48"/>
      <c r="C35" s="49"/>
      <c r="D35" s="49"/>
      <c r="E35" s="57" t="s">
        <v>58</v>
      </c>
      <c r="F35" s="172">
        <f>ROUND(SUM(BH85:BH129),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59</v>
      </c>
      <c r="F36" s="172">
        <f>ROUND(SUM(BI85:BI129),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60</v>
      </c>
      <c r="E38" s="100"/>
      <c r="F38" s="100"/>
      <c r="G38" s="176" t="s">
        <v>61</v>
      </c>
      <c r="H38" s="177" t="s">
        <v>62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180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TSO 2.SK v ŽST Postoloprty ( změna č_1 po prohlídce staveniště )</v>
      </c>
      <c r="F47" s="41"/>
      <c r="G47" s="41"/>
      <c r="H47" s="41"/>
      <c r="I47" s="159"/>
      <c r="J47" s="49"/>
      <c r="K47" s="53"/>
    </row>
    <row r="48">
      <c r="B48" s="29"/>
      <c r="C48" s="41" t="s">
        <v>150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513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159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Č21 - Oprava přejezdu P1929 v km 215,140 - konstrukce a povrch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26</v>
      </c>
      <c r="D53" s="49"/>
      <c r="E53" s="49"/>
      <c r="F53" s="36" t="str">
        <f>F14</f>
        <v>Postoloprty</v>
      </c>
      <c r="G53" s="49"/>
      <c r="H53" s="49"/>
      <c r="I53" s="161" t="s">
        <v>28</v>
      </c>
      <c r="J53" s="162" t="str">
        <f>IF(J14="","",J14)</f>
        <v>3. 10. 2018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36</v>
      </c>
      <c r="D55" s="49"/>
      <c r="E55" s="49"/>
      <c r="F55" s="36" t="str">
        <f>E17</f>
        <v>SŽDC s.o., OŘ UNL, ST Most</v>
      </c>
      <c r="G55" s="49"/>
      <c r="H55" s="49"/>
      <c r="I55" s="161" t="s">
        <v>44</v>
      </c>
      <c r="J55" s="46" t="str">
        <f>E23</f>
        <v xml:space="preserve"> </v>
      </c>
      <c r="K55" s="53"/>
    </row>
    <row r="56" s="1" customFormat="1" ht="14.4" customHeight="1">
      <c r="B56" s="48"/>
      <c r="C56" s="41" t="s">
        <v>42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181</v>
      </c>
      <c r="D58" s="174"/>
      <c r="E58" s="174"/>
      <c r="F58" s="174"/>
      <c r="G58" s="174"/>
      <c r="H58" s="174"/>
      <c r="I58" s="188"/>
      <c r="J58" s="189" t="s">
        <v>182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183</v>
      </c>
      <c r="D60" s="49"/>
      <c r="E60" s="49"/>
      <c r="F60" s="49"/>
      <c r="G60" s="49"/>
      <c r="H60" s="49"/>
      <c r="I60" s="159"/>
      <c r="J60" s="170">
        <f>J85</f>
        <v>0</v>
      </c>
      <c r="K60" s="53"/>
      <c r="AU60" s="25" t="s">
        <v>184</v>
      </c>
    </row>
    <row r="61" s="8" customFormat="1" ht="24.96" customHeight="1">
      <c r="B61" s="192"/>
      <c r="C61" s="193"/>
      <c r="D61" s="194" t="s">
        <v>185</v>
      </c>
      <c r="E61" s="195"/>
      <c r="F61" s="195"/>
      <c r="G61" s="195"/>
      <c r="H61" s="195"/>
      <c r="I61" s="196"/>
      <c r="J61" s="197">
        <f>J86</f>
        <v>0</v>
      </c>
      <c r="K61" s="198"/>
    </row>
    <row r="62" s="9" customFormat="1" ht="19.92" customHeight="1">
      <c r="B62" s="199"/>
      <c r="C62" s="200"/>
      <c r="D62" s="201" t="s">
        <v>186</v>
      </c>
      <c r="E62" s="202"/>
      <c r="F62" s="202"/>
      <c r="G62" s="202"/>
      <c r="H62" s="202"/>
      <c r="I62" s="203"/>
      <c r="J62" s="204">
        <f>J87</f>
        <v>0</v>
      </c>
      <c r="K62" s="205"/>
    </row>
    <row r="63" s="8" customFormat="1" ht="24.96" customHeight="1">
      <c r="B63" s="192"/>
      <c r="C63" s="193"/>
      <c r="D63" s="194" t="s">
        <v>187</v>
      </c>
      <c r="E63" s="195"/>
      <c r="F63" s="195"/>
      <c r="G63" s="195"/>
      <c r="H63" s="195"/>
      <c r="I63" s="196"/>
      <c r="J63" s="197">
        <f>J122</f>
        <v>0</v>
      </c>
      <c r="K63" s="198"/>
    </row>
    <row r="64" s="1" customFormat="1" ht="21.84" customHeight="1">
      <c r="B64" s="48"/>
      <c r="C64" s="49"/>
      <c r="D64" s="49"/>
      <c r="E64" s="49"/>
      <c r="F64" s="49"/>
      <c r="G64" s="49"/>
      <c r="H64" s="49"/>
      <c r="I64" s="159"/>
      <c r="J64" s="49"/>
      <c r="K64" s="53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81"/>
      <c r="J65" s="70"/>
      <c r="K65" s="71"/>
    </row>
    <row r="69" s="1" customFormat="1" ht="6.96" customHeight="1">
      <c r="B69" s="72"/>
      <c r="C69" s="73"/>
      <c r="D69" s="73"/>
      <c r="E69" s="73"/>
      <c r="F69" s="73"/>
      <c r="G69" s="73"/>
      <c r="H69" s="73"/>
      <c r="I69" s="184"/>
      <c r="J69" s="73"/>
      <c r="K69" s="73"/>
      <c r="L69" s="74"/>
    </row>
    <row r="70" s="1" customFormat="1" ht="36.96" customHeight="1">
      <c r="B70" s="48"/>
      <c r="C70" s="75" t="s">
        <v>188</v>
      </c>
      <c r="D70" s="76"/>
      <c r="E70" s="76"/>
      <c r="F70" s="76"/>
      <c r="G70" s="76"/>
      <c r="H70" s="76"/>
      <c r="I70" s="206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6"/>
      <c r="J71" s="76"/>
      <c r="K71" s="76"/>
      <c r="L71" s="74"/>
    </row>
    <row r="72" s="1" customFormat="1" ht="14.4" customHeight="1">
      <c r="B72" s="48"/>
      <c r="C72" s="78" t="s">
        <v>18</v>
      </c>
      <c r="D72" s="76"/>
      <c r="E72" s="76"/>
      <c r="F72" s="76"/>
      <c r="G72" s="76"/>
      <c r="H72" s="76"/>
      <c r="I72" s="206"/>
      <c r="J72" s="76"/>
      <c r="K72" s="76"/>
      <c r="L72" s="74"/>
    </row>
    <row r="73" s="1" customFormat="1" ht="16.5" customHeight="1">
      <c r="B73" s="48"/>
      <c r="C73" s="76"/>
      <c r="D73" s="76"/>
      <c r="E73" s="207" t="str">
        <f>E7</f>
        <v>TSO 2.SK v ŽST Postoloprty ( změna č_1 po prohlídce staveniště )</v>
      </c>
      <c r="F73" s="78"/>
      <c r="G73" s="78"/>
      <c r="H73" s="78"/>
      <c r="I73" s="206"/>
      <c r="J73" s="76"/>
      <c r="K73" s="76"/>
      <c r="L73" s="74"/>
    </row>
    <row r="74">
      <c r="B74" s="29"/>
      <c r="C74" s="78" t="s">
        <v>150</v>
      </c>
      <c r="D74" s="208"/>
      <c r="E74" s="208"/>
      <c r="F74" s="208"/>
      <c r="G74" s="208"/>
      <c r="H74" s="208"/>
      <c r="I74" s="150"/>
      <c r="J74" s="208"/>
      <c r="K74" s="208"/>
      <c r="L74" s="209"/>
    </row>
    <row r="75" s="1" customFormat="1" ht="16.5" customHeight="1">
      <c r="B75" s="48"/>
      <c r="C75" s="76"/>
      <c r="D75" s="76"/>
      <c r="E75" s="207" t="s">
        <v>513</v>
      </c>
      <c r="F75" s="76"/>
      <c r="G75" s="76"/>
      <c r="H75" s="76"/>
      <c r="I75" s="206"/>
      <c r="J75" s="76"/>
      <c r="K75" s="76"/>
      <c r="L75" s="74"/>
    </row>
    <row r="76" s="1" customFormat="1" ht="14.4" customHeight="1">
      <c r="B76" s="48"/>
      <c r="C76" s="78" t="s">
        <v>159</v>
      </c>
      <c r="D76" s="76"/>
      <c r="E76" s="76"/>
      <c r="F76" s="76"/>
      <c r="G76" s="76"/>
      <c r="H76" s="76"/>
      <c r="I76" s="206"/>
      <c r="J76" s="76"/>
      <c r="K76" s="76"/>
      <c r="L76" s="74"/>
    </row>
    <row r="77" s="1" customFormat="1" ht="17.25" customHeight="1">
      <c r="B77" s="48"/>
      <c r="C77" s="76"/>
      <c r="D77" s="76"/>
      <c r="E77" s="84" t="str">
        <f>E11</f>
        <v>Č21 - Oprava přejezdu P1929 v km 215,140 - konstrukce a povrch</v>
      </c>
      <c r="F77" s="76"/>
      <c r="G77" s="76"/>
      <c r="H77" s="76"/>
      <c r="I77" s="206"/>
      <c r="J77" s="76"/>
      <c r="K77" s="76"/>
      <c r="L77" s="74"/>
    </row>
    <row r="78" s="1" customFormat="1" ht="6.96" customHeight="1">
      <c r="B78" s="48"/>
      <c r="C78" s="76"/>
      <c r="D78" s="76"/>
      <c r="E78" s="76"/>
      <c r="F78" s="76"/>
      <c r="G78" s="76"/>
      <c r="H78" s="76"/>
      <c r="I78" s="206"/>
      <c r="J78" s="76"/>
      <c r="K78" s="76"/>
      <c r="L78" s="74"/>
    </row>
    <row r="79" s="1" customFormat="1" ht="18" customHeight="1">
      <c r="B79" s="48"/>
      <c r="C79" s="78" t="s">
        <v>26</v>
      </c>
      <c r="D79" s="76"/>
      <c r="E79" s="76"/>
      <c r="F79" s="210" t="str">
        <f>F14</f>
        <v>Postoloprty</v>
      </c>
      <c r="G79" s="76"/>
      <c r="H79" s="76"/>
      <c r="I79" s="211" t="s">
        <v>28</v>
      </c>
      <c r="J79" s="87" t="str">
        <f>IF(J14="","",J14)</f>
        <v>3. 10. 2018</v>
      </c>
      <c r="K79" s="76"/>
      <c r="L79" s="74"/>
    </row>
    <row r="80" s="1" customFormat="1" ht="6.96" customHeight="1">
      <c r="B80" s="48"/>
      <c r="C80" s="76"/>
      <c r="D80" s="76"/>
      <c r="E80" s="76"/>
      <c r="F80" s="76"/>
      <c r="G80" s="76"/>
      <c r="H80" s="76"/>
      <c r="I80" s="206"/>
      <c r="J80" s="76"/>
      <c r="K80" s="76"/>
      <c r="L80" s="74"/>
    </row>
    <row r="81" s="1" customFormat="1">
      <c r="B81" s="48"/>
      <c r="C81" s="78" t="s">
        <v>36</v>
      </c>
      <c r="D81" s="76"/>
      <c r="E81" s="76"/>
      <c r="F81" s="210" t="str">
        <f>E17</f>
        <v>SŽDC s.o., OŘ UNL, ST Most</v>
      </c>
      <c r="G81" s="76"/>
      <c r="H81" s="76"/>
      <c r="I81" s="211" t="s">
        <v>44</v>
      </c>
      <c r="J81" s="210" t="str">
        <f>E23</f>
        <v xml:space="preserve"> </v>
      </c>
      <c r="K81" s="76"/>
      <c r="L81" s="74"/>
    </row>
    <row r="82" s="1" customFormat="1" ht="14.4" customHeight="1">
      <c r="B82" s="48"/>
      <c r="C82" s="78" t="s">
        <v>42</v>
      </c>
      <c r="D82" s="76"/>
      <c r="E82" s="76"/>
      <c r="F82" s="210" t="str">
        <f>IF(E20="","",E20)</f>
        <v/>
      </c>
      <c r="G82" s="76"/>
      <c r="H82" s="76"/>
      <c r="I82" s="206"/>
      <c r="J82" s="76"/>
      <c r="K82" s="76"/>
      <c r="L82" s="74"/>
    </row>
    <row r="83" s="1" customFormat="1" ht="10.32" customHeight="1">
      <c r="B83" s="48"/>
      <c r="C83" s="76"/>
      <c r="D83" s="76"/>
      <c r="E83" s="76"/>
      <c r="F83" s="76"/>
      <c r="G83" s="76"/>
      <c r="H83" s="76"/>
      <c r="I83" s="206"/>
      <c r="J83" s="76"/>
      <c r="K83" s="76"/>
      <c r="L83" s="74"/>
    </row>
    <row r="84" s="10" customFormat="1" ht="29.28" customHeight="1">
      <c r="B84" s="212"/>
      <c r="C84" s="213" t="s">
        <v>189</v>
      </c>
      <c r="D84" s="214" t="s">
        <v>69</v>
      </c>
      <c r="E84" s="214" t="s">
        <v>65</v>
      </c>
      <c r="F84" s="214" t="s">
        <v>190</v>
      </c>
      <c r="G84" s="214" t="s">
        <v>191</v>
      </c>
      <c r="H84" s="214" t="s">
        <v>192</v>
      </c>
      <c r="I84" s="215" t="s">
        <v>193</v>
      </c>
      <c r="J84" s="214" t="s">
        <v>182</v>
      </c>
      <c r="K84" s="216" t="s">
        <v>194</v>
      </c>
      <c r="L84" s="217"/>
      <c r="M84" s="104" t="s">
        <v>195</v>
      </c>
      <c r="N84" s="105" t="s">
        <v>54</v>
      </c>
      <c r="O84" s="105" t="s">
        <v>196</v>
      </c>
      <c r="P84" s="105" t="s">
        <v>197</v>
      </c>
      <c r="Q84" s="105" t="s">
        <v>198</v>
      </c>
      <c r="R84" s="105" t="s">
        <v>199</v>
      </c>
      <c r="S84" s="105" t="s">
        <v>200</v>
      </c>
      <c r="T84" s="106" t="s">
        <v>201</v>
      </c>
    </row>
    <row r="85" s="1" customFormat="1" ht="29.28" customHeight="1">
      <c r="B85" s="48"/>
      <c r="C85" s="110" t="s">
        <v>183</v>
      </c>
      <c r="D85" s="76"/>
      <c r="E85" s="76"/>
      <c r="F85" s="76"/>
      <c r="G85" s="76"/>
      <c r="H85" s="76"/>
      <c r="I85" s="206"/>
      <c r="J85" s="218">
        <f>BK85</f>
        <v>0</v>
      </c>
      <c r="K85" s="76"/>
      <c r="L85" s="74"/>
      <c r="M85" s="107"/>
      <c r="N85" s="108"/>
      <c r="O85" s="108"/>
      <c r="P85" s="219">
        <f>P86+P122</f>
        <v>0</v>
      </c>
      <c r="Q85" s="108"/>
      <c r="R85" s="219">
        <f>R86+R122</f>
        <v>39.125</v>
      </c>
      <c r="S85" s="108"/>
      <c r="T85" s="220">
        <f>T86+T122</f>
        <v>0</v>
      </c>
      <c r="AT85" s="25" t="s">
        <v>83</v>
      </c>
      <c r="AU85" s="25" t="s">
        <v>184</v>
      </c>
      <c r="BK85" s="221">
        <f>BK86+BK122</f>
        <v>0</v>
      </c>
    </row>
    <row r="86" s="15" customFormat="1" ht="37.44" customHeight="1">
      <c r="B86" s="290"/>
      <c r="C86" s="291"/>
      <c r="D86" s="292" t="s">
        <v>83</v>
      </c>
      <c r="E86" s="293" t="s">
        <v>400</v>
      </c>
      <c r="F86" s="293" t="s">
        <v>401</v>
      </c>
      <c r="G86" s="291"/>
      <c r="H86" s="291"/>
      <c r="I86" s="294"/>
      <c r="J86" s="295">
        <f>BK86</f>
        <v>0</v>
      </c>
      <c r="K86" s="291"/>
      <c r="L86" s="296"/>
      <c r="M86" s="297"/>
      <c r="N86" s="298"/>
      <c r="O86" s="298"/>
      <c r="P86" s="299">
        <f>P87</f>
        <v>0</v>
      </c>
      <c r="Q86" s="298"/>
      <c r="R86" s="299">
        <f>R87</f>
        <v>39.125</v>
      </c>
      <c r="S86" s="298"/>
      <c r="T86" s="300">
        <f>T87</f>
        <v>0</v>
      </c>
      <c r="AR86" s="301" t="s">
        <v>25</v>
      </c>
      <c r="AT86" s="302" t="s">
        <v>83</v>
      </c>
      <c r="AU86" s="302" t="s">
        <v>84</v>
      </c>
      <c r="AY86" s="301" t="s">
        <v>206</v>
      </c>
      <c r="BK86" s="303">
        <f>BK87</f>
        <v>0</v>
      </c>
    </row>
    <row r="87" s="15" customFormat="1" ht="19.92" customHeight="1">
      <c r="B87" s="290"/>
      <c r="C87" s="291"/>
      <c r="D87" s="292" t="s">
        <v>83</v>
      </c>
      <c r="E87" s="304" t="s">
        <v>235</v>
      </c>
      <c r="F87" s="304" t="s">
        <v>402</v>
      </c>
      <c r="G87" s="291"/>
      <c r="H87" s="291"/>
      <c r="I87" s="294"/>
      <c r="J87" s="305">
        <f>BK87</f>
        <v>0</v>
      </c>
      <c r="K87" s="291"/>
      <c r="L87" s="296"/>
      <c r="M87" s="297"/>
      <c r="N87" s="298"/>
      <c r="O87" s="298"/>
      <c r="P87" s="299">
        <f>SUM(P88:P121)</f>
        <v>0</v>
      </c>
      <c r="Q87" s="298"/>
      <c r="R87" s="299">
        <f>SUM(R88:R121)</f>
        <v>39.125</v>
      </c>
      <c r="S87" s="298"/>
      <c r="T87" s="300">
        <f>SUM(T88:T121)</f>
        <v>0</v>
      </c>
      <c r="AR87" s="301" t="s">
        <v>25</v>
      </c>
      <c r="AT87" s="302" t="s">
        <v>83</v>
      </c>
      <c r="AU87" s="302" t="s">
        <v>25</v>
      </c>
      <c r="AY87" s="301" t="s">
        <v>206</v>
      </c>
      <c r="BK87" s="303">
        <f>SUM(BK88:BK121)</f>
        <v>0</v>
      </c>
    </row>
    <row r="88" s="1" customFormat="1" ht="16.5" customHeight="1">
      <c r="B88" s="48"/>
      <c r="C88" s="270" t="s">
        <v>25</v>
      </c>
      <c r="D88" s="270" t="s">
        <v>305</v>
      </c>
      <c r="E88" s="271" t="s">
        <v>515</v>
      </c>
      <c r="F88" s="272" t="s">
        <v>516</v>
      </c>
      <c r="G88" s="273" t="s">
        <v>134</v>
      </c>
      <c r="H88" s="274">
        <v>13.199999999999999</v>
      </c>
      <c r="I88" s="275"/>
      <c r="J88" s="276">
        <f>ROUND(I88*H88,2)</f>
        <v>0</v>
      </c>
      <c r="K88" s="272" t="s">
        <v>205</v>
      </c>
      <c r="L88" s="277"/>
      <c r="M88" s="278" t="s">
        <v>45</v>
      </c>
      <c r="N88" s="279" t="s">
        <v>57</v>
      </c>
      <c r="O88" s="49"/>
      <c r="P88" s="231">
        <f>O88*H88</f>
        <v>0</v>
      </c>
      <c r="Q88" s="231">
        <v>0</v>
      </c>
      <c r="R88" s="231">
        <f>Q88*H88</f>
        <v>0</v>
      </c>
      <c r="S88" s="231">
        <v>0</v>
      </c>
      <c r="T88" s="232">
        <f>S88*H88</f>
        <v>0</v>
      </c>
      <c r="AR88" s="25" t="s">
        <v>179</v>
      </c>
      <c r="AT88" s="25" t="s">
        <v>305</v>
      </c>
      <c r="AU88" s="25" t="s">
        <v>92</v>
      </c>
      <c r="AY88" s="25" t="s">
        <v>206</v>
      </c>
      <c r="BE88" s="233">
        <f>IF(N88="základní",J88,0)</f>
        <v>0</v>
      </c>
      <c r="BF88" s="233">
        <f>IF(N88="snížená",J88,0)</f>
        <v>0</v>
      </c>
      <c r="BG88" s="233">
        <f>IF(N88="zákl. přenesená",J88,0)</f>
        <v>0</v>
      </c>
      <c r="BH88" s="233">
        <f>IF(N88="sníž. přenesená",J88,0)</f>
        <v>0</v>
      </c>
      <c r="BI88" s="233">
        <f>IF(N88="nulová",J88,0)</f>
        <v>0</v>
      </c>
      <c r="BJ88" s="25" t="s">
        <v>173</v>
      </c>
      <c r="BK88" s="233">
        <f>ROUND(I88*H88,2)</f>
        <v>0</v>
      </c>
      <c r="BL88" s="25" t="s">
        <v>173</v>
      </c>
      <c r="BM88" s="25" t="s">
        <v>517</v>
      </c>
    </row>
    <row r="89" s="1" customFormat="1">
      <c r="B89" s="48"/>
      <c r="C89" s="76"/>
      <c r="D89" s="234" t="s">
        <v>217</v>
      </c>
      <c r="E89" s="76"/>
      <c r="F89" s="235" t="s">
        <v>518</v>
      </c>
      <c r="G89" s="76"/>
      <c r="H89" s="76"/>
      <c r="I89" s="206"/>
      <c r="J89" s="76"/>
      <c r="K89" s="76"/>
      <c r="L89" s="74"/>
      <c r="M89" s="236"/>
      <c r="N89" s="49"/>
      <c r="O89" s="49"/>
      <c r="P89" s="49"/>
      <c r="Q89" s="49"/>
      <c r="R89" s="49"/>
      <c r="S89" s="49"/>
      <c r="T89" s="97"/>
      <c r="AT89" s="25" t="s">
        <v>217</v>
      </c>
      <c r="AU89" s="25" t="s">
        <v>92</v>
      </c>
    </row>
    <row r="90" s="11" customFormat="1">
      <c r="B90" s="237"/>
      <c r="C90" s="238"/>
      <c r="D90" s="234" t="s">
        <v>210</v>
      </c>
      <c r="E90" s="239" t="s">
        <v>501</v>
      </c>
      <c r="F90" s="240" t="s">
        <v>503</v>
      </c>
      <c r="G90" s="238"/>
      <c r="H90" s="241">
        <v>13.199999999999999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AT90" s="247" t="s">
        <v>210</v>
      </c>
      <c r="AU90" s="247" t="s">
        <v>92</v>
      </c>
      <c r="AV90" s="11" t="s">
        <v>92</v>
      </c>
      <c r="AW90" s="11" t="s">
        <v>47</v>
      </c>
      <c r="AX90" s="11" t="s">
        <v>25</v>
      </c>
      <c r="AY90" s="247" t="s">
        <v>206</v>
      </c>
    </row>
    <row r="91" s="1" customFormat="1" ht="16.5" customHeight="1">
      <c r="B91" s="48"/>
      <c r="C91" s="270" t="s">
        <v>92</v>
      </c>
      <c r="D91" s="270" t="s">
        <v>305</v>
      </c>
      <c r="E91" s="271" t="s">
        <v>519</v>
      </c>
      <c r="F91" s="272" t="s">
        <v>520</v>
      </c>
      <c r="G91" s="273" t="s">
        <v>145</v>
      </c>
      <c r="H91" s="274">
        <v>32.603999999999999</v>
      </c>
      <c r="I91" s="275"/>
      <c r="J91" s="276">
        <f>ROUND(I91*H91,2)</f>
        <v>0</v>
      </c>
      <c r="K91" s="272" t="s">
        <v>205</v>
      </c>
      <c r="L91" s="277"/>
      <c r="M91" s="278" t="s">
        <v>45</v>
      </c>
      <c r="N91" s="279" t="s">
        <v>57</v>
      </c>
      <c r="O91" s="49"/>
      <c r="P91" s="231">
        <f>O91*H91</f>
        <v>0</v>
      </c>
      <c r="Q91" s="231">
        <v>1</v>
      </c>
      <c r="R91" s="231">
        <f>Q91*H91</f>
        <v>32.603999999999999</v>
      </c>
      <c r="S91" s="231">
        <v>0</v>
      </c>
      <c r="T91" s="232">
        <f>S91*H91</f>
        <v>0</v>
      </c>
      <c r="AR91" s="25" t="s">
        <v>179</v>
      </c>
      <c r="AT91" s="25" t="s">
        <v>305</v>
      </c>
      <c r="AU91" s="25" t="s">
        <v>92</v>
      </c>
      <c r="AY91" s="25" t="s">
        <v>206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25" t="s">
        <v>173</v>
      </c>
      <c r="BK91" s="233">
        <f>ROUND(I91*H91,2)</f>
        <v>0</v>
      </c>
      <c r="BL91" s="25" t="s">
        <v>173</v>
      </c>
      <c r="BM91" s="25" t="s">
        <v>521</v>
      </c>
    </row>
    <row r="92" s="11" customFormat="1">
      <c r="B92" s="237"/>
      <c r="C92" s="238"/>
      <c r="D92" s="234" t="s">
        <v>210</v>
      </c>
      <c r="E92" s="239" t="s">
        <v>45</v>
      </c>
      <c r="F92" s="240" t="s">
        <v>522</v>
      </c>
      <c r="G92" s="238"/>
      <c r="H92" s="241">
        <v>32.603999999999999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AT92" s="247" t="s">
        <v>210</v>
      </c>
      <c r="AU92" s="247" t="s">
        <v>92</v>
      </c>
      <c r="AV92" s="11" t="s">
        <v>92</v>
      </c>
      <c r="AW92" s="11" t="s">
        <v>47</v>
      </c>
      <c r="AX92" s="11" t="s">
        <v>25</v>
      </c>
      <c r="AY92" s="247" t="s">
        <v>206</v>
      </c>
    </row>
    <row r="93" s="1" customFormat="1" ht="16.5" customHeight="1">
      <c r="B93" s="48"/>
      <c r="C93" s="270" t="s">
        <v>169</v>
      </c>
      <c r="D93" s="270" t="s">
        <v>305</v>
      </c>
      <c r="E93" s="271" t="s">
        <v>523</v>
      </c>
      <c r="F93" s="272" t="s">
        <v>524</v>
      </c>
      <c r="G93" s="273" t="s">
        <v>145</v>
      </c>
      <c r="H93" s="274">
        <v>6.5209999999999999</v>
      </c>
      <c r="I93" s="275"/>
      <c r="J93" s="276">
        <f>ROUND(I93*H93,2)</f>
        <v>0</v>
      </c>
      <c r="K93" s="272" t="s">
        <v>205</v>
      </c>
      <c r="L93" s="277"/>
      <c r="M93" s="278" t="s">
        <v>45</v>
      </c>
      <c r="N93" s="279" t="s">
        <v>57</v>
      </c>
      <c r="O93" s="49"/>
      <c r="P93" s="231">
        <f>O93*H93</f>
        <v>0</v>
      </c>
      <c r="Q93" s="231">
        <v>1</v>
      </c>
      <c r="R93" s="231">
        <f>Q93*H93</f>
        <v>6.5209999999999999</v>
      </c>
      <c r="S93" s="231">
        <v>0</v>
      </c>
      <c r="T93" s="232">
        <f>S93*H93</f>
        <v>0</v>
      </c>
      <c r="AR93" s="25" t="s">
        <v>179</v>
      </c>
      <c r="AT93" s="25" t="s">
        <v>305</v>
      </c>
      <c r="AU93" s="25" t="s">
        <v>92</v>
      </c>
      <c r="AY93" s="25" t="s">
        <v>206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5" t="s">
        <v>173</v>
      </c>
      <c r="BK93" s="233">
        <f>ROUND(I93*H93,2)</f>
        <v>0</v>
      </c>
      <c r="BL93" s="25" t="s">
        <v>173</v>
      </c>
      <c r="BM93" s="25" t="s">
        <v>525</v>
      </c>
    </row>
    <row r="94" s="11" customFormat="1">
      <c r="B94" s="237"/>
      <c r="C94" s="238"/>
      <c r="D94" s="234" t="s">
        <v>210</v>
      </c>
      <c r="E94" s="239" t="s">
        <v>45</v>
      </c>
      <c r="F94" s="240" t="s">
        <v>526</v>
      </c>
      <c r="G94" s="238"/>
      <c r="H94" s="241">
        <v>6.5209999999999999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210</v>
      </c>
      <c r="AU94" s="247" t="s">
        <v>92</v>
      </c>
      <c r="AV94" s="11" t="s">
        <v>92</v>
      </c>
      <c r="AW94" s="11" t="s">
        <v>47</v>
      </c>
      <c r="AX94" s="11" t="s">
        <v>25</v>
      </c>
      <c r="AY94" s="247" t="s">
        <v>206</v>
      </c>
    </row>
    <row r="95" s="1" customFormat="1" ht="25.5" customHeight="1">
      <c r="B95" s="48"/>
      <c r="C95" s="270" t="s">
        <v>173</v>
      </c>
      <c r="D95" s="270" t="s">
        <v>305</v>
      </c>
      <c r="E95" s="271" t="s">
        <v>527</v>
      </c>
      <c r="F95" s="272" t="s">
        <v>528</v>
      </c>
      <c r="G95" s="273" t="s">
        <v>214</v>
      </c>
      <c r="H95" s="274">
        <v>14</v>
      </c>
      <c r="I95" s="275"/>
      <c r="J95" s="276">
        <f>ROUND(I95*H95,2)</f>
        <v>0</v>
      </c>
      <c r="K95" s="272" t="s">
        <v>529</v>
      </c>
      <c r="L95" s="277"/>
      <c r="M95" s="278" t="s">
        <v>45</v>
      </c>
      <c r="N95" s="279" t="s">
        <v>57</v>
      </c>
      <c r="O95" s="49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AR95" s="25" t="s">
        <v>179</v>
      </c>
      <c r="AT95" s="25" t="s">
        <v>305</v>
      </c>
      <c r="AU95" s="25" t="s">
        <v>92</v>
      </c>
      <c r="AY95" s="25" t="s">
        <v>206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25" t="s">
        <v>173</v>
      </c>
      <c r="BK95" s="233">
        <f>ROUND(I95*H95,2)</f>
        <v>0</v>
      </c>
      <c r="BL95" s="25" t="s">
        <v>173</v>
      </c>
      <c r="BM95" s="25" t="s">
        <v>530</v>
      </c>
    </row>
    <row r="96" s="11" customFormat="1">
      <c r="B96" s="237"/>
      <c r="C96" s="238"/>
      <c r="D96" s="234" t="s">
        <v>210</v>
      </c>
      <c r="E96" s="239" t="s">
        <v>45</v>
      </c>
      <c r="F96" s="240" t="s">
        <v>531</v>
      </c>
      <c r="G96" s="238"/>
      <c r="H96" s="241">
        <v>14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AT96" s="247" t="s">
        <v>210</v>
      </c>
      <c r="AU96" s="247" t="s">
        <v>92</v>
      </c>
      <c r="AV96" s="11" t="s">
        <v>92</v>
      </c>
      <c r="AW96" s="11" t="s">
        <v>47</v>
      </c>
      <c r="AX96" s="11" t="s">
        <v>84</v>
      </c>
      <c r="AY96" s="247" t="s">
        <v>206</v>
      </c>
    </row>
    <row r="97" s="13" customFormat="1">
      <c r="B97" s="259"/>
      <c r="C97" s="260"/>
      <c r="D97" s="234" t="s">
        <v>210</v>
      </c>
      <c r="E97" s="261" t="s">
        <v>45</v>
      </c>
      <c r="F97" s="262" t="s">
        <v>234</v>
      </c>
      <c r="G97" s="260"/>
      <c r="H97" s="263">
        <v>14</v>
      </c>
      <c r="I97" s="264"/>
      <c r="J97" s="260"/>
      <c r="K97" s="260"/>
      <c r="L97" s="265"/>
      <c r="M97" s="266"/>
      <c r="N97" s="267"/>
      <c r="O97" s="267"/>
      <c r="P97" s="267"/>
      <c r="Q97" s="267"/>
      <c r="R97" s="267"/>
      <c r="S97" s="267"/>
      <c r="T97" s="268"/>
      <c r="AT97" s="269" t="s">
        <v>210</v>
      </c>
      <c r="AU97" s="269" t="s">
        <v>92</v>
      </c>
      <c r="AV97" s="13" t="s">
        <v>173</v>
      </c>
      <c r="AW97" s="13" t="s">
        <v>47</v>
      </c>
      <c r="AX97" s="13" t="s">
        <v>25</v>
      </c>
      <c r="AY97" s="269" t="s">
        <v>206</v>
      </c>
    </row>
    <row r="98" s="1" customFormat="1" ht="38.25" customHeight="1">
      <c r="B98" s="48"/>
      <c r="C98" s="222" t="s">
        <v>235</v>
      </c>
      <c r="D98" s="222" t="s">
        <v>202</v>
      </c>
      <c r="E98" s="223" t="s">
        <v>532</v>
      </c>
      <c r="F98" s="224" t="s">
        <v>533</v>
      </c>
      <c r="G98" s="225" t="s">
        <v>134</v>
      </c>
      <c r="H98" s="226">
        <v>13.199999999999999</v>
      </c>
      <c r="I98" s="227"/>
      <c r="J98" s="228">
        <f>ROUND(I98*H98,2)</f>
        <v>0</v>
      </c>
      <c r="K98" s="224" t="s">
        <v>205</v>
      </c>
      <c r="L98" s="74"/>
      <c r="M98" s="229" t="s">
        <v>45</v>
      </c>
      <c r="N98" s="230" t="s">
        <v>57</v>
      </c>
      <c r="O98" s="49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5" t="s">
        <v>173</v>
      </c>
      <c r="AT98" s="25" t="s">
        <v>202</v>
      </c>
      <c r="AU98" s="25" t="s">
        <v>92</v>
      </c>
      <c r="AY98" s="25" t="s">
        <v>206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5" t="s">
        <v>173</v>
      </c>
      <c r="BK98" s="233">
        <f>ROUND(I98*H98,2)</f>
        <v>0</v>
      </c>
      <c r="BL98" s="25" t="s">
        <v>173</v>
      </c>
      <c r="BM98" s="25" t="s">
        <v>534</v>
      </c>
    </row>
    <row r="99" s="1" customFormat="1">
      <c r="B99" s="48"/>
      <c r="C99" s="76"/>
      <c r="D99" s="234" t="s">
        <v>208</v>
      </c>
      <c r="E99" s="76"/>
      <c r="F99" s="235" t="s">
        <v>535</v>
      </c>
      <c r="G99" s="76"/>
      <c r="H99" s="76"/>
      <c r="I99" s="206"/>
      <c r="J99" s="76"/>
      <c r="K99" s="76"/>
      <c r="L99" s="74"/>
      <c r="M99" s="236"/>
      <c r="N99" s="49"/>
      <c r="O99" s="49"/>
      <c r="P99" s="49"/>
      <c r="Q99" s="49"/>
      <c r="R99" s="49"/>
      <c r="S99" s="49"/>
      <c r="T99" s="97"/>
      <c r="AT99" s="25" t="s">
        <v>208</v>
      </c>
      <c r="AU99" s="25" t="s">
        <v>92</v>
      </c>
    </row>
    <row r="100" s="1" customFormat="1">
      <c r="B100" s="48"/>
      <c r="C100" s="76"/>
      <c r="D100" s="234" t="s">
        <v>217</v>
      </c>
      <c r="E100" s="76"/>
      <c r="F100" s="235" t="s">
        <v>536</v>
      </c>
      <c r="G100" s="76"/>
      <c r="H100" s="76"/>
      <c r="I100" s="206"/>
      <c r="J100" s="76"/>
      <c r="K100" s="76"/>
      <c r="L100" s="74"/>
      <c r="M100" s="236"/>
      <c r="N100" s="49"/>
      <c r="O100" s="49"/>
      <c r="P100" s="49"/>
      <c r="Q100" s="49"/>
      <c r="R100" s="49"/>
      <c r="S100" s="49"/>
      <c r="T100" s="97"/>
      <c r="AT100" s="25" t="s">
        <v>217</v>
      </c>
      <c r="AU100" s="25" t="s">
        <v>92</v>
      </c>
    </row>
    <row r="101" s="11" customFormat="1">
      <c r="B101" s="237"/>
      <c r="C101" s="238"/>
      <c r="D101" s="234" t="s">
        <v>210</v>
      </c>
      <c r="E101" s="239" t="s">
        <v>45</v>
      </c>
      <c r="F101" s="240" t="s">
        <v>501</v>
      </c>
      <c r="G101" s="238"/>
      <c r="H101" s="241">
        <v>13.199999999999999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210</v>
      </c>
      <c r="AU101" s="247" t="s">
        <v>92</v>
      </c>
      <c r="AV101" s="11" t="s">
        <v>92</v>
      </c>
      <c r="AW101" s="11" t="s">
        <v>47</v>
      </c>
      <c r="AX101" s="11" t="s">
        <v>25</v>
      </c>
      <c r="AY101" s="247" t="s">
        <v>206</v>
      </c>
    </row>
    <row r="102" s="1" customFormat="1" ht="38.25" customHeight="1">
      <c r="B102" s="48"/>
      <c r="C102" s="222" t="s">
        <v>171</v>
      </c>
      <c r="D102" s="222" t="s">
        <v>202</v>
      </c>
      <c r="E102" s="223" t="s">
        <v>537</v>
      </c>
      <c r="F102" s="224" t="s">
        <v>538</v>
      </c>
      <c r="G102" s="225" t="s">
        <v>134</v>
      </c>
      <c r="H102" s="226">
        <v>13.199999999999999</v>
      </c>
      <c r="I102" s="227"/>
      <c r="J102" s="228">
        <f>ROUND(I102*H102,2)</f>
        <v>0</v>
      </c>
      <c r="K102" s="224" t="s">
        <v>205</v>
      </c>
      <c r="L102" s="74"/>
      <c r="M102" s="229" t="s">
        <v>45</v>
      </c>
      <c r="N102" s="230" t="s">
        <v>57</v>
      </c>
      <c r="O102" s="49"/>
      <c r="P102" s="231">
        <f>O102*H102</f>
        <v>0</v>
      </c>
      <c r="Q102" s="231">
        <v>0</v>
      </c>
      <c r="R102" s="231">
        <f>Q102*H102</f>
        <v>0</v>
      </c>
      <c r="S102" s="231">
        <v>0</v>
      </c>
      <c r="T102" s="232">
        <f>S102*H102</f>
        <v>0</v>
      </c>
      <c r="AR102" s="25" t="s">
        <v>173</v>
      </c>
      <c r="AT102" s="25" t="s">
        <v>202</v>
      </c>
      <c r="AU102" s="25" t="s">
        <v>92</v>
      </c>
      <c r="AY102" s="25" t="s">
        <v>206</v>
      </c>
      <c r="BE102" s="233">
        <f>IF(N102="základní",J102,0)</f>
        <v>0</v>
      </c>
      <c r="BF102" s="233">
        <f>IF(N102="snížená",J102,0)</f>
        <v>0</v>
      </c>
      <c r="BG102" s="233">
        <f>IF(N102="zákl. přenesená",J102,0)</f>
        <v>0</v>
      </c>
      <c r="BH102" s="233">
        <f>IF(N102="sníž. přenesená",J102,0)</f>
        <v>0</v>
      </c>
      <c r="BI102" s="233">
        <f>IF(N102="nulová",J102,0)</f>
        <v>0</v>
      </c>
      <c r="BJ102" s="25" t="s">
        <v>173</v>
      </c>
      <c r="BK102" s="233">
        <f>ROUND(I102*H102,2)</f>
        <v>0</v>
      </c>
      <c r="BL102" s="25" t="s">
        <v>173</v>
      </c>
      <c r="BM102" s="25" t="s">
        <v>539</v>
      </c>
    </row>
    <row r="103" s="1" customFormat="1">
      <c r="B103" s="48"/>
      <c r="C103" s="76"/>
      <c r="D103" s="234" t="s">
        <v>208</v>
      </c>
      <c r="E103" s="76"/>
      <c r="F103" s="235" t="s">
        <v>540</v>
      </c>
      <c r="G103" s="76"/>
      <c r="H103" s="76"/>
      <c r="I103" s="206"/>
      <c r="J103" s="76"/>
      <c r="K103" s="76"/>
      <c r="L103" s="74"/>
      <c r="M103" s="236"/>
      <c r="N103" s="49"/>
      <c r="O103" s="49"/>
      <c r="P103" s="49"/>
      <c r="Q103" s="49"/>
      <c r="R103" s="49"/>
      <c r="S103" s="49"/>
      <c r="T103" s="97"/>
      <c r="AT103" s="25" t="s">
        <v>208</v>
      </c>
      <c r="AU103" s="25" t="s">
        <v>92</v>
      </c>
    </row>
    <row r="104" s="1" customFormat="1">
      <c r="B104" s="48"/>
      <c r="C104" s="76"/>
      <c r="D104" s="234" t="s">
        <v>217</v>
      </c>
      <c r="E104" s="76"/>
      <c r="F104" s="235" t="s">
        <v>541</v>
      </c>
      <c r="G104" s="76"/>
      <c r="H104" s="76"/>
      <c r="I104" s="206"/>
      <c r="J104" s="76"/>
      <c r="K104" s="76"/>
      <c r="L104" s="74"/>
      <c r="M104" s="236"/>
      <c r="N104" s="49"/>
      <c r="O104" s="49"/>
      <c r="P104" s="49"/>
      <c r="Q104" s="49"/>
      <c r="R104" s="49"/>
      <c r="S104" s="49"/>
      <c r="T104" s="97"/>
      <c r="AT104" s="25" t="s">
        <v>217</v>
      </c>
      <c r="AU104" s="25" t="s">
        <v>92</v>
      </c>
    </row>
    <row r="105" s="11" customFormat="1">
      <c r="B105" s="237"/>
      <c r="C105" s="238"/>
      <c r="D105" s="234" t="s">
        <v>210</v>
      </c>
      <c r="E105" s="239" t="s">
        <v>45</v>
      </c>
      <c r="F105" s="240" t="s">
        <v>501</v>
      </c>
      <c r="G105" s="238"/>
      <c r="H105" s="241">
        <v>13.199999999999999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210</v>
      </c>
      <c r="AU105" s="247" t="s">
        <v>92</v>
      </c>
      <c r="AV105" s="11" t="s">
        <v>92</v>
      </c>
      <c r="AW105" s="11" t="s">
        <v>47</v>
      </c>
      <c r="AX105" s="11" t="s">
        <v>25</v>
      </c>
      <c r="AY105" s="247" t="s">
        <v>206</v>
      </c>
    </row>
    <row r="106" s="1" customFormat="1" ht="38.25" customHeight="1">
      <c r="B106" s="48"/>
      <c r="C106" s="222" t="s">
        <v>248</v>
      </c>
      <c r="D106" s="222" t="s">
        <v>202</v>
      </c>
      <c r="E106" s="223" t="s">
        <v>542</v>
      </c>
      <c r="F106" s="224" t="s">
        <v>543</v>
      </c>
      <c r="G106" s="225" t="s">
        <v>134</v>
      </c>
      <c r="H106" s="226">
        <v>13.199999999999999</v>
      </c>
      <c r="I106" s="227"/>
      <c r="J106" s="228">
        <f>ROUND(I106*H106,2)</f>
        <v>0</v>
      </c>
      <c r="K106" s="224" t="s">
        <v>205</v>
      </c>
      <c r="L106" s="74"/>
      <c r="M106" s="229" t="s">
        <v>45</v>
      </c>
      <c r="N106" s="230" t="s">
        <v>57</v>
      </c>
      <c r="O106" s="49"/>
      <c r="P106" s="231">
        <f>O106*H106</f>
        <v>0</v>
      </c>
      <c r="Q106" s="231">
        <v>0</v>
      </c>
      <c r="R106" s="231">
        <f>Q106*H106</f>
        <v>0</v>
      </c>
      <c r="S106" s="231">
        <v>0</v>
      </c>
      <c r="T106" s="232">
        <f>S106*H106</f>
        <v>0</v>
      </c>
      <c r="AR106" s="25" t="s">
        <v>173</v>
      </c>
      <c r="AT106" s="25" t="s">
        <v>202</v>
      </c>
      <c r="AU106" s="25" t="s">
        <v>92</v>
      </c>
      <c r="AY106" s="25" t="s">
        <v>206</v>
      </c>
      <c r="BE106" s="233">
        <f>IF(N106="základní",J106,0)</f>
        <v>0</v>
      </c>
      <c r="BF106" s="233">
        <f>IF(N106="snížená",J106,0)</f>
        <v>0</v>
      </c>
      <c r="BG106" s="233">
        <f>IF(N106="zákl. přenesená",J106,0)</f>
        <v>0</v>
      </c>
      <c r="BH106" s="233">
        <f>IF(N106="sníž. přenesená",J106,0)</f>
        <v>0</v>
      </c>
      <c r="BI106" s="233">
        <f>IF(N106="nulová",J106,0)</f>
        <v>0</v>
      </c>
      <c r="BJ106" s="25" t="s">
        <v>173</v>
      </c>
      <c r="BK106" s="233">
        <f>ROUND(I106*H106,2)</f>
        <v>0</v>
      </c>
      <c r="BL106" s="25" t="s">
        <v>173</v>
      </c>
      <c r="BM106" s="25" t="s">
        <v>544</v>
      </c>
    </row>
    <row r="107" s="1" customFormat="1">
      <c r="B107" s="48"/>
      <c r="C107" s="76"/>
      <c r="D107" s="234" t="s">
        <v>208</v>
      </c>
      <c r="E107" s="76"/>
      <c r="F107" s="235" t="s">
        <v>540</v>
      </c>
      <c r="G107" s="76"/>
      <c r="H107" s="76"/>
      <c r="I107" s="206"/>
      <c r="J107" s="76"/>
      <c r="K107" s="76"/>
      <c r="L107" s="74"/>
      <c r="M107" s="236"/>
      <c r="N107" s="49"/>
      <c r="O107" s="49"/>
      <c r="P107" s="49"/>
      <c r="Q107" s="49"/>
      <c r="R107" s="49"/>
      <c r="S107" s="49"/>
      <c r="T107" s="97"/>
      <c r="AT107" s="25" t="s">
        <v>208</v>
      </c>
      <c r="AU107" s="25" t="s">
        <v>92</v>
      </c>
    </row>
    <row r="108" s="11" customFormat="1">
      <c r="B108" s="237"/>
      <c r="C108" s="238"/>
      <c r="D108" s="234" t="s">
        <v>210</v>
      </c>
      <c r="E108" s="239" t="s">
        <v>45</v>
      </c>
      <c r="F108" s="240" t="s">
        <v>501</v>
      </c>
      <c r="G108" s="238"/>
      <c r="H108" s="241">
        <v>13.199999999999999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210</v>
      </c>
      <c r="AU108" s="247" t="s">
        <v>92</v>
      </c>
      <c r="AV108" s="11" t="s">
        <v>92</v>
      </c>
      <c r="AW108" s="11" t="s">
        <v>47</v>
      </c>
      <c r="AX108" s="11" t="s">
        <v>84</v>
      </c>
      <c r="AY108" s="247" t="s">
        <v>206</v>
      </c>
    </row>
    <row r="109" s="13" customFormat="1">
      <c r="B109" s="259"/>
      <c r="C109" s="260"/>
      <c r="D109" s="234" t="s">
        <v>210</v>
      </c>
      <c r="E109" s="261" t="s">
        <v>45</v>
      </c>
      <c r="F109" s="262" t="s">
        <v>234</v>
      </c>
      <c r="G109" s="260"/>
      <c r="H109" s="263">
        <v>13.199999999999999</v>
      </c>
      <c r="I109" s="264"/>
      <c r="J109" s="260"/>
      <c r="K109" s="260"/>
      <c r="L109" s="265"/>
      <c r="M109" s="266"/>
      <c r="N109" s="267"/>
      <c r="O109" s="267"/>
      <c r="P109" s="267"/>
      <c r="Q109" s="267"/>
      <c r="R109" s="267"/>
      <c r="S109" s="267"/>
      <c r="T109" s="268"/>
      <c r="AT109" s="269" t="s">
        <v>210</v>
      </c>
      <c r="AU109" s="269" t="s">
        <v>92</v>
      </c>
      <c r="AV109" s="13" t="s">
        <v>173</v>
      </c>
      <c r="AW109" s="13" t="s">
        <v>47</v>
      </c>
      <c r="AX109" s="13" t="s">
        <v>25</v>
      </c>
      <c r="AY109" s="269" t="s">
        <v>206</v>
      </c>
    </row>
    <row r="110" s="1" customFormat="1" ht="38.25" customHeight="1">
      <c r="B110" s="48"/>
      <c r="C110" s="222" t="s">
        <v>179</v>
      </c>
      <c r="D110" s="222" t="s">
        <v>202</v>
      </c>
      <c r="E110" s="223" t="s">
        <v>545</v>
      </c>
      <c r="F110" s="224" t="s">
        <v>546</v>
      </c>
      <c r="G110" s="225" t="s">
        <v>134</v>
      </c>
      <c r="H110" s="226">
        <v>12</v>
      </c>
      <c r="I110" s="227"/>
      <c r="J110" s="228">
        <f>ROUND(I110*H110,2)</f>
        <v>0</v>
      </c>
      <c r="K110" s="224" t="s">
        <v>205</v>
      </c>
      <c r="L110" s="74"/>
      <c r="M110" s="229" t="s">
        <v>45</v>
      </c>
      <c r="N110" s="230" t="s">
        <v>57</v>
      </c>
      <c r="O110" s="49"/>
      <c r="P110" s="231">
        <f>O110*H110</f>
        <v>0</v>
      </c>
      <c r="Q110" s="231">
        <v>0</v>
      </c>
      <c r="R110" s="231">
        <f>Q110*H110</f>
        <v>0</v>
      </c>
      <c r="S110" s="231">
        <v>0</v>
      </c>
      <c r="T110" s="232">
        <f>S110*H110</f>
        <v>0</v>
      </c>
      <c r="AR110" s="25" t="s">
        <v>173</v>
      </c>
      <c r="AT110" s="25" t="s">
        <v>202</v>
      </c>
      <c r="AU110" s="25" t="s">
        <v>92</v>
      </c>
      <c r="AY110" s="25" t="s">
        <v>206</v>
      </c>
      <c r="BE110" s="233">
        <f>IF(N110="základní",J110,0)</f>
        <v>0</v>
      </c>
      <c r="BF110" s="233">
        <f>IF(N110="snížená",J110,0)</f>
        <v>0</v>
      </c>
      <c r="BG110" s="233">
        <f>IF(N110="zákl. přenesená",J110,0)</f>
        <v>0</v>
      </c>
      <c r="BH110" s="233">
        <f>IF(N110="sníž. přenesená",J110,0)</f>
        <v>0</v>
      </c>
      <c r="BI110" s="233">
        <f>IF(N110="nulová",J110,0)</f>
        <v>0</v>
      </c>
      <c r="BJ110" s="25" t="s">
        <v>173</v>
      </c>
      <c r="BK110" s="233">
        <f>ROUND(I110*H110,2)</f>
        <v>0</v>
      </c>
      <c r="BL110" s="25" t="s">
        <v>173</v>
      </c>
      <c r="BM110" s="25" t="s">
        <v>547</v>
      </c>
    </row>
    <row r="111" s="1" customFormat="1">
      <c r="B111" s="48"/>
      <c r="C111" s="76"/>
      <c r="D111" s="234" t="s">
        <v>208</v>
      </c>
      <c r="E111" s="76"/>
      <c r="F111" s="235" t="s">
        <v>535</v>
      </c>
      <c r="G111" s="76"/>
      <c r="H111" s="76"/>
      <c r="I111" s="206"/>
      <c r="J111" s="76"/>
      <c r="K111" s="76"/>
      <c r="L111" s="74"/>
      <c r="M111" s="236"/>
      <c r="N111" s="49"/>
      <c r="O111" s="49"/>
      <c r="P111" s="49"/>
      <c r="Q111" s="49"/>
      <c r="R111" s="49"/>
      <c r="S111" s="49"/>
      <c r="T111" s="97"/>
      <c r="AT111" s="25" t="s">
        <v>208</v>
      </c>
      <c r="AU111" s="25" t="s">
        <v>92</v>
      </c>
    </row>
    <row r="112" s="11" customFormat="1">
      <c r="B112" s="237"/>
      <c r="C112" s="238"/>
      <c r="D112" s="234" t="s">
        <v>210</v>
      </c>
      <c r="E112" s="239" t="s">
        <v>45</v>
      </c>
      <c r="F112" s="240" t="s">
        <v>177</v>
      </c>
      <c r="G112" s="238"/>
      <c r="H112" s="241">
        <v>12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210</v>
      </c>
      <c r="AU112" s="247" t="s">
        <v>92</v>
      </c>
      <c r="AV112" s="11" t="s">
        <v>92</v>
      </c>
      <c r="AW112" s="11" t="s">
        <v>47</v>
      </c>
      <c r="AX112" s="11" t="s">
        <v>25</v>
      </c>
      <c r="AY112" s="247" t="s">
        <v>206</v>
      </c>
    </row>
    <row r="113" s="1" customFormat="1" ht="25.5" customHeight="1">
      <c r="B113" s="48"/>
      <c r="C113" s="222" t="s">
        <v>259</v>
      </c>
      <c r="D113" s="222" t="s">
        <v>202</v>
      </c>
      <c r="E113" s="223" t="s">
        <v>548</v>
      </c>
      <c r="F113" s="224" t="s">
        <v>549</v>
      </c>
      <c r="G113" s="225" t="s">
        <v>134</v>
      </c>
      <c r="H113" s="226">
        <v>13.199999999999999</v>
      </c>
      <c r="I113" s="227"/>
      <c r="J113" s="228">
        <f>ROUND(I113*H113,2)</f>
        <v>0</v>
      </c>
      <c r="K113" s="224" t="s">
        <v>205</v>
      </c>
      <c r="L113" s="74"/>
      <c r="M113" s="229" t="s">
        <v>45</v>
      </c>
      <c r="N113" s="230" t="s">
        <v>57</v>
      </c>
      <c r="O113" s="49"/>
      <c r="P113" s="231">
        <f>O113*H113</f>
        <v>0</v>
      </c>
      <c r="Q113" s="231">
        <v>0</v>
      </c>
      <c r="R113" s="231">
        <f>Q113*H113</f>
        <v>0</v>
      </c>
      <c r="S113" s="231">
        <v>0</v>
      </c>
      <c r="T113" s="232">
        <f>S113*H113</f>
        <v>0</v>
      </c>
      <c r="AR113" s="25" t="s">
        <v>173</v>
      </c>
      <c r="AT113" s="25" t="s">
        <v>202</v>
      </c>
      <c r="AU113" s="25" t="s">
        <v>92</v>
      </c>
      <c r="AY113" s="25" t="s">
        <v>206</v>
      </c>
      <c r="BE113" s="233">
        <f>IF(N113="základní",J113,0)</f>
        <v>0</v>
      </c>
      <c r="BF113" s="233">
        <f>IF(N113="snížená",J113,0)</f>
        <v>0</v>
      </c>
      <c r="BG113" s="233">
        <f>IF(N113="zákl. přenesená",J113,0)</f>
        <v>0</v>
      </c>
      <c r="BH113" s="233">
        <f>IF(N113="sníž. přenesená",J113,0)</f>
        <v>0</v>
      </c>
      <c r="BI113" s="233">
        <f>IF(N113="nulová",J113,0)</f>
        <v>0</v>
      </c>
      <c r="BJ113" s="25" t="s">
        <v>173</v>
      </c>
      <c r="BK113" s="233">
        <f>ROUND(I113*H113,2)</f>
        <v>0</v>
      </c>
      <c r="BL113" s="25" t="s">
        <v>173</v>
      </c>
      <c r="BM113" s="25" t="s">
        <v>550</v>
      </c>
    </row>
    <row r="114" s="1" customFormat="1">
      <c r="B114" s="48"/>
      <c r="C114" s="76"/>
      <c r="D114" s="234" t="s">
        <v>208</v>
      </c>
      <c r="E114" s="76"/>
      <c r="F114" s="235" t="s">
        <v>551</v>
      </c>
      <c r="G114" s="76"/>
      <c r="H114" s="76"/>
      <c r="I114" s="206"/>
      <c r="J114" s="76"/>
      <c r="K114" s="76"/>
      <c r="L114" s="74"/>
      <c r="M114" s="236"/>
      <c r="N114" s="49"/>
      <c r="O114" s="49"/>
      <c r="P114" s="49"/>
      <c r="Q114" s="49"/>
      <c r="R114" s="49"/>
      <c r="S114" s="49"/>
      <c r="T114" s="97"/>
      <c r="AT114" s="25" t="s">
        <v>208</v>
      </c>
      <c r="AU114" s="25" t="s">
        <v>92</v>
      </c>
    </row>
    <row r="115" s="11" customFormat="1">
      <c r="B115" s="237"/>
      <c r="C115" s="238"/>
      <c r="D115" s="234" t="s">
        <v>210</v>
      </c>
      <c r="E115" s="239" t="s">
        <v>45</v>
      </c>
      <c r="F115" s="240" t="s">
        <v>552</v>
      </c>
      <c r="G115" s="238"/>
      <c r="H115" s="241">
        <v>13.199999999999999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210</v>
      </c>
      <c r="AU115" s="247" t="s">
        <v>92</v>
      </c>
      <c r="AV115" s="11" t="s">
        <v>92</v>
      </c>
      <c r="AW115" s="11" t="s">
        <v>47</v>
      </c>
      <c r="AX115" s="11" t="s">
        <v>25</v>
      </c>
      <c r="AY115" s="247" t="s">
        <v>206</v>
      </c>
    </row>
    <row r="116" s="1" customFormat="1" ht="38.25" customHeight="1">
      <c r="B116" s="48"/>
      <c r="C116" s="222" t="s">
        <v>30</v>
      </c>
      <c r="D116" s="222" t="s">
        <v>202</v>
      </c>
      <c r="E116" s="223" t="s">
        <v>553</v>
      </c>
      <c r="F116" s="224" t="s">
        <v>554</v>
      </c>
      <c r="G116" s="225" t="s">
        <v>157</v>
      </c>
      <c r="H116" s="226">
        <v>85.799999999999997</v>
      </c>
      <c r="I116" s="227"/>
      <c r="J116" s="228">
        <f>ROUND(I116*H116,2)</f>
        <v>0</v>
      </c>
      <c r="K116" s="224" t="s">
        <v>205</v>
      </c>
      <c r="L116" s="74"/>
      <c r="M116" s="229" t="s">
        <v>45</v>
      </c>
      <c r="N116" s="230" t="s">
        <v>57</v>
      </c>
      <c r="O116" s="49"/>
      <c r="P116" s="231">
        <f>O116*H116</f>
        <v>0</v>
      </c>
      <c r="Q116" s="231">
        <v>0</v>
      </c>
      <c r="R116" s="231">
        <f>Q116*H116</f>
        <v>0</v>
      </c>
      <c r="S116" s="231">
        <v>0</v>
      </c>
      <c r="T116" s="232">
        <f>S116*H116</f>
        <v>0</v>
      </c>
      <c r="AR116" s="25" t="s">
        <v>173</v>
      </c>
      <c r="AT116" s="25" t="s">
        <v>202</v>
      </c>
      <c r="AU116" s="25" t="s">
        <v>92</v>
      </c>
      <c r="AY116" s="25" t="s">
        <v>206</v>
      </c>
      <c r="BE116" s="233">
        <f>IF(N116="základní",J116,0)</f>
        <v>0</v>
      </c>
      <c r="BF116" s="233">
        <f>IF(N116="snížená",J116,0)</f>
        <v>0</v>
      </c>
      <c r="BG116" s="233">
        <f>IF(N116="zákl. přenesená",J116,0)</f>
        <v>0</v>
      </c>
      <c r="BH116" s="233">
        <f>IF(N116="sníž. přenesená",J116,0)</f>
        <v>0</v>
      </c>
      <c r="BI116" s="233">
        <f>IF(N116="nulová",J116,0)</f>
        <v>0</v>
      </c>
      <c r="BJ116" s="25" t="s">
        <v>173</v>
      </c>
      <c r="BK116" s="233">
        <f>ROUND(I116*H116,2)</f>
        <v>0</v>
      </c>
      <c r="BL116" s="25" t="s">
        <v>173</v>
      </c>
      <c r="BM116" s="25" t="s">
        <v>555</v>
      </c>
    </row>
    <row r="117" s="1" customFormat="1">
      <c r="B117" s="48"/>
      <c r="C117" s="76"/>
      <c r="D117" s="234" t="s">
        <v>208</v>
      </c>
      <c r="E117" s="76"/>
      <c r="F117" s="235" t="s">
        <v>556</v>
      </c>
      <c r="G117" s="76"/>
      <c r="H117" s="76"/>
      <c r="I117" s="206"/>
      <c r="J117" s="76"/>
      <c r="K117" s="76"/>
      <c r="L117" s="74"/>
      <c r="M117" s="236"/>
      <c r="N117" s="49"/>
      <c r="O117" s="49"/>
      <c r="P117" s="49"/>
      <c r="Q117" s="49"/>
      <c r="R117" s="49"/>
      <c r="S117" s="49"/>
      <c r="T117" s="97"/>
      <c r="AT117" s="25" t="s">
        <v>208</v>
      </c>
      <c r="AU117" s="25" t="s">
        <v>92</v>
      </c>
    </row>
    <row r="118" s="11" customFormat="1">
      <c r="B118" s="237"/>
      <c r="C118" s="238"/>
      <c r="D118" s="234" t="s">
        <v>210</v>
      </c>
      <c r="E118" s="239" t="s">
        <v>504</v>
      </c>
      <c r="F118" s="240" t="s">
        <v>557</v>
      </c>
      <c r="G118" s="238"/>
      <c r="H118" s="241">
        <v>85.799999999999997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AT118" s="247" t="s">
        <v>210</v>
      </c>
      <c r="AU118" s="247" t="s">
        <v>92</v>
      </c>
      <c r="AV118" s="11" t="s">
        <v>92</v>
      </c>
      <c r="AW118" s="11" t="s">
        <v>47</v>
      </c>
      <c r="AX118" s="11" t="s">
        <v>25</v>
      </c>
      <c r="AY118" s="247" t="s">
        <v>206</v>
      </c>
    </row>
    <row r="119" s="1" customFormat="1" ht="51" customHeight="1">
      <c r="B119" s="48"/>
      <c r="C119" s="222" t="s">
        <v>269</v>
      </c>
      <c r="D119" s="222" t="s">
        <v>202</v>
      </c>
      <c r="E119" s="223" t="s">
        <v>558</v>
      </c>
      <c r="F119" s="224" t="s">
        <v>559</v>
      </c>
      <c r="G119" s="225" t="s">
        <v>157</v>
      </c>
      <c r="H119" s="226">
        <v>65.207999999999998</v>
      </c>
      <c r="I119" s="227"/>
      <c r="J119" s="228">
        <f>ROUND(I119*H119,2)</f>
        <v>0</v>
      </c>
      <c r="K119" s="224" t="s">
        <v>205</v>
      </c>
      <c r="L119" s="74"/>
      <c r="M119" s="229" t="s">
        <v>45</v>
      </c>
      <c r="N119" s="230" t="s">
        <v>57</v>
      </c>
      <c r="O119" s="49"/>
      <c r="P119" s="231">
        <f>O119*H119</f>
        <v>0</v>
      </c>
      <c r="Q119" s="231">
        <v>0</v>
      </c>
      <c r="R119" s="231">
        <f>Q119*H119</f>
        <v>0</v>
      </c>
      <c r="S119" s="231">
        <v>0</v>
      </c>
      <c r="T119" s="232">
        <f>S119*H119</f>
        <v>0</v>
      </c>
      <c r="AR119" s="25" t="s">
        <v>173</v>
      </c>
      <c r="AT119" s="25" t="s">
        <v>202</v>
      </c>
      <c r="AU119" s="25" t="s">
        <v>92</v>
      </c>
      <c r="AY119" s="25" t="s">
        <v>206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25" t="s">
        <v>173</v>
      </c>
      <c r="BK119" s="233">
        <f>ROUND(I119*H119,2)</f>
        <v>0</v>
      </c>
      <c r="BL119" s="25" t="s">
        <v>173</v>
      </c>
      <c r="BM119" s="25" t="s">
        <v>560</v>
      </c>
    </row>
    <row r="120" s="1" customFormat="1">
      <c r="B120" s="48"/>
      <c r="C120" s="76"/>
      <c r="D120" s="234" t="s">
        <v>208</v>
      </c>
      <c r="E120" s="76"/>
      <c r="F120" s="235" t="s">
        <v>561</v>
      </c>
      <c r="G120" s="76"/>
      <c r="H120" s="76"/>
      <c r="I120" s="206"/>
      <c r="J120" s="76"/>
      <c r="K120" s="76"/>
      <c r="L120" s="74"/>
      <c r="M120" s="236"/>
      <c r="N120" s="49"/>
      <c r="O120" s="49"/>
      <c r="P120" s="49"/>
      <c r="Q120" s="49"/>
      <c r="R120" s="49"/>
      <c r="S120" s="49"/>
      <c r="T120" s="97"/>
      <c r="AT120" s="25" t="s">
        <v>208</v>
      </c>
      <c r="AU120" s="25" t="s">
        <v>92</v>
      </c>
    </row>
    <row r="121" s="11" customFormat="1">
      <c r="B121" s="237"/>
      <c r="C121" s="238"/>
      <c r="D121" s="234" t="s">
        <v>210</v>
      </c>
      <c r="E121" s="239" t="s">
        <v>507</v>
      </c>
      <c r="F121" s="240" t="s">
        <v>562</v>
      </c>
      <c r="G121" s="238"/>
      <c r="H121" s="241">
        <v>65.207999999999998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210</v>
      </c>
      <c r="AU121" s="247" t="s">
        <v>92</v>
      </c>
      <c r="AV121" s="11" t="s">
        <v>92</v>
      </c>
      <c r="AW121" s="11" t="s">
        <v>47</v>
      </c>
      <c r="AX121" s="11" t="s">
        <v>25</v>
      </c>
      <c r="AY121" s="247" t="s">
        <v>206</v>
      </c>
    </row>
    <row r="122" s="15" customFormat="1" ht="37.44" customHeight="1">
      <c r="B122" s="290"/>
      <c r="C122" s="291"/>
      <c r="D122" s="292" t="s">
        <v>83</v>
      </c>
      <c r="E122" s="293" t="s">
        <v>478</v>
      </c>
      <c r="F122" s="293" t="s">
        <v>479</v>
      </c>
      <c r="G122" s="291"/>
      <c r="H122" s="291"/>
      <c r="I122" s="294"/>
      <c r="J122" s="295">
        <f>BK122</f>
        <v>0</v>
      </c>
      <c r="K122" s="291"/>
      <c r="L122" s="296"/>
      <c r="M122" s="297"/>
      <c r="N122" s="298"/>
      <c r="O122" s="298"/>
      <c r="P122" s="299">
        <f>SUM(P123:P129)</f>
        <v>0</v>
      </c>
      <c r="Q122" s="298"/>
      <c r="R122" s="299">
        <f>SUM(R123:R129)</f>
        <v>0</v>
      </c>
      <c r="S122" s="298"/>
      <c r="T122" s="300">
        <f>SUM(T123:T129)</f>
        <v>0</v>
      </c>
      <c r="AR122" s="301" t="s">
        <v>173</v>
      </c>
      <c r="AT122" s="302" t="s">
        <v>83</v>
      </c>
      <c r="AU122" s="302" t="s">
        <v>84</v>
      </c>
      <c r="AY122" s="301" t="s">
        <v>206</v>
      </c>
      <c r="BK122" s="303">
        <f>SUM(BK123:BK129)</f>
        <v>0</v>
      </c>
    </row>
    <row r="123" s="1" customFormat="1" ht="127.5" customHeight="1">
      <c r="B123" s="48"/>
      <c r="C123" s="222" t="s">
        <v>177</v>
      </c>
      <c r="D123" s="222" t="s">
        <v>202</v>
      </c>
      <c r="E123" s="223" t="s">
        <v>563</v>
      </c>
      <c r="F123" s="224" t="s">
        <v>564</v>
      </c>
      <c r="G123" s="225" t="s">
        <v>145</v>
      </c>
      <c r="H123" s="226">
        <v>53.539000000000001</v>
      </c>
      <c r="I123" s="227"/>
      <c r="J123" s="228">
        <f>ROUND(I123*H123,2)</f>
        <v>0</v>
      </c>
      <c r="K123" s="224" t="s">
        <v>205</v>
      </c>
      <c r="L123" s="74"/>
      <c r="M123" s="229" t="s">
        <v>45</v>
      </c>
      <c r="N123" s="230" t="s">
        <v>57</v>
      </c>
      <c r="O123" s="49"/>
      <c r="P123" s="231">
        <f>O123*H123</f>
        <v>0</v>
      </c>
      <c r="Q123" s="231">
        <v>0</v>
      </c>
      <c r="R123" s="231">
        <f>Q123*H123</f>
        <v>0</v>
      </c>
      <c r="S123" s="231">
        <v>0</v>
      </c>
      <c r="T123" s="232">
        <f>S123*H123</f>
        <v>0</v>
      </c>
      <c r="AR123" s="25" t="s">
        <v>483</v>
      </c>
      <c r="AT123" s="25" t="s">
        <v>202</v>
      </c>
      <c r="AU123" s="25" t="s">
        <v>25</v>
      </c>
      <c r="AY123" s="25" t="s">
        <v>206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25" t="s">
        <v>173</v>
      </c>
      <c r="BK123" s="233">
        <f>ROUND(I123*H123,2)</f>
        <v>0</v>
      </c>
      <c r="BL123" s="25" t="s">
        <v>483</v>
      </c>
      <c r="BM123" s="25" t="s">
        <v>565</v>
      </c>
    </row>
    <row r="124" s="1" customFormat="1">
      <c r="B124" s="48"/>
      <c r="C124" s="76"/>
      <c r="D124" s="234" t="s">
        <v>208</v>
      </c>
      <c r="E124" s="76"/>
      <c r="F124" s="235" t="s">
        <v>368</v>
      </c>
      <c r="G124" s="76"/>
      <c r="H124" s="76"/>
      <c r="I124" s="206"/>
      <c r="J124" s="76"/>
      <c r="K124" s="76"/>
      <c r="L124" s="74"/>
      <c r="M124" s="236"/>
      <c r="N124" s="49"/>
      <c r="O124" s="49"/>
      <c r="P124" s="49"/>
      <c r="Q124" s="49"/>
      <c r="R124" s="49"/>
      <c r="S124" s="49"/>
      <c r="T124" s="97"/>
      <c r="AT124" s="25" t="s">
        <v>208</v>
      </c>
      <c r="AU124" s="25" t="s">
        <v>25</v>
      </c>
    </row>
    <row r="125" s="1" customFormat="1">
      <c r="B125" s="48"/>
      <c r="C125" s="76"/>
      <c r="D125" s="234" t="s">
        <v>217</v>
      </c>
      <c r="E125" s="76"/>
      <c r="F125" s="235" t="s">
        <v>566</v>
      </c>
      <c r="G125" s="76"/>
      <c r="H125" s="76"/>
      <c r="I125" s="206"/>
      <c r="J125" s="76"/>
      <c r="K125" s="76"/>
      <c r="L125" s="74"/>
      <c r="M125" s="236"/>
      <c r="N125" s="49"/>
      <c r="O125" s="49"/>
      <c r="P125" s="49"/>
      <c r="Q125" s="49"/>
      <c r="R125" s="49"/>
      <c r="S125" s="49"/>
      <c r="T125" s="97"/>
      <c r="AT125" s="25" t="s">
        <v>217</v>
      </c>
      <c r="AU125" s="25" t="s">
        <v>25</v>
      </c>
    </row>
    <row r="126" s="11" customFormat="1">
      <c r="B126" s="237"/>
      <c r="C126" s="238"/>
      <c r="D126" s="234" t="s">
        <v>210</v>
      </c>
      <c r="E126" s="239" t="s">
        <v>510</v>
      </c>
      <c r="F126" s="240" t="s">
        <v>567</v>
      </c>
      <c r="G126" s="238"/>
      <c r="H126" s="241">
        <v>53.539000000000001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AT126" s="247" t="s">
        <v>210</v>
      </c>
      <c r="AU126" s="247" t="s">
        <v>25</v>
      </c>
      <c r="AV126" s="11" t="s">
        <v>92</v>
      </c>
      <c r="AW126" s="11" t="s">
        <v>47</v>
      </c>
      <c r="AX126" s="11" t="s">
        <v>25</v>
      </c>
      <c r="AY126" s="247" t="s">
        <v>206</v>
      </c>
    </row>
    <row r="127" s="1" customFormat="1" ht="25.5" customHeight="1">
      <c r="B127" s="48"/>
      <c r="C127" s="222" t="s">
        <v>283</v>
      </c>
      <c r="D127" s="222" t="s">
        <v>202</v>
      </c>
      <c r="E127" s="223" t="s">
        <v>284</v>
      </c>
      <c r="F127" s="224" t="s">
        <v>285</v>
      </c>
      <c r="G127" s="225" t="s">
        <v>145</v>
      </c>
      <c r="H127" s="226">
        <v>53.539000000000001</v>
      </c>
      <c r="I127" s="227"/>
      <c r="J127" s="228">
        <f>ROUND(I127*H127,2)</f>
        <v>0</v>
      </c>
      <c r="K127" s="224" t="s">
        <v>205</v>
      </c>
      <c r="L127" s="74"/>
      <c r="M127" s="229" t="s">
        <v>45</v>
      </c>
      <c r="N127" s="230" t="s">
        <v>57</v>
      </c>
      <c r="O127" s="49"/>
      <c r="P127" s="231">
        <f>O127*H127</f>
        <v>0</v>
      </c>
      <c r="Q127" s="231">
        <v>0</v>
      </c>
      <c r="R127" s="231">
        <f>Q127*H127</f>
        <v>0</v>
      </c>
      <c r="S127" s="231">
        <v>0</v>
      </c>
      <c r="T127" s="232">
        <f>S127*H127</f>
        <v>0</v>
      </c>
      <c r="AR127" s="25" t="s">
        <v>483</v>
      </c>
      <c r="AT127" s="25" t="s">
        <v>202</v>
      </c>
      <c r="AU127" s="25" t="s">
        <v>25</v>
      </c>
      <c r="AY127" s="25" t="s">
        <v>206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25" t="s">
        <v>173</v>
      </c>
      <c r="BK127" s="233">
        <f>ROUND(I127*H127,2)</f>
        <v>0</v>
      </c>
      <c r="BL127" s="25" t="s">
        <v>483</v>
      </c>
      <c r="BM127" s="25" t="s">
        <v>568</v>
      </c>
    </row>
    <row r="128" s="1" customFormat="1">
      <c r="B128" s="48"/>
      <c r="C128" s="76"/>
      <c r="D128" s="234" t="s">
        <v>208</v>
      </c>
      <c r="E128" s="76"/>
      <c r="F128" s="235" t="s">
        <v>287</v>
      </c>
      <c r="G128" s="76"/>
      <c r="H128" s="76"/>
      <c r="I128" s="206"/>
      <c r="J128" s="76"/>
      <c r="K128" s="76"/>
      <c r="L128" s="74"/>
      <c r="M128" s="236"/>
      <c r="N128" s="49"/>
      <c r="O128" s="49"/>
      <c r="P128" s="49"/>
      <c r="Q128" s="49"/>
      <c r="R128" s="49"/>
      <c r="S128" s="49"/>
      <c r="T128" s="97"/>
      <c r="AT128" s="25" t="s">
        <v>208</v>
      </c>
      <c r="AU128" s="25" t="s">
        <v>25</v>
      </c>
    </row>
    <row r="129" s="11" customFormat="1">
      <c r="B129" s="237"/>
      <c r="C129" s="238"/>
      <c r="D129" s="234" t="s">
        <v>210</v>
      </c>
      <c r="E129" s="239" t="s">
        <v>45</v>
      </c>
      <c r="F129" s="240" t="s">
        <v>510</v>
      </c>
      <c r="G129" s="238"/>
      <c r="H129" s="241">
        <v>53.539000000000001</v>
      </c>
      <c r="I129" s="242"/>
      <c r="J129" s="238"/>
      <c r="K129" s="238"/>
      <c r="L129" s="243"/>
      <c r="M129" s="306"/>
      <c r="N129" s="307"/>
      <c r="O129" s="307"/>
      <c r="P129" s="307"/>
      <c r="Q129" s="307"/>
      <c r="R129" s="307"/>
      <c r="S129" s="307"/>
      <c r="T129" s="308"/>
      <c r="AT129" s="247" t="s">
        <v>210</v>
      </c>
      <c r="AU129" s="247" t="s">
        <v>25</v>
      </c>
      <c r="AV129" s="11" t="s">
        <v>92</v>
      </c>
      <c r="AW129" s="11" t="s">
        <v>47</v>
      </c>
      <c r="AX129" s="11" t="s">
        <v>25</v>
      </c>
      <c r="AY129" s="247" t="s">
        <v>206</v>
      </c>
    </row>
    <row r="130" s="1" customFormat="1" ht="6.96" customHeight="1">
      <c r="B130" s="69"/>
      <c r="C130" s="70"/>
      <c r="D130" s="70"/>
      <c r="E130" s="70"/>
      <c r="F130" s="70"/>
      <c r="G130" s="70"/>
      <c r="H130" s="70"/>
      <c r="I130" s="181"/>
      <c r="J130" s="70"/>
      <c r="K130" s="70"/>
      <c r="L130" s="74"/>
    </row>
  </sheetData>
  <sheetProtection sheet="1" autoFilter="0" formatColumns="0" formatRows="0" objects="1" scenarios="1" spinCount="100000" saltValue="Q9h12dVbM8QVM/d+fuYDu5nnVvEIeTu6BvpW5ES/cTd93FLerIrB/0XlrVMGezaNZ5DWpoE0ZcP396LzuuDkUQ==" hashValue="TtzbkxSDUsx2xRh/KnOA+2a2HltNvP48DY4rVjEqEdMSacoOLxpZYfIfpfjfiutfrCN2VUi1rLJ1j+pt26KGCw==" algorithmName="SHA-512" password="CC35"/>
  <autoFilter ref="C84:K12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3:H73"/>
    <mergeCell ref="E75:H75"/>
    <mergeCell ref="E77:H77"/>
    <mergeCell ref="G1:H1"/>
    <mergeCell ref="L2:V2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123</v>
      </c>
      <c r="G1" s="153" t="s">
        <v>124</v>
      </c>
      <c r="H1" s="153"/>
      <c r="I1" s="154"/>
      <c r="J1" s="153" t="s">
        <v>125</v>
      </c>
      <c r="K1" s="152" t="s">
        <v>126</v>
      </c>
      <c r="L1" s="153" t="s">
        <v>127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110</v>
      </c>
      <c r="AZ2" s="155" t="s">
        <v>569</v>
      </c>
      <c r="BA2" s="155" t="s">
        <v>570</v>
      </c>
      <c r="BB2" s="155" t="s">
        <v>134</v>
      </c>
      <c r="BC2" s="155" t="s">
        <v>571</v>
      </c>
      <c r="BD2" s="155" t="s">
        <v>92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92</v>
      </c>
    </row>
    <row r="4" ht="36.96" customHeight="1">
      <c r="B4" s="29"/>
      <c r="C4" s="30"/>
      <c r="D4" s="31" t="s">
        <v>136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47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zakázky'!K6</f>
        <v>TSO 2.SK v ŽST Postoloprty ( změna č_1 po prohlídce staveniště )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150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572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159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573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21</v>
      </c>
      <c r="E13" s="49"/>
      <c r="F13" s="36" t="s">
        <v>22</v>
      </c>
      <c r="G13" s="49"/>
      <c r="H13" s="49"/>
      <c r="I13" s="161" t="s">
        <v>23</v>
      </c>
      <c r="J13" s="36" t="s">
        <v>45</v>
      </c>
      <c r="K13" s="53"/>
    </row>
    <row r="14" s="1" customFormat="1" ht="14.4" customHeight="1">
      <c r="B14" s="48"/>
      <c r="C14" s="49"/>
      <c r="D14" s="41" t="s">
        <v>26</v>
      </c>
      <c r="E14" s="49"/>
      <c r="F14" s="36" t="s">
        <v>27</v>
      </c>
      <c r="G14" s="49"/>
      <c r="H14" s="49"/>
      <c r="I14" s="161" t="s">
        <v>28</v>
      </c>
      <c r="J14" s="162" t="str">
        <f>'Rekapitulace zakázky'!AN8</f>
        <v>3. 10. 2018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36</v>
      </c>
      <c r="E16" s="49"/>
      <c r="F16" s="49"/>
      <c r="G16" s="49"/>
      <c r="H16" s="49"/>
      <c r="I16" s="161" t="s">
        <v>37</v>
      </c>
      <c r="J16" s="36" t="s">
        <v>38</v>
      </c>
      <c r="K16" s="53"/>
    </row>
    <row r="17" s="1" customFormat="1" ht="18" customHeight="1">
      <c r="B17" s="48"/>
      <c r="C17" s="49"/>
      <c r="D17" s="49"/>
      <c r="E17" s="36" t="s">
        <v>39</v>
      </c>
      <c r="F17" s="49"/>
      <c r="G17" s="49"/>
      <c r="H17" s="49"/>
      <c r="I17" s="161" t="s">
        <v>40</v>
      </c>
      <c r="J17" s="36" t="s">
        <v>41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42</v>
      </c>
      <c r="E19" s="49"/>
      <c r="F19" s="49"/>
      <c r="G19" s="49"/>
      <c r="H19" s="49"/>
      <c r="I19" s="161" t="s">
        <v>37</v>
      </c>
      <c r="J19" s="36" t="str">
        <f>IF('Rekapitulace zakázky'!AN13="Vyplň údaj","",IF('Rekapitulace zakázky'!AN13="","",'Rekapitulace zakázky'!AN13))</f>
        <v/>
      </c>
      <c r="K19" s="53"/>
    </row>
    <row r="20" s="1" customFormat="1" ht="18" customHeight="1">
      <c r="B20" s="48"/>
      <c r="C20" s="49"/>
      <c r="D20" s="49"/>
      <c r="E20" s="36" t="str">
        <f>IF('Rekapitulace zakázky'!E14="Vyplň údaj","",IF('Rekapitulace zakázky'!E14="","",'Rekapitulace zakázky'!E14))</f>
        <v/>
      </c>
      <c r="F20" s="49"/>
      <c r="G20" s="49"/>
      <c r="H20" s="49"/>
      <c r="I20" s="161" t="s">
        <v>40</v>
      </c>
      <c r="J20" s="36" t="str">
        <f>IF('Rekapitulace zakázky'!AN14="Vyplň údaj","",IF('Rekapitulace zakázky'!AN14="","",'Rekapitulace zakázky'!AN14))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44</v>
      </c>
      <c r="E22" s="49"/>
      <c r="F22" s="49"/>
      <c r="G22" s="49"/>
      <c r="H22" s="49"/>
      <c r="I22" s="161" t="s">
        <v>37</v>
      </c>
      <c r="J22" s="36" t="s">
        <v>45</v>
      </c>
      <c r="K22" s="53"/>
    </row>
    <row r="23" s="1" customFormat="1" ht="18" customHeight="1">
      <c r="B23" s="48"/>
      <c r="C23" s="49"/>
      <c r="D23" s="49"/>
      <c r="E23" s="36" t="s">
        <v>46</v>
      </c>
      <c r="F23" s="49"/>
      <c r="G23" s="49"/>
      <c r="H23" s="49"/>
      <c r="I23" s="161" t="s">
        <v>40</v>
      </c>
      <c r="J23" s="36" t="s">
        <v>45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48</v>
      </c>
      <c r="E25" s="49"/>
      <c r="F25" s="49"/>
      <c r="G25" s="49"/>
      <c r="H25" s="49"/>
      <c r="I25" s="159"/>
      <c r="J25" s="49"/>
      <c r="K25" s="53"/>
    </row>
    <row r="26" s="7" customFormat="1" ht="71.25" customHeight="1">
      <c r="B26" s="163"/>
      <c r="C26" s="164"/>
      <c r="D26" s="164"/>
      <c r="E26" s="46" t="s">
        <v>49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50</v>
      </c>
      <c r="E29" s="49"/>
      <c r="F29" s="49"/>
      <c r="G29" s="49"/>
      <c r="H29" s="49"/>
      <c r="I29" s="159"/>
      <c r="J29" s="170">
        <f>ROUND(J84,2)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52</v>
      </c>
      <c r="G31" s="49"/>
      <c r="H31" s="49"/>
      <c r="I31" s="171" t="s">
        <v>51</v>
      </c>
      <c r="J31" s="54" t="s">
        <v>53</v>
      </c>
      <c r="K31" s="53"/>
    </row>
    <row r="32" hidden="1" s="1" customFormat="1" ht="14.4" customHeight="1">
      <c r="B32" s="48"/>
      <c r="C32" s="49"/>
      <c r="D32" s="57" t="s">
        <v>54</v>
      </c>
      <c r="E32" s="57" t="s">
        <v>55</v>
      </c>
      <c r="F32" s="172">
        <f>ROUND(SUM(BE84:BE102), 2)</f>
        <v>0</v>
      </c>
      <c r="G32" s="49"/>
      <c r="H32" s="49"/>
      <c r="I32" s="173">
        <v>0.20999999999999999</v>
      </c>
      <c r="J32" s="172">
        <f>ROUND(ROUND((SUM(BE84:BE102)), 2)*I32, 2)</f>
        <v>0</v>
      </c>
      <c r="K32" s="53"/>
    </row>
    <row r="33" hidden="1" s="1" customFormat="1" ht="14.4" customHeight="1">
      <c r="B33" s="48"/>
      <c r="C33" s="49"/>
      <c r="D33" s="49"/>
      <c r="E33" s="57" t="s">
        <v>56</v>
      </c>
      <c r="F33" s="172">
        <f>ROUND(SUM(BF84:BF102), 2)</f>
        <v>0</v>
      </c>
      <c r="G33" s="49"/>
      <c r="H33" s="49"/>
      <c r="I33" s="173">
        <v>0.14999999999999999</v>
      </c>
      <c r="J33" s="172">
        <f>ROUND(ROUND((SUM(BF84:BF102)), 2)*I33, 2)</f>
        <v>0</v>
      </c>
      <c r="K33" s="53"/>
    </row>
    <row r="34" s="1" customFormat="1" ht="14.4" customHeight="1">
      <c r="B34" s="48"/>
      <c r="C34" s="49"/>
      <c r="D34" s="57" t="s">
        <v>54</v>
      </c>
      <c r="E34" s="57" t="s">
        <v>57</v>
      </c>
      <c r="F34" s="172">
        <f>ROUND(SUM(BG84:BG102), 2)</f>
        <v>0</v>
      </c>
      <c r="G34" s="49"/>
      <c r="H34" s="49"/>
      <c r="I34" s="173">
        <v>0.20999999999999999</v>
      </c>
      <c r="J34" s="172">
        <v>0</v>
      </c>
      <c r="K34" s="53"/>
    </row>
    <row r="35" s="1" customFormat="1" ht="14.4" customHeight="1">
      <c r="B35" s="48"/>
      <c r="C35" s="49"/>
      <c r="D35" s="49"/>
      <c r="E35" s="57" t="s">
        <v>58</v>
      </c>
      <c r="F35" s="172">
        <f>ROUND(SUM(BH84:BH102),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59</v>
      </c>
      <c r="F36" s="172">
        <f>ROUND(SUM(BI84:BI102),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60</v>
      </c>
      <c r="E38" s="100"/>
      <c r="F38" s="100"/>
      <c r="G38" s="176" t="s">
        <v>61</v>
      </c>
      <c r="H38" s="177" t="s">
        <v>62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180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TSO 2.SK v ŽST Postoloprty ( změna č_1 po prohlídce staveniště )</v>
      </c>
      <c r="F47" s="41"/>
      <c r="G47" s="41"/>
      <c r="H47" s="41"/>
      <c r="I47" s="159"/>
      <c r="J47" s="49"/>
      <c r="K47" s="53"/>
    </row>
    <row r="48">
      <c r="B48" s="29"/>
      <c r="C48" s="41" t="s">
        <v>150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572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159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Č33 - Nástupištní hrana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26</v>
      </c>
      <c r="D53" s="49"/>
      <c r="E53" s="49"/>
      <c r="F53" s="36" t="str">
        <f>F14</f>
        <v>Postoloprty</v>
      </c>
      <c r="G53" s="49"/>
      <c r="H53" s="49"/>
      <c r="I53" s="161" t="s">
        <v>28</v>
      </c>
      <c r="J53" s="162" t="str">
        <f>IF(J14="","",J14)</f>
        <v>3. 10. 2018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36</v>
      </c>
      <c r="D55" s="49"/>
      <c r="E55" s="49"/>
      <c r="F55" s="36" t="str">
        <f>E17</f>
        <v>SŽDC s.o., OŘ UNL, ST Most</v>
      </c>
      <c r="G55" s="49"/>
      <c r="H55" s="49"/>
      <c r="I55" s="161" t="s">
        <v>44</v>
      </c>
      <c r="J55" s="46" t="str">
        <f>E23</f>
        <v xml:space="preserve"> </v>
      </c>
      <c r="K55" s="53"/>
    </row>
    <row r="56" s="1" customFormat="1" ht="14.4" customHeight="1">
      <c r="B56" s="48"/>
      <c r="C56" s="41" t="s">
        <v>42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181</v>
      </c>
      <c r="D58" s="174"/>
      <c r="E58" s="174"/>
      <c r="F58" s="174"/>
      <c r="G58" s="174"/>
      <c r="H58" s="174"/>
      <c r="I58" s="188"/>
      <c r="J58" s="189" t="s">
        <v>182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183</v>
      </c>
      <c r="D60" s="49"/>
      <c r="E60" s="49"/>
      <c r="F60" s="49"/>
      <c r="G60" s="49"/>
      <c r="H60" s="49"/>
      <c r="I60" s="159"/>
      <c r="J60" s="170">
        <f>J84</f>
        <v>0</v>
      </c>
      <c r="K60" s="53"/>
      <c r="AU60" s="25" t="s">
        <v>184</v>
      </c>
    </row>
    <row r="61" s="8" customFormat="1" ht="24.96" customHeight="1">
      <c r="B61" s="192"/>
      <c r="C61" s="193"/>
      <c r="D61" s="194" t="s">
        <v>185</v>
      </c>
      <c r="E61" s="195"/>
      <c r="F61" s="195"/>
      <c r="G61" s="195"/>
      <c r="H61" s="195"/>
      <c r="I61" s="196"/>
      <c r="J61" s="197">
        <f>J85</f>
        <v>0</v>
      </c>
      <c r="K61" s="198"/>
    </row>
    <row r="62" s="9" customFormat="1" ht="19.92" customHeight="1">
      <c r="B62" s="199"/>
      <c r="C62" s="200"/>
      <c r="D62" s="201" t="s">
        <v>186</v>
      </c>
      <c r="E62" s="202"/>
      <c r="F62" s="202"/>
      <c r="G62" s="202"/>
      <c r="H62" s="202"/>
      <c r="I62" s="203"/>
      <c r="J62" s="204">
        <f>J86</f>
        <v>0</v>
      </c>
      <c r="K62" s="205"/>
    </row>
    <row r="63" s="1" customFormat="1" ht="21.84" customHeight="1">
      <c r="B63" s="48"/>
      <c r="C63" s="49"/>
      <c r="D63" s="49"/>
      <c r="E63" s="49"/>
      <c r="F63" s="49"/>
      <c r="G63" s="49"/>
      <c r="H63" s="49"/>
      <c r="I63" s="159"/>
      <c r="J63" s="49"/>
      <c r="K63" s="53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81"/>
      <c r="J64" s="70"/>
      <c r="K64" s="71"/>
    </row>
    <row r="68" s="1" customFormat="1" ht="6.96" customHeight="1">
      <c r="B68" s="72"/>
      <c r="C68" s="73"/>
      <c r="D68" s="73"/>
      <c r="E68" s="73"/>
      <c r="F68" s="73"/>
      <c r="G68" s="73"/>
      <c r="H68" s="73"/>
      <c r="I68" s="184"/>
      <c r="J68" s="73"/>
      <c r="K68" s="73"/>
      <c r="L68" s="74"/>
    </row>
    <row r="69" s="1" customFormat="1" ht="36.96" customHeight="1">
      <c r="B69" s="48"/>
      <c r="C69" s="75" t="s">
        <v>188</v>
      </c>
      <c r="D69" s="76"/>
      <c r="E69" s="76"/>
      <c r="F69" s="76"/>
      <c r="G69" s="76"/>
      <c r="H69" s="76"/>
      <c r="I69" s="206"/>
      <c r="J69" s="76"/>
      <c r="K69" s="76"/>
      <c r="L69" s="74"/>
    </row>
    <row r="70" s="1" customFormat="1" ht="6.96" customHeight="1">
      <c r="B70" s="48"/>
      <c r="C70" s="76"/>
      <c r="D70" s="76"/>
      <c r="E70" s="76"/>
      <c r="F70" s="76"/>
      <c r="G70" s="76"/>
      <c r="H70" s="76"/>
      <c r="I70" s="206"/>
      <c r="J70" s="76"/>
      <c r="K70" s="76"/>
      <c r="L70" s="74"/>
    </row>
    <row r="71" s="1" customFormat="1" ht="14.4" customHeight="1">
      <c r="B71" s="48"/>
      <c r="C71" s="78" t="s">
        <v>18</v>
      </c>
      <c r="D71" s="76"/>
      <c r="E71" s="76"/>
      <c r="F71" s="76"/>
      <c r="G71" s="76"/>
      <c r="H71" s="76"/>
      <c r="I71" s="206"/>
      <c r="J71" s="76"/>
      <c r="K71" s="76"/>
      <c r="L71" s="74"/>
    </row>
    <row r="72" s="1" customFormat="1" ht="16.5" customHeight="1">
      <c r="B72" s="48"/>
      <c r="C72" s="76"/>
      <c r="D72" s="76"/>
      <c r="E72" s="207" t="str">
        <f>E7</f>
        <v>TSO 2.SK v ŽST Postoloprty ( změna č_1 po prohlídce staveniště )</v>
      </c>
      <c r="F72" s="78"/>
      <c r="G72" s="78"/>
      <c r="H72" s="78"/>
      <c r="I72" s="206"/>
      <c r="J72" s="76"/>
      <c r="K72" s="76"/>
      <c r="L72" s="74"/>
    </row>
    <row r="73">
      <c r="B73" s="29"/>
      <c r="C73" s="78" t="s">
        <v>150</v>
      </c>
      <c r="D73" s="208"/>
      <c r="E73" s="208"/>
      <c r="F73" s="208"/>
      <c r="G73" s="208"/>
      <c r="H73" s="208"/>
      <c r="I73" s="150"/>
      <c r="J73" s="208"/>
      <c r="K73" s="208"/>
      <c r="L73" s="209"/>
    </row>
    <row r="74" s="1" customFormat="1" ht="16.5" customHeight="1">
      <c r="B74" s="48"/>
      <c r="C74" s="76"/>
      <c r="D74" s="76"/>
      <c r="E74" s="207" t="s">
        <v>572</v>
      </c>
      <c r="F74" s="76"/>
      <c r="G74" s="76"/>
      <c r="H74" s="76"/>
      <c r="I74" s="206"/>
      <c r="J74" s="76"/>
      <c r="K74" s="76"/>
      <c r="L74" s="74"/>
    </row>
    <row r="75" s="1" customFormat="1" ht="14.4" customHeight="1">
      <c r="B75" s="48"/>
      <c r="C75" s="78" t="s">
        <v>159</v>
      </c>
      <c r="D75" s="76"/>
      <c r="E75" s="76"/>
      <c r="F75" s="76"/>
      <c r="G75" s="76"/>
      <c r="H75" s="76"/>
      <c r="I75" s="206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E11</f>
        <v>Č33 - Nástupištní hrana</v>
      </c>
      <c r="F76" s="76"/>
      <c r="G76" s="76"/>
      <c r="H76" s="76"/>
      <c r="I76" s="206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6"/>
      <c r="J77" s="76"/>
      <c r="K77" s="76"/>
      <c r="L77" s="74"/>
    </row>
    <row r="78" s="1" customFormat="1" ht="18" customHeight="1">
      <c r="B78" s="48"/>
      <c r="C78" s="78" t="s">
        <v>26</v>
      </c>
      <c r="D78" s="76"/>
      <c r="E78" s="76"/>
      <c r="F78" s="210" t="str">
        <f>F14</f>
        <v>Postoloprty</v>
      </c>
      <c r="G78" s="76"/>
      <c r="H78" s="76"/>
      <c r="I78" s="211" t="s">
        <v>28</v>
      </c>
      <c r="J78" s="87" t="str">
        <f>IF(J14="","",J14)</f>
        <v>3. 10. 2018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6"/>
      <c r="J79" s="76"/>
      <c r="K79" s="76"/>
      <c r="L79" s="74"/>
    </row>
    <row r="80" s="1" customFormat="1">
      <c r="B80" s="48"/>
      <c r="C80" s="78" t="s">
        <v>36</v>
      </c>
      <c r="D80" s="76"/>
      <c r="E80" s="76"/>
      <c r="F80" s="210" t="str">
        <f>E17</f>
        <v>SŽDC s.o., OŘ UNL, ST Most</v>
      </c>
      <c r="G80" s="76"/>
      <c r="H80" s="76"/>
      <c r="I80" s="211" t="s">
        <v>44</v>
      </c>
      <c r="J80" s="210" t="str">
        <f>E23</f>
        <v xml:space="preserve"> </v>
      </c>
      <c r="K80" s="76"/>
      <c r="L80" s="74"/>
    </row>
    <row r="81" s="1" customFormat="1" ht="14.4" customHeight="1">
      <c r="B81" s="48"/>
      <c r="C81" s="78" t="s">
        <v>42</v>
      </c>
      <c r="D81" s="76"/>
      <c r="E81" s="76"/>
      <c r="F81" s="210" t="str">
        <f>IF(E20="","",E20)</f>
        <v/>
      </c>
      <c r="G81" s="76"/>
      <c r="H81" s="76"/>
      <c r="I81" s="206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6"/>
      <c r="J82" s="76"/>
      <c r="K82" s="76"/>
      <c r="L82" s="74"/>
    </row>
    <row r="83" s="10" customFormat="1" ht="29.28" customHeight="1">
      <c r="B83" s="212"/>
      <c r="C83" s="213" t="s">
        <v>189</v>
      </c>
      <c r="D83" s="214" t="s">
        <v>69</v>
      </c>
      <c r="E83" s="214" t="s">
        <v>65</v>
      </c>
      <c r="F83" s="214" t="s">
        <v>190</v>
      </c>
      <c r="G83" s="214" t="s">
        <v>191</v>
      </c>
      <c r="H83" s="214" t="s">
        <v>192</v>
      </c>
      <c r="I83" s="215" t="s">
        <v>193</v>
      </c>
      <c r="J83" s="214" t="s">
        <v>182</v>
      </c>
      <c r="K83" s="216" t="s">
        <v>194</v>
      </c>
      <c r="L83" s="217"/>
      <c r="M83" s="104" t="s">
        <v>195</v>
      </c>
      <c r="N83" s="105" t="s">
        <v>54</v>
      </c>
      <c r="O83" s="105" t="s">
        <v>196</v>
      </c>
      <c r="P83" s="105" t="s">
        <v>197</v>
      </c>
      <c r="Q83" s="105" t="s">
        <v>198</v>
      </c>
      <c r="R83" s="105" t="s">
        <v>199</v>
      </c>
      <c r="S83" s="105" t="s">
        <v>200</v>
      </c>
      <c r="T83" s="106" t="s">
        <v>201</v>
      </c>
    </row>
    <row r="84" s="1" customFormat="1" ht="29.28" customHeight="1">
      <c r="B84" s="48"/>
      <c r="C84" s="110" t="s">
        <v>183</v>
      </c>
      <c r="D84" s="76"/>
      <c r="E84" s="76"/>
      <c r="F84" s="76"/>
      <c r="G84" s="76"/>
      <c r="H84" s="76"/>
      <c r="I84" s="206"/>
      <c r="J84" s="218">
        <f>BK84</f>
        <v>0</v>
      </c>
      <c r="K84" s="76"/>
      <c r="L84" s="74"/>
      <c r="M84" s="107"/>
      <c r="N84" s="108"/>
      <c r="O84" s="108"/>
      <c r="P84" s="219">
        <f>P85</f>
        <v>0</v>
      </c>
      <c r="Q84" s="108"/>
      <c r="R84" s="219">
        <f>R85</f>
        <v>10.837999999999999</v>
      </c>
      <c r="S84" s="108"/>
      <c r="T84" s="220">
        <f>T85</f>
        <v>0</v>
      </c>
      <c r="AT84" s="25" t="s">
        <v>83</v>
      </c>
      <c r="AU84" s="25" t="s">
        <v>184</v>
      </c>
      <c r="BK84" s="221">
        <f>BK85</f>
        <v>0</v>
      </c>
    </row>
    <row r="85" s="15" customFormat="1" ht="37.44" customHeight="1">
      <c r="B85" s="290"/>
      <c r="C85" s="291"/>
      <c r="D85" s="292" t="s">
        <v>83</v>
      </c>
      <c r="E85" s="293" t="s">
        <v>400</v>
      </c>
      <c r="F85" s="293" t="s">
        <v>401</v>
      </c>
      <c r="G85" s="291"/>
      <c r="H85" s="291"/>
      <c r="I85" s="294"/>
      <c r="J85" s="295">
        <f>BK85</f>
        <v>0</v>
      </c>
      <c r="K85" s="291"/>
      <c r="L85" s="296"/>
      <c r="M85" s="297"/>
      <c r="N85" s="298"/>
      <c r="O85" s="298"/>
      <c r="P85" s="299">
        <f>P86</f>
        <v>0</v>
      </c>
      <c r="Q85" s="298"/>
      <c r="R85" s="299">
        <f>R86</f>
        <v>10.837999999999999</v>
      </c>
      <c r="S85" s="298"/>
      <c r="T85" s="300">
        <f>T86</f>
        <v>0</v>
      </c>
      <c r="AR85" s="301" t="s">
        <v>25</v>
      </c>
      <c r="AT85" s="302" t="s">
        <v>83</v>
      </c>
      <c r="AU85" s="302" t="s">
        <v>84</v>
      </c>
      <c r="AY85" s="301" t="s">
        <v>206</v>
      </c>
      <c r="BK85" s="303">
        <f>BK86</f>
        <v>0</v>
      </c>
    </row>
    <row r="86" s="15" customFormat="1" ht="19.92" customHeight="1">
      <c r="B86" s="290"/>
      <c r="C86" s="291"/>
      <c r="D86" s="292" t="s">
        <v>83</v>
      </c>
      <c r="E86" s="304" t="s">
        <v>235</v>
      </c>
      <c r="F86" s="304" t="s">
        <v>402</v>
      </c>
      <c r="G86" s="291"/>
      <c r="H86" s="291"/>
      <c r="I86" s="294"/>
      <c r="J86" s="305">
        <f>BK86</f>
        <v>0</v>
      </c>
      <c r="K86" s="291"/>
      <c r="L86" s="296"/>
      <c r="M86" s="297"/>
      <c r="N86" s="298"/>
      <c r="O86" s="298"/>
      <c r="P86" s="299">
        <f>SUM(P87:P102)</f>
        <v>0</v>
      </c>
      <c r="Q86" s="298"/>
      <c r="R86" s="299">
        <f>SUM(R87:R102)</f>
        <v>10.837999999999999</v>
      </c>
      <c r="S86" s="298"/>
      <c r="T86" s="300">
        <f>SUM(T87:T102)</f>
        <v>0</v>
      </c>
      <c r="AR86" s="301" t="s">
        <v>25</v>
      </c>
      <c r="AT86" s="302" t="s">
        <v>83</v>
      </c>
      <c r="AU86" s="302" t="s">
        <v>25</v>
      </c>
      <c r="AY86" s="301" t="s">
        <v>206</v>
      </c>
      <c r="BK86" s="303">
        <f>SUM(BK87:BK102)</f>
        <v>0</v>
      </c>
    </row>
    <row r="87" s="1" customFormat="1" ht="25.5" customHeight="1">
      <c r="B87" s="48"/>
      <c r="C87" s="222" t="s">
        <v>25</v>
      </c>
      <c r="D87" s="222" t="s">
        <v>202</v>
      </c>
      <c r="E87" s="223" t="s">
        <v>574</v>
      </c>
      <c r="F87" s="224" t="s">
        <v>575</v>
      </c>
      <c r="G87" s="225" t="s">
        <v>157</v>
      </c>
      <c r="H87" s="226">
        <v>7.5599999999999996</v>
      </c>
      <c r="I87" s="227"/>
      <c r="J87" s="228">
        <f>ROUND(I87*H87,2)</f>
        <v>0</v>
      </c>
      <c r="K87" s="224" t="s">
        <v>205</v>
      </c>
      <c r="L87" s="74"/>
      <c r="M87" s="229" t="s">
        <v>45</v>
      </c>
      <c r="N87" s="230" t="s">
        <v>57</v>
      </c>
      <c r="O87" s="49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AR87" s="25" t="s">
        <v>173</v>
      </c>
      <c r="AT87" s="25" t="s">
        <v>202</v>
      </c>
      <c r="AU87" s="25" t="s">
        <v>92</v>
      </c>
      <c r="AY87" s="25" t="s">
        <v>206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25" t="s">
        <v>173</v>
      </c>
      <c r="BK87" s="233">
        <f>ROUND(I87*H87,2)</f>
        <v>0</v>
      </c>
      <c r="BL87" s="25" t="s">
        <v>173</v>
      </c>
      <c r="BM87" s="25" t="s">
        <v>576</v>
      </c>
    </row>
    <row r="88" s="1" customFormat="1">
      <c r="B88" s="48"/>
      <c r="C88" s="76"/>
      <c r="D88" s="234" t="s">
        <v>208</v>
      </c>
      <c r="E88" s="76"/>
      <c r="F88" s="235" t="s">
        <v>577</v>
      </c>
      <c r="G88" s="76"/>
      <c r="H88" s="76"/>
      <c r="I88" s="206"/>
      <c r="J88" s="76"/>
      <c r="K88" s="76"/>
      <c r="L88" s="74"/>
      <c r="M88" s="236"/>
      <c r="N88" s="49"/>
      <c r="O88" s="49"/>
      <c r="P88" s="49"/>
      <c r="Q88" s="49"/>
      <c r="R88" s="49"/>
      <c r="S88" s="49"/>
      <c r="T88" s="97"/>
      <c r="AT88" s="25" t="s">
        <v>208</v>
      </c>
      <c r="AU88" s="25" t="s">
        <v>92</v>
      </c>
    </row>
    <row r="89" s="11" customFormat="1">
      <c r="B89" s="237"/>
      <c r="C89" s="238"/>
      <c r="D89" s="234" t="s">
        <v>210</v>
      </c>
      <c r="E89" s="239" t="s">
        <v>45</v>
      </c>
      <c r="F89" s="240" t="s">
        <v>578</v>
      </c>
      <c r="G89" s="238"/>
      <c r="H89" s="241">
        <v>7.5599999999999996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AT89" s="247" t="s">
        <v>210</v>
      </c>
      <c r="AU89" s="247" t="s">
        <v>92</v>
      </c>
      <c r="AV89" s="11" t="s">
        <v>92</v>
      </c>
      <c r="AW89" s="11" t="s">
        <v>47</v>
      </c>
      <c r="AX89" s="11" t="s">
        <v>25</v>
      </c>
      <c r="AY89" s="247" t="s">
        <v>206</v>
      </c>
    </row>
    <row r="90" s="1" customFormat="1" ht="38.25" customHeight="1">
      <c r="B90" s="48"/>
      <c r="C90" s="222" t="s">
        <v>92</v>
      </c>
      <c r="D90" s="222" t="s">
        <v>202</v>
      </c>
      <c r="E90" s="223" t="s">
        <v>579</v>
      </c>
      <c r="F90" s="224" t="s">
        <v>580</v>
      </c>
      <c r="G90" s="225" t="s">
        <v>157</v>
      </c>
      <c r="H90" s="226">
        <v>15.119999999999999</v>
      </c>
      <c r="I90" s="227"/>
      <c r="J90" s="228">
        <f>ROUND(I90*H90,2)</f>
        <v>0</v>
      </c>
      <c r="K90" s="224" t="s">
        <v>205</v>
      </c>
      <c r="L90" s="74"/>
      <c r="M90" s="229" t="s">
        <v>45</v>
      </c>
      <c r="N90" s="230" t="s">
        <v>57</v>
      </c>
      <c r="O90" s="49"/>
      <c r="P90" s="231">
        <f>O90*H90</f>
        <v>0</v>
      </c>
      <c r="Q90" s="231">
        <v>0</v>
      </c>
      <c r="R90" s="231">
        <f>Q90*H90</f>
        <v>0</v>
      </c>
      <c r="S90" s="231">
        <v>0</v>
      </c>
      <c r="T90" s="232">
        <f>S90*H90</f>
        <v>0</v>
      </c>
      <c r="AR90" s="25" t="s">
        <v>173</v>
      </c>
      <c r="AT90" s="25" t="s">
        <v>202</v>
      </c>
      <c r="AU90" s="25" t="s">
        <v>92</v>
      </c>
      <c r="AY90" s="25" t="s">
        <v>206</v>
      </c>
      <c r="BE90" s="233">
        <f>IF(N90="základní",J90,0)</f>
        <v>0</v>
      </c>
      <c r="BF90" s="233">
        <f>IF(N90="snížená",J90,0)</f>
        <v>0</v>
      </c>
      <c r="BG90" s="233">
        <f>IF(N90="zákl. přenesená",J90,0)</f>
        <v>0</v>
      </c>
      <c r="BH90" s="233">
        <f>IF(N90="sníž. přenesená",J90,0)</f>
        <v>0</v>
      </c>
      <c r="BI90" s="233">
        <f>IF(N90="nulová",J90,0)</f>
        <v>0</v>
      </c>
      <c r="BJ90" s="25" t="s">
        <v>173</v>
      </c>
      <c r="BK90" s="233">
        <f>ROUND(I90*H90,2)</f>
        <v>0</v>
      </c>
      <c r="BL90" s="25" t="s">
        <v>173</v>
      </c>
      <c r="BM90" s="25" t="s">
        <v>581</v>
      </c>
    </row>
    <row r="91" s="1" customFormat="1">
      <c r="B91" s="48"/>
      <c r="C91" s="76"/>
      <c r="D91" s="234" t="s">
        <v>208</v>
      </c>
      <c r="E91" s="76"/>
      <c r="F91" s="235" t="s">
        <v>582</v>
      </c>
      <c r="G91" s="76"/>
      <c r="H91" s="76"/>
      <c r="I91" s="206"/>
      <c r="J91" s="76"/>
      <c r="K91" s="76"/>
      <c r="L91" s="74"/>
      <c r="M91" s="236"/>
      <c r="N91" s="49"/>
      <c r="O91" s="49"/>
      <c r="P91" s="49"/>
      <c r="Q91" s="49"/>
      <c r="R91" s="49"/>
      <c r="S91" s="49"/>
      <c r="T91" s="97"/>
      <c r="AT91" s="25" t="s">
        <v>208</v>
      </c>
      <c r="AU91" s="25" t="s">
        <v>92</v>
      </c>
    </row>
    <row r="92" s="11" customFormat="1">
      <c r="B92" s="237"/>
      <c r="C92" s="238"/>
      <c r="D92" s="234" t="s">
        <v>210</v>
      </c>
      <c r="E92" s="239" t="s">
        <v>45</v>
      </c>
      <c r="F92" s="240" t="s">
        <v>583</v>
      </c>
      <c r="G92" s="238"/>
      <c r="H92" s="241">
        <v>15.119999999999999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AT92" s="247" t="s">
        <v>210</v>
      </c>
      <c r="AU92" s="247" t="s">
        <v>92</v>
      </c>
      <c r="AV92" s="11" t="s">
        <v>92</v>
      </c>
      <c r="AW92" s="11" t="s">
        <v>47</v>
      </c>
      <c r="AX92" s="11" t="s">
        <v>25</v>
      </c>
      <c r="AY92" s="247" t="s">
        <v>206</v>
      </c>
    </row>
    <row r="93" s="1" customFormat="1" ht="16.5" customHeight="1">
      <c r="B93" s="48"/>
      <c r="C93" s="270" t="s">
        <v>169</v>
      </c>
      <c r="D93" s="270" t="s">
        <v>305</v>
      </c>
      <c r="E93" s="271" t="s">
        <v>584</v>
      </c>
      <c r="F93" s="272" t="s">
        <v>585</v>
      </c>
      <c r="G93" s="273" t="s">
        <v>134</v>
      </c>
      <c r="H93" s="274">
        <v>5.4000000000000004</v>
      </c>
      <c r="I93" s="275"/>
      <c r="J93" s="276">
        <f>ROUND(I93*H93,2)</f>
        <v>0</v>
      </c>
      <c r="K93" s="272" t="s">
        <v>205</v>
      </c>
      <c r="L93" s="277"/>
      <c r="M93" s="278" t="s">
        <v>45</v>
      </c>
      <c r="N93" s="279" t="s">
        <v>57</v>
      </c>
      <c r="O93" s="49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5" t="s">
        <v>179</v>
      </c>
      <c r="AT93" s="25" t="s">
        <v>305</v>
      </c>
      <c r="AU93" s="25" t="s">
        <v>92</v>
      </c>
      <c r="AY93" s="25" t="s">
        <v>206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5" t="s">
        <v>173</v>
      </c>
      <c r="BK93" s="233">
        <f>ROUND(I93*H93,2)</f>
        <v>0</v>
      </c>
      <c r="BL93" s="25" t="s">
        <v>173</v>
      </c>
      <c r="BM93" s="25" t="s">
        <v>586</v>
      </c>
    </row>
    <row r="94" s="11" customFormat="1">
      <c r="B94" s="237"/>
      <c r="C94" s="238"/>
      <c r="D94" s="234" t="s">
        <v>210</v>
      </c>
      <c r="E94" s="239" t="s">
        <v>45</v>
      </c>
      <c r="F94" s="240" t="s">
        <v>587</v>
      </c>
      <c r="G94" s="238"/>
      <c r="H94" s="241">
        <v>5.4000000000000004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AT94" s="247" t="s">
        <v>210</v>
      </c>
      <c r="AU94" s="247" t="s">
        <v>92</v>
      </c>
      <c r="AV94" s="11" t="s">
        <v>92</v>
      </c>
      <c r="AW94" s="11" t="s">
        <v>47</v>
      </c>
      <c r="AX94" s="11" t="s">
        <v>25</v>
      </c>
      <c r="AY94" s="247" t="s">
        <v>206</v>
      </c>
    </row>
    <row r="95" s="1" customFormat="1" ht="38.25" customHeight="1">
      <c r="B95" s="48"/>
      <c r="C95" s="222" t="s">
        <v>173</v>
      </c>
      <c r="D95" s="222" t="s">
        <v>202</v>
      </c>
      <c r="E95" s="223" t="s">
        <v>588</v>
      </c>
      <c r="F95" s="224" t="s">
        <v>589</v>
      </c>
      <c r="G95" s="225" t="s">
        <v>134</v>
      </c>
      <c r="H95" s="226">
        <v>85</v>
      </c>
      <c r="I95" s="227"/>
      <c r="J95" s="228">
        <f>ROUND(I95*H95,2)</f>
        <v>0</v>
      </c>
      <c r="K95" s="224" t="s">
        <v>205</v>
      </c>
      <c r="L95" s="74"/>
      <c r="M95" s="229" t="s">
        <v>45</v>
      </c>
      <c r="N95" s="230" t="s">
        <v>57</v>
      </c>
      <c r="O95" s="49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AR95" s="25" t="s">
        <v>173</v>
      </c>
      <c r="AT95" s="25" t="s">
        <v>202</v>
      </c>
      <c r="AU95" s="25" t="s">
        <v>92</v>
      </c>
      <c r="AY95" s="25" t="s">
        <v>206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25" t="s">
        <v>173</v>
      </c>
      <c r="BK95" s="233">
        <f>ROUND(I95*H95,2)</f>
        <v>0</v>
      </c>
      <c r="BL95" s="25" t="s">
        <v>173</v>
      </c>
      <c r="BM95" s="25" t="s">
        <v>590</v>
      </c>
    </row>
    <row r="96" s="1" customFormat="1">
      <c r="B96" s="48"/>
      <c r="C96" s="76"/>
      <c r="D96" s="234" t="s">
        <v>208</v>
      </c>
      <c r="E96" s="76"/>
      <c r="F96" s="235" t="s">
        <v>591</v>
      </c>
      <c r="G96" s="76"/>
      <c r="H96" s="76"/>
      <c r="I96" s="206"/>
      <c r="J96" s="76"/>
      <c r="K96" s="76"/>
      <c r="L96" s="74"/>
      <c r="M96" s="236"/>
      <c r="N96" s="49"/>
      <c r="O96" s="49"/>
      <c r="P96" s="49"/>
      <c r="Q96" s="49"/>
      <c r="R96" s="49"/>
      <c r="S96" s="49"/>
      <c r="T96" s="97"/>
      <c r="AT96" s="25" t="s">
        <v>208</v>
      </c>
      <c r="AU96" s="25" t="s">
        <v>92</v>
      </c>
    </row>
    <row r="97" s="11" customFormat="1">
      <c r="B97" s="237"/>
      <c r="C97" s="238"/>
      <c r="D97" s="234" t="s">
        <v>210</v>
      </c>
      <c r="E97" s="239" t="s">
        <v>569</v>
      </c>
      <c r="F97" s="240" t="s">
        <v>571</v>
      </c>
      <c r="G97" s="238"/>
      <c r="H97" s="241">
        <v>85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AT97" s="247" t="s">
        <v>210</v>
      </c>
      <c r="AU97" s="247" t="s">
        <v>92</v>
      </c>
      <c r="AV97" s="11" t="s">
        <v>92</v>
      </c>
      <c r="AW97" s="11" t="s">
        <v>47</v>
      </c>
      <c r="AX97" s="11" t="s">
        <v>25</v>
      </c>
      <c r="AY97" s="247" t="s">
        <v>206</v>
      </c>
    </row>
    <row r="98" s="1" customFormat="1" ht="38.25" customHeight="1">
      <c r="B98" s="48"/>
      <c r="C98" s="222" t="s">
        <v>235</v>
      </c>
      <c r="D98" s="222" t="s">
        <v>202</v>
      </c>
      <c r="E98" s="223" t="s">
        <v>592</v>
      </c>
      <c r="F98" s="224" t="s">
        <v>593</v>
      </c>
      <c r="G98" s="225" t="s">
        <v>134</v>
      </c>
      <c r="H98" s="226">
        <v>85</v>
      </c>
      <c r="I98" s="227"/>
      <c r="J98" s="228">
        <f>ROUND(I98*H98,2)</f>
        <v>0</v>
      </c>
      <c r="K98" s="224" t="s">
        <v>205</v>
      </c>
      <c r="L98" s="74"/>
      <c r="M98" s="229" t="s">
        <v>45</v>
      </c>
      <c r="N98" s="230" t="s">
        <v>57</v>
      </c>
      <c r="O98" s="49"/>
      <c r="P98" s="231">
        <f>O98*H98</f>
        <v>0</v>
      </c>
      <c r="Q98" s="231">
        <v>0</v>
      </c>
      <c r="R98" s="231">
        <f>Q98*H98</f>
        <v>0</v>
      </c>
      <c r="S98" s="231">
        <v>0</v>
      </c>
      <c r="T98" s="232">
        <f>S98*H98</f>
        <v>0</v>
      </c>
      <c r="AR98" s="25" t="s">
        <v>173</v>
      </c>
      <c r="AT98" s="25" t="s">
        <v>202</v>
      </c>
      <c r="AU98" s="25" t="s">
        <v>92</v>
      </c>
      <c r="AY98" s="25" t="s">
        <v>206</v>
      </c>
      <c r="BE98" s="233">
        <f>IF(N98="základní",J98,0)</f>
        <v>0</v>
      </c>
      <c r="BF98" s="233">
        <f>IF(N98="snížená",J98,0)</f>
        <v>0</v>
      </c>
      <c r="BG98" s="233">
        <f>IF(N98="zákl. přenesená",J98,0)</f>
        <v>0</v>
      </c>
      <c r="BH98" s="233">
        <f>IF(N98="sníž. přenesená",J98,0)</f>
        <v>0</v>
      </c>
      <c r="BI98" s="233">
        <f>IF(N98="nulová",J98,0)</f>
        <v>0</v>
      </c>
      <c r="BJ98" s="25" t="s">
        <v>173</v>
      </c>
      <c r="BK98" s="233">
        <f>ROUND(I98*H98,2)</f>
        <v>0</v>
      </c>
      <c r="BL98" s="25" t="s">
        <v>173</v>
      </c>
      <c r="BM98" s="25" t="s">
        <v>594</v>
      </c>
    </row>
    <row r="99" s="1" customFormat="1">
      <c r="B99" s="48"/>
      <c r="C99" s="76"/>
      <c r="D99" s="234" t="s">
        <v>208</v>
      </c>
      <c r="E99" s="76"/>
      <c r="F99" s="235" t="s">
        <v>595</v>
      </c>
      <c r="G99" s="76"/>
      <c r="H99" s="76"/>
      <c r="I99" s="206"/>
      <c r="J99" s="76"/>
      <c r="K99" s="76"/>
      <c r="L99" s="74"/>
      <c r="M99" s="236"/>
      <c r="N99" s="49"/>
      <c r="O99" s="49"/>
      <c r="P99" s="49"/>
      <c r="Q99" s="49"/>
      <c r="R99" s="49"/>
      <c r="S99" s="49"/>
      <c r="T99" s="97"/>
      <c r="AT99" s="25" t="s">
        <v>208</v>
      </c>
      <c r="AU99" s="25" t="s">
        <v>92</v>
      </c>
    </row>
    <row r="100" s="11" customFormat="1">
      <c r="B100" s="237"/>
      <c r="C100" s="238"/>
      <c r="D100" s="234" t="s">
        <v>210</v>
      </c>
      <c r="E100" s="239" t="s">
        <v>45</v>
      </c>
      <c r="F100" s="240" t="s">
        <v>569</v>
      </c>
      <c r="G100" s="238"/>
      <c r="H100" s="241">
        <v>85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AT100" s="247" t="s">
        <v>210</v>
      </c>
      <c r="AU100" s="247" t="s">
        <v>92</v>
      </c>
      <c r="AV100" s="11" t="s">
        <v>92</v>
      </c>
      <c r="AW100" s="11" t="s">
        <v>47</v>
      </c>
      <c r="AX100" s="11" t="s">
        <v>25</v>
      </c>
      <c r="AY100" s="247" t="s">
        <v>206</v>
      </c>
    </row>
    <row r="101" s="1" customFormat="1" ht="16.5" customHeight="1">
      <c r="B101" s="48"/>
      <c r="C101" s="270" t="s">
        <v>171</v>
      </c>
      <c r="D101" s="270" t="s">
        <v>305</v>
      </c>
      <c r="E101" s="271" t="s">
        <v>596</v>
      </c>
      <c r="F101" s="272" t="s">
        <v>597</v>
      </c>
      <c r="G101" s="273" t="s">
        <v>145</v>
      </c>
      <c r="H101" s="274">
        <v>10.837999999999999</v>
      </c>
      <c r="I101" s="275"/>
      <c r="J101" s="276">
        <f>ROUND(I101*H101,2)</f>
        <v>0</v>
      </c>
      <c r="K101" s="272" t="s">
        <v>205</v>
      </c>
      <c r="L101" s="277"/>
      <c r="M101" s="278" t="s">
        <v>45</v>
      </c>
      <c r="N101" s="279" t="s">
        <v>57</v>
      </c>
      <c r="O101" s="49"/>
      <c r="P101" s="231">
        <f>O101*H101</f>
        <v>0</v>
      </c>
      <c r="Q101" s="231">
        <v>1</v>
      </c>
      <c r="R101" s="231">
        <f>Q101*H101</f>
        <v>10.837999999999999</v>
      </c>
      <c r="S101" s="231">
        <v>0</v>
      </c>
      <c r="T101" s="232">
        <f>S101*H101</f>
        <v>0</v>
      </c>
      <c r="AR101" s="25" t="s">
        <v>179</v>
      </c>
      <c r="AT101" s="25" t="s">
        <v>305</v>
      </c>
      <c r="AU101" s="25" t="s">
        <v>92</v>
      </c>
      <c r="AY101" s="25" t="s">
        <v>206</v>
      </c>
      <c r="BE101" s="233">
        <f>IF(N101="základní",J101,0)</f>
        <v>0</v>
      </c>
      <c r="BF101" s="233">
        <f>IF(N101="snížená",J101,0)</f>
        <v>0</v>
      </c>
      <c r="BG101" s="233">
        <f>IF(N101="zákl. přenesená",J101,0)</f>
        <v>0</v>
      </c>
      <c r="BH101" s="233">
        <f>IF(N101="sníž. přenesená",J101,0)</f>
        <v>0</v>
      </c>
      <c r="BI101" s="233">
        <f>IF(N101="nulová",J101,0)</f>
        <v>0</v>
      </c>
      <c r="BJ101" s="25" t="s">
        <v>173</v>
      </c>
      <c r="BK101" s="233">
        <f>ROUND(I101*H101,2)</f>
        <v>0</v>
      </c>
      <c r="BL101" s="25" t="s">
        <v>173</v>
      </c>
      <c r="BM101" s="25" t="s">
        <v>598</v>
      </c>
    </row>
    <row r="102" s="11" customFormat="1">
      <c r="B102" s="237"/>
      <c r="C102" s="238"/>
      <c r="D102" s="234" t="s">
        <v>210</v>
      </c>
      <c r="E102" s="239" t="s">
        <v>45</v>
      </c>
      <c r="F102" s="240" t="s">
        <v>599</v>
      </c>
      <c r="G102" s="238"/>
      <c r="H102" s="241">
        <v>10.837999999999999</v>
      </c>
      <c r="I102" s="242"/>
      <c r="J102" s="238"/>
      <c r="K102" s="238"/>
      <c r="L102" s="243"/>
      <c r="M102" s="306"/>
      <c r="N102" s="307"/>
      <c r="O102" s="307"/>
      <c r="P102" s="307"/>
      <c r="Q102" s="307"/>
      <c r="R102" s="307"/>
      <c r="S102" s="307"/>
      <c r="T102" s="308"/>
      <c r="AT102" s="247" t="s">
        <v>210</v>
      </c>
      <c r="AU102" s="247" t="s">
        <v>92</v>
      </c>
      <c r="AV102" s="11" t="s">
        <v>92</v>
      </c>
      <c r="AW102" s="11" t="s">
        <v>47</v>
      </c>
      <c r="AX102" s="11" t="s">
        <v>25</v>
      </c>
      <c r="AY102" s="247" t="s">
        <v>206</v>
      </c>
    </row>
    <row r="103" s="1" customFormat="1" ht="6.96" customHeight="1">
      <c r="B103" s="69"/>
      <c r="C103" s="70"/>
      <c r="D103" s="70"/>
      <c r="E103" s="70"/>
      <c r="F103" s="70"/>
      <c r="G103" s="70"/>
      <c r="H103" s="70"/>
      <c r="I103" s="181"/>
      <c r="J103" s="70"/>
      <c r="K103" s="70"/>
      <c r="L103" s="74"/>
    </row>
  </sheetData>
  <sheetProtection sheet="1" autoFilter="0" formatColumns="0" formatRows="0" objects="1" scenarios="1" spinCount="100000" saltValue="cxuzF1hsKHM+N7+BtR/CVW8yt3thRlLceMKDSdbObfEbuGqqyS0mxI4Z3nXo/YnjGQIzKjPclpHg+ksP85Nu6A==" hashValue="WoeZ4XI8ooSwV8kkiQn1LdX2GYfHWN6yzjwdGg7zSC0wpprIqHuirOw0NMgzT3NuuIAqvK9N+bVbeXIurmWr6g==" algorithmName="SHA-512" password="CC35"/>
  <autoFilter ref="C83:K10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123</v>
      </c>
      <c r="G1" s="153" t="s">
        <v>124</v>
      </c>
      <c r="H1" s="153"/>
      <c r="I1" s="154"/>
      <c r="J1" s="153" t="s">
        <v>125</v>
      </c>
      <c r="K1" s="152" t="s">
        <v>126</v>
      </c>
      <c r="L1" s="153" t="s">
        <v>127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116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92</v>
      </c>
    </row>
    <row r="4" ht="36.96" customHeight="1">
      <c r="B4" s="29"/>
      <c r="C4" s="30"/>
      <c r="D4" s="31" t="s">
        <v>136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47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zakázky'!K6</f>
        <v>TSO 2.SK v ŽST Postoloprty ( změna č_1 po prohlídce staveniště )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150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600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159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601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21</v>
      </c>
      <c r="E13" s="49"/>
      <c r="F13" s="36" t="s">
        <v>45</v>
      </c>
      <c r="G13" s="49"/>
      <c r="H13" s="49"/>
      <c r="I13" s="161" t="s">
        <v>23</v>
      </c>
      <c r="J13" s="36" t="s">
        <v>45</v>
      </c>
      <c r="K13" s="53"/>
    </row>
    <row r="14" s="1" customFormat="1" ht="14.4" customHeight="1">
      <c r="B14" s="48"/>
      <c r="C14" s="49"/>
      <c r="D14" s="41" t="s">
        <v>26</v>
      </c>
      <c r="E14" s="49"/>
      <c r="F14" s="36" t="s">
        <v>27</v>
      </c>
      <c r="G14" s="49"/>
      <c r="H14" s="49"/>
      <c r="I14" s="161" t="s">
        <v>28</v>
      </c>
      <c r="J14" s="162" t="str">
        <f>'Rekapitulace zakázky'!AN8</f>
        <v>3. 10. 2018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36</v>
      </c>
      <c r="E16" s="49"/>
      <c r="F16" s="49"/>
      <c r="G16" s="49"/>
      <c r="H16" s="49"/>
      <c r="I16" s="161" t="s">
        <v>37</v>
      </c>
      <c r="J16" s="36" t="s">
        <v>38</v>
      </c>
      <c r="K16" s="53"/>
    </row>
    <row r="17" s="1" customFormat="1" ht="18" customHeight="1">
      <c r="B17" s="48"/>
      <c r="C17" s="49"/>
      <c r="D17" s="49"/>
      <c r="E17" s="36" t="s">
        <v>39</v>
      </c>
      <c r="F17" s="49"/>
      <c r="G17" s="49"/>
      <c r="H17" s="49"/>
      <c r="I17" s="161" t="s">
        <v>40</v>
      </c>
      <c r="J17" s="36" t="s">
        <v>41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42</v>
      </c>
      <c r="E19" s="49"/>
      <c r="F19" s="49"/>
      <c r="G19" s="49"/>
      <c r="H19" s="49"/>
      <c r="I19" s="161" t="s">
        <v>37</v>
      </c>
      <c r="J19" s="36" t="str">
        <f>IF('Rekapitulace zakázky'!AN13="Vyplň údaj","",IF('Rekapitulace zakázky'!AN13="","",'Rekapitulace zakázky'!AN13))</f>
        <v/>
      </c>
      <c r="K19" s="53"/>
    </row>
    <row r="20" s="1" customFormat="1" ht="18" customHeight="1">
      <c r="B20" s="48"/>
      <c r="C20" s="49"/>
      <c r="D20" s="49"/>
      <c r="E20" s="36" t="str">
        <f>IF('Rekapitulace zakázky'!E14="Vyplň údaj","",IF('Rekapitulace zakázky'!E14="","",'Rekapitulace zakázky'!E14))</f>
        <v/>
      </c>
      <c r="F20" s="49"/>
      <c r="G20" s="49"/>
      <c r="H20" s="49"/>
      <c r="I20" s="161" t="s">
        <v>40</v>
      </c>
      <c r="J20" s="36" t="str">
        <f>IF('Rekapitulace zakázky'!AN14="Vyplň údaj","",IF('Rekapitulace zakázky'!AN14="","",'Rekapitulace zakázky'!AN14))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44</v>
      </c>
      <c r="E22" s="49"/>
      <c r="F22" s="49"/>
      <c r="G22" s="49"/>
      <c r="H22" s="49"/>
      <c r="I22" s="161" t="s">
        <v>37</v>
      </c>
      <c r="J22" s="36" t="s">
        <v>45</v>
      </c>
      <c r="K22" s="53"/>
    </row>
    <row r="23" s="1" customFormat="1" ht="18" customHeight="1">
      <c r="B23" s="48"/>
      <c r="C23" s="49"/>
      <c r="D23" s="49"/>
      <c r="E23" s="36" t="s">
        <v>46</v>
      </c>
      <c r="F23" s="49"/>
      <c r="G23" s="49"/>
      <c r="H23" s="49"/>
      <c r="I23" s="161" t="s">
        <v>40</v>
      </c>
      <c r="J23" s="36" t="s">
        <v>45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48</v>
      </c>
      <c r="E25" s="49"/>
      <c r="F25" s="49"/>
      <c r="G25" s="49"/>
      <c r="H25" s="49"/>
      <c r="I25" s="159"/>
      <c r="J25" s="49"/>
      <c r="K25" s="53"/>
    </row>
    <row r="26" s="7" customFormat="1" ht="71.25" customHeight="1">
      <c r="B26" s="163"/>
      <c r="C26" s="164"/>
      <c r="D26" s="164"/>
      <c r="E26" s="46" t="s">
        <v>49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50</v>
      </c>
      <c r="E29" s="49"/>
      <c r="F29" s="49"/>
      <c r="G29" s="49"/>
      <c r="H29" s="49"/>
      <c r="I29" s="159"/>
      <c r="J29" s="170">
        <f>ROUND(J83,2)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52</v>
      </c>
      <c r="G31" s="49"/>
      <c r="H31" s="49"/>
      <c r="I31" s="171" t="s">
        <v>51</v>
      </c>
      <c r="J31" s="54" t="s">
        <v>53</v>
      </c>
      <c r="K31" s="53"/>
    </row>
    <row r="32" hidden="1" s="1" customFormat="1" ht="14.4" customHeight="1">
      <c r="B32" s="48"/>
      <c r="C32" s="49"/>
      <c r="D32" s="57" t="s">
        <v>54</v>
      </c>
      <c r="E32" s="57" t="s">
        <v>55</v>
      </c>
      <c r="F32" s="172">
        <f>ROUND(SUM(BE83:BE90), 2)</f>
        <v>0</v>
      </c>
      <c r="G32" s="49"/>
      <c r="H32" s="49"/>
      <c r="I32" s="173">
        <v>0.20999999999999999</v>
      </c>
      <c r="J32" s="172">
        <f>ROUND(ROUND((SUM(BE83:BE90)), 2)*I32, 2)</f>
        <v>0</v>
      </c>
      <c r="K32" s="53"/>
    </row>
    <row r="33" hidden="1" s="1" customFormat="1" ht="14.4" customHeight="1">
      <c r="B33" s="48"/>
      <c r="C33" s="49"/>
      <c r="D33" s="49"/>
      <c r="E33" s="57" t="s">
        <v>56</v>
      </c>
      <c r="F33" s="172">
        <f>ROUND(SUM(BF83:BF90), 2)</f>
        <v>0</v>
      </c>
      <c r="G33" s="49"/>
      <c r="H33" s="49"/>
      <c r="I33" s="173">
        <v>0.14999999999999999</v>
      </c>
      <c r="J33" s="172">
        <f>ROUND(ROUND((SUM(BF83:BF90)), 2)*I33, 2)</f>
        <v>0</v>
      </c>
      <c r="K33" s="53"/>
    </row>
    <row r="34" s="1" customFormat="1" ht="14.4" customHeight="1">
      <c r="B34" s="48"/>
      <c r="C34" s="49"/>
      <c r="D34" s="57" t="s">
        <v>54</v>
      </c>
      <c r="E34" s="57" t="s">
        <v>57</v>
      </c>
      <c r="F34" s="172">
        <f>ROUND(SUM(BG83:BG90), 2)</f>
        <v>0</v>
      </c>
      <c r="G34" s="49"/>
      <c r="H34" s="49"/>
      <c r="I34" s="173">
        <v>0.20999999999999999</v>
      </c>
      <c r="J34" s="172">
        <v>0</v>
      </c>
      <c r="K34" s="53"/>
    </row>
    <row r="35" s="1" customFormat="1" ht="14.4" customHeight="1">
      <c r="B35" s="48"/>
      <c r="C35" s="49"/>
      <c r="D35" s="49"/>
      <c r="E35" s="57" t="s">
        <v>58</v>
      </c>
      <c r="F35" s="172">
        <f>ROUND(SUM(BH83:BH90),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59</v>
      </c>
      <c r="F36" s="172">
        <f>ROUND(SUM(BI83:BI90),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60</v>
      </c>
      <c r="E38" s="100"/>
      <c r="F38" s="100"/>
      <c r="G38" s="176" t="s">
        <v>61</v>
      </c>
      <c r="H38" s="177" t="s">
        <v>62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180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TSO 2.SK v ŽST Postoloprty ( změna č_1 po prohlídce staveniště )</v>
      </c>
      <c r="F47" s="41"/>
      <c r="G47" s="41"/>
      <c r="H47" s="41"/>
      <c r="I47" s="159"/>
      <c r="J47" s="49"/>
      <c r="K47" s="53"/>
    </row>
    <row r="48">
      <c r="B48" s="29"/>
      <c r="C48" s="41" t="s">
        <v>150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600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159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Č41 - Práce na zab.zař.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26</v>
      </c>
      <c r="D53" s="49"/>
      <c r="E53" s="49"/>
      <c r="F53" s="36" t="str">
        <f>F14</f>
        <v>Postoloprty</v>
      </c>
      <c r="G53" s="49"/>
      <c r="H53" s="49"/>
      <c r="I53" s="161" t="s">
        <v>28</v>
      </c>
      <c r="J53" s="162" t="str">
        <f>IF(J14="","",J14)</f>
        <v>3. 10. 2018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36</v>
      </c>
      <c r="D55" s="49"/>
      <c r="E55" s="49"/>
      <c r="F55" s="36" t="str">
        <f>E17</f>
        <v>SŽDC s.o., OŘ UNL, ST Most</v>
      </c>
      <c r="G55" s="49"/>
      <c r="H55" s="49"/>
      <c r="I55" s="161" t="s">
        <v>44</v>
      </c>
      <c r="J55" s="46" t="str">
        <f>E23</f>
        <v xml:space="preserve"> </v>
      </c>
      <c r="K55" s="53"/>
    </row>
    <row r="56" s="1" customFormat="1" ht="14.4" customHeight="1">
      <c r="B56" s="48"/>
      <c r="C56" s="41" t="s">
        <v>42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181</v>
      </c>
      <c r="D58" s="174"/>
      <c r="E58" s="174"/>
      <c r="F58" s="174"/>
      <c r="G58" s="174"/>
      <c r="H58" s="174"/>
      <c r="I58" s="188"/>
      <c r="J58" s="189" t="s">
        <v>182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183</v>
      </c>
      <c r="D60" s="49"/>
      <c r="E60" s="49"/>
      <c r="F60" s="49"/>
      <c r="G60" s="49"/>
      <c r="H60" s="49"/>
      <c r="I60" s="159"/>
      <c r="J60" s="170">
        <f>J83</f>
        <v>0</v>
      </c>
      <c r="K60" s="53"/>
      <c r="AU60" s="25" t="s">
        <v>184</v>
      </c>
    </row>
    <row r="61" s="8" customFormat="1" ht="24.96" customHeight="1">
      <c r="B61" s="192"/>
      <c r="C61" s="193"/>
      <c r="D61" s="194" t="s">
        <v>187</v>
      </c>
      <c r="E61" s="195"/>
      <c r="F61" s="195"/>
      <c r="G61" s="195"/>
      <c r="H61" s="195"/>
      <c r="I61" s="196"/>
      <c r="J61" s="197">
        <f>J84</f>
        <v>0</v>
      </c>
      <c r="K61" s="198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59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1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4"/>
      <c r="J67" s="73"/>
      <c r="K67" s="73"/>
      <c r="L67" s="74"/>
    </row>
    <row r="68" s="1" customFormat="1" ht="36.96" customHeight="1">
      <c r="B68" s="48"/>
      <c r="C68" s="75" t="s">
        <v>188</v>
      </c>
      <c r="D68" s="76"/>
      <c r="E68" s="76"/>
      <c r="F68" s="76"/>
      <c r="G68" s="76"/>
      <c r="H68" s="76"/>
      <c r="I68" s="206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6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6"/>
      <c r="J70" s="76"/>
      <c r="K70" s="76"/>
      <c r="L70" s="74"/>
    </row>
    <row r="71" s="1" customFormat="1" ht="16.5" customHeight="1">
      <c r="B71" s="48"/>
      <c r="C71" s="76"/>
      <c r="D71" s="76"/>
      <c r="E71" s="207" t="str">
        <f>E7</f>
        <v>TSO 2.SK v ŽST Postoloprty ( změna č_1 po prohlídce staveniště )</v>
      </c>
      <c r="F71" s="78"/>
      <c r="G71" s="78"/>
      <c r="H71" s="78"/>
      <c r="I71" s="206"/>
      <c r="J71" s="76"/>
      <c r="K71" s="76"/>
      <c r="L71" s="74"/>
    </row>
    <row r="72">
      <c r="B72" s="29"/>
      <c r="C72" s="78" t="s">
        <v>150</v>
      </c>
      <c r="D72" s="208"/>
      <c r="E72" s="208"/>
      <c r="F72" s="208"/>
      <c r="G72" s="208"/>
      <c r="H72" s="208"/>
      <c r="I72" s="150"/>
      <c r="J72" s="208"/>
      <c r="K72" s="208"/>
      <c r="L72" s="209"/>
    </row>
    <row r="73" s="1" customFormat="1" ht="16.5" customHeight="1">
      <c r="B73" s="48"/>
      <c r="C73" s="76"/>
      <c r="D73" s="76"/>
      <c r="E73" s="207" t="s">
        <v>600</v>
      </c>
      <c r="F73" s="76"/>
      <c r="G73" s="76"/>
      <c r="H73" s="76"/>
      <c r="I73" s="206"/>
      <c r="J73" s="76"/>
      <c r="K73" s="76"/>
      <c r="L73" s="74"/>
    </row>
    <row r="74" s="1" customFormat="1" ht="14.4" customHeight="1">
      <c r="B74" s="48"/>
      <c r="C74" s="78" t="s">
        <v>159</v>
      </c>
      <c r="D74" s="76"/>
      <c r="E74" s="76"/>
      <c r="F74" s="76"/>
      <c r="G74" s="76"/>
      <c r="H74" s="76"/>
      <c r="I74" s="206"/>
      <c r="J74" s="76"/>
      <c r="K74" s="76"/>
      <c r="L74" s="74"/>
    </row>
    <row r="75" s="1" customFormat="1" ht="17.25" customHeight="1">
      <c r="B75" s="48"/>
      <c r="C75" s="76"/>
      <c r="D75" s="76"/>
      <c r="E75" s="84" t="str">
        <f>E11</f>
        <v>Č41 - Práce na zab.zař.</v>
      </c>
      <c r="F75" s="76"/>
      <c r="G75" s="76"/>
      <c r="H75" s="76"/>
      <c r="I75" s="206"/>
      <c r="J75" s="76"/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6"/>
      <c r="J76" s="76"/>
      <c r="K76" s="76"/>
      <c r="L76" s="74"/>
    </row>
    <row r="77" s="1" customFormat="1" ht="18" customHeight="1">
      <c r="B77" s="48"/>
      <c r="C77" s="78" t="s">
        <v>26</v>
      </c>
      <c r="D77" s="76"/>
      <c r="E77" s="76"/>
      <c r="F77" s="210" t="str">
        <f>F14</f>
        <v>Postoloprty</v>
      </c>
      <c r="G77" s="76"/>
      <c r="H77" s="76"/>
      <c r="I77" s="211" t="s">
        <v>28</v>
      </c>
      <c r="J77" s="87" t="str">
        <f>IF(J14="","",J14)</f>
        <v>3. 10. 2018</v>
      </c>
      <c r="K77" s="76"/>
      <c r="L77" s="74"/>
    </row>
    <row r="78" s="1" customFormat="1" ht="6.96" customHeight="1">
      <c r="B78" s="48"/>
      <c r="C78" s="76"/>
      <c r="D78" s="76"/>
      <c r="E78" s="76"/>
      <c r="F78" s="76"/>
      <c r="G78" s="76"/>
      <c r="H78" s="76"/>
      <c r="I78" s="206"/>
      <c r="J78" s="76"/>
      <c r="K78" s="76"/>
      <c r="L78" s="74"/>
    </row>
    <row r="79" s="1" customFormat="1">
      <c r="B79" s="48"/>
      <c r="C79" s="78" t="s">
        <v>36</v>
      </c>
      <c r="D79" s="76"/>
      <c r="E79" s="76"/>
      <c r="F79" s="210" t="str">
        <f>E17</f>
        <v>SŽDC s.o., OŘ UNL, ST Most</v>
      </c>
      <c r="G79" s="76"/>
      <c r="H79" s="76"/>
      <c r="I79" s="211" t="s">
        <v>44</v>
      </c>
      <c r="J79" s="210" t="str">
        <f>E23</f>
        <v xml:space="preserve"> </v>
      </c>
      <c r="K79" s="76"/>
      <c r="L79" s="74"/>
    </row>
    <row r="80" s="1" customFormat="1" ht="14.4" customHeight="1">
      <c r="B80" s="48"/>
      <c r="C80" s="78" t="s">
        <v>42</v>
      </c>
      <c r="D80" s="76"/>
      <c r="E80" s="76"/>
      <c r="F80" s="210" t="str">
        <f>IF(E20="","",E20)</f>
        <v/>
      </c>
      <c r="G80" s="76"/>
      <c r="H80" s="76"/>
      <c r="I80" s="206"/>
      <c r="J80" s="76"/>
      <c r="K80" s="76"/>
      <c r="L80" s="74"/>
    </row>
    <row r="81" s="1" customFormat="1" ht="10.32" customHeight="1">
      <c r="B81" s="48"/>
      <c r="C81" s="76"/>
      <c r="D81" s="76"/>
      <c r="E81" s="76"/>
      <c r="F81" s="76"/>
      <c r="G81" s="76"/>
      <c r="H81" s="76"/>
      <c r="I81" s="206"/>
      <c r="J81" s="76"/>
      <c r="K81" s="76"/>
      <c r="L81" s="74"/>
    </row>
    <row r="82" s="10" customFormat="1" ht="29.28" customHeight="1">
      <c r="B82" s="212"/>
      <c r="C82" s="213" t="s">
        <v>189</v>
      </c>
      <c r="D82" s="214" t="s">
        <v>69</v>
      </c>
      <c r="E82" s="214" t="s">
        <v>65</v>
      </c>
      <c r="F82" s="214" t="s">
        <v>190</v>
      </c>
      <c r="G82" s="214" t="s">
        <v>191</v>
      </c>
      <c r="H82" s="214" t="s">
        <v>192</v>
      </c>
      <c r="I82" s="215" t="s">
        <v>193</v>
      </c>
      <c r="J82" s="214" t="s">
        <v>182</v>
      </c>
      <c r="K82" s="216" t="s">
        <v>194</v>
      </c>
      <c r="L82" s="217"/>
      <c r="M82" s="104" t="s">
        <v>195</v>
      </c>
      <c r="N82" s="105" t="s">
        <v>54</v>
      </c>
      <c r="O82" s="105" t="s">
        <v>196</v>
      </c>
      <c r="P82" s="105" t="s">
        <v>197</v>
      </c>
      <c r="Q82" s="105" t="s">
        <v>198</v>
      </c>
      <c r="R82" s="105" t="s">
        <v>199</v>
      </c>
      <c r="S82" s="105" t="s">
        <v>200</v>
      </c>
      <c r="T82" s="106" t="s">
        <v>201</v>
      </c>
    </row>
    <row r="83" s="1" customFormat="1" ht="29.28" customHeight="1">
      <c r="B83" s="48"/>
      <c r="C83" s="110" t="s">
        <v>183</v>
      </c>
      <c r="D83" s="76"/>
      <c r="E83" s="76"/>
      <c r="F83" s="76"/>
      <c r="G83" s="76"/>
      <c r="H83" s="76"/>
      <c r="I83" s="206"/>
      <c r="J83" s="218">
        <f>BK83</f>
        <v>0</v>
      </c>
      <c r="K83" s="76"/>
      <c r="L83" s="74"/>
      <c r="M83" s="107"/>
      <c r="N83" s="108"/>
      <c r="O83" s="108"/>
      <c r="P83" s="219">
        <f>P84</f>
        <v>0</v>
      </c>
      <c r="Q83" s="108"/>
      <c r="R83" s="219">
        <f>R84</f>
        <v>0</v>
      </c>
      <c r="S83" s="108"/>
      <c r="T83" s="220">
        <f>T84</f>
        <v>0</v>
      </c>
      <c r="AT83" s="25" t="s">
        <v>83</v>
      </c>
      <c r="AU83" s="25" t="s">
        <v>184</v>
      </c>
      <c r="BK83" s="221">
        <f>BK84</f>
        <v>0</v>
      </c>
    </row>
    <row r="84" s="15" customFormat="1" ht="37.44" customHeight="1">
      <c r="B84" s="290"/>
      <c r="C84" s="291"/>
      <c r="D84" s="292" t="s">
        <v>83</v>
      </c>
      <c r="E84" s="293" t="s">
        <v>478</v>
      </c>
      <c r="F84" s="293" t="s">
        <v>479</v>
      </c>
      <c r="G84" s="291"/>
      <c r="H84" s="291"/>
      <c r="I84" s="294"/>
      <c r="J84" s="295">
        <f>BK84</f>
        <v>0</v>
      </c>
      <c r="K84" s="291"/>
      <c r="L84" s="296"/>
      <c r="M84" s="297"/>
      <c r="N84" s="298"/>
      <c r="O84" s="298"/>
      <c r="P84" s="299">
        <f>SUM(P85:P90)</f>
        <v>0</v>
      </c>
      <c r="Q84" s="298"/>
      <c r="R84" s="299">
        <f>SUM(R85:R90)</f>
        <v>0</v>
      </c>
      <c r="S84" s="298"/>
      <c r="T84" s="300">
        <f>SUM(T85:T90)</f>
        <v>0</v>
      </c>
      <c r="AR84" s="301" t="s">
        <v>173</v>
      </c>
      <c r="AT84" s="302" t="s">
        <v>83</v>
      </c>
      <c r="AU84" s="302" t="s">
        <v>84</v>
      </c>
      <c r="AY84" s="301" t="s">
        <v>206</v>
      </c>
      <c r="BK84" s="303">
        <f>SUM(BK85:BK90)</f>
        <v>0</v>
      </c>
    </row>
    <row r="85" s="1" customFormat="1" ht="51" customHeight="1">
      <c r="B85" s="48"/>
      <c r="C85" s="222" t="s">
        <v>25</v>
      </c>
      <c r="D85" s="222" t="s">
        <v>202</v>
      </c>
      <c r="E85" s="223" t="s">
        <v>602</v>
      </c>
      <c r="F85" s="224" t="s">
        <v>603</v>
      </c>
      <c r="G85" s="225" t="s">
        <v>214</v>
      </c>
      <c r="H85" s="226">
        <v>4</v>
      </c>
      <c r="I85" s="227"/>
      <c r="J85" s="228">
        <f>ROUND(I85*H85,2)</f>
        <v>0</v>
      </c>
      <c r="K85" s="224" t="s">
        <v>205</v>
      </c>
      <c r="L85" s="74"/>
      <c r="M85" s="229" t="s">
        <v>45</v>
      </c>
      <c r="N85" s="230" t="s">
        <v>57</v>
      </c>
      <c r="O85" s="49"/>
      <c r="P85" s="231">
        <f>O85*H85</f>
        <v>0</v>
      </c>
      <c r="Q85" s="231">
        <v>0</v>
      </c>
      <c r="R85" s="231">
        <f>Q85*H85</f>
        <v>0</v>
      </c>
      <c r="S85" s="231">
        <v>0</v>
      </c>
      <c r="T85" s="232">
        <f>S85*H85</f>
        <v>0</v>
      </c>
      <c r="AR85" s="25" t="s">
        <v>483</v>
      </c>
      <c r="AT85" s="25" t="s">
        <v>202</v>
      </c>
      <c r="AU85" s="25" t="s">
        <v>25</v>
      </c>
      <c r="AY85" s="25" t="s">
        <v>206</v>
      </c>
      <c r="BE85" s="233">
        <f>IF(N85="základní",J85,0)</f>
        <v>0</v>
      </c>
      <c r="BF85" s="233">
        <f>IF(N85="snížená",J85,0)</f>
        <v>0</v>
      </c>
      <c r="BG85" s="233">
        <f>IF(N85="zákl. přenesená",J85,0)</f>
        <v>0</v>
      </c>
      <c r="BH85" s="233">
        <f>IF(N85="sníž. přenesená",J85,0)</f>
        <v>0</v>
      </c>
      <c r="BI85" s="233">
        <f>IF(N85="nulová",J85,0)</f>
        <v>0</v>
      </c>
      <c r="BJ85" s="25" t="s">
        <v>173</v>
      </c>
      <c r="BK85" s="233">
        <f>ROUND(I85*H85,2)</f>
        <v>0</v>
      </c>
      <c r="BL85" s="25" t="s">
        <v>483</v>
      </c>
      <c r="BM85" s="25" t="s">
        <v>604</v>
      </c>
    </row>
    <row r="86" s="1" customFormat="1" ht="51" customHeight="1">
      <c r="B86" s="48"/>
      <c r="C86" s="222" t="s">
        <v>92</v>
      </c>
      <c r="D86" s="222" t="s">
        <v>202</v>
      </c>
      <c r="E86" s="223" t="s">
        <v>605</v>
      </c>
      <c r="F86" s="224" t="s">
        <v>606</v>
      </c>
      <c r="G86" s="225" t="s">
        <v>214</v>
      </c>
      <c r="H86" s="226">
        <v>2</v>
      </c>
      <c r="I86" s="227"/>
      <c r="J86" s="228">
        <f>ROUND(I86*H86,2)</f>
        <v>0</v>
      </c>
      <c r="K86" s="224" t="s">
        <v>205</v>
      </c>
      <c r="L86" s="74"/>
      <c r="M86" s="229" t="s">
        <v>45</v>
      </c>
      <c r="N86" s="230" t="s">
        <v>57</v>
      </c>
      <c r="O86" s="49"/>
      <c r="P86" s="231">
        <f>O86*H86</f>
        <v>0</v>
      </c>
      <c r="Q86" s="231">
        <v>0</v>
      </c>
      <c r="R86" s="231">
        <f>Q86*H86</f>
        <v>0</v>
      </c>
      <c r="S86" s="231">
        <v>0</v>
      </c>
      <c r="T86" s="232">
        <f>S86*H86</f>
        <v>0</v>
      </c>
      <c r="AR86" s="25" t="s">
        <v>483</v>
      </c>
      <c r="AT86" s="25" t="s">
        <v>202</v>
      </c>
      <c r="AU86" s="25" t="s">
        <v>25</v>
      </c>
      <c r="AY86" s="25" t="s">
        <v>206</v>
      </c>
      <c r="BE86" s="233">
        <f>IF(N86="základní",J86,0)</f>
        <v>0</v>
      </c>
      <c r="BF86" s="233">
        <f>IF(N86="snížená",J86,0)</f>
        <v>0</v>
      </c>
      <c r="BG86" s="233">
        <f>IF(N86="zákl. přenesená",J86,0)</f>
        <v>0</v>
      </c>
      <c r="BH86" s="233">
        <f>IF(N86="sníž. přenesená",J86,0)</f>
        <v>0</v>
      </c>
      <c r="BI86" s="233">
        <f>IF(N86="nulová",J86,0)</f>
        <v>0</v>
      </c>
      <c r="BJ86" s="25" t="s">
        <v>173</v>
      </c>
      <c r="BK86" s="233">
        <f>ROUND(I86*H86,2)</f>
        <v>0</v>
      </c>
      <c r="BL86" s="25" t="s">
        <v>483</v>
      </c>
      <c r="BM86" s="25" t="s">
        <v>607</v>
      </c>
    </row>
    <row r="87" s="1" customFormat="1" ht="38.25" customHeight="1">
      <c r="B87" s="48"/>
      <c r="C87" s="222" t="s">
        <v>169</v>
      </c>
      <c r="D87" s="222" t="s">
        <v>202</v>
      </c>
      <c r="E87" s="223" t="s">
        <v>608</v>
      </c>
      <c r="F87" s="224" t="s">
        <v>609</v>
      </c>
      <c r="G87" s="225" t="s">
        <v>214</v>
      </c>
      <c r="H87" s="226">
        <v>2</v>
      </c>
      <c r="I87" s="227"/>
      <c r="J87" s="228">
        <f>ROUND(I87*H87,2)</f>
        <v>0</v>
      </c>
      <c r="K87" s="224" t="s">
        <v>205</v>
      </c>
      <c r="L87" s="74"/>
      <c r="M87" s="229" t="s">
        <v>45</v>
      </c>
      <c r="N87" s="230" t="s">
        <v>57</v>
      </c>
      <c r="O87" s="49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AR87" s="25" t="s">
        <v>483</v>
      </c>
      <c r="AT87" s="25" t="s">
        <v>202</v>
      </c>
      <c r="AU87" s="25" t="s">
        <v>25</v>
      </c>
      <c r="AY87" s="25" t="s">
        <v>206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25" t="s">
        <v>173</v>
      </c>
      <c r="BK87" s="233">
        <f>ROUND(I87*H87,2)</f>
        <v>0</v>
      </c>
      <c r="BL87" s="25" t="s">
        <v>483</v>
      </c>
      <c r="BM87" s="25" t="s">
        <v>610</v>
      </c>
    </row>
    <row r="88" s="1" customFormat="1" ht="16.5" customHeight="1">
      <c r="B88" s="48"/>
      <c r="C88" s="222" t="s">
        <v>173</v>
      </c>
      <c r="D88" s="222" t="s">
        <v>202</v>
      </c>
      <c r="E88" s="223" t="s">
        <v>611</v>
      </c>
      <c r="F88" s="224" t="s">
        <v>612</v>
      </c>
      <c r="G88" s="225" t="s">
        <v>214</v>
      </c>
      <c r="H88" s="226">
        <v>6</v>
      </c>
      <c r="I88" s="227"/>
      <c r="J88" s="228">
        <f>ROUND(I88*H88,2)</f>
        <v>0</v>
      </c>
      <c r="K88" s="224" t="s">
        <v>205</v>
      </c>
      <c r="L88" s="74"/>
      <c r="M88" s="229" t="s">
        <v>45</v>
      </c>
      <c r="N88" s="230" t="s">
        <v>57</v>
      </c>
      <c r="O88" s="49"/>
      <c r="P88" s="231">
        <f>O88*H88</f>
        <v>0</v>
      </c>
      <c r="Q88" s="231">
        <v>0</v>
      </c>
      <c r="R88" s="231">
        <f>Q88*H88</f>
        <v>0</v>
      </c>
      <c r="S88" s="231">
        <v>0</v>
      </c>
      <c r="T88" s="232">
        <f>S88*H88</f>
        <v>0</v>
      </c>
      <c r="AR88" s="25" t="s">
        <v>483</v>
      </c>
      <c r="AT88" s="25" t="s">
        <v>202</v>
      </c>
      <c r="AU88" s="25" t="s">
        <v>25</v>
      </c>
      <c r="AY88" s="25" t="s">
        <v>206</v>
      </c>
      <c r="BE88" s="233">
        <f>IF(N88="základní",J88,0)</f>
        <v>0</v>
      </c>
      <c r="BF88" s="233">
        <f>IF(N88="snížená",J88,0)</f>
        <v>0</v>
      </c>
      <c r="BG88" s="233">
        <f>IF(N88="zákl. přenesená",J88,0)</f>
        <v>0</v>
      </c>
      <c r="BH88" s="233">
        <f>IF(N88="sníž. přenesená",J88,0)</f>
        <v>0</v>
      </c>
      <c r="BI88" s="233">
        <f>IF(N88="nulová",J88,0)</f>
        <v>0</v>
      </c>
      <c r="BJ88" s="25" t="s">
        <v>173</v>
      </c>
      <c r="BK88" s="233">
        <f>ROUND(I88*H88,2)</f>
        <v>0</v>
      </c>
      <c r="BL88" s="25" t="s">
        <v>483</v>
      </c>
      <c r="BM88" s="25" t="s">
        <v>613</v>
      </c>
    </row>
    <row r="89" s="1" customFormat="1" ht="63.75" customHeight="1">
      <c r="B89" s="48"/>
      <c r="C89" s="222" t="s">
        <v>235</v>
      </c>
      <c r="D89" s="222" t="s">
        <v>202</v>
      </c>
      <c r="E89" s="223" t="s">
        <v>614</v>
      </c>
      <c r="F89" s="224" t="s">
        <v>615</v>
      </c>
      <c r="G89" s="225" t="s">
        <v>214</v>
      </c>
      <c r="H89" s="226">
        <v>2</v>
      </c>
      <c r="I89" s="227"/>
      <c r="J89" s="228">
        <f>ROUND(I89*H89,2)</f>
        <v>0</v>
      </c>
      <c r="K89" s="224" t="s">
        <v>205</v>
      </c>
      <c r="L89" s="74"/>
      <c r="M89" s="229" t="s">
        <v>45</v>
      </c>
      <c r="N89" s="230" t="s">
        <v>57</v>
      </c>
      <c r="O89" s="49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AR89" s="25" t="s">
        <v>483</v>
      </c>
      <c r="AT89" s="25" t="s">
        <v>202</v>
      </c>
      <c r="AU89" s="25" t="s">
        <v>25</v>
      </c>
      <c r="AY89" s="25" t="s">
        <v>206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5" t="s">
        <v>173</v>
      </c>
      <c r="BK89" s="233">
        <f>ROUND(I89*H89,2)</f>
        <v>0</v>
      </c>
      <c r="BL89" s="25" t="s">
        <v>483</v>
      </c>
      <c r="BM89" s="25" t="s">
        <v>616</v>
      </c>
    </row>
    <row r="90" s="1" customFormat="1" ht="16.5" customHeight="1">
      <c r="B90" s="48"/>
      <c r="C90" s="222" t="s">
        <v>171</v>
      </c>
      <c r="D90" s="222" t="s">
        <v>202</v>
      </c>
      <c r="E90" s="223" t="s">
        <v>617</v>
      </c>
      <c r="F90" s="224" t="s">
        <v>618</v>
      </c>
      <c r="G90" s="225" t="s">
        <v>214</v>
      </c>
      <c r="H90" s="226">
        <v>2</v>
      </c>
      <c r="I90" s="227"/>
      <c r="J90" s="228">
        <f>ROUND(I90*H90,2)</f>
        <v>0</v>
      </c>
      <c r="K90" s="224" t="s">
        <v>205</v>
      </c>
      <c r="L90" s="74"/>
      <c r="M90" s="229" t="s">
        <v>45</v>
      </c>
      <c r="N90" s="309" t="s">
        <v>57</v>
      </c>
      <c r="O90" s="310"/>
      <c r="P90" s="311">
        <f>O90*H90</f>
        <v>0</v>
      </c>
      <c r="Q90" s="311">
        <v>0</v>
      </c>
      <c r="R90" s="311">
        <f>Q90*H90</f>
        <v>0</v>
      </c>
      <c r="S90" s="311">
        <v>0</v>
      </c>
      <c r="T90" s="312">
        <f>S90*H90</f>
        <v>0</v>
      </c>
      <c r="AR90" s="25" t="s">
        <v>483</v>
      </c>
      <c r="AT90" s="25" t="s">
        <v>202</v>
      </c>
      <c r="AU90" s="25" t="s">
        <v>25</v>
      </c>
      <c r="AY90" s="25" t="s">
        <v>206</v>
      </c>
      <c r="BE90" s="233">
        <f>IF(N90="základní",J90,0)</f>
        <v>0</v>
      </c>
      <c r="BF90" s="233">
        <f>IF(N90="snížená",J90,0)</f>
        <v>0</v>
      </c>
      <c r="BG90" s="233">
        <f>IF(N90="zákl. přenesená",J90,0)</f>
        <v>0</v>
      </c>
      <c r="BH90" s="233">
        <f>IF(N90="sníž. přenesená",J90,0)</f>
        <v>0</v>
      </c>
      <c r="BI90" s="233">
        <f>IF(N90="nulová",J90,0)</f>
        <v>0</v>
      </c>
      <c r="BJ90" s="25" t="s">
        <v>173</v>
      </c>
      <c r="BK90" s="233">
        <f>ROUND(I90*H90,2)</f>
        <v>0</v>
      </c>
      <c r="BL90" s="25" t="s">
        <v>483</v>
      </c>
      <c r="BM90" s="25" t="s">
        <v>619</v>
      </c>
    </row>
    <row r="91" s="1" customFormat="1" ht="6.96" customHeight="1">
      <c r="B91" s="69"/>
      <c r="C91" s="70"/>
      <c r="D91" s="70"/>
      <c r="E91" s="70"/>
      <c r="F91" s="70"/>
      <c r="G91" s="70"/>
      <c r="H91" s="70"/>
      <c r="I91" s="181"/>
      <c r="J91" s="70"/>
      <c r="K91" s="70"/>
      <c r="L91" s="74"/>
    </row>
  </sheetData>
  <sheetProtection sheet="1" autoFilter="0" formatColumns="0" formatRows="0" objects="1" scenarios="1" spinCount="100000" saltValue="zd63T7obxEqcVWRBiblDRzERyeXGszARdCsIuiOiWoIVrze5KCmnIJruV49t24JSikmMDfRHvV21z5/Mvzy5gQ==" hashValue="Ikx4HiK29uvex1jTeh4Xr8z47k2md3Sob1MSYWRS3ntlpnsz/f0mZ7lzYaxtLjv0GtWHzyGLeR3nhvRCwvAnag==" algorithmName="SHA-512" password="CC35"/>
  <autoFilter ref="C82:K9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123</v>
      </c>
      <c r="G1" s="153" t="s">
        <v>124</v>
      </c>
      <c r="H1" s="153"/>
      <c r="I1" s="154"/>
      <c r="J1" s="153" t="s">
        <v>125</v>
      </c>
      <c r="K1" s="152" t="s">
        <v>126</v>
      </c>
      <c r="L1" s="153" t="s">
        <v>127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122</v>
      </c>
    </row>
    <row r="3" ht="6.96" customHeight="1">
      <c r="B3" s="26"/>
      <c r="C3" s="27"/>
      <c r="D3" s="27"/>
      <c r="E3" s="27"/>
      <c r="F3" s="27"/>
      <c r="G3" s="27"/>
      <c r="H3" s="27"/>
      <c r="I3" s="156"/>
      <c r="J3" s="27"/>
      <c r="K3" s="28"/>
      <c r="AT3" s="25" t="s">
        <v>92</v>
      </c>
    </row>
    <row r="4" ht="36.96" customHeight="1">
      <c r="B4" s="29"/>
      <c r="C4" s="30"/>
      <c r="D4" s="31" t="s">
        <v>136</v>
      </c>
      <c r="E4" s="30"/>
      <c r="F4" s="30"/>
      <c r="G4" s="30"/>
      <c r="H4" s="30"/>
      <c r="I4" s="157"/>
      <c r="J4" s="30"/>
      <c r="K4" s="32"/>
      <c r="M4" s="33" t="s">
        <v>12</v>
      </c>
      <c r="AT4" s="25" t="s">
        <v>47</v>
      </c>
    </row>
    <row r="5" ht="6.96" customHeight="1">
      <c r="B5" s="29"/>
      <c r="C5" s="30"/>
      <c r="D5" s="30"/>
      <c r="E5" s="30"/>
      <c r="F5" s="30"/>
      <c r="G5" s="30"/>
      <c r="H5" s="30"/>
      <c r="I5" s="157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7"/>
      <c r="J6" s="30"/>
      <c r="K6" s="32"/>
    </row>
    <row r="7" ht="16.5" customHeight="1">
      <c r="B7" s="29"/>
      <c r="C7" s="30"/>
      <c r="D7" s="30"/>
      <c r="E7" s="158" t="str">
        <f>'Rekapitulace zakázky'!K6</f>
        <v>TSO 2.SK v ŽST Postoloprty ( změna č_1 po prohlídce staveniště )</v>
      </c>
      <c r="F7" s="41"/>
      <c r="G7" s="41"/>
      <c r="H7" s="41"/>
      <c r="I7" s="157"/>
      <c r="J7" s="30"/>
      <c r="K7" s="32"/>
    </row>
    <row r="8">
      <c r="B8" s="29"/>
      <c r="C8" s="30"/>
      <c r="D8" s="41" t="s">
        <v>150</v>
      </c>
      <c r="E8" s="30"/>
      <c r="F8" s="30"/>
      <c r="G8" s="30"/>
      <c r="H8" s="30"/>
      <c r="I8" s="157"/>
      <c r="J8" s="30"/>
      <c r="K8" s="32"/>
    </row>
    <row r="9" s="1" customFormat="1" ht="16.5" customHeight="1">
      <c r="B9" s="48"/>
      <c r="C9" s="49"/>
      <c r="D9" s="49"/>
      <c r="E9" s="158" t="s">
        <v>620</v>
      </c>
      <c r="F9" s="49"/>
      <c r="G9" s="49"/>
      <c r="H9" s="49"/>
      <c r="I9" s="159"/>
      <c r="J9" s="49"/>
      <c r="K9" s="53"/>
    </row>
    <row r="10" s="1" customFormat="1">
      <c r="B10" s="48"/>
      <c r="C10" s="49"/>
      <c r="D10" s="41" t="s">
        <v>159</v>
      </c>
      <c r="E10" s="49"/>
      <c r="F10" s="49"/>
      <c r="G10" s="49"/>
      <c r="H10" s="49"/>
      <c r="I10" s="159"/>
      <c r="J10" s="49"/>
      <c r="K10" s="53"/>
    </row>
    <row r="11" s="1" customFormat="1" ht="36.96" customHeight="1">
      <c r="B11" s="48"/>
      <c r="C11" s="49"/>
      <c r="D11" s="49"/>
      <c r="E11" s="160" t="s">
        <v>621</v>
      </c>
      <c r="F11" s="49"/>
      <c r="G11" s="49"/>
      <c r="H11" s="49"/>
      <c r="I11" s="159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9"/>
      <c r="J12" s="49"/>
      <c r="K12" s="53"/>
    </row>
    <row r="13" s="1" customFormat="1" ht="14.4" customHeight="1">
      <c r="B13" s="48"/>
      <c r="C13" s="49"/>
      <c r="D13" s="41" t="s">
        <v>21</v>
      </c>
      <c r="E13" s="49"/>
      <c r="F13" s="36" t="s">
        <v>45</v>
      </c>
      <c r="G13" s="49"/>
      <c r="H13" s="49"/>
      <c r="I13" s="161" t="s">
        <v>23</v>
      </c>
      <c r="J13" s="36" t="s">
        <v>45</v>
      </c>
      <c r="K13" s="53"/>
    </row>
    <row r="14" s="1" customFormat="1" ht="14.4" customHeight="1">
      <c r="B14" s="48"/>
      <c r="C14" s="49"/>
      <c r="D14" s="41" t="s">
        <v>26</v>
      </c>
      <c r="E14" s="49"/>
      <c r="F14" s="36" t="s">
        <v>27</v>
      </c>
      <c r="G14" s="49"/>
      <c r="H14" s="49"/>
      <c r="I14" s="161" t="s">
        <v>28</v>
      </c>
      <c r="J14" s="162" t="str">
        <f>'Rekapitulace zakázky'!AN8</f>
        <v>3. 10. 2018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9"/>
      <c r="J15" s="49"/>
      <c r="K15" s="53"/>
    </row>
    <row r="16" s="1" customFormat="1" ht="14.4" customHeight="1">
      <c r="B16" s="48"/>
      <c r="C16" s="49"/>
      <c r="D16" s="41" t="s">
        <v>36</v>
      </c>
      <c r="E16" s="49"/>
      <c r="F16" s="49"/>
      <c r="G16" s="49"/>
      <c r="H16" s="49"/>
      <c r="I16" s="161" t="s">
        <v>37</v>
      </c>
      <c r="J16" s="36" t="s">
        <v>38</v>
      </c>
      <c r="K16" s="53"/>
    </row>
    <row r="17" s="1" customFormat="1" ht="18" customHeight="1">
      <c r="B17" s="48"/>
      <c r="C17" s="49"/>
      <c r="D17" s="49"/>
      <c r="E17" s="36" t="s">
        <v>39</v>
      </c>
      <c r="F17" s="49"/>
      <c r="G17" s="49"/>
      <c r="H17" s="49"/>
      <c r="I17" s="161" t="s">
        <v>40</v>
      </c>
      <c r="J17" s="36" t="s">
        <v>41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9"/>
      <c r="J18" s="49"/>
      <c r="K18" s="53"/>
    </row>
    <row r="19" s="1" customFormat="1" ht="14.4" customHeight="1">
      <c r="B19" s="48"/>
      <c r="C19" s="49"/>
      <c r="D19" s="41" t="s">
        <v>42</v>
      </c>
      <c r="E19" s="49"/>
      <c r="F19" s="49"/>
      <c r="G19" s="49"/>
      <c r="H19" s="49"/>
      <c r="I19" s="161" t="s">
        <v>37</v>
      </c>
      <c r="J19" s="36" t="str">
        <f>IF('Rekapitulace zakázky'!AN13="Vyplň údaj","",IF('Rekapitulace zakázky'!AN13="","",'Rekapitulace zakázky'!AN13))</f>
        <v/>
      </c>
      <c r="K19" s="53"/>
    </row>
    <row r="20" s="1" customFormat="1" ht="18" customHeight="1">
      <c r="B20" s="48"/>
      <c r="C20" s="49"/>
      <c r="D20" s="49"/>
      <c r="E20" s="36" t="str">
        <f>IF('Rekapitulace zakázky'!E14="Vyplň údaj","",IF('Rekapitulace zakázky'!E14="","",'Rekapitulace zakázky'!E14))</f>
        <v/>
      </c>
      <c r="F20" s="49"/>
      <c r="G20" s="49"/>
      <c r="H20" s="49"/>
      <c r="I20" s="161" t="s">
        <v>40</v>
      </c>
      <c r="J20" s="36" t="str">
        <f>IF('Rekapitulace zakázky'!AN14="Vyplň údaj","",IF('Rekapitulace zakázky'!AN14="","",'Rekapitulace zakázky'!AN14))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9"/>
      <c r="J21" s="49"/>
      <c r="K21" s="53"/>
    </row>
    <row r="22" s="1" customFormat="1" ht="14.4" customHeight="1">
      <c r="B22" s="48"/>
      <c r="C22" s="49"/>
      <c r="D22" s="41" t="s">
        <v>44</v>
      </c>
      <c r="E22" s="49"/>
      <c r="F22" s="49"/>
      <c r="G22" s="49"/>
      <c r="H22" s="49"/>
      <c r="I22" s="161" t="s">
        <v>37</v>
      </c>
      <c r="J22" s="36" t="s">
        <v>45</v>
      </c>
      <c r="K22" s="53"/>
    </row>
    <row r="23" s="1" customFormat="1" ht="18" customHeight="1">
      <c r="B23" s="48"/>
      <c r="C23" s="49"/>
      <c r="D23" s="49"/>
      <c r="E23" s="36" t="s">
        <v>46</v>
      </c>
      <c r="F23" s="49"/>
      <c r="G23" s="49"/>
      <c r="H23" s="49"/>
      <c r="I23" s="161" t="s">
        <v>40</v>
      </c>
      <c r="J23" s="36" t="s">
        <v>45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9"/>
      <c r="J24" s="49"/>
      <c r="K24" s="53"/>
    </row>
    <row r="25" s="1" customFormat="1" ht="14.4" customHeight="1">
      <c r="B25" s="48"/>
      <c r="C25" s="49"/>
      <c r="D25" s="41" t="s">
        <v>48</v>
      </c>
      <c r="E25" s="49"/>
      <c r="F25" s="49"/>
      <c r="G25" s="49"/>
      <c r="H25" s="49"/>
      <c r="I25" s="159"/>
      <c r="J25" s="49"/>
      <c r="K25" s="53"/>
    </row>
    <row r="26" s="7" customFormat="1" ht="71.25" customHeight="1">
      <c r="B26" s="163"/>
      <c r="C26" s="164"/>
      <c r="D26" s="164"/>
      <c r="E26" s="46" t="s">
        <v>49</v>
      </c>
      <c r="F26" s="46"/>
      <c r="G26" s="46"/>
      <c r="H26" s="46"/>
      <c r="I26" s="165"/>
      <c r="J26" s="164"/>
      <c r="K26" s="166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9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7"/>
      <c r="J28" s="108"/>
      <c r="K28" s="168"/>
    </row>
    <row r="29" s="1" customFormat="1" ht="25.44" customHeight="1">
      <c r="B29" s="48"/>
      <c r="C29" s="49"/>
      <c r="D29" s="169" t="s">
        <v>50</v>
      </c>
      <c r="E29" s="49"/>
      <c r="F29" s="49"/>
      <c r="G29" s="49"/>
      <c r="H29" s="49"/>
      <c r="I29" s="159"/>
      <c r="J29" s="170">
        <f>ROUND(J83,2)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7"/>
      <c r="J30" s="108"/>
      <c r="K30" s="168"/>
    </row>
    <row r="31" s="1" customFormat="1" ht="14.4" customHeight="1">
      <c r="B31" s="48"/>
      <c r="C31" s="49"/>
      <c r="D31" s="49"/>
      <c r="E31" s="49"/>
      <c r="F31" s="54" t="s">
        <v>52</v>
      </c>
      <c r="G31" s="49"/>
      <c r="H31" s="49"/>
      <c r="I31" s="171" t="s">
        <v>51</v>
      </c>
      <c r="J31" s="54" t="s">
        <v>53</v>
      </c>
      <c r="K31" s="53"/>
    </row>
    <row r="32" hidden="1" s="1" customFormat="1" ht="14.4" customHeight="1">
      <c r="B32" s="48"/>
      <c r="C32" s="49"/>
      <c r="D32" s="57" t="s">
        <v>54</v>
      </c>
      <c r="E32" s="57" t="s">
        <v>55</v>
      </c>
      <c r="F32" s="172">
        <f>ROUND(SUM(BE83:BE96), 2)</f>
        <v>0</v>
      </c>
      <c r="G32" s="49"/>
      <c r="H32" s="49"/>
      <c r="I32" s="173">
        <v>0.20999999999999999</v>
      </c>
      <c r="J32" s="172">
        <f>ROUND(ROUND((SUM(BE83:BE96)), 2)*I32, 2)</f>
        <v>0</v>
      </c>
      <c r="K32" s="53"/>
    </row>
    <row r="33" hidden="1" s="1" customFormat="1" ht="14.4" customHeight="1">
      <c r="B33" s="48"/>
      <c r="C33" s="49"/>
      <c r="D33" s="49"/>
      <c r="E33" s="57" t="s">
        <v>56</v>
      </c>
      <c r="F33" s="172">
        <f>ROUND(SUM(BF83:BF96), 2)</f>
        <v>0</v>
      </c>
      <c r="G33" s="49"/>
      <c r="H33" s="49"/>
      <c r="I33" s="173">
        <v>0.14999999999999999</v>
      </c>
      <c r="J33" s="172">
        <f>ROUND(ROUND((SUM(BF83:BF96)), 2)*I33, 2)</f>
        <v>0</v>
      </c>
      <c r="K33" s="53"/>
    </row>
    <row r="34" s="1" customFormat="1" ht="14.4" customHeight="1">
      <c r="B34" s="48"/>
      <c r="C34" s="49"/>
      <c r="D34" s="57" t="s">
        <v>54</v>
      </c>
      <c r="E34" s="57" t="s">
        <v>57</v>
      </c>
      <c r="F34" s="172">
        <f>ROUND(SUM(BG83:BG96), 2)</f>
        <v>0</v>
      </c>
      <c r="G34" s="49"/>
      <c r="H34" s="49"/>
      <c r="I34" s="173">
        <v>0.20999999999999999</v>
      </c>
      <c r="J34" s="172">
        <v>0</v>
      </c>
      <c r="K34" s="53"/>
    </row>
    <row r="35" s="1" customFormat="1" ht="14.4" customHeight="1">
      <c r="B35" s="48"/>
      <c r="C35" s="49"/>
      <c r="D35" s="49"/>
      <c r="E35" s="57" t="s">
        <v>58</v>
      </c>
      <c r="F35" s="172">
        <f>ROUND(SUM(BH83:BH96), 2)</f>
        <v>0</v>
      </c>
      <c r="G35" s="49"/>
      <c r="H35" s="49"/>
      <c r="I35" s="173">
        <v>0.14999999999999999</v>
      </c>
      <c r="J35" s="172">
        <v>0</v>
      </c>
      <c r="K35" s="53"/>
    </row>
    <row r="36" hidden="1" s="1" customFormat="1" ht="14.4" customHeight="1">
      <c r="B36" s="48"/>
      <c r="C36" s="49"/>
      <c r="D36" s="49"/>
      <c r="E36" s="57" t="s">
        <v>59</v>
      </c>
      <c r="F36" s="172">
        <f>ROUND(SUM(BI83:BI96), 2)</f>
        <v>0</v>
      </c>
      <c r="G36" s="49"/>
      <c r="H36" s="49"/>
      <c r="I36" s="173">
        <v>0</v>
      </c>
      <c r="J36" s="172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9"/>
      <c r="J37" s="49"/>
      <c r="K37" s="53"/>
    </row>
    <row r="38" s="1" customFormat="1" ht="25.44" customHeight="1">
      <c r="B38" s="48"/>
      <c r="C38" s="174"/>
      <c r="D38" s="175" t="s">
        <v>60</v>
      </c>
      <c r="E38" s="100"/>
      <c r="F38" s="100"/>
      <c r="G38" s="176" t="s">
        <v>61</v>
      </c>
      <c r="H38" s="177" t="s">
        <v>62</v>
      </c>
      <c r="I38" s="178"/>
      <c r="J38" s="179">
        <f>SUM(J29:J36)</f>
        <v>0</v>
      </c>
      <c r="K38" s="180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1"/>
      <c r="J39" s="70"/>
      <c r="K39" s="71"/>
    </row>
    <row r="43" s="1" customFormat="1" ht="6.96" customHeight="1">
      <c r="B43" s="182"/>
      <c r="C43" s="183"/>
      <c r="D43" s="183"/>
      <c r="E43" s="183"/>
      <c r="F43" s="183"/>
      <c r="G43" s="183"/>
      <c r="H43" s="183"/>
      <c r="I43" s="184"/>
      <c r="J43" s="183"/>
      <c r="K43" s="185"/>
    </row>
    <row r="44" s="1" customFormat="1" ht="36.96" customHeight="1">
      <c r="B44" s="48"/>
      <c r="C44" s="31" t="s">
        <v>180</v>
      </c>
      <c r="D44" s="49"/>
      <c r="E44" s="49"/>
      <c r="F44" s="49"/>
      <c r="G44" s="49"/>
      <c r="H44" s="49"/>
      <c r="I44" s="159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9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9"/>
      <c r="J46" s="49"/>
      <c r="K46" s="53"/>
    </row>
    <row r="47" s="1" customFormat="1" ht="16.5" customHeight="1">
      <c r="B47" s="48"/>
      <c r="C47" s="49"/>
      <c r="D47" s="49"/>
      <c r="E47" s="158" t="str">
        <f>E7</f>
        <v>TSO 2.SK v ŽST Postoloprty ( změna č_1 po prohlídce staveniště )</v>
      </c>
      <c r="F47" s="41"/>
      <c r="G47" s="41"/>
      <c r="H47" s="41"/>
      <c r="I47" s="159"/>
      <c r="J47" s="49"/>
      <c r="K47" s="53"/>
    </row>
    <row r="48">
      <c r="B48" s="29"/>
      <c r="C48" s="41" t="s">
        <v>150</v>
      </c>
      <c r="D48" s="30"/>
      <c r="E48" s="30"/>
      <c r="F48" s="30"/>
      <c r="G48" s="30"/>
      <c r="H48" s="30"/>
      <c r="I48" s="157"/>
      <c r="J48" s="30"/>
      <c r="K48" s="32"/>
    </row>
    <row r="49" s="1" customFormat="1" ht="16.5" customHeight="1">
      <c r="B49" s="48"/>
      <c r="C49" s="49"/>
      <c r="D49" s="49"/>
      <c r="E49" s="158" t="s">
        <v>620</v>
      </c>
      <c r="F49" s="49"/>
      <c r="G49" s="49"/>
      <c r="H49" s="49"/>
      <c r="I49" s="159"/>
      <c r="J49" s="49"/>
      <c r="K49" s="53"/>
    </row>
    <row r="50" s="1" customFormat="1" ht="14.4" customHeight="1">
      <c r="B50" s="48"/>
      <c r="C50" s="41" t="s">
        <v>159</v>
      </c>
      <c r="D50" s="49"/>
      <c r="E50" s="49"/>
      <c r="F50" s="49"/>
      <c r="G50" s="49"/>
      <c r="H50" s="49"/>
      <c r="I50" s="159"/>
      <c r="J50" s="49"/>
      <c r="K50" s="53"/>
    </row>
    <row r="51" s="1" customFormat="1" ht="17.25" customHeight="1">
      <c r="B51" s="48"/>
      <c r="C51" s="49"/>
      <c r="D51" s="49"/>
      <c r="E51" s="160" t="str">
        <f>E11</f>
        <v>Č51 - VRN</v>
      </c>
      <c r="F51" s="49"/>
      <c r="G51" s="49"/>
      <c r="H51" s="49"/>
      <c r="I51" s="159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9"/>
      <c r="J52" s="49"/>
      <c r="K52" s="53"/>
    </row>
    <row r="53" s="1" customFormat="1" ht="18" customHeight="1">
      <c r="B53" s="48"/>
      <c r="C53" s="41" t="s">
        <v>26</v>
      </c>
      <c r="D53" s="49"/>
      <c r="E53" s="49"/>
      <c r="F53" s="36" t="str">
        <f>F14</f>
        <v>Postoloprty</v>
      </c>
      <c r="G53" s="49"/>
      <c r="H53" s="49"/>
      <c r="I53" s="161" t="s">
        <v>28</v>
      </c>
      <c r="J53" s="162" t="str">
        <f>IF(J14="","",J14)</f>
        <v>3. 10. 2018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9"/>
      <c r="J54" s="49"/>
      <c r="K54" s="53"/>
    </row>
    <row r="55" s="1" customFormat="1">
      <c r="B55" s="48"/>
      <c r="C55" s="41" t="s">
        <v>36</v>
      </c>
      <c r="D55" s="49"/>
      <c r="E55" s="49"/>
      <c r="F55" s="36" t="str">
        <f>E17</f>
        <v>SŽDC s.o., OŘ UNL, ST Most</v>
      </c>
      <c r="G55" s="49"/>
      <c r="H55" s="49"/>
      <c r="I55" s="161" t="s">
        <v>44</v>
      </c>
      <c r="J55" s="46" t="str">
        <f>E23</f>
        <v xml:space="preserve"> </v>
      </c>
      <c r="K55" s="53"/>
    </row>
    <row r="56" s="1" customFormat="1" ht="14.4" customHeight="1">
      <c r="B56" s="48"/>
      <c r="C56" s="41" t="s">
        <v>42</v>
      </c>
      <c r="D56" s="49"/>
      <c r="E56" s="49"/>
      <c r="F56" s="36" t="str">
        <f>IF(E20="","",E20)</f>
        <v/>
      </c>
      <c r="G56" s="49"/>
      <c r="H56" s="49"/>
      <c r="I56" s="159"/>
      <c r="J56" s="186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9"/>
      <c r="J57" s="49"/>
      <c r="K57" s="53"/>
    </row>
    <row r="58" s="1" customFormat="1" ht="29.28" customHeight="1">
      <c r="B58" s="48"/>
      <c r="C58" s="187" t="s">
        <v>181</v>
      </c>
      <c r="D58" s="174"/>
      <c r="E58" s="174"/>
      <c r="F58" s="174"/>
      <c r="G58" s="174"/>
      <c r="H58" s="174"/>
      <c r="I58" s="188"/>
      <c r="J58" s="189" t="s">
        <v>182</v>
      </c>
      <c r="K58" s="190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9"/>
      <c r="J59" s="49"/>
      <c r="K59" s="53"/>
    </row>
    <row r="60" s="1" customFormat="1" ht="29.28" customHeight="1">
      <c r="B60" s="48"/>
      <c r="C60" s="191" t="s">
        <v>183</v>
      </c>
      <c r="D60" s="49"/>
      <c r="E60" s="49"/>
      <c r="F60" s="49"/>
      <c r="G60" s="49"/>
      <c r="H60" s="49"/>
      <c r="I60" s="159"/>
      <c r="J60" s="170">
        <f>J83</f>
        <v>0</v>
      </c>
      <c r="K60" s="53"/>
      <c r="AU60" s="25" t="s">
        <v>184</v>
      </c>
    </row>
    <row r="61" s="8" customFormat="1" ht="24.96" customHeight="1">
      <c r="B61" s="192"/>
      <c r="C61" s="193"/>
      <c r="D61" s="194" t="s">
        <v>622</v>
      </c>
      <c r="E61" s="195"/>
      <c r="F61" s="195"/>
      <c r="G61" s="195"/>
      <c r="H61" s="195"/>
      <c r="I61" s="196"/>
      <c r="J61" s="197">
        <f>J84</f>
        <v>0</v>
      </c>
      <c r="K61" s="198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59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1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4"/>
      <c r="J67" s="73"/>
      <c r="K67" s="73"/>
      <c r="L67" s="74"/>
    </row>
    <row r="68" s="1" customFormat="1" ht="36.96" customHeight="1">
      <c r="B68" s="48"/>
      <c r="C68" s="75" t="s">
        <v>188</v>
      </c>
      <c r="D68" s="76"/>
      <c r="E68" s="76"/>
      <c r="F68" s="76"/>
      <c r="G68" s="76"/>
      <c r="H68" s="76"/>
      <c r="I68" s="206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6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6"/>
      <c r="J70" s="76"/>
      <c r="K70" s="76"/>
      <c r="L70" s="74"/>
    </row>
    <row r="71" s="1" customFormat="1" ht="16.5" customHeight="1">
      <c r="B71" s="48"/>
      <c r="C71" s="76"/>
      <c r="D71" s="76"/>
      <c r="E71" s="207" t="str">
        <f>E7</f>
        <v>TSO 2.SK v ŽST Postoloprty ( změna č_1 po prohlídce staveniště )</v>
      </c>
      <c r="F71" s="78"/>
      <c r="G71" s="78"/>
      <c r="H71" s="78"/>
      <c r="I71" s="206"/>
      <c r="J71" s="76"/>
      <c r="K71" s="76"/>
      <c r="L71" s="74"/>
    </row>
    <row r="72">
      <c r="B72" s="29"/>
      <c r="C72" s="78" t="s">
        <v>150</v>
      </c>
      <c r="D72" s="208"/>
      <c r="E72" s="208"/>
      <c r="F72" s="208"/>
      <c r="G72" s="208"/>
      <c r="H72" s="208"/>
      <c r="I72" s="150"/>
      <c r="J72" s="208"/>
      <c r="K72" s="208"/>
      <c r="L72" s="209"/>
    </row>
    <row r="73" s="1" customFormat="1" ht="16.5" customHeight="1">
      <c r="B73" s="48"/>
      <c r="C73" s="76"/>
      <c r="D73" s="76"/>
      <c r="E73" s="207" t="s">
        <v>620</v>
      </c>
      <c r="F73" s="76"/>
      <c r="G73" s="76"/>
      <c r="H73" s="76"/>
      <c r="I73" s="206"/>
      <c r="J73" s="76"/>
      <c r="K73" s="76"/>
      <c r="L73" s="74"/>
    </row>
    <row r="74" s="1" customFormat="1" ht="14.4" customHeight="1">
      <c r="B74" s="48"/>
      <c r="C74" s="78" t="s">
        <v>159</v>
      </c>
      <c r="D74" s="76"/>
      <c r="E74" s="76"/>
      <c r="F74" s="76"/>
      <c r="G74" s="76"/>
      <c r="H74" s="76"/>
      <c r="I74" s="206"/>
      <c r="J74" s="76"/>
      <c r="K74" s="76"/>
      <c r="L74" s="74"/>
    </row>
    <row r="75" s="1" customFormat="1" ht="17.25" customHeight="1">
      <c r="B75" s="48"/>
      <c r="C75" s="76"/>
      <c r="D75" s="76"/>
      <c r="E75" s="84" t="str">
        <f>E11</f>
        <v>Č51 - VRN</v>
      </c>
      <c r="F75" s="76"/>
      <c r="G75" s="76"/>
      <c r="H75" s="76"/>
      <c r="I75" s="206"/>
      <c r="J75" s="76"/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6"/>
      <c r="J76" s="76"/>
      <c r="K76" s="76"/>
      <c r="L76" s="74"/>
    </row>
    <row r="77" s="1" customFormat="1" ht="18" customHeight="1">
      <c r="B77" s="48"/>
      <c r="C77" s="78" t="s">
        <v>26</v>
      </c>
      <c r="D77" s="76"/>
      <c r="E77" s="76"/>
      <c r="F77" s="210" t="str">
        <f>F14</f>
        <v>Postoloprty</v>
      </c>
      <c r="G77" s="76"/>
      <c r="H77" s="76"/>
      <c r="I77" s="211" t="s">
        <v>28</v>
      </c>
      <c r="J77" s="87" t="str">
        <f>IF(J14="","",J14)</f>
        <v>3. 10. 2018</v>
      </c>
      <c r="K77" s="76"/>
      <c r="L77" s="74"/>
    </row>
    <row r="78" s="1" customFormat="1" ht="6.96" customHeight="1">
      <c r="B78" s="48"/>
      <c r="C78" s="76"/>
      <c r="D78" s="76"/>
      <c r="E78" s="76"/>
      <c r="F78" s="76"/>
      <c r="G78" s="76"/>
      <c r="H78" s="76"/>
      <c r="I78" s="206"/>
      <c r="J78" s="76"/>
      <c r="K78" s="76"/>
      <c r="L78" s="74"/>
    </row>
    <row r="79" s="1" customFormat="1">
      <c r="B79" s="48"/>
      <c r="C79" s="78" t="s">
        <v>36</v>
      </c>
      <c r="D79" s="76"/>
      <c r="E79" s="76"/>
      <c r="F79" s="210" t="str">
        <f>E17</f>
        <v>SŽDC s.o., OŘ UNL, ST Most</v>
      </c>
      <c r="G79" s="76"/>
      <c r="H79" s="76"/>
      <c r="I79" s="211" t="s">
        <v>44</v>
      </c>
      <c r="J79" s="210" t="str">
        <f>E23</f>
        <v xml:space="preserve"> </v>
      </c>
      <c r="K79" s="76"/>
      <c r="L79" s="74"/>
    </row>
    <row r="80" s="1" customFormat="1" ht="14.4" customHeight="1">
      <c r="B80" s="48"/>
      <c r="C80" s="78" t="s">
        <v>42</v>
      </c>
      <c r="D80" s="76"/>
      <c r="E80" s="76"/>
      <c r="F80" s="210" t="str">
        <f>IF(E20="","",E20)</f>
        <v/>
      </c>
      <c r="G80" s="76"/>
      <c r="H80" s="76"/>
      <c r="I80" s="206"/>
      <c r="J80" s="76"/>
      <c r="K80" s="76"/>
      <c r="L80" s="74"/>
    </row>
    <row r="81" s="1" customFormat="1" ht="10.32" customHeight="1">
      <c r="B81" s="48"/>
      <c r="C81" s="76"/>
      <c r="D81" s="76"/>
      <c r="E81" s="76"/>
      <c r="F81" s="76"/>
      <c r="G81" s="76"/>
      <c r="H81" s="76"/>
      <c r="I81" s="206"/>
      <c r="J81" s="76"/>
      <c r="K81" s="76"/>
      <c r="L81" s="74"/>
    </row>
    <row r="82" s="10" customFormat="1" ht="29.28" customHeight="1">
      <c r="B82" s="212"/>
      <c r="C82" s="213" t="s">
        <v>189</v>
      </c>
      <c r="D82" s="214" t="s">
        <v>69</v>
      </c>
      <c r="E82" s="214" t="s">
        <v>65</v>
      </c>
      <c r="F82" s="214" t="s">
        <v>190</v>
      </c>
      <c r="G82" s="214" t="s">
        <v>191</v>
      </c>
      <c r="H82" s="214" t="s">
        <v>192</v>
      </c>
      <c r="I82" s="215" t="s">
        <v>193</v>
      </c>
      <c r="J82" s="214" t="s">
        <v>182</v>
      </c>
      <c r="K82" s="216" t="s">
        <v>194</v>
      </c>
      <c r="L82" s="217"/>
      <c r="M82" s="104" t="s">
        <v>195</v>
      </c>
      <c r="N82" s="105" t="s">
        <v>54</v>
      </c>
      <c r="O82" s="105" t="s">
        <v>196</v>
      </c>
      <c r="P82" s="105" t="s">
        <v>197</v>
      </c>
      <c r="Q82" s="105" t="s">
        <v>198</v>
      </c>
      <c r="R82" s="105" t="s">
        <v>199</v>
      </c>
      <c r="S82" s="105" t="s">
        <v>200</v>
      </c>
      <c r="T82" s="106" t="s">
        <v>201</v>
      </c>
    </row>
    <row r="83" s="1" customFormat="1" ht="29.28" customHeight="1">
      <c r="B83" s="48"/>
      <c r="C83" s="110" t="s">
        <v>183</v>
      </c>
      <c r="D83" s="76"/>
      <c r="E83" s="76"/>
      <c r="F83" s="76"/>
      <c r="G83" s="76"/>
      <c r="H83" s="76"/>
      <c r="I83" s="206"/>
      <c r="J83" s="218">
        <f>BK83</f>
        <v>0</v>
      </c>
      <c r="K83" s="76"/>
      <c r="L83" s="74"/>
      <c r="M83" s="107"/>
      <c r="N83" s="108"/>
      <c r="O83" s="108"/>
      <c r="P83" s="219">
        <f>P84</f>
        <v>0</v>
      </c>
      <c r="Q83" s="108"/>
      <c r="R83" s="219">
        <f>R84</f>
        <v>0</v>
      </c>
      <c r="S83" s="108"/>
      <c r="T83" s="220">
        <f>T84</f>
        <v>0</v>
      </c>
      <c r="AT83" s="25" t="s">
        <v>83</v>
      </c>
      <c r="AU83" s="25" t="s">
        <v>184</v>
      </c>
      <c r="BK83" s="221">
        <f>BK84</f>
        <v>0</v>
      </c>
    </row>
    <row r="84" s="15" customFormat="1" ht="37.44" customHeight="1">
      <c r="B84" s="290"/>
      <c r="C84" s="291"/>
      <c r="D84" s="292" t="s">
        <v>83</v>
      </c>
      <c r="E84" s="293" t="s">
        <v>121</v>
      </c>
      <c r="F84" s="293" t="s">
        <v>118</v>
      </c>
      <c r="G84" s="291"/>
      <c r="H84" s="291"/>
      <c r="I84" s="294"/>
      <c r="J84" s="295">
        <f>BK84</f>
        <v>0</v>
      </c>
      <c r="K84" s="291"/>
      <c r="L84" s="296"/>
      <c r="M84" s="297"/>
      <c r="N84" s="298"/>
      <c r="O84" s="298"/>
      <c r="P84" s="299">
        <f>SUM(P85:P96)</f>
        <v>0</v>
      </c>
      <c r="Q84" s="298"/>
      <c r="R84" s="299">
        <f>SUM(R85:R96)</f>
        <v>0</v>
      </c>
      <c r="S84" s="298"/>
      <c r="T84" s="300">
        <f>SUM(T85:T96)</f>
        <v>0</v>
      </c>
      <c r="AR84" s="301" t="s">
        <v>235</v>
      </c>
      <c r="AT84" s="302" t="s">
        <v>83</v>
      </c>
      <c r="AU84" s="302" t="s">
        <v>84</v>
      </c>
      <c r="AY84" s="301" t="s">
        <v>206</v>
      </c>
      <c r="BK84" s="303">
        <f>SUM(BK85:BK96)</f>
        <v>0</v>
      </c>
    </row>
    <row r="85" s="1" customFormat="1" ht="16.5" customHeight="1">
      <c r="B85" s="48"/>
      <c r="C85" s="222" t="s">
        <v>25</v>
      </c>
      <c r="D85" s="222" t="s">
        <v>202</v>
      </c>
      <c r="E85" s="223" t="s">
        <v>623</v>
      </c>
      <c r="F85" s="224" t="s">
        <v>624</v>
      </c>
      <c r="G85" s="225" t="s">
        <v>625</v>
      </c>
      <c r="H85" s="313"/>
      <c r="I85" s="227"/>
      <c r="J85" s="228">
        <f>ROUND(I85*H85,2)</f>
        <v>0</v>
      </c>
      <c r="K85" s="224" t="s">
        <v>353</v>
      </c>
      <c r="L85" s="74"/>
      <c r="M85" s="229" t="s">
        <v>45</v>
      </c>
      <c r="N85" s="230" t="s">
        <v>57</v>
      </c>
      <c r="O85" s="49"/>
      <c r="P85" s="231">
        <f>O85*H85</f>
        <v>0</v>
      </c>
      <c r="Q85" s="231">
        <v>0</v>
      </c>
      <c r="R85" s="231">
        <f>Q85*H85</f>
        <v>0</v>
      </c>
      <c r="S85" s="231">
        <v>0</v>
      </c>
      <c r="T85" s="232">
        <f>S85*H85</f>
        <v>0</v>
      </c>
      <c r="AR85" s="25" t="s">
        <v>173</v>
      </c>
      <c r="AT85" s="25" t="s">
        <v>202</v>
      </c>
      <c r="AU85" s="25" t="s">
        <v>25</v>
      </c>
      <c r="AY85" s="25" t="s">
        <v>206</v>
      </c>
      <c r="BE85" s="233">
        <f>IF(N85="základní",J85,0)</f>
        <v>0</v>
      </c>
      <c r="BF85" s="233">
        <f>IF(N85="snížená",J85,0)</f>
        <v>0</v>
      </c>
      <c r="BG85" s="233">
        <f>IF(N85="zákl. přenesená",J85,0)</f>
        <v>0</v>
      </c>
      <c r="BH85" s="233">
        <f>IF(N85="sníž. přenesená",J85,0)</f>
        <v>0</v>
      </c>
      <c r="BI85" s="233">
        <f>IF(N85="nulová",J85,0)</f>
        <v>0</v>
      </c>
      <c r="BJ85" s="25" t="s">
        <v>173</v>
      </c>
      <c r="BK85" s="233">
        <f>ROUND(I85*H85,2)</f>
        <v>0</v>
      </c>
      <c r="BL85" s="25" t="s">
        <v>173</v>
      </c>
      <c r="BM85" s="25" t="s">
        <v>626</v>
      </c>
    </row>
    <row r="86" s="1" customFormat="1" ht="16.5" customHeight="1">
      <c r="B86" s="48"/>
      <c r="C86" s="222" t="s">
        <v>92</v>
      </c>
      <c r="D86" s="222" t="s">
        <v>202</v>
      </c>
      <c r="E86" s="223" t="s">
        <v>627</v>
      </c>
      <c r="F86" s="224" t="s">
        <v>628</v>
      </c>
      <c r="G86" s="225" t="s">
        <v>625</v>
      </c>
      <c r="H86" s="313"/>
      <c r="I86" s="227"/>
      <c r="J86" s="228">
        <f>ROUND(I86*H86,2)</f>
        <v>0</v>
      </c>
      <c r="K86" s="224" t="s">
        <v>353</v>
      </c>
      <c r="L86" s="74"/>
      <c r="M86" s="229" t="s">
        <v>45</v>
      </c>
      <c r="N86" s="230" t="s">
        <v>57</v>
      </c>
      <c r="O86" s="49"/>
      <c r="P86" s="231">
        <f>O86*H86</f>
        <v>0</v>
      </c>
      <c r="Q86" s="231">
        <v>0</v>
      </c>
      <c r="R86" s="231">
        <f>Q86*H86</f>
        <v>0</v>
      </c>
      <c r="S86" s="231">
        <v>0</v>
      </c>
      <c r="T86" s="232">
        <f>S86*H86</f>
        <v>0</v>
      </c>
      <c r="AR86" s="25" t="s">
        <v>173</v>
      </c>
      <c r="AT86" s="25" t="s">
        <v>202</v>
      </c>
      <c r="AU86" s="25" t="s">
        <v>25</v>
      </c>
      <c r="AY86" s="25" t="s">
        <v>206</v>
      </c>
      <c r="BE86" s="233">
        <f>IF(N86="základní",J86,0)</f>
        <v>0</v>
      </c>
      <c r="BF86" s="233">
        <f>IF(N86="snížená",J86,0)</f>
        <v>0</v>
      </c>
      <c r="BG86" s="233">
        <f>IF(N86="zákl. přenesená",J86,0)</f>
        <v>0</v>
      </c>
      <c r="BH86" s="233">
        <f>IF(N86="sníž. přenesená",J86,0)</f>
        <v>0</v>
      </c>
      <c r="BI86" s="233">
        <f>IF(N86="nulová",J86,0)</f>
        <v>0</v>
      </c>
      <c r="BJ86" s="25" t="s">
        <v>173</v>
      </c>
      <c r="BK86" s="233">
        <f>ROUND(I86*H86,2)</f>
        <v>0</v>
      </c>
      <c r="BL86" s="25" t="s">
        <v>173</v>
      </c>
      <c r="BM86" s="25" t="s">
        <v>629</v>
      </c>
    </row>
    <row r="87" s="1" customFormat="1" ht="16.5" customHeight="1">
      <c r="B87" s="48"/>
      <c r="C87" s="222" t="s">
        <v>169</v>
      </c>
      <c r="D87" s="222" t="s">
        <v>202</v>
      </c>
      <c r="E87" s="223" t="s">
        <v>630</v>
      </c>
      <c r="F87" s="224" t="s">
        <v>631</v>
      </c>
      <c r="G87" s="225" t="s">
        <v>625</v>
      </c>
      <c r="H87" s="313"/>
      <c r="I87" s="227"/>
      <c r="J87" s="228">
        <f>ROUND(I87*H87,2)</f>
        <v>0</v>
      </c>
      <c r="K87" s="224" t="s">
        <v>205</v>
      </c>
      <c r="L87" s="74"/>
      <c r="M87" s="229" t="s">
        <v>45</v>
      </c>
      <c r="N87" s="230" t="s">
        <v>57</v>
      </c>
      <c r="O87" s="49"/>
      <c r="P87" s="231">
        <f>O87*H87</f>
        <v>0</v>
      </c>
      <c r="Q87" s="231">
        <v>0</v>
      </c>
      <c r="R87" s="231">
        <f>Q87*H87</f>
        <v>0</v>
      </c>
      <c r="S87" s="231">
        <v>0</v>
      </c>
      <c r="T87" s="232">
        <f>S87*H87</f>
        <v>0</v>
      </c>
      <c r="AR87" s="25" t="s">
        <v>173</v>
      </c>
      <c r="AT87" s="25" t="s">
        <v>202</v>
      </c>
      <c r="AU87" s="25" t="s">
        <v>25</v>
      </c>
      <c r="AY87" s="25" t="s">
        <v>206</v>
      </c>
      <c r="BE87" s="233">
        <f>IF(N87="základní",J87,0)</f>
        <v>0</v>
      </c>
      <c r="BF87" s="233">
        <f>IF(N87="snížená",J87,0)</f>
        <v>0</v>
      </c>
      <c r="BG87" s="233">
        <f>IF(N87="zákl. přenesená",J87,0)</f>
        <v>0</v>
      </c>
      <c r="BH87" s="233">
        <f>IF(N87="sníž. přenesená",J87,0)</f>
        <v>0</v>
      </c>
      <c r="BI87" s="233">
        <f>IF(N87="nulová",J87,0)</f>
        <v>0</v>
      </c>
      <c r="BJ87" s="25" t="s">
        <v>173</v>
      </c>
      <c r="BK87" s="233">
        <f>ROUND(I87*H87,2)</f>
        <v>0</v>
      </c>
      <c r="BL87" s="25" t="s">
        <v>173</v>
      </c>
      <c r="BM87" s="25" t="s">
        <v>632</v>
      </c>
    </row>
    <row r="88" s="1" customFormat="1" ht="16.5" customHeight="1">
      <c r="B88" s="48"/>
      <c r="C88" s="222" t="s">
        <v>173</v>
      </c>
      <c r="D88" s="222" t="s">
        <v>202</v>
      </c>
      <c r="E88" s="223" t="s">
        <v>633</v>
      </c>
      <c r="F88" s="224" t="s">
        <v>634</v>
      </c>
      <c r="G88" s="225" t="s">
        <v>625</v>
      </c>
      <c r="H88" s="313"/>
      <c r="I88" s="227"/>
      <c r="J88" s="228">
        <f>ROUND(I88*H88,2)</f>
        <v>0</v>
      </c>
      <c r="K88" s="224" t="s">
        <v>353</v>
      </c>
      <c r="L88" s="74"/>
      <c r="M88" s="229" t="s">
        <v>45</v>
      </c>
      <c r="N88" s="230" t="s">
        <v>57</v>
      </c>
      <c r="O88" s="49"/>
      <c r="P88" s="231">
        <f>O88*H88</f>
        <v>0</v>
      </c>
      <c r="Q88" s="231">
        <v>0</v>
      </c>
      <c r="R88" s="231">
        <f>Q88*H88</f>
        <v>0</v>
      </c>
      <c r="S88" s="231">
        <v>0</v>
      </c>
      <c r="T88" s="232">
        <f>S88*H88</f>
        <v>0</v>
      </c>
      <c r="AR88" s="25" t="s">
        <v>173</v>
      </c>
      <c r="AT88" s="25" t="s">
        <v>202</v>
      </c>
      <c r="AU88" s="25" t="s">
        <v>25</v>
      </c>
      <c r="AY88" s="25" t="s">
        <v>206</v>
      </c>
      <c r="BE88" s="233">
        <f>IF(N88="základní",J88,0)</f>
        <v>0</v>
      </c>
      <c r="BF88" s="233">
        <f>IF(N88="snížená",J88,0)</f>
        <v>0</v>
      </c>
      <c r="BG88" s="233">
        <f>IF(N88="zákl. přenesená",J88,0)</f>
        <v>0</v>
      </c>
      <c r="BH88" s="233">
        <f>IF(N88="sníž. přenesená",J88,0)</f>
        <v>0</v>
      </c>
      <c r="BI88" s="233">
        <f>IF(N88="nulová",J88,0)</f>
        <v>0</v>
      </c>
      <c r="BJ88" s="25" t="s">
        <v>173</v>
      </c>
      <c r="BK88" s="233">
        <f>ROUND(I88*H88,2)</f>
        <v>0</v>
      </c>
      <c r="BL88" s="25" t="s">
        <v>173</v>
      </c>
      <c r="BM88" s="25" t="s">
        <v>635</v>
      </c>
    </row>
    <row r="89" s="1" customFormat="1" ht="16.5" customHeight="1">
      <c r="B89" s="48"/>
      <c r="C89" s="222" t="s">
        <v>235</v>
      </c>
      <c r="D89" s="222" t="s">
        <v>202</v>
      </c>
      <c r="E89" s="223" t="s">
        <v>636</v>
      </c>
      <c r="F89" s="224" t="s">
        <v>637</v>
      </c>
      <c r="G89" s="225" t="s">
        <v>625</v>
      </c>
      <c r="H89" s="313"/>
      <c r="I89" s="227"/>
      <c r="J89" s="228">
        <f>ROUND(I89*H89,2)</f>
        <v>0</v>
      </c>
      <c r="K89" s="224" t="s">
        <v>353</v>
      </c>
      <c r="L89" s="74"/>
      <c r="M89" s="229" t="s">
        <v>45</v>
      </c>
      <c r="N89" s="230" t="s">
        <v>57</v>
      </c>
      <c r="O89" s="49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AR89" s="25" t="s">
        <v>173</v>
      </c>
      <c r="AT89" s="25" t="s">
        <v>202</v>
      </c>
      <c r="AU89" s="25" t="s">
        <v>25</v>
      </c>
      <c r="AY89" s="25" t="s">
        <v>206</v>
      </c>
      <c r="BE89" s="233">
        <f>IF(N89="základní",J89,0)</f>
        <v>0</v>
      </c>
      <c r="BF89" s="233">
        <f>IF(N89="snížená",J89,0)</f>
        <v>0</v>
      </c>
      <c r="BG89" s="233">
        <f>IF(N89="zákl. přenesená",J89,0)</f>
        <v>0</v>
      </c>
      <c r="BH89" s="233">
        <f>IF(N89="sníž. přenesená",J89,0)</f>
        <v>0</v>
      </c>
      <c r="BI89" s="233">
        <f>IF(N89="nulová",J89,0)</f>
        <v>0</v>
      </c>
      <c r="BJ89" s="25" t="s">
        <v>173</v>
      </c>
      <c r="BK89" s="233">
        <f>ROUND(I89*H89,2)</f>
        <v>0</v>
      </c>
      <c r="BL89" s="25" t="s">
        <v>173</v>
      </c>
      <c r="BM89" s="25" t="s">
        <v>638</v>
      </c>
    </row>
    <row r="90" s="1" customFormat="1">
      <c r="B90" s="48"/>
      <c r="C90" s="76"/>
      <c r="D90" s="234" t="s">
        <v>217</v>
      </c>
      <c r="E90" s="76"/>
      <c r="F90" s="235" t="s">
        <v>639</v>
      </c>
      <c r="G90" s="76"/>
      <c r="H90" s="76"/>
      <c r="I90" s="206"/>
      <c r="J90" s="76"/>
      <c r="K90" s="76"/>
      <c r="L90" s="74"/>
      <c r="M90" s="236"/>
      <c r="N90" s="49"/>
      <c r="O90" s="49"/>
      <c r="P90" s="49"/>
      <c r="Q90" s="49"/>
      <c r="R90" s="49"/>
      <c r="S90" s="49"/>
      <c r="T90" s="97"/>
      <c r="AT90" s="25" t="s">
        <v>217</v>
      </c>
      <c r="AU90" s="25" t="s">
        <v>25</v>
      </c>
    </row>
    <row r="91" s="1" customFormat="1" ht="16.5" customHeight="1">
      <c r="B91" s="48"/>
      <c r="C91" s="222" t="s">
        <v>171</v>
      </c>
      <c r="D91" s="222" t="s">
        <v>202</v>
      </c>
      <c r="E91" s="223" t="s">
        <v>640</v>
      </c>
      <c r="F91" s="224" t="s">
        <v>641</v>
      </c>
      <c r="G91" s="225" t="s">
        <v>625</v>
      </c>
      <c r="H91" s="313"/>
      <c r="I91" s="227"/>
      <c r="J91" s="228">
        <f>ROUND(I91*H91,2)</f>
        <v>0</v>
      </c>
      <c r="K91" s="224" t="s">
        <v>353</v>
      </c>
      <c r="L91" s="74"/>
      <c r="M91" s="229" t="s">
        <v>45</v>
      </c>
      <c r="N91" s="230" t="s">
        <v>57</v>
      </c>
      <c r="O91" s="49"/>
      <c r="P91" s="231">
        <f>O91*H91</f>
        <v>0</v>
      </c>
      <c r="Q91" s="231">
        <v>0</v>
      </c>
      <c r="R91" s="231">
        <f>Q91*H91</f>
        <v>0</v>
      </c>
      <c r="S91" s="231">
        <v>0</v>
      </c>
      <c r="T91" s="232">
        <f>S91*H91</f>
        <v>0</v>
      </c>
      <c r="AR91" s="25" t="s">
        <v>173</v>
      </c>
      <c r="AT91" s="25" t="s">
        <v>202</v>
      </c>
      <c r="AU91" s="25" t="s">
        <v>25</v>
      </c>
      <c r="AY91" s="25" t="s">
        <v>206</v>
      </c>
      <c r="BE91" s="233">
        <f>IF(N91="základní",J91,0)</f>
        <v>0</v>
      </c>
      <c r="BF91" s="233">
        <f>IF(N91="snížená",J91,0)</f>
        <v>0</v>
      </c>
      <c r="BG91" s="233">
        <f>IF(N91="zákl. přenesená",J91,0)</f>
        <v>0</v>
      </c>
      <c r="BH91" s="233">
        <f>IF(N91="sníž. přenesená",J91,0)</f>
        <v>0</v>
      </c>
      <c r="BI91" s="233">
        <f>IF(N91="nulová",J91,0)</f>
        <v>0</v>
      </c>
      <c r="BJ91" s="25" t="s">
        <v>173</v>
      </c>
      <c r="BK91" s="233">
        <f>ROUND(I91*H91,2)</f>
        <v>0</v>
      </c>
      <c r="BL91" s="25" t="s">
        <v>173</v>
      </c>
      <c r="BM91" s="25" t="s">
        <v>642</v>
      </c>
    </row>
    <row r="92" s="1" customFormat="1">
      <c r="B92" s="48"/>
      <c r="C92" s="76"/>
      <c r="D92" s="234" t="s">
        <v>217</v>
      </c>
      <c r="E92" s="76"/>
      <c r="F92" s="235" t="s">
        <v>643</v>
      </c>
      <c r="G92" s="76"/>
      <c r="H92" s="76"/>
      <c r="I92" s="206"/>
      <c r="J92" s="76"/>
      <c r="K92" s="76"/>
      <c r="L92" s="74"/>
      <c r="M92" s="236"/>
      <c r="N92" s="49"/>
      <c r="O92" s="49"/>
      <c r="P92" s="49"/>
      <c r="Q92" s="49"/>
      <c r="R92" s="49"/>
      <c r="S92" s="49"/>
      <c r="T92" s="97"/>
      <c r="AT92" s="25" t="s">
        <v>217</v>
      </c>
      <c r="AU92" s="25" t="s">
        <v>25</v>
      </c>
    </row>
    <row r="93" s="1" customFormat="1" ht="16.5" customHeight="1">
      <c r="B93" s="48"/>
      <c r="C93" s="222" t="s">
        <v>248</v>
      </c>
      <c r="D93" s="222" t="s">
        <v>202</v>
      </c>
      <c r="E93" s="223" t="s">
        <v>644</v>
      </c>
      <c r="F93" s="224" t="s">
        <v>645</v>
      </c>
      <c r="G93" s="225" t="s">
        <v>625</v>
      </c>
      <c r="H93" s="313"/>
      <c r="I93" s="227"/>
      <c r="J93" s="228">
        <f>ROUND(I93*H93,2)</f>
        <v>0</v>
      </c>
      <c r="K93" s="224" t="s">
        <v>353</v>
      </c>
      <c r="L93" s="74"/>
      <c r="M93" s="229" t="s">
        <v>45</v>
      </c>
      <c r="N93" s="230" t="s">
        <v>57</v>
      </c>
      <c r="O93" s="49"/>
      <c r="P93" s="231">
        <f>O93*H93</f>
        <v>0</v>
      </c>
      <c r="Q93" s="231">
        <v>0</v>
      </c>
      <c r="R93" s="231">
        <f>Q93*H93</f>
        <v>0</v>
      </c>
      <c r="S93" s="231">
        <v>0</v>
      </c>
      <c r="T93" s="232">
        <f>S93*H93</f>
        <v>0</v>
      </c>
      <c r="AR93" s="25" t="s">
        <v>173</v>
      </c>
      <c r="AT93" s="25" t="s">
        <v>202</v>
      </c>
      <c r="AU93" s="25" t="s">
        <v>25</v>
      </c>
      <c r="AY93" s="25" t="s">
        <v>206</v>
      </c>
      <c r="BE93" s="233">
        <f>IF(N93="základní",J93,0)</f>
        <v>0</v>
      </c>
      <c r="BF93" s="233">
        <f>IF(N93="snížená",J93,0)</f>
        <v>0</v>
      </c>
      <c r="BG93" s="233">
        <f>IF(N93="zákl. přenesená",J93,0)</f>
        <v>0</v>
      </c>
      <c r="BH93" s="233">
        <f>IF(N93="sníž. přenesená",J93,0)</f>
        <v>0</v>
      </c>
      <c r="BI93" s="233">
        <f>IF(N93="nulová",J93,0)</f>
        <v>0</v>
      </c>
      <c r="BJ93" s="25" t="s">
        <v>173</v>
      </c>
      <c r="BK93" s="233">
        <f>ROUND(I93*H93,2)</f>
        <v>0</v>
      </c>
      <c r="BL93" s="25" t="s">
        <v>173</v>
      </c>
      <c r="BM93" s="25" t="s">
        <v>646</v>
      </c>
    </row>
    <row r="94" s="1" customFormat="1" ht="16.5" customHeight="1">
      <c r="B94" s="48"/>
      <c r="C94" s="222" t="s">
        <v>179</v>
      </c>
      <c r="D94" s="222" t="s">
        <v>202</v>
      </c>
      <c r="E94" s="223" t="s">
        <v>647</v>
      </c>
      <c r="F94" s="224" t="s">
        <v>648</v>
      </c>
      <c r="G94" s="225" t="s">
        <v>625</v>
      </c>
      <c r="H94" s="313"/>
      <c r="I94" s="227"/>
      <c r="J94" s="228">
        <f>ROUND(I94*H94,2)</f>
        <v>0</v>
      </c>
      <c r="K94" s="224" t="s">
        <v>205</v>
      </c>
      <c r="L94" s="74"/>
      <c r="M94" s="229" t="s">
        <v>45</v>
      </c>
      <c r="N94" s="230" t="s">
        <v>57</v>
      </c>
      <c r="O94" s="49"/>
      <c r="P94" s="231">
        <f>O94*H94</f>
        <v>0</v>
      </c>
      <c r="Q94" s="231">
        <v>0</v>
      </c>
      <c r="R94" s="231">
        <f>Q94*H94</f>
        <v>0</v>
      </c>
      <c r="S94" s="231">
        <v>0</v>
      </c>
      <c r="T94" s="232">
        <f>S94*H94</f>
        <v>0</v>
      </c>
      <c r="AR94" s="25" t="s">
        <v>173</v>
      </c>
      <c r="AT94" s="25" t="s">
        <v>202</v>
      </c>
      <c r="AU94" s="25" t="s">
        <v>25</v>
      </c>
      <c r="AY94" s="25" t="s">
        <v>206</v>
      </c>
      <c r="BE94" s="233">
        <f>IF(N94="základní",J94,0)</f>
        <v>0</v>
      </c>
      <c r="BF94" s="233">
        <f>IF(N94="snížená",J94,0)</f>
        <v>0</v>
      </c>
      <c r="BG94" s="233">
        <f>IF(N94="zákl. přenesená",J94,0)</f>
        <v>0</v>
      </c>
      <c r="BH94" s="233">
        <f>IF(N94="sníž. přenesená",J94,0)</f>
        <v>0</v>
      </c>
      <c r="BI94" s="233">
        <f>IF(N94="nulová",J94,0)</f>
        <v>0</v>
      </c>
      <c r="BJ94" s="25" t="s">
        <v>173</v>
      </c>
      <c r="BK94" s="233">
        <f>ROUND(I94*H94,2)</f>
        <v>0</v>
      </c>
      <c r="BL94" s="25" t="s">
        <v>173</v>
      </c>
      <c r="BM94" s="25" t="s">
        <v>649</v>
      </c>
    </row>
    <row r="95" s="1" customFormat="1" ht="16.5" customHeight="1">
      <c r="B95" s="48"/>
      <c r="C95" s="222" t="s">
        <v>259</v>
      </c>
      <c r="D95" s="222" t="s">
        <v>202</v>
      </c>
      <c r="E95" s="223" t="s">
        <v>650</v>
      </c>
      <c r="F95" s="224" t="s">
        <v>651</v>
      </c>
      <c r="G95" s="225" t="s">
        <v>134</v>
      </c>
      <c r="H95" s="226">
        <v>695</v>
      </c>
      <c r="I95" s="227"/>
      <c r="J95" s="228">
        <f>ROUND(I95*H95,2)</f>
        <v>0</v>
      </c>
      <c r="K95" s="224" t="s">
        <v>45</v>
      </c>
      <c r="L95" s="74"/>
      <c r="M95" s="229" t="s">
        <v>45</v>
      </c>
      <c r="N95" s="230" t="s">
        <v>57</v>
      </c>
      <c r="O95" s="49"/>
      <c r="P95" s="231">
        <f>O95*H95</f>
        <v>0</v>
      </c>
      <c r="Q95" s="231">
        <v>0</v>
      </c>
      <c r="R95" s="231">
        <f>Q95*H95</f>
        <v>0</v>
      </c>
      <c r="S95" s="231">
        <v>0</v>
      </c>
      <c r="T95" s="232">
        <f>S95*H95</f>
        <v>0</v>
      </c>
      <c r="AR95" s="25" t="s">
        <v>173</v>
      </c>
      <c r="AT95" s="25" t="s">
        <v>202</v>
      </c>
      <c r="AU95" s="25" t="s">
        <v>25</v>
      </c>
      <c r="AY95" s="25" t="s">
        <v>206</v>
      </c>
      <c r="BE95" s="233">
        <f>IF(N95="základní",J95,0)</f>
        <v>0</v>
      </c>
      <c r="BF95" s="233">
        <f>IF(N95="snížená",J95,0)</f>
        <v>0</v>
      </c>
      <c r="BG95" s="233">
        <f>IF(N95="zákl. přenesená",J95,0)</f>
        <v>0</v>
      </c>
      <c r="BH95" s="233">
        <f>IF(N95="sníž. přenesená",J95,0)</f>
        <v>0</v>
      </c>
      <c r="BI95" s="233">
        <f>IF(N95="nulová",J95,0)</f>
        <v>0</v>
      </c>
      <c r="BJ95" s="25" t="s">
        <v>173</v>
      </c>
      <c r="BK95" s="233">
        <f>ROUND(I95*H95,2)</f>
        <v>0</v>
      </c>
      <c r="BL95" s="25" t="s">
        <v>173</v>
      </c>
      <c r="BM95" s="25" t="s">
        <v>652</v>
      </c>
    </row>
    <row r="96" s="11" customFormat="1">
      <c r="B96" s="237"/>
      <c r="C96" s="238"/>
      <c r="D96" s="234" t="s">
        <v>210</v>
      </c>
      <c r="E96" s="239" t="s">
        <v>45</v>
      </c>
      <c r="F96" s="240" t="s">
        <v>653</v>
      </c>
      <c r="G96" s="238"/>
      <c r="H96" s="241">
        <v>695</v>
      </c>
      <c r="I96" s="242"/>
      <c r="J96" s="238"/>
      <c r="K96" s="238"/>
      <c r="L96" s="243"/>
      <c r="M96" s="306"/>
      <c r="N96" s="307"/>
      <c r="O96" s="307"/>
      <c r="P96" s="307"/>
      <c r="Q96" s="307"/>
      <c r="R96" s="307"/>
      <c r="S96" s="307"/>
      <c r="T96" s="308"/>
      <c r="AT96" s="247" t="s">
        <v>210</v>
      </c>
      <c r="AU96" s="247" t="s">
        <v>25</v>
      </c>
      <c r="AV96" s="11" t="s">
        <v>92</v>
      </c>
      <c r="AW96" s="11" t="s">
        <v>47</v>
      </c>
      <c r="AX96" s="11" t="s">
        <v>25</v>
      </c>
      <c r="AY96" s="247" t="s">
        <v>206</v>
      </c>
    </row>
    <row r="97" s="1" customFormat="1" ht="6.96" customHeight="1">
      <c r="B97" s="69"/>
      <c r="C97" s="70"/>
      <c r="D97" s="70"/>
      <c r="E97" s="70"/>
      <c r="F97" s="70"/>
      <c r="G97" s="70"/>
      <c r="H97" s="70"/>
      <c r="I97" s="181"/>
      <c r="J97" s="70"/>
      <c r="K97" s="70"/>
      <c r="L97" s="74"/>
    </row>
  </sheetData>
  <sheetProtection sheet="1" autoFilter="0" formatColumns="0" formatRows="0" objects="1" scenarios="1" spinCount="100000" saltValue="nNq+atDDz8+ZgxjkCorbsZH2pCG8qwQJMnpJGKlUCpt4Ft3q0kPW5lPcfNxfqbHV0lmPSb74k1maT1dAemNbsg==" hashValue="7D8iRWLYizVGMRu++nQ2mpLI/LWs0HKeL/oLx1f9yI8m0z0w5AyH/QhusvN152J53rYw7i+sTVQd6f04nJ6ZvQ==" algorithmName="SHA-512" password="CC35"/>
  <autoFilter ref="C82:K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1:H71"/>
    <mergeCell ref="E73:H73"/>
    <mergeCell ref="E75:H75"/>
    <mergeCell ref="G1:H1"/>
    <mergeCell ref="L2:V2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314" customWidth="1"/>
    <col min="2" max="2" width="1.664063" style="314" customWidth="1"/>
    <col min="3" max="4" width="5" style="314" customWidth="1"/>
    <col min="5" max="5" width="11.67" style="314" customWidth="1"/>
    <col min="6" max="6" width="9.17" style="314" customWidth="1"/>
    <col min="7" max="7" width="5" style="314" customWidth="1"/>
    <col min="8" max="8" width="77.83" style="314" customWidth="1"/>
    <col min="9" max="10" width="20" style="314" customWidth="1"/>
    <col min="11" max="11" width="1.664063" style="314" customWidth="1"/>
  </cols>
  <sheetData>
    <row r="1" ht="37.5" customHeight="1"/>
    <row r="2" ht="7.5" customHeight="1">
      <c r="B2" s="315"/>
      <c r="C2" s="316"/>
      <c r="D2" s="316"/>
      <c r="E2" s="316"/>
      <c r="F2" s="316"/>
      <c r="G2" s="316"/>
      <c r="H2" s="316"/>
      <c r="I2" s="316"/>
      <c r="J2" s="316"/>
      <c r="K2" s="317"/>
    </row>
    <row r="3" s="16" customFormat="1" ht="45" customHeight="1">
      <c r="B3" s="318"/>
      <c r="C3" s="319" t="s">
        <v>654</v>
      </c>
      <c r="D3" s="319"/>
      <c r="E3" s="319"/>
      <c r="F3" s="319"/>
      <c r="G3" s="319"/>
      <c r="H3" s="319"/>
      <c r="I3" s="319"/>
      <c r="J3" s="319"/>
      <c r="K3" s="320"/>
    </row>
    <row r="4" ht="25.5" customHeight="1">
      <c r="B4" s="321"/>
      <c r="C4" s="322" t="s">
        <v>655</v>
      </c>
      <c r="D4" s="322"/>
      <c r="E4" s="322"/>
      <c r="F4" s="322"/>
      <c r="G4" s="322"/>
      <c r="H4" s="322"/>
      <c r="I4" s="322"/>
      <c r="J4" s="322"/>
      <c r="K4" s="323"/>
    </row>
    <row r="5" ht="5.25" customHeight="1">
      <c r="B5" s="321"/>
      <c r="C5" s="324"/>
      <c r="D5" s="324"/>
      <c r="E5" s="324"/>
      <c r="F5" s="324"/>
      <c r="G5" s="324"/>
      <c r="H5" s="324"/>
      <c r="I5" s="324"/>
      <c r="J5" s="324"/>
      <c r="K5" s="323"/>
    </row>
    <row r="6" ht="15" customHeight="1">
      <c r="B6" s="321"/>
      <c r="C6" s="325" t="s">
        <v>656</v>
      </c>
      <c r="D6" s="325"/>
      <c r="E6" s="325"/>
      <c r="F6" s="325"/>
      <c r="G6" s="325"/>
      <c r="H6" s="325"/>
      <c r="I6" s="325"/>
      <c r="J6" s="325"/>
      <c r="K6" s="323"/>
    </row>
    <row r="7" ht="15" customHeight="1">
      <c r="B7" s="326"/>
      <c r="C7" s="325" t="s">
        <v>657</v>
      </c>
      <c r="D7" s="325"/>
      <c r="E7" s="325"/>
      <c r="F7" s="325"/>
      <c r="G7" s="325"/>
      <c r="H7" s="325"/>
      <c r="I7" s="325"/>
      <c r="J7" s="325"/>
      <c r="K7" s="323"/>
    </row>
    <row r="8" ht="12.75" customHeight="1">
      <c r="B8" s="326"/>
      <c r="C8" s="325"/>
      <c r="D8" s="325"/>
      <c r="E8" s="325"/>
      <c r="F8" s="325"/>
      <c r="G8" s="325"/>
      <c r="H8" s="325"/>
      <c r="I8" s="325"/>
      <c r="J8" s="325"/>
      <c r="K8" s="323"/>
    </row>
    <row r="9" ht="15" customHeight="1">
      <c r="B9" s="326"/>
      <c r="C9" s="325" t="s">
        <v>658</v>
      </c>
      <c r="D9" s="325"/>
      <c r="E9" s="325"/>
      <c r="F9" s="325"/>
      <c r="G9" s="325"/>
      <c r="H9" s="325"/>
      <c r="I9" s="325"/>
      <c r="J9" s="325"/>
      <c r="K9" s="323"/>
    </row>
    <row r="10" ht="15" customHeight="1">
      <c r="B10" s="326"/>
      <c r="C10" s="325"/>
      <c r="D10" s="325" t="s">
        <v>659</v>
      </c>
      <c r="E10" s="325"/>
      <c r="F10" s="325"/>
      <c r="G10" s="325"/>
      <c r="H10" s="325"/>
      <c r="I10" s="325"/>
      <c r="J10" s="325"/>
      <c r="K10" s="323"/>
    </row>
    <row r="11" ht="15" customHeight="1">
      <c r="B11" s="326"/>
      <c r="C11" s="327"/>
      <c r="D11" s="325" t="s">
        <v>660</v>
      </c>
      <c r="E11" s="325"/>
      <c r="F11" s="325"/>
      <c r="G11" s="325"/>
      <c r="H11" s="325"/>
      <c r="I11" s="325"/>
      <c r="J11" s="325"/>
      <c r="K11" s="323"/>
    </row>
    <row r="12" ht="12.75" customHeight="1">
      <c r="B12" s="326"/>
      <c r="C12" s="327"/>
      <c r="D12" s="327"/>
      <c r="E12" s="327"/>
      <c r="F12" s="327"/>
      <c r="G12" s="327"/>
      <c r="H12" s="327"/>
      <c r="I12" s="327"/>
      <c r="J12" s="327"/>
      <c r="K12" s="323"/>
    </row>
    <row r="13" ht="15" customHeight="1">
      <c r="B13" s="326"/>
      <c r="C13" s="327"/>
      <c r="D13" s="325" t="s">
        <v>661</v>
      </c>
      <c r="E13" s="325"/>
      <c r="F13" s="325"/>
      <c r="G13" s="325"/>
      <c r="H13" s="325"/>
      <c r="I13" s="325"/>
      <c r="J13" s="325"/>
      <c r="K13" s="323"/>
    </row>
    <row r="14" ht="15" customHeight="1">
      <c r="B14" s="326"/>
      <c r="C14" s="327"/>
      <c r="D14" s="325" t="s">
        <v>662</v>
      </c>
      <c r="E14" s="325"/>
      <c r="F14" s="325"/>
      <c r="G14" s="325"/>
      <c r="H14" s="325"/>
      <c r="I14" s="325"/>
      <c r="J14" s="325"/>
      <c r="K14" s="323"/>
    </row>
    <row r="15" ht="15" customHeight="1">
      <c r="B15" s="326"/>
      <c r="C15" s="327"/>
      <c r="D15" s="325" t="s">
        <v>663</v>
      </c>
      <c r="E15" s="325"/>
      <c r="F15" s="325"/>
      <c r="G15" s="325"/>
      <c r="H15" s="325"/>
      <c r="I15" s="325"/>
      <c r="J15" s="325"/>
      <c r="K15" s="323"/>
    </row>
    <row r="16" ht="15" customHeight="1">
      <c r="B16" s="326"/>
      <c r="C16" s="327"/>
      <c r="D16" s="327"/>
      <c r="E16" s="328" t="s">
        <v>90</v>
      </c>
      <c r="F16" s="325" t="s">
        <v>664</v>
      </c>
      <c r="G16" s="325"/>
      <c r="H16" s="325"/>
      <c r="I16" s="325"/>
      <c r="J16" s="325"/>
      <c r="K16" s="323"/>
    </row>
    <row r="17" ht="15" customHeight="1">
      <c r="B17" s="326"/>
      <c r="C17" s="327"/>
      <c r="D17" s="327"/>
      <c r="E17" s="328" t="s">
        <v>665</v>
      </c>
      <c r="F17" s="325" t="s">
        <v>666</v>
      </c>
      <c r="G17" s="325"/>
      <c r="H17" s="325"/>
      <c r="I17" s="325"/>
      <c r="J17" s="325"/>
      <c r="K17" s="323"/>
    </row>
    <row r="18" ht="15" customHeight="1">
      <c r="B18" s="326"/>
      <c r="C18" s="327"/>
      <c r="D18" s="327"/>
      <c r="E18" s="328" t="s">
        <v>667</v>
      </c>
      <c r="F18" s="325" t="s">
        <v>668</v>
      </c>
      <c r="G18" s="325"/>
      <c r="H18" s="325"/>
      <c r="I18" s="325"/>
      <c r="J18" s="325"/>
      <c r="K18" s="323"/>
    </row>
    <row r="19" ht="15" customHeight="1">
      <c r="B19" s="326"/>
      <c r="C19" s="327"/>
      <c r="D19" s="327"/>
      <c r="E19" s="328" t="s">
        <v>669</v>
      </c>
      <c r="F19" s="325" t="s">
        <v>670</v>
      </c>
      <c r="G19" s="325"/>
      <c r="H19" s="325"/>
      <c r="I19" s="325"/>
      <c r="J19" s="325"/>
      <c r="K19" s="323"/>
    </row>
    <row r="20" ht="15" customHeight="1">
      <c r="B20" s="326"/>
      <c r="C20" s="327"/>
      <c r="D20" s="327"/>
      <c r="E20" s="328" t="s">
        <v>478</v>
      </c>
      <c r="F20" s="325" t="s">
        <v>479</v>
      </c>
      <c r="G20" s="325"/>
      <c r="H20" s="325"/>
      <c r="I20" s="325"/>
      <c r="J20" s="325"/>
      <c r="K20" s="323"/>
    </row>
    <row r="21" ht="15" customHeight="1">
      <c r="B21" s="326"/>
      <c r="C21" s="327"/>
      <c r="D21" s="327"/>
      <c r="E21" s="328" t="s">
        <v>96</v>
      </c>
      <c r="F21" s="325" t="s">
        <v>671</v>
      </c>
      <c r="G21" s="325"/>
      <c r="H21" s="325"/>
      <c r="I21" s="325"/>
      <c r="J21" s="325"/>
      <c r="K21" s="323"/>
    </row>
    <row r="22" ht="12.75" customHeight="1">
      <c r="B22" s="326"/>
      <c r="C22" s="327"/>
      <c r="D22" s="327"/>
      <c r="E22" s="327"/>
      <c r="F22" s="327"/>
      <c r="G22" s="327"/>
      <c r="H22" s="327"/>
      <c r="I22" s="327"/>
      <c r="J22" s="327"/>
      <c r="K22" s="323"/>
    </row>
    <row r="23" ht="15" customHeight="1">
      <c r="B23" s="326"/>
      <c r="C23" s="325" t="s">
        <v>672</v>
      </c>
      <c r="D23" s="325"/>
      <c r="E23" s="325"/>
      <c r="F23" s="325"/>
      <c r="G23" s="325"/>
      <c r="H23" s="325"/>
      <c r="I23" s="325"/>
      <c r="J23" s="325"/>
      <c r="K23" s="323"/>
    </row>
    <row r="24" ht="15" customHeight="1">
      <c r="B24" s="326"/>
      <c r="C24" s="325" t="s">
        <v>673</v>
      </c>
      <c r="D24" s="325"/>
      <c r="E24" s="325"/>
      <c r="F24" s="325"/>
      <c r="G24" s="325"/>
      <c r="H24" s="325"/>
      <c r="I24" s="325"/>
      <c r="J24" s="325"/>
      <c r="K24" s="323"/>
    </row>
    <row r="25" ht="15" customHeight="1">
      <c r="B25" s="326"/>
      <c r="C25" s="325"/>
      <c r="D25" s="325" t="s">
        <v>674</v>
      </c>
      <c r="E25" s="325"/>
      <c r="F25" s="325"/>
      <c r="G25" s="325"/>
      <c r="H25" s="325"/>
      <c r="I25" s="325"/>
      <c r="J25" s="325"/>
      <c r="K25" s="323"/>
    </row>
    <row r="26" ht="15" customHeight="1">
      <c r="B26" s="326"/>
      <c r="C26" s="327"/>
      <c r="D26" s="325" t="s">
        <v>675</v>
      </c>
      <c r="E26" s="325"/>
      <c r="F26" s="325"/>
      <c r="G26" s="325"/>
      <c r="H26" s="325"/>
      <c r="I26" s="325"/>
      <c r="J26" s="325"/>
      <c r="K26" s="323"/>
    </row>
    <row r="27" ht="12.75" customHeight="1">
      <c r="B27" s="326"/>
      <c r="C27" s="327"/>
      <c r="D27" s="327"/>
      <c r="E27" s="327"/>
      <c r="F27" s="327"/>
      <c r="G27" s="327"/>
      <c r="H27" s="327"/>
      <c r="I27" s="327"/>
      <c r="J27" s="327"/>
      <c r="K27" s="323"/>
    </row>
    <row r="28" ht="15" customHeight="1">
      <c r="B28" s="326"/>
      <c r="C28" s="327"/>
      <c r="D28" s="325" t="s">
        <v>676</v>
      </c>
      <c r="E28" s="325"/>
      <c r="F28" s="325"/>
      <c r="G28" s="325"/>
      <c r="H28" s="325"/>
      <c r="I28" s="325"/>
      <c r="J28" s="325"/>
      <c r="K28" s="323"/>
    </row>
    <row r="29" ht="15" customHeight="1">
      <c r="B29" s="326"/>
      <c r="C29" s="327"/>
      <c r="D29" s="325" t="s">
        <v>677</v>
      </c>
      <c r="E29" s="325"/>
      <c r="F29" s="325"/>
      <c r="G29" s="325"/>
      <c r="H29" s="325"/>
      <c r="I29" s="325"/>
      <c r="J29" s="325"/>
      <c r="K29" s="323"/>
    </row>
    <row r="30" ht="12.75" customHeight="1">
      <c r="B30" s="326"/>
      <c r="C30" s="327"/>
      <c r="D30" s="327"/>
      <c r="E30" s="327"/>
      <c r="F30" s="327"/>
      <c r="G30" s="327"/>
      <c r="H30" s="327"/>
      <c r="I30" s="327"/>
      <c r="J30" s="327"/>
      <c r="K30" s="323"/>
    </row>
    <row r="31" ht="15" customHeight="1">
      <c r="B31" s="326"/>
      <c r="C31" s="327"/>
      <c r="D31" s="325" t="s">
        <v>678</v>
      </c>
      <c r="E31" s="325"/>
      <c r="F31" s="325"/>
      <c r="G31" s="325"/>
      <c r="H31" s="325"/>
      <c r="I31" s="325"/>
      <c r="J31" s="325"/>
      <c r="K31" s="323"/>
    </row>
    <row r="32" ht="15" customHeight="1">
      <c r="B32" s="326"/>
      <c r="C32" s="327"/>
      <c r="D32" s="325" t="s">
        <v>679</v>
      </c>
      <c r="E32" s="325"/>
      <c r="F32" s="325"/>
      <c r="G32" s="325"/>
      <c r="H32" s="325"/>
      <c r="I32" s="325"/>
      <c r="J32" s="325"/>
      <c r="K32" s="323"/>
    </row>
    <row r="33" ht="15" customHeight="1">
      <c r="B33" s="326"/>
      <c r="C33" s="327"/>
      <c r="D33" s="325" t="s">
        <v>680</v>
      </c>
      <c r="E33" s="325"/>
      <c r="F33" s="325"/>
      <c r="G33" s="325"/>
      <c r="H33" s="325"/>
      <c r="I33" s="325"/>
      <c r="J33" s="325"/>
      <c r="K33" s="323"/>
    </row>
    <row r="34" ht="15" customHeight="1">
      <c r="B34" s="326"/>
      <c r="C34" s="327"/>
      <c r="D34" s="325"/>
      <c r="E34" s="329" t="s">
        <v>189</v>
      </c>
      <c r="F34" s="325"/>
      <c r="G34" s="325" t="s">
        <v>681</v>
      </c>
      <c r="H34" s="325"/>
      <c r="I34" s="325"/>
      <c r="J34" s="325"/>
      <c r="K34" s="323"/>
    </row>
    <row r="35" ht="30.75" customHeight="1">
      <c r="B35" s="326"/>
      <c r="C35" s="327"/>
      <c r="D35" s="325"/>
      <c r="E35" s="329" t="s">
        <v>682</v>
      </c>
      <c r="F35" s="325"/>
      <c r="G35" s="325" t="s">
        <v>683</v>
      </c>
      <c r="H35" s="325"/>
      <c r="I35" s="325"/>
      <c r="J35" s="325"/>
      <c r="K35" s="323"/>
    </row>
    <row r="36" ht="15" customHeight="1">
      <c r="B36" s="326"/>
      <c r="C36" s="327"/>
      <c r="D36" s="325"/>
      <c r="E36" s="329" t="s">
        <v>65</v>
      </c>
      <c r="F36" s="325"/>
      <c r="G36" s="325" t="s">
        <v>684</v>
      </c>
      <c r="H36" s="325"/>
      <c r="I36" s="325"/>
      <c r="J36" s="325"/>
      <c r="K36" s="323"/>
    </row>
    <row r="37" ht="15" customHeight="1">
      <c r="B37" s="326"/>
      <c r="C37" s="327"/>
      <c r="D37" s="325"/>
      <c r="E37" s="329" t="s">
        <v>190</v>
      </c>
      <c r="F37" s="325"/>
      <c r="G37" s="325" t="s">
        <v>685</v>
      </c>
      <c r="H37" s="325"/>
      <c r="I37" s="325"/>
      <c r="J37" s="325"/>
      <c r="K37" s="323"/>
    </row>
    <row r="38" ht="15" customHeight="1">
      <c r="B38" s="326"/>
      <c r="C38" s="327"/>
      <c r="D38" s="325"/>
      <c r="E38" s="329" t="s">
        <v>191</v>
      </c>
      <c r="F38" s="325"/>
      <c r="G38" s="325" t="s">
        <v>686</v>
      </c>
      <c r="H38" s="325"/>
      <c r="I38" s="325"/>
      <c r="J38" s="325"/>
      <c r="K38" s="323"/>
    </row>
    <row r="39" ht="15" customHeight="1">
      <c r="B39" s="326"/>
      <c r="C39" s="327"/>
      <c r="D39" s="325"/>
      <c r="E39" s="329" t="s">
        <v>192</v>
      </c>
      <c r="F39" s="325"/>
      <c r="G39" s="325" t="s">
        <v>687</v>
      </c>
      <c r="H39" s="325"/>
      <c r="I39" s="325"/>
      <c r="J39" s="325"/>
      <c r="K39" s="323"/>
    </row>
    <row r="40" ht="15" customHeight="1">
      <c r="B40" s="326"/>
      <c r="C40" s="327"/>
      <c r="D40" s="325"/>
      <c r="E40" s="329" t="s">
        <v>688</v>
      </c>
      <c r="F40" s="325"/>
      <c r="G40" s="325" t="s">
        <v>689</v>
      </c>
      <c r="H40" s="325"/>
      <c r="I40" s="325"/>
      <c r="J40" s="325"/>
      <c r="K40" s="323"/>
    </row>
    <row r="41" ht="15" customHeight="1">
      <c r="B41" s="326"/>
      <c r="C41" s="327"/>
      <c r="D41" s="325"/>
      <c r="E41" s="329"/>
      <c r="F41" s="325"/>
      <c r="G41" s="325" t="s">
        <v>690</v>
      </c>
      <c r="H41" s="325"/>
      <c r="I41" s="325"/>
      <c r="J41" s="325"/>
      <c r="K41" s="323"/>
    </row>
    <row r="42" ht="15" customHeight="1">
      <c r="B42" s="326"/>
      <c r="C42" s="327"/>
      <c r="D42" s="325"/>
      <c r="E42" s="329" t="s">
        <v>691</v>
      </c>
      <c r="F42" s="325"/>
      <c r="G42" s="325" t="s">
        <v>692</v>
      </c>
      <c r="H42" s="325"/>
      <c r="I42" s="325"/>
      <c r="J42" s="325"/>
      <c r="K42" s="323"/>
    </row>
    <row r="43" ht="15" customHeight="1">
      <c r="B43" s="326"/>
      <c r="C43" s="327"/>
      <c r="D43" s="325"/>
      <c r="E43" s="329" t="s">
        <v>194</v>
      </c>
      <c r="F43" s="325"/>
      <c r="G43" s="325" t="s">
        <v>693</v>
      </c>
      <c r="H43" s="325"/>
      <c r="I43" s="325"/>
      <c r="J43" s="325"/>
      <c r="K43" s="323"/>
    </row>
    <row r="44" ht="12.75" customHeight="1">
      <c r="B44" s="326"/>
      <c r="C44" s="327"/>
      <c r="D44" s="325"/>
      <c r="E44" s="325"/>
      <c r="F44" s="325"/>
      <c r="G44" s="325"/>
      <c r="H44" s="325"/>
      <c r="I44" s="325"/>
      <c r="J44" s="325"/>
      <c r="K44" s="323"/>
    </row>
    <row r="45" ht="15" customHeight="1">
      <c r="B45" s="326"/>
      <c r="C45" s="327"/>
      <c r="D45" s="325" t="s">
        <v>694</v>
      </c>
      <c r="E45" s="325"/>
      <c r="F45" s="325"/>
      <c r="G45" s="325"/>
      <c r="H45" s="325"/>
      <c r="I45" s="325"/>
      <c r="J45" s="325"/>
      <c r="K45" s="323"/>
    </row>
    <row r="46" ht="15" customHeight="1">
      <c r="B46" s="326"/>
      <c r="C46" s="327"/>
      <c r="D46" s="327"/>
      <c r="E46" s="325" t="s">
        <v>695</v>
      </c>
      <c r="F46" s="325"/>
      <c r="G46" s="325"/>
      <c r="H46" s="325"/>
      <c r="I46" s="325"/>
      <c r="J46" s="325"/>
      <c r="K46" s="323"/>
    </row>
    <row r="47" ht="15" customHeight="1">
      <c r="B47" s="326"/>
      <c r="C47" s="327"/>
      <c r="D47" s="327"/>
      <c r="E47" s="325" t="s">
        <v>696</v>
      </c>
      <c r="F47" s="325"/>
      <c r="G47" s="325"/>
      <c r="H47" s="325"/>
      <c r="I47" s="325"/>
      <c r="J47" s="325"/>
      <c r="K47" s="323"/>
    </row>
    <row r="48" ht="15" customHeight="1">
      <c r="B48" s="326"/>
      <c r="C48" s="327"/>
      <c r="D48" s="327"/>
      <c r="E48" s="325" t="s">
        <v>697</v>
      </c>
      <c r="F48" s="325"/>
      <c r="G48" s="325"/>
      <c r="H48" s="325"/>
      <c r="I48" s="325"/>
      <c r="J48" s="325"/>
      <c r="K48" s="323"/>
    </row>
    <row r="49" ht="15" customHeight="1">
      <c r="B49" s="326"/>
      <c r="C49" s="327"/>
      <c r="D49" s="325" t="s">
        <v>698</v>
      </c>
      <c r="E49" s="325"/>
      <c r="F49" s="325"/>
      <c r="G49" s="325"/>
      <c r="H49" s="325"/>
      <c r="I49" s="325"/>
      <c r="J49" s="325"/>
      <c r="K49" s="323"/>
    </row>
    <row r="50" ht="25.5" customHeight="1">
      <c r="B50" s="321"/>
      <c r="C50" s="322" t="s">
        <v>699</v>
      </c>
      <c r="D50" s="322"/>
      <c r="E50" s="322"/>
      <c r="F50" s="322"/>
      <c r="G50" s="322"/>
      <c r="H50" s="322"/>
      <c r="I50" s="322"/>
      <c r="J50" s="322"/>
      <c r="K50" s="323"/>
    </row>
    <row r="51" ht="5.25" customHeight="1">
      <c r="B51" s="321"/>
      <c r="C51" s="324"/>
      <c r="D51" s="324"/>
      <c r="E51" s="324"/>
      <c r="F51" s="324"/>
      <c r="G51" s="324"/>
      <c r="H51" s="324"/>
      <c r="I51" s="324"/>
      <c r="J51" s="324"/>
      <c r="K51" s="323"/>
    </row>
    <row r="52" ht="15" customHeight="1">
      <c r="B52" s="321"/>
      <c r="C52" s="325" t="s">
        <v>700</v>
      </c>
      <c r="D52" s="325"/>
      <c r="E52" s="325"/>
      <c r="F52" s="325"/>
      <c r="G52" s="325"/>
      <c r="H52" s="325"/>
      <c r="I52" s="325"/>
      <c r="J52" s="325"/>
      <c r="K52" s="323"/>
    </row>
    <row r="53" ht="15" customHeight="1">
      <c r="B53" s="321"/>
      <c r="C53" s="325" t="s">
        <v>701</v>
      </c>
      <c r="D53" s="325"/>
      <c r="E53" s="325"/>
      <c r="F53" s="325"/>
      <c r="G53" s="325"/>
      <c r="H53" s="325"/>
      <c r="I53" s="325"/>
      <c r="J53" s="325"/>
      <c r="K53" s="323"/>
    </row>
    <row r="54" ht="12.75" customHeight="1">
      <c r="B54" s="321"/>
      <c r="C54" s="325"/>
      <c r="D54" s="325"/>
      <c r="E54" s="325"/>
      <c r="F54" s="325"/>
      <c r="G54" s="325"/>
      <c r="H54" s="325"/>
      <c r="I54" s="325"/>
      <c r="J54" s="325"/>
      <c r="K54" s="323"/>
    </row>
    <row r="55" ht="15" customHeight="1">
      <c r="B55" s="321"/>
      <c r="C55" s="325" t="s">
        <v>702</v>
      </c>
      <c r="D55" s="325"/>
      <c r="E55" s="325"/>
      <c r="F55" s="325"/>
      <c r="G55" s="325"/>
      <c r="H55" s="325"/>
      <c r="I55" s="325"/>
      <c r="J55" s="325"/>
      <c r="K55" s="323"/>
    </row>
    <row r="56" ht="15" customHeight="1">
      <c r="B56" s="321"/>
      <c r="C56" s="327"/>
      <c r="D56" s="325" t="s">
        <v>703</v>
      </c>
      <c r="E56" s="325"/>
      <c r="F56" s="325"/>
      <c r="G56" s="325"/>
      <c r="H56" s="325"/>
      <c r="I56" s="325"/>
      <c r="J56" s="325"/>
      <c r="K56" s="323"/>
    </row>
    <row r="57" ht="15" customHeight="1">
      <c r="B57" s="321"/>
      <c r="C57" s="327"/>
      <c r="D57" s="325" t="s">
        <v>704</v>
      </c>
      <c r="E57" s="325"/>
      <c r="F57" s="325"/>
      <c r="G57" s="325"/>
      <c r="H57" s="325"/>
      <c r="I57" s="325"/>
      <c r="J57" s="325"/>
      <c r="K57" s="323"/>
    </row>
    <row r="58" ht="15" customHeight="1">
      <c r="B58" s="321"/>
      <c r="C58" s="327"/>
      <c r="D58" s="325" t="s">
        <v>705</v>
      </c>
      <c r="E58" s="325"/>
      <c r="F58" s="325"/>
      <c r="G58" s="325"/>
      <c r="H58" s="325"/>
      <c r="I58" s="325"/>
      <c r="J58" s="325"/>
      <c r="K58" s="323"/>
    </row>
    <row r="59" ht="15" customHeight="1">
      <c r="B59" s="321"/>
      <c r="C59" s="327"/>
      <c r="D59" s="325" t="s">
        <v>706</v>
      </c>
      <c r="E59" s="325"/>
      <c r="F59" s="325"/>
      <c r="G59" s="325"/>
      <c r="H59" s="325"/>
      <c r="I59" s="325"/>
      <c r="J59" s="325"/>
      <c r="K59" s="323"/>
    </row>
    <row r="60" ht="15" customHeight="1">
      <c r="B60" s="321"/>
      <c r="C60" s="327"/>
      <c r="D60" s="330" t="s">
        <v>707</v>
      </c>
      <c r="E60" s="330"/>
      <c r="F60" s="330"/>
      <c r="G60" s="330"/>
      <c r="H60" s="330"/>
      <c r="I60" s="330"/>
      <c r="J60" s="330"/>
      <c r="K60" s="323"/>
    </row>
    <row r="61" ht="15" customHeight="1">
      <c r="B61" s="321"/>
      <c r="C61" s="327"/>
      <c r="D61" s="325" t="s">
        <v>708</v>
      </c>
      <c r="E61" s="325"/>
      <c r="F61" s="325"/>
      <c r="G61" s="325"/>
      <c r="H61" s="325"/>
      <c r="I61" s="325"/>
      <c r="J61" s="325"/>
      <c r="K61" s="323"/>
    </row>
    <row r="62" ht="12.75" customHeight="1">
      <c r="B62" s="321"/>
      <c r="C62" s="327"/>
      <c r="D62" s="327"/>
      <c r="E62" s="331"/>
      <c r="F62" s="327"/>
      <c r="G62" s="327"/>
      <c r="H62" s="327"/>
      <c r="I62" s="327"/>
      <c r="J62" s="327"/>
      <c r="K62" s="323"/>
    </row>
    <row r="63" ht="15" customHeight="1">
      <c r="B63" s="321"/>
      <c r="C63" s="327"/>
      <c r="D63" s="325" t="s">
        <v>709</v>
      </c>
      <c r="E63" s="325"/>
      <c r="F63" s="325"/>
      <c r="G63" s="325"/>
      <c r="H63" s="325"/>
      <c r="I63" s="325"/>
      <c r="J63" s="325"/>
      <c r="K63" s="323"/>
    </row>
    <row r="64" ht="15" customHeight="1">
      <c r="B64" s="321"/>
      <c r="C64" s="327"/>
      <c r="D64" s="330" t="s">
        <v>710</v>
      </c>
      <c r="E64" s="330"/>
      <c r="F64" s="330"/>
      <c r="G64" s="330"/>
      <c r="H64" s="330"/>
      <c r="I64" s="330"/>
      <c r="J64" s="330"/>
      <c r="K64" s="323"/>
    </row>
    <row r="65" ht="15" customHeight="1">
      <c r="B65" s="321"/>
      <c r="C65" s="327"/>
      <c r="D65" s="325" t="s">
        <v>711</v>
      </c>
      <c r="E65" s="325"/>
      <c r="F65" s="325"/>
      <c r="G65" s="325"/>
      <c r="H65" s="325"/>
      <c r="I65" s="325"/>
      <c r="J65" s="325"/>
      <c r="K65" s="323"/>
    </row>
    <row r="66" ht="15" customHeight="1">
      <c r="B66" s="321"/>
      <c r="C66" s="327"/>
      <c r="D66" s="325" t="s">
        <v>712</v>
      </c>
      <c r="E66" s="325"/>
      <c r="F66" s="325"/>
      <c r="G66" s="325"/>
      <c r="H66" s="325"/>
      <c r="I66" s="325"/>
      <c r="J66" s="325"/>
      <c r="K66" s="323"/>
    </row>
    <row r="67" ht="15" customHeight="1">
      <c r="B67" s="321"/>
      <c r="C67" s="327"/>
      <c r="D67" s="325" t="s">
        <v>713</v>
      </c>
      <c r="E67" s="325"/>
      <c r="F67" s="325"/>
      <c r="G67" s="325"/>
      <c r="H67" s="325"/>
      <c r="I67" s="325"/>
      <c r="J67" s="325"/>
      <c r="K67" s="323"/>
    </row>
    <row r="68" ht="15" customHeight="1">
      <c r="B68" s="321"/>
      <c r="C68" s="327"/>
      <c r="D68" s="325" t="s">
        <v>714</v>
      </c>
      <c r="E68" s="325"/>
      <c r="F68" s="325"/>
      <c r="G68" s="325"/>
      <c r="H68" s="325"/>
      <c r="I68" s="325"/>
      <c r="J68" s="325"/>
      <c r="K68" s="323"/>
    </row>
    <row r="69" ht="12.75" customHeight="1">
      <c r="B69" s="332"/>
      <c r="C69" s="333"/>
      <c r="D69" s="333"/>
      <c r="E69" s="333"/>
      <c r="F69" s="333"/>
      <c r="G69" s="333"/>
      <c r="H69" s="333"/>
      <c r="I69" s="333"/>
      <c r="J69" s="333"/>
      <c r="K69" s="334"/>
    </row>
    <row r="70" ht="18.75" customHeight="1">
      <c r="B70" s="335"/>
      <c r="C70" s="335"/>
      <c r="D70" s="335"/>
      <c r="E70" s="335"/>
      <c r="F70" s="335"/>
      <c r="G70" s="335"/>
      <c r="H70" s="335"/>
      <c r="I70" s="335"/>
      <c r="J70" s="335"/>
      <c r="K70" s="336"/>
    </row>
    <row r="71" ht="18.75" customHeight="1">
      <c r="B71" s="336"/>
      <c r="C71" s="336"/>
      <c r="D71" s="336"/>
      <c r="E71" s="336"/>
      <c r="F71" s="336"/>
      <c r="G71" s="336"/>
      <c r="H71" s="336"/>
      <c r="I71" s="336"/>
      <c r="J71" s="336"/>
      <c r="K71" s="336"/>
    </row>
    <row r="72" ht="7.5" customHeight="1">
      <c r="B72" s="337"/>
      <c r="C72" s="338"/>
      <c r="D72" s="338"/>
      <c r="E72" s="338"/>
      <c r="F72" s="338"/>
      <c r="G72" s="338"/>
      <c r="H72" s="338"/>
      <c r="I72" s="338"/>
      <c r="J72" s="338"/>
      <c r="K72" s="339"/>
    </row>
    <row r="73" ht="45" customHeight="1">
      <c r="B73" s="340"/>
      <c r="C73" s="341" t="s">
        <v>715</v>
      </c>
      <c r="D73" s="341"/>
      <c r="E73" s="341"/>
      <c r="F73" s="341"/>
      <c r="G73" s="341"/>
      <c r="H73" s="341"/>
      <c r="I73" s="341"/>
      <c r="J73" s="341"/>
      <c r="K73" s="342"/>
    </row>
    <row r="74" ht="17.25" customHeight="1">
      <c r="B74" s="340"/>
      <c r="C74" s="343" t="s">
        <v>716</v>
      </c>
      <c r="D74" s="343"/>
      <c r="E74" s="343"/>
      <c r="F74" s="343" t="s">
        <v>717</v>
      </c>
      <c r="G74" s="344"/>
      <c r="H74" s="343" t="s">
        <v>190</v>
      </c>
      <c r="I74" s="343" t="s">
        <v>69</v>
      </c>
      <c r="J74" s="343" t="s">
        <v>718</v>
      </c>
      <c r="K74" s="342"/>
    </row>
    <row r="75" ht="17.25" customHeight="1">
      <c r="B75" s="340"/>
      <c r="C75" s="345" t="s">
        <v>719</v>
      </c>
      <c r="D75" s="345"/>
      <c r="E75" s="345"/>
      <c r="F75" s="346" t="s">
        <v>720</v>
      </c>
      <c r="G75" s="347"/>
      <c r="H75" s="345"/>
      <c r="I75" s="345"/>
      <c r="J75" s="345" t="s">
        <v>721</v>
      </c>
      <c r="K75" s="342"/>
    </row>
    <row r="76" ht="5.25" customHeight="1">
      <c r="B76" s="340"/>
      <c r="C76" s="348"/>
      <c r="D76" s="348"/>
      <c r="E76" s="348"/>
      <c r="F76" s="348"/>
      <c r="G76" s="349"/>
      <c r="H76" s="348"/>
      <c r="I76" s="348"/>
      <c r="J76" s="348"/>
      <c r="K76" s="342"/>
    </row>
    <row r="77" ht="15" customHeight="1">
      <c r="B77" s="340"/>
      <c r="C77" s="329" t="s">
        <v>65</v>
      </c>
      <c r="D77" s="348"/>
      <c r="E77" s="348"/>
      <c r="F77" s="350" t="s">
        <v>722</v>
      </c>
      <c r="G77" s="349"/>
      <c r="H77" s="329" t="s">
        <v>723</v>
      </c>
      <c r="I77" s="329" t="s">
        <v>724</v>
      </c>
      <c r="J77" s="329">
        <v>20</v>
      </c>
      <c r="K77" s="342"/>
    </row>
    <row r="78" ht="15" customHeight="1">
      <c r="B78" s="340"/>
      <c r="C78" s="329" t="s">
        <v>725</v>
      </c>
      <c r="D78" s="329"/>
      <c r="E78" s="329"/>
      <c r="F78" s="350" t="s">
        <v>722</v>
      </c>
      <c r="G78" s="349"/>
      <c r="H78" s="329" t="s">
        <v>726</v>
      </c>
      <c r="I78" s="329" t="s">
        <v>724</v>
      </c>
      <c r="J78" s="329">
        <v>120</v>
      </c>
      <c r="K78" s="342"/>
    </row>
    <row r="79" ht="15" customHeight="1">
      <c r="B79" s="351"/>
      <c r="C79" s="329" t="s">
        <v>727</v>
      </c>
      <c r="D79" s="329"/>
      <c r="E79" s="329"/>
      <c r="F79" s="350" t="s">
        <v>728</v>
      </c>
      <c r="G79" s="349"/>
      <c r="H79" s="329" t="s">
        <v>729</v>
      </c>
      <c r="I79" s="329" t="s">
        <v>724</v>
      </c>
      <c r="J79" s="329">
        <v>50</v>
      </c>
      <c r="K79" s="342"/>
    </row>
    <row r="80" ht="15" customHeight="1">
      <c r="B80" s="351"/>
      <c r="C80" s="329" t="s">
        <v>730</v>
      </c>
      <c r="D80" s="329"/>
      <c r="E80" s="329"/>
      <c r="F80" s="350" t="s">
        <v>722</v>
      </c>
      <c r="G80" s="349"/>
      <c r="H80" s="329" t="s">
        <v>731</v>
      </c>
      <c r="I80" s="329" t="s">
        <v>732</v>
      </c>
      <c r="J80" s="329"/>
      <c r="K80" s="342"/>
    </row>
    <row r="81" ht="15" customHeight="1">
      <c r="B81" s="351"/>
      <c r="C81" s="352" t="s">
        <v>733</v>
      </c>
      <c r="D81" s="352"/>
      <c r="E81" s="352"/>
      <c r="F81" s="353" t="s">
        <v>728</v>
      </c>
      <c r="G81" s="352"/>
      <c r="H81" s="352" t="s">
        <v>734</v>
      </c>
      <c r="I81" s="352" t="s">
        <v>724</v>
      </c>
      <c r="J81" s="352">
        <v>15</v>
      </c>
      <c r="K81" s="342"/>
    </row>
    <row r="82" ht="15" customHeight="1">
      <c r="B82" s="351"/>
      <c r="C82" s="352" t="s">
        <v>735</v>
      </c>
      <c r="D82" s="352"/>
      <c r="E82" s="352"/>
      <c r="F82" s="353" t="s">
        <v>728</v>
      </c>
      <c r="G82" s="352"/>
      <c r="H82" s="352" t="s">
        <v>736</v>
      </c>
      <c r="I82" s="352" t="s">
        <v>724</v>
      </c>
      <c r="J82" s="352">
        <v>15</v>
      </c>
      <c r="K82" s="342"/>
    </row>
    <row r="83" ht="15" customHeight="1">
      <c r="B83" s="351"/>
      <c r="C83" s="352" t="s">
        <v>737</v>
      </c>
      <c r="D83" s="352"/>
      <c r="E83" s="352"/>
      <c r="F83" s="353" t="s">
        <v>728</v>
      </c>
      <c r="G83" s="352"/>
      <c r="H83" s="352" t="s">
        <v>738</v>
      </c>
      <c r="I83" s="352" t="s">
        <v>724</v>
      </c>
      <c r="J83" s="352">
        <v>20</v>
      </c>
      <c r="K83" s="342"/>
    </row>
    <row r="84" ht="15" customHeight="1">
      <c r="B84" s="351"/>
      <c r="C84" s="352" t="s">
        <v>739</v>
      </c>
      <c r="D84" s="352"/>
      <c r="E84" s="352"/>
      <c r="F84" s="353" t="s">
        <v>728</v>
      </c>
      <c r="G84" s="352"/>
      <c r="H84" s="352" t="s">
        <v>740</v>
      </c>
      <c r="I84" s="352" t="s">
        <v>724</v>
      </c>
      <c r="J84" s="352">
        <v>20</v>
      </c>
      <c r="K84" s="342"/>
    </row>
    <row r="85" ht="15" customHeight="1">
      <c r="B85" s="351"/>
      <c r="C85" s="329" t="s">
        <v>741</v>
      </c>
      <c r="D85" s="329"/>
      <c r="E85" s="329"/>
      <c r="F85" s="350" t="s">
        <v>728</v>
      </c>
      <c r="G85" s="349"/>
      <c r="H85" s="329" t="s">
        <v>742</v>
      </c>
      <c r="I85" s="329" t="s">
        <v>724</v>
      </c>
      <c r="J85" s="329">
        <v>50</v>
      </c>
      <c r="K85" s="342"/>
    </row>
    <row r="86" ht="15" customHeight="1">
      <c r="B86" s="351"/>
      <c r="C86" s="329" t="s">
        <v>743</v>
      </c>
      <c r="D86" s="329"/>
      <c r="E86" s="329"/>
      <c r="F86" s="350" t="s">
        <v>728</v>
      </c>
      <c r="G86" s="349"/>
      <c r="H86" s="329" t="s">
        <v>744</v>
      </c>
      <c r="I86" s="329" t="s">
        <v>724</v>
      </c>
      <c r="J86" s="329">
        <v>20</v>
      </c>
      <c r="K86" s="342"/>
    </row>
    <row r="87" ht="15" customHeight="1">
      <c r="B87" s="351"/>
      <c r="C87" s="329" t="s">
        <v>745</v>
      </c>
      <c r="D87" s="329"/>
      <c r="E87" s="329"/>
      <c r="F87" s="350" t="s">
        <v>728</v>
      </c>
      <c r="G87" s="349"/>
      <c r="H87" s="329" t="s">
        <v>746</v>
      </c>
      <c r="I87" s="329" t="s">
        <v>724</v>
      </c>
      <c r="J87" s="329">
        <v>20</v>
      </c>
      <c r="K87" s="342"/>
    </row>
    <row r="88" ht="15" customHeight="1">
      <c r="B88" s="351"/>
      <c r="C88" s="329" t="s">
        <v>747</v>
      </c>
      <c r="D88" s="329"/>
      <c r="E88" s="329"/>
      <c r="F88" s="350" t="s">
        <v>728</v>
      </c>
      <c r="G88" s="349"/>
      <c r="H88" s="329" t="s">
        <v>748</v>
      </c>
      <c r="I88" s="329" t="s">
        <v>724</v>
      </c>
      <c r="J88" s="329">
        <v>50</v>
      </c>
      <c r="K88" s="342"/>
    </row>
    <row r="89" ht="15" customHeight="1">
      <c r="B89" s="351"/>
      <c r="C89" s="329" t="s">
        <v>749</v>
      </c>
      <c r="D89" s="329"/>
      <c r="E89" s="329"/>
      <c r="F89" s="350" t="s">
        <v>728</v>
      </c>
      <c r="G89" s="349"/>
      <c r="H89" s="329" t="s">
        <v>749</v>
      </c>
      <c r="I89" s="329" t="s">
        <v>724</v>
      </c>
      <c r="J89" s="329">
        <v>50</v>
      </c>
      <c r="K89" s="342"/>
    </row>
    <row r="90" ht="15" customHeight="1">
      <c r="B90" s="351"/>
      <c r="C90" s="329" t="s">
        <v>195</v>
      </c>
      <c r="D90" s="329"/>
      <c r="E90" s="329"/>
      <c r="F90" s="350" t="s">
        <v>728</v>
      </c>
      <c r="G90" s="349"/>
      <c r="H90" s="329" t="s">
        <v>750</v>
      </c>
      <c r="I90" s="329" t="s">
        <v>724</v>
      </c>
      <c r="J90" s="329">
        <v>255</v>
      </c>
      <c r="K90" s="342"/>
    </row>
    <row r="91" ht="15" customHeight="1">
      <c r="B91" s="351"/>
      <c r="C91" s="329" t="s">
        <v>751</v>
      </c>
      <c r="D91" s="329"/>
      <c r="E91" s="329"/>
      <c r="F91" s="350" t="s">
        <v>722</v>
      </c>
      <c r="G91" s="349"/>
      <c r="H91" s="329" t="s">
        <v>752</v>
      </c>
      <c r="I91" s="329" t="s">
        <v>753</v>
      </c>
      <c r="J91" s="329"/>
      <c r="K91" s="342"/>
    </row>
    <row r="92" ht="15" customHeight="1">
      <c r="B92" s="351"/>
      <c r="C92" s="329" t="s">
        <v>754</v>
      </c>
      <c r="D92" s="329"/>
      <c r="E92" s="329"/>
      <c r="F92" s="350" t="s">
        <v>722</v>
      </c>
      <c r="G92" s="349"/>
      <c r="H92" s="329" t="s">
        <v>755</v>
      </c>
      <c r="I92" s="329" t="s">
        <v>756</v>
      </c>
      <c r="J92" s="329"/>
      <c r="K92" s="342"/>
    </row>
    <row r="93" ht="15" customHeight="1">
      <c r="B93" s="351"/>
      <c r="C93" s="329" t="s">
        <v>757</v>
      </c>
      <c r="D93" s="329"/>
      <c r="E93" s="329"/>
      <c r="F93" s="350" t="s">
        <v>722</v>
      </c>
      <c r="G93" s="349"/>
      <c r="H93" s="329" t="s">
        <v>757</v>
      </c>
      <c r="I93" s="329" t="s">
        <v>756</v>
      </c>
      <c r="J93" s="329"/>
      <c r="K93" s="342"/>
    </row>
    <row r="94" ht="15" customHeight="1">
      <c r="B94" s="351"/>
      <c r="C94" s="329" t="s">
        <v>50</v>
      </c>
      <c r="D94" s="329"/>
      <c r="E94" s="329"/>
      <c r="F94" s="350" t="s">
        <v>722</v>
      </c>
      <c r="G94" s="349"/>
      <c r="H94" s="329" t="s">
        <v>758</v>
      </c>
      <c r="I94" s="329" t="s">
        <v>756</v>
      </c>
      <c r="J94" s="329"/>
      <c r="K94" s="342"/>
    </row>
    <row r="95" ht="15" customHeight="1">
      <c r="B95" s="351"/>
      <c r="C95" s="329" t="s">
        <v>60</v>
      </c>
      <c r="D95" s="329"/>
      <c r="E95" s="329"/>
      <c r="F95" s="350" t="s">
        <v>722</v>
      </c>
      <c r="G95" s="349"/>
      <c r="H95" s="329" t="s">
        <v>759</v>
      </c>
      <c r="I95" s="329" t="s">
        <v>756</v>
      </c>
      <c r="J95" s="329"/>
      <c r="K95" s="342"/>
    </row>
    <row r="96" ht="15" customHeight="1">
      <c r="B96" s="354"/>
      <c r="C96" s="355"/>
      <c r="D96" s="355"/>
      <c r="E96" s="355"/>
      <c r="F96" s="355"/>
      <c r="G96" s="355"/>
      <c r="H96" s="355"/>
      <c r="I96" s="355"/>
      <c r="J96" s="355"/>
      <c r="K96" s="356"/>
    </row>
    <row r="97" ht="18.75" customHeight="1">
      <c r="B97" s="357"/>
      <c r="C97" s="358"/>
      <c r="D97" s="358"/>
      <c r="E97" s="358"/>
      <c r="F97" s="358"/>
      <c r="G97" s="358"/>
      <c r="H97" s="358"/>
      <c r="I97" s="358"/>
      <c r="J97" s="358"/>
      <c r="K97" s="357"/>
    </row>
    <row r="98" ht="18.75" customHeight="1">
      <c r="B98" s="336"/>
      <c r="C98" s="336"/>
      <c r="D98" s="336"/>
      <c r="E98" s="336"/>
      <c r="F98" s="336"/>
      <c r="G98" s="336"/>
      <c r="H98" s="336"/>
      <c r="I98" s="336"/>
      <c r="J98" s="336"/>
      <c r="K98" s="336"/>
    </row>
    <row r="99" ht="7.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9"/>
    </row>
    <row r="100" ht="45" customHeight="1">
      <c r="B100" s="340"/>
      <c r="C100" s="341" t="s">
        <v>760</v>
      </c>
      <c r="D100" s="341"/>
      <c r="E100" s="341"/>
      <c r="F100" s="341"/>
      <c r="G100" s="341"/>
      <c r="H100" s="341"/>
      <c r="I100" s="341"/>
      <c r="J100" s="341"/>
      <c r="K100" s="342"/>
    </row>
    <row r="101" ht="17.25" customHeight="1">
      <c r="B101" s="340"/>
      <c r="C101" s="343" t="s">
        <v>716</v>
      </c>
      <c r="D101" s="343"/>
      <c r="E101" s="343"/>
      <c r="F101" s="343" t="s">
        <v>717</v>
      </c>
      <c r="G101" s="344"/>
      <c r="H101" s="343" t="s">
        <v>190</v>
      </c>
      <c r="I101" s="343" t="s">
        <v>69</v>
      </c>
      <c r="J101" s="343" t="s">
        <v>718</v>
      </c>
      <c r="K101" s="342"/>
    </row>
    <row r="102" ht="17.25" customHeight="1">
      <c r="B102" s="340"/>
      <c r="C102" s="345" t="s">
        <v>719</v>
      </c>
      <c r="D102" s="345"/>
      <c r="E102" s="345"/>
      <c r="F102" s="346" t="s">
        <v>720</v>
      </c>
      <c r="G102" s="347"/>
      <c r="H102" s="345"/>
      <c r="I102" s="345"/>
      <c r="J102" s="345" t="s">
        <v>721</v>
      </c>
      <c r="K102" s="342"/>
    </row>
    <row r="103" ht="5.25" customHeight="1">
      <c r="B103" s="340"/>
      <c r="C103" s="343"/>
      <c r="D103" s="343"/>
      <c r="E103" s="343"/>
      <c r="F103" s="343"/>
      <c r="G103" s="359"/>
      <c r="H103" s="343"/>
      <c r="I103" s="343"/>
      <c r="J103" s="343"/>
      <c r="K103" s="342"/>
    </row>
    <row r="104" ht="15" customHeight="1">
      <c r="B104" s="340"/>
      <c r="C104" s="329" t="s">
        <v>65</v>
      </c>
      <c r="D104" s="348"/>
      <c r="E104" s="348"/>
      <c r="F104" s="350" t="s">
        <v>722</v>
      </c>
      <c r="G104" s="359"/>
      <c r="H104" s="329" t="s">
        <v>761</v>
      </c>
      <c r="I104" s="329" t="s">
        <v>724</v>
      </c>
      <c r="J104" s="329">
        <v>20</v>
      </c>
      <c r="K104" s="342"/>
    </row>
    <row r="105" ht="15" customHeight="1">
      <c r="B105" s="340"/>
      <c r="C105" s="329" t="s">
        <v>725</v>
      </c>
      <c r="D105" s="329"/>
      <c r="E105" s="329"/>
      <c r="F105" s="350" t="s">
        <v>722</v>
      </c>
      <c r="G105" s="329"/>
      <c r="H105" s="329" t="s">
        <v>761</v>
      </c>
      <c r="I105" s="329" t="s">
        <v>724</v>
      </c>
      <c r="J105" s="329">
        <v>120</v>
      </c>
      <c r="K105" s="342"/>
    </row>
    <row r="106" ht="15" customHeight="1">
      <c r="B106" s="351"/>
      <c r="C106" s="329" t="s">
        <v>727</v>
      </c>
      <c r="D106" s="329"/>
      <c r="E106" s="329"/>
      <c r="F106" s="350" t="s">
        <v>728</v>
      </c>
      <c r="G106" s="329"/>
      <c r="H106" s="329" t="s">
        <v>761</v>
      </c>
      <c r="I106" s="329" t="s">
        <v>724</v>
      </c>
      <c r="J106" s="329">
        <v>50</v>
      </c>
      <c r="K106" s="342"/>
    </row>
    <row r="107" ht="15" customHeight="1">
      <c r="B107" s="351"/>
      <c r="C107" s="329" t="s">
        <v>730</v>
      </c>
      <c r="D107" s="329"/>
      <c r="E107" s="329"/>
      <c r="F107" s="350" t="s">
        <v>722</v>
      </c>
      <c r="G107" s="329"/>
      <c r="H107" s="329" t="s">
        <v>761</v>
      </c>
      <c r="I107" s="329" t="s">
        <v>732</v>
      </c>
      <c r="J107" s="329"/>
      <c r="K107" s="342"/>
    </row>
    <row r="108" ht="15" customHeight="1">
      <c r="B108" s="351"/>
      <c r="C108" s="329" t="s">
        <v>741</v>
      </c>
      <c r="D108" s="329"/>
      <c r="E108" s="329"/>
      <c r="F108" s="350" t="s">
        <v>728</v>
      </c>
      <c r="G108" s="329"/>
      <c r="H108" s="329" t="s">
        <v>761</v>
      </c>
      <c r="I108" s="329" t="s">
        <v>724</v>
      </c>
      <c r="J108" s="329">
        <v>50</v>
      </c>
      <c r="K108" s="342"/>
    </row>
    <row r="109" ht="15" customHeight="1">
      <c r="B109" s="351"/>
      <c r="C109" s="329" t="s">
        <v>749</v>
      </c>
      <c r="D109" s="329"/>
      <c r="E109" s="329"/>
      <c r="F109" s="350" t="s">
        <v>728</v>
      </c>
      <c r="G109" s="329"/>
      <c r="H109" s="329" t="s">
        <v>761</v>
      </c>
      <c r="I109" s="329" t="s">
        <v>724</v>
      </c>
      <c r="J109" s="329">
        <v>50</v>
      </c>
      <c r="K109" s="342"/>
    </row>
    <row r="110" ht="15" customHeight="1">
      <c r="B110" s="351"/>
      <c r="C110" s="329" t="s">
        <v>747</v>
      </c>
      <c r="D110" s="329"/>
      <c r="E110" s="329"/>
      <c r="F110" s="350" t="s">
        <v>728</v>
      </c>
      <c r="G110" s="329"/>
      <c r="H110" s="329" t="s">
        <v>761</v>
      </c>
      <c r="I110" s="329" t="s">
        <v>724</v>
      </c>
      <c r="J110" s="329">
        <v>50</v>
      </c>
      <c r="K110" s="342"/>
    </row>
    <row r="111" ht="15" customHeight="1">
      <c r="B111" s="351"/>
      <c r="C111" s="329" t="s">
        <v>65</v>
      </c>
      <c r="D111" s="329"/>
      <c r="E111" s="329"/>
      <c r="F111" s="350" t="s">
        <v>722</v>
      </c>
      <c r="G111" s="329"/>
      <c r="H111" s="329" t="s">
        <v>762</v>
      </c>
      <c r="I111" s="329" t="s">
        <v>724</v>
      </c>
      <c r="J111" s="329">
        <v>20</v>
      </c>
      <c r="K111" s="342"/>
    </row>
    <row r="112" ht="15" customHeight="1">
      <c r="B112" s="351"/>
      <c r="C112" s="329" t="s">
        <v>763</v>
      </c>
      <c r="D112" s="329"/>
      <c r="E112" s="329"/>
      <c r="F112" s="350" t="s">
        <v>722</v>
      </c>
      <c r="G112" s="329"/>
      <c r="H112" s="329" t="s">
        <v>764</v>
      </c>
      <c r="I112" s="329" t="s">
        <v>724</v>
      </c>
      <c r="J112" s="329">
        <v>120</v>
      </c>
      <c r="K112" s="342"/>
    </row>
    <row r="113" ht="15" customHeight="1">
      <c r="B113" s="351"/>
      <c r="C113" s="329" t="s">
        <v>50</v>
      </c>
      <c r="D113" s="329"/>
      <c r="E113" s="329"/>
      <c r="F113" s="350" t="s">
        <v>722</v>
      </c>
      <c r="G113" s="329"/>
      <c r="H113" s="329" t="s">
        <v>765</v>
      </c>
      <c r="I113" s="329" t="s">
        <v>756</v>
      </c>
      <c r="J113" s="329"/>
      <c r="K113" s="342"/>
    </row>
    <row r="114" ht="15" customHeight="1">
      <c r="B114" s="351"/>
      <c r="C114" s="329" t="s">
        <v>60</v>
      </c>
      <c r="D114" s="329"/>
      <c r="E114" s="329"/>
      <c r="F114" s="350" t="s">
        <v>722</v>
      </c>
      <c r="G114" s="329"/>
      <c r="H114" s="329" t="s">
        <v>766</v>
      </c>
      <c r="I114" s="329" t="s">
        <v>756</v>
      </c>
      <c r="J114" s="329"/>
      <c r="K114" s="342"/>
    </row>
    <row r="115" ht="15" customHeight="1">
      <c r="B115" s="351"/>
      <c r="C115" s="329" t="s">
        <v>69</v>
      </c>
      <c r="D115" s="329"/>
      <c r="E115" s="329"/>
      <c r="F115" s="350" t="s">
        <v>722</v>
      </c>
      <c r="G115" s="329"/>
      <c r="H115" s="329" t="s">
        <v>767</v>
      </c>
      <c r="I115" s="329" t="s">
        <v>768</v>
      </c>
      <c r="J115" s="329"/>
      <c r="K115" s="342"/>
    </row>
    <row r="116" ht="15" customHeight="1">
      <c r="B116" s="354"/>
      <c r="C116" s="360"/>
      <c r="D116" s="360"/>
      <c r="E116" s="360"/>
      <c r="F116" s="360"/>
      <c r="G116" s="360"/>
      <c r="H116" s="360"/>
      <c r="I116" s="360"/>
      <c r="J116" s="360"/>
      <c r="K116" s="356"/>
    </row>
    <row r="117" ht="18.75" customHeight="1">
      <c r="B117" s="361"/>
      <c r="C117" s="325"/>
      <c r="D117" s="325"/>
      <c r="E117" s="325"/>
      <c r="F117" s="362"/>
      <c r="G117" s="325"/>
      <c r="H117" s="325"/>
      <c r="I117" s="325"/>
      <c r="J117" s="325"/>
      <c r="K117" s="361"/>
    </row>
    <row r="118" ht="18.75" customHeight="1"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</row>
    <row r="119" ht="7.5" customHeight="1">
      <c r="B119" s="363"/>
      <c r="C119" s="364"/>
      <c r="D119" s="364"/>
      <c r="E119" s="364"/>
      <c r="F119" s="364"/>
      <c r="G119" s="364"/>
      <c r="H119" s="364"/>
      <c r="I119" s="364"/>
      <c r="J119" s="364"/>
      <c r="K119" s="365"/>
    </row>
    <row r="120" ht="45" customHeight="1">
      <c r="B120" s="366"/>
      <c r="C120" s="319" t="s">
        <v>769</v>
      </c>
      <c r="D120" s="319"/>
      <c r="E120" s="319"/>
      <c r="F120" s="319"/>
      <c r="G120" s="319"/>
      <c r="H120" s="319"/>
      <c r="I120" s="319"/>
      <c r="J120" s="319"/>
      <c r="K120" s="367"/>
    </row>
    <row r="121" ht="17.25" customHeight="1">
      <c r="B121" s="368"/>
      <c r="C121" s="343" t="s">
        <v>716</v>
      </c>
      <c r="D121" s="343"/>
      <c r="E121" s="343"/>
      <c r="F121" s="343" t="s">
        <v>717</v>
      </c>
      <c r="G121" s="344"/>
      <c r="H121" s="343" t="s">
        <v>190</v>
      </c>
      <c r="I121" s="343" t="s">
        <v>69</v>
      </c>
      <c r="J121" s="343" t="s">
        <v>718</v>
      </c>
      <c r="K121" s="369"/>
    </row>
    <row r="122" ht="17.25" customHeight="1">
      <c r="B122" s="368"/>
      <c r="C122" s="345" t="s">
        <v>719</v>
      </c>
      <c r="D122" s="345"/>
      <c r="E122" s="345"/>
      <c r="F122" s="346" t="s">
        <v>720</v>
      </c>
      <c r="G122" s="347"/>
      <c r="H122" s="345"/>
      <c r="I122" s="345"/>
      <c r="J122" s="345" t="s">
        <v>721</v>
      </c>
      <c r="K122" s="369"/>
    </row>
    <row r="123" ht="5.25" customHeight="1">
      <c r="B123" s="370"/>
      <c r="C123" s="348"/>
      <c r="D123" s="348"/>
      <c r="E123" s="348"/>
      <c r="F123" s="348"/>
      <c r="G123" s="329"/>
      <c r="H123" s="348"/>
      <c r="I123" s="348"/>
      <c r="J123" s="348"/>
      <c r="K123" s="371"/>
    </row>
    <row r="124" ht="15" customHeight="1">
      <c r="B124" s="370"/>
      <c r="C124" s="329" t="s">
        <v>725</v>
      </c>
      <c r="D124" s="348"/>
      <c r="E124" s="348"/>
      <c r="F124" s="350" t="s">
        <v>722</v>
      </c>
      <c r="G124" s="329"/>
      <c r="H124" s="329" t="s">
        <v>761</v>
      </c>
      <c r="I124" s="329" t="s">
        <v>724</v>
      </c>
      <c r="J124" s="329">
        <v>120</v>
      </c>
      <c r="K124" s="372"/>
    </row>
    <row r="125" ht="15" customHeight="1">
      <c r="B125" s="370"/>
      <c r="C125" s="329" t="s">
        <v>770</v>
      </c>
      <c r="D125" s="329"/>
      <c r="E125" s="329"/>
      <c r="F125" s="350" t="s">
        <v>722</v>
      </c>
      <c r="G125" s="329"/>
      <c r="H125" s="329" t="s">
        <v>771</v>
      </c>
      <c r="I125" s="329" t="s">
        <v>724</v>
      </c>
      <c r="J125" s="329" t="s">
        <v>772</v>
      </c>
      <c r="K125" s="372"/>
    </row>
    <row r="126" ht="15" customHeight="1">
      <c r="B126" s="370"/>
      <c r="C126" s="329" t="s">
        <v>96</v>
      </c>
      <c r="D126" s="329"/>
      <c r="E126" s="329"/>
      <c r="F126" s="350" t="s">
        <v>722</v>
      </c>
      <c r="G126" s="329"/>
      <c r="H126" s="329" t="s">
        <v>773</v>
      </c>
      <c r="I126" s="329" t="s">
        <v>724</v>
      </c>
      <c r="J126" s="329" t="s">
        <v>772</v>
      </c>
      <c r="K126" s="372"/>
    </row>
    <row r="127" ht="15" customHeight="1">
      <c r="B127" s="370"/>
      <c r="C127" s="329" t="s">
        <v>733</v>
      </c>
      <c r="D127" s="329"/>
      <c r="E127" s="329"/>
      <c r="F127" s="350" t="s">
        <v>728</v>
      </c>
      <c r="G127" s="329"/>
      <c r="H127" s="329" t="s">
        <v>734</v>
      </c>
      <c r="I127" s="329" t="s">
        <v>724</v>
      </c>
      <c r="J127" s="329">
        <v>15</v>
      </c>
      <c r="K127" s="372"/>
    </row>
    <row r="128" ht="15" customHeight="1">
      <c r="B128" s="370"/>
      <c r="C128" s="352" t="s">
        <v>735</v>
      </c>
      <c r="D128" s="352"/>
      <c r="E128" s="352"/>
      <c r="F128" s="353" t="s">
        <v>728</v>
      </c>
      <c r="G128" s="352"/>
      <c r="H128" s="352" t="s">
        <v>736</v>
      </c>
      <c r="I128" s="352" t="s">
        <v>724</v>
      </c>
      <c r="J128" s="352">
        <v>15</v>
      </c>
      <c r="K128" s="372"/>
    </row>
    <row r="129" ht="15" customHeight="1">
      <c r="B129" s="370"/>
      <c r="C129" s="352" t="s">
        <v>737</v>
      </c>
      <c r="D129" s="352"/>
      <c r="E129" s="352"/>
      <c r="F129" s="353" t="s">
        <v>728</v>
      </c>
      <c r="G129" s="352"/>
      <c r="H129" s="352" t="s">
        <v>738</v>
      </c>
      <c r="I129" s="352" t="s">
        <v>724</v>
      </c>
      <c r="J129" s="352">
        <v>20</v>
      </c>
      <c r="K129" s="372"/>
    </row>
    <row r="130" ht="15" customHeight="1">
      <c r="B130" s="370"/>
      <c r="C130" s="352" t="s">
        <v>739</v>
      </c>
      <c r="D130" s="352"/>
      <c r="E130" s="352"/>
      <c r="F130" s="353" t="s">
        <v>728</v>
      </c>
      <c r="G130" s="352"/>
      <c r="H130" s="352" t="s">
        <v>740</v>
      </c>
      <c r="I130" s="352" t="s">
        <v>724</v>
      </c>
      <c r="J130" s="352">
        <v>20</v>
      </c>
      <c r="K130" s="372"/>
    </row>
    <row r="131" ht="15" customHeight="1">
      <c r="B131" s="370"/>
      <c r="C131" s="329" t="s">
        <v>727</v>
      </c>
      <c r="D131" s="329"/>
      <c r="E131" s="329"/>
      <c r="F131" s="350" t="s">
        <v>728</v>
      </c>
      <c r="G131" s="329"/>
      <c r="H131" s="329" t="s">
        <v>761</v>
      </c>
      <c r="I131" s="329" t="s">
        <v>724</v>
      </c>
      <c r="J131" s="329">
        <v>50</v>
      </c>
      <c r="K131" s="372"/>
    </row>
    <row r="132" ht="15" customHeight="1">
      <c r="B132" s="370"/>
      <c r="C132" s="329" t="s">
        <v>741</v>
      </c>
      <c r="D132" s="329"/>
      <c r="E132" s="329"/>
      <c r="F132" s="350" t="s">
        <v>728</v>
      </c>
      <c r="G132" s="329"/>
      <c r="H132" s="329" t="s">
        <v>761</v>
      </c>
      <c r="I132" s="329" t="s">
        <v>724</v>
      </c>
      <c r="J132" s="329">
        <v>50</v>
      </c>
      <c r="K132" s="372"/>
    </row>
    <row r="133" ht="15" customHeight="1">
      <c r="B133" s="370"/>
      <c r="C133" s="329" t="s">
        <v>747</v>
      </c>
      <c r="D133" s="329"/>
      <c r="E133" s="329"/>
      <c r="F133" s="350" t="s">
        <v>728</v>
      </c>
      <c r="G133" s="329"/>
      <c r="H133" s="329" t="s">
        <v>761</v>
      </c>
      <c r="I133" s="329" t="s">
        <v>724</v>
      </c>
      <c r="J133" s="329">
        <v>50</v>
      </c>
      <c r="K133" s="372"/>
    </row>
    <row r="134" ht="15" customHeight="1">
      <c r="B134" s="370"/>
      <c r="C134" s="329" t="s">
        <v>749</v>
      </c>
      <c r="D134" s="329"/>
      <c r="E134" s="329"/>
      <c r="F134" s="350" t="s">
        <v>728</v>
      </c>
      <c r="G134" s="329"/>
      <c r="H134" s="329" t="s">
        <v>761</v>
      </c>
      <c r="I134" s="329" t="s">
        <v>724</v>
      </c>
      <c r="J134" s="329">
        <v>50</v>
      </c>
      <c r="K134" s="372"/>
    </row>
    <row r="135" ht="15" customHeight="1">
      <c r="B135" s="370"/>
      <c r="C135" s="329" t="s">
        <v>195</v>
      </c>
      <c r="D135" s="329"/>
      <c r="E135" s="329"/>
      <c r="F135" s="350" t="s">
        <v>728</v>
      </c>
      <c r="G135" s="329"/>
      <c r="H135" s="329" t="s">
        <v>774</v>
      </c>
      <c r="I135" s="329" t="s">
        <v>724</v>
      </c>
      <c r="J135" s="329">
        <v>255</v>
      </c>
      <c r="K135" s="372"/>
    </row>
    <row r="136" ht="15" customHeight="1">
      <c r="B136" s="370"/>
      <c r="C136" s="329" t="s">
        <v>751</v>
      </c>
      <c r="D136" s="329"/>
      <c r="E136" s="329"/>
      <c r="F136" s="350" t="s">
        <v>722</v>
      </c>
      <c r="G136" s="329"/>
      <c r="H136" s="329" t="s">
        <v>775</v>
      </c>
      <c r="I136" s="329" t="s">
        <v>753</v>
      </c>
      <c r="J136" s="329"/>
      <c r="K136" s="372"/>
    </row>
    <row r="137" ht="15" customHeight="1">
      <c r="B137" s="370"/>
      <c r="C137" s="329" t="s">
        <v>754</v>
      </c>
      <c r="D137" s="329"/>
      <c r="E137" s="329"/>
      <c r="F137" s="350" t="s">
        <v>722</v>
      </c>
      <c r="G137" s="329"/>
      <c r="H137" s="329" t="s">
        <v>776</v>
      </c>
      <c r="I137" s="329" t="s">
        <v>756</v>
      </c>
      <c r="J137" s="329"/>
      <c r="K137" s="372"/>
    </row>
    <row r="138" ht="15" customHeight="1">
      <c r="B138" s="370"/>
      <c r="C138" s="329" t="s">
        <v>757</v>
      </c>
      <c r="D138" s="329"/>
      <c r="E138" s="329"/>
      <c r="F138" s="350" t="s">
        <v>722</v>
      </c>
      <c r="G138" s="329"/>
      <c r="H138" s="329" t="s">
        <v>757</v>
      </c>
      <c r="I138" s="329" t="s">
        <v>756</v>
      </c>
      <c r="J138" s="329"/>
      <c r="K138" s="372"/>
    </row>
    <row r="139" ht="15" customHeight="1">
      <c r="B139" s="370"/>
      <c r="C139" s="329" t="s">
        <v>50</v>
      </c>
      <c r="D139" s="329"/>
      <c r="E139" s="329"/>
      <c r="F139" s="350" t="s">
        <v>722</v>
      </c>
      <c r="G139" s="329"/>
      <c r="H139" s="329" t="s">
        <v>777</v>
      </c>
      <c r="I139" s="329" t="s">
        <v>756</v>
      </c>
      <c r="J139" s="329"/>
      <c r="K139" s="372"/>
    </row>
    <row r="140" ht="15" customHeight="1">
      <c r="B140" s="370"/>
      <c r="C140" s="329" t="s">
        <v>778</v>
      </c>
      <c r="D140" s="329"/>
      <c r="E140" s="329"/>
      <c r="F140" s="350" t="s">
        <v>722</v>
      </c>
      <c r="G140" s="329"/>
      <c r="H140" s="329" t="s">
        <v>779</v>
      </c>
      <c r="I140" s="329" t="s">
        <v>756</v>
      </c>
      <c r="J140" s="329"/>
      <c r="K140" s="372"/>
    </row>
    <row r="141" ht="15" customHeight="1">
      <c r="B141" s="373"/>
      <c r="C141" s="374"/>
      <c r="D141" s="374"/>
      <c r="E141" s="374"/>
      <c r="F141" s="374"/>
      <c r="G141" s="374"/>
      <c r="H141" s="374"/>
      <c r="I141" s="374"/>
      <c r="J141" s="374"/>
      <c r="K141" s="375"/>
    </row>
    <row r="142" ht="18.75" customHeight="1">
      <c r="B142" s="325"/>
      <c r="C142" s="325"/>
      <c r="D142" s="325"/>
      <c r="E142" s="325"/>
      <c r="F142" s="362"/>
      <c r="G142" s="325"/>
      <c r="H142" s="325"/>
      <c r="I142" s="325"/>
      <c r="J142" s="325"/>
      <c r="K142" s="325"/>
    </row>
    <row r="143" ht="18.75" customHeight="1"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</row>
    <row r="144" ht="7.5" customHeight="1">
      <c r="B144" s="337"/>
      <c r="C144" s="338"/>
      <c r="D144" s="338"/>
      <c r="E144" s="338"/>
      <c r="F144" s="338"/>
      <c r="G144" s="338"/>
      <c r="H144" s="338"/>
      <c r="I144" s="338"/>
      <c r="J144" s="338"/>
      <c r="K144" s="339"/>
    </row>
    <row r="145" ht="45" customHeight="1">
      <c r="B145" s="340"/>
      <c r="C145" s="341" t="s">
        <v>780</v>
      </c>
      <c r="D145" s="341"/>
      <c r="E145" s="341"/>
      <c r="F145" s="341"/>
      <c r="G145" s="341"/>
      <c r="H145" s="341"/>
      <c r="I145" s="341"/>
      <c r="J145" s="341"/>
      <c r="K145" s="342"/>
    </row>
    <row r="146" ht="17.25" customHeight="1">
      <c r="B146" s="340"/>
      <c r="C146" s="343" t="s">
        <v>716</v>
      </c>
      <c r="D146" s="343"/>
      <c r="E146" s="343"/>
      <c r="F146" s="343" t="s">
        <v>717</v>
      </c>
      <c r="G146" s="344"/>
      <c r="H146" s="343" t="s">
        <v>190</v>
      </c>
      <c r="I146" s="343" t="s">
        <v>69</v>
      </c>
      <c r="J146" s="343" t="s">
        <v>718</v>
      </c>
      <c r="K146" s="342"/>
    </row>
    <row r="147" ht="17.25" customHeight="1">
      <c r="B147" s="340"/>
      <c r="C147" s="345" t="s">
        <v>719</v>
      </c>
      <c r="D147" s="345"/>
      <c r="E147" s="345"/>
      <c r="F147" s="346" t="s">
        <v>720</v>
      </c>
      <c r="G147" s="347"/>
      <c r="H147" s="345"/>
      <c r="I147" s="345"/>
      <c r="J147" s="345" t="s">
        <v>721</v>
      </c>
      <c r="K147" s="342"/>
    </row>
    <row r="148" ht="5.25" customHeight="1">
      <c r="B148" s="351"/>
      <c r="C148" s="348"/>
      <c r="D148" s="348"/>
      <c r="E148" s="348"/>
      <c r="F148" s="348"/>
      <c r="G148" s="349"/>
      <c r="H148" s="348"/>
      <c r="I148" s="348"/>
      <c r="J148" s="348"/>
      <c r="K148" s="372"/>
    </row>
    <row r="149" ht="15" customHeight="1">
      <c r="B149" s="351"/>
      <c r="C149" s="376" t="s">
        <v>725</v>
      </c>
      <c r="D149" s="329"/>
      <c r="E149" s="329"/>
      <c r="F149" s="377" t="s">
        <v>722</v>
      </c>
      <c r="G149" s="329"/>
      <c r="H149" s="376" t="s">
        <v>761</v>
      </c>
      <c r="I149" s="376" t="s">
        <v>724</v>
      </c>
      <c r="J149" s="376">
        <v>120</v>
      </c>
      <c r="K149" s="372"/>
    </row>
    <row r="150" ht="15" customHeight="1">
      <c r="B150" s="351"/>
      <c r="C150" s="376" t="s">
        <v>770</v>
      </c>
      <c r="D150" s="329"/>
      <c r="E150" s="329"/>
      <c r="F150" s="377" t="s">
        <v>722</v>
      </c>
      <c r="G150" s="329"/>
      <c r="H150" s="376" t="s">
        <v>781</v>
      </c>
      <c r="I150" s="376" t="s">
        <v>724</v>
      </c>
      <c r="J150" s="376" t="s">
        <v>772</v>
      </c>
      <c r="K150" s="372"/>
    </row>
    <row r="151" ht="15" customHeight="1">
      <c r="B151" s="351"/>
      <c r="C151" s="376" t="s">
        <v>96</v>
      </c>
      <c r="D151" s="329"/>
      <c r="E151" s="329"/>
      <c r="F151" s="377" t="s">
        <v>722</v>
      </c>
      <c r="G151" s="329"/>
      <c r="H151" s="376" t="s">
        <v>782</v>
      </c>
      <c r="I151" s="376" t="s">
        <v>724</v>
      </c>
      <c r="J151" s="376" t="s">
        <v>772</v>
      </c>
      <c r="K151" s="372"/>
    </row>
    <row r="152" ht="15" customHeight="1">
      <c r="B152" s="351"/>
      <c r="C152" s="376" t="s">
        <v>727</v>
      </c>
      <c r="D152" s="329"/>
      <c r="E152" s="329"/>
      <c r="F152" s="377" t="s">
        <v>728</v>
      </c>
      <c r="G152" s="329"/>
      <c r="H152" s="376" t="s">
        <v>761</v>
      </c>
      <c r="I152" s="376" t="s">
        <v>724</v>
      </c>
      <c r="J152" s="376">
        <v>50</v>
      </c>
      <c r="K152" s="372"/>
    </row>
    <row r="153" ht="15" customHeight="1">
      <c r="B153" s="351"/>
      <c r="C153" s="376" t="s">
        <v>730</v>
      </c>
      <c r="D153" s="329"/>
      <c r="E153" s="329"/>
      <c r="F153" s="377" t="s">
        <v>722</v>
      </c>
      <c r="G153" s="329"/>
      <c r="H153" s="376" t="s">
        <v>761</v>
      </c>
      <c r="I153" s="376" t="s">
        <v>732</v>
      </c>
      <c r="J153" s="376"/>
      <c r="K153" s="372"/>
    </row>
    <row r="154" ht="15" customHeight="1">
      <c r="B154" s="351"/>
      <c r="C154" s="376" t="s">
        <v>741</v>
      </c>
      <c r="D154" s="329"/>
      <c r="E154" s="329"/>
      <c r="F154" s="377" t="s">
        <v>728</v>
      </c>
      <c r="G154" s="329"/>
      <c r="H154" s="376" t="s">
        <v>761</v>
      </c>
      <c r="I154" s="376" t="s">
        <v>724</v>
      </c>
      <c r="J154" s="376">
        <v>50</v>
      </c>
      <c r="K154" s="372"/>
    </row>
    <row r="155" ht="15" customHeight="1">
      <c r="B155" s="351"/>
      <c r="C155" s="376" t="s">
        <v>749</v>
      </c>
      <c r="D155" s="329"/>
      <c r="E155" s="329"/>
      <c r="F155" s="377" t="s">
        <v>728</v>
      </c>
      <c r="G155" s="329"/>
      <c r="H155" s="376" t="s">
        <v>761</v>
      </c>
      <c r="I155" s="376" t="s">
        <v>724</v>
      </c>
      <c r="J155" s="376">
        <v>50</v>
      </c>
      <c r="K155" s="372"/>
    </row>
    <row r="156" ht="15" customHeight="1">
      <c r="B156" s="351"/>
      <c r="C156" s="376" t="s">
        <v>747</v>
      </c>
      <c r="D156" s="329"/>
      <c r="E156" s="329"/>
      <c r="F156" s="377" t="s">
        <v>728</v>
      </c>
      <c r="G156" s="329"/>
      <c r="H156" s="376" t="s">
        <v>761</v>
      </c>
      <c r="I156" s="376" t="s">
        <v>724</v>
      </c>
      <c r="J156" s="376">
        <v>50</v>
      </c>
      <c r="K156" s="372"/>
    </row>
    <row r="157" ht="15" customHeight="1">
      <c r="B157" s="351"/>
      <c r="C157" s="376" t="s">
        <v>181</v>
      </c>
      <c r="D157" s="329"/>
      <c r="E157" s="329"/>
      <c r="F157" s="377" t="s">
        <v>722</v>
      </c>
      <c r="G157" s="329"/>
      <c r="H157" s="376" t="s">
        <v>783</v>
      </c>
      <c r="I157" s="376" t="s">
        <v>724</v>
      </c>
      <c r="J157" s="376" t="s">
        <v>784</v>
      </c>
      <c r="K157" s="372"/>
    </row>
    <row r="158" ht="15" customHeight="1">
      <c r="B158" s="351"/>
      <c r="C158" s="376" t="s">
        <v>785</v>
      </c>
      <c r="D158" s="329"/>
      <c r="E158" s="329"/>
      <c r="F158" s="377" t="s">
        <v>722</v>
      </c>
      <c r="G158" s="329"/>
      <c r="H158" s="376" t="s">
        <v>786</v>
      </c>
      <c r="I158" s="376" t="s">
        <v>756</v>
      </c>
      <c r="J158" s="376"/>
      <c r="K158" s="372"/>
    </row>
    <row r="159" ht="15" customHeight="1">
      <c r="B159" s="378"/>
      <c r="C159" s="360"/>
      <c r="D159" s="360"/>
      <c r="E159" s="360"/>
      <c r="F159" s="360"/>
      <c r="G159" s="360"/>
      <c r="H159" s="360"/>
      <c r="I159" s="360"/>
      <c r="J159" s="360"/>
      <c r="K159" s="379"/>
    </row>
    <row r="160" ht="18.75" customHeight="1">
      <c r="B160" s="325"/>
      <c r="C160" s="329"/>
      <c r="D160" s="329"/>
      <c r="E160" s="329"/>
      <c r="F160" s="350"/>
      <c r="G160" s="329"/>
      <c r="H160" s="329"/>
      <c r="I160" s="329"/>
      <c r="J160" s="329"/>
      <c r="K160" s="325"/>
    </row>
    <row r="161" ht="18.75" customHeight="1">
      <c r="B161" s="325"/>
      <c r="C161" s="329"/>
      <c r="D161" s="329"/>
      <c r="E161" s="329"/>
      <c r="F161" s="350"/>
      <c r="G161" s="329"/>
      <c r="H161" s="329"/>
      <c r="I161" s="329"/>
      <c r="J161" s="329"/>
      <c r="K161" s="325"/>
    </row>
    <row r="162" ht="18.75" customHeight="1">
      <c r="B162" s="325"/>
      <c r="C162" s="329"/>
      <c r="D162" s="329"/>
      <c r="E162" s="329"/>
      <c r="F162" s="350"/>
      <c r="G162" s="329"/>
      <c r="H162" s="329"/>
      <c r="I162" s="329"/>
      <c r="J162" s="329"/>
      <c r="K162" s="325"/>
    </row>
    <row r="163" ht="18.75" customHeight="1">
      <c r="B163" s="325"/>
      <c r="C163" s="329"/>
      <c r="D163" s="329"/>
      <c r="E163" s="329"/>
      <c r="F163" s="350"/>
      <c r="G163" s="329"/>
      <c r="H163" s="329"/>
      <c r="I163" s="329"/>
      <c r="J163" s="329"/>
      <c r="K163" s="325"/>
    </row>
    <row r="164" ht="18.75" customHeight="1">
      <c r="B164" s="325"/>
      <c r="C164" s="329"/>
      <c r="D164" s="329"/>
      <c r="E164" s="329"/>
      <c r="F164" s="350"/>
      <c r="G164" s="329"/>
      <c r="H164" s="329"/>
      <c r="I164" s="329"/>
      <c r="J164" s="329"/>
      <c r="K164" s="325"/>
    </row>
    <row r="165" ht="18.75" customHeight="1">
      <c r="B165" s="325"/>
      <c r="C165" s="329"/>
      <c r="D165" s="329"/>
      <c r="E165" s="329"/>
      <c r="F165" s="350"/>
      <c r="G165" s="329"/>
      <c r="H165" s="329"/>
      <c r="I165" s="329"/>
      <c r="J165" s="329"/>
      <c r="K165" s="325"/>
    </row>
    <row r="166" ht="18.75" customHeight="1">
      <c r="B166" s="325"/>
      <c r="C166" s="329"/>
      <c r="D166" s="329"/>
      <c r="E166" s="329"/>
      <c r="F166" s="350"/>
      <c r="G166" s="329"/>
      <c r="H166" s="329"/>
      <c r="I166" s="329"/>
      <c r="J166" s="329"/>
      <c r="K166" s="325"/>
    </row>
    <row r="167" ht="18.75" customHeight="1"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</row>
    <row r="168" ht="7.5" customHeight="1">
      <c r="B168" s="315"/>
      <c r="C168" s="316"/>
      <c r="D168" s="316"/>
      <c r="E168" s="316"/>
      <c r="F168" s="316"/>
      <c r="G168" s="316"/>
      <c r="H168" s="316"/>
      <c r="I168" s="316"/>
      <c r="J168" s="316"/>
      <c r="K168" s="317"/>
    </row>
    <row r="169" ht="45" customHeight="1">
      <c r="B169" s="318"/>
      <c r="C169" s="319" t="s">
        <v>787</v>
      </c>
      <c r="D169" s="319"/>
      <c r="E169" s="319"/>
      <c r="F169" s="319"/>
      <c r="G169" s="319"/>
      <c r="H169" s="319"/>
      <c r="I169" s="319"/>
      <c r="J169" s="319"/>
      <c r="K169" s="320"/>
    </row>
    <row r="170" ht="17.25" customHeight="1">
      <c r="B170" s="318"/>
      <c r="C170" s="343" t="s">
        <v>716</v>
      </c>
      <c r="D170" s="343"/>
      <c r="E170" s="343"/>
      <c r="F170" s="343" t="s">
        <v>717</v>
      </c>
      <c r="G170" s="380"/>
      <c r="H170" s="381" t="s">
        <v>190</v>
      </c>
      <c r="I170" s="381" t="s">
        <v>69</v>
      </c>
      <c r="J170" s="343" t="s">
        <v>718</v>
      </c>
      <c r="K170" s="320"/>
    </row>
    <row r="171" ht="17.25" customHeight="1">
      <c r="B171" s="321"/>
      <c r="C171" s="345" t="s">
        <v>719</v>
      </c>
      <c r="D171" s="345"/>
      <c r="E171" s="345"/>
      <c r="F171" s="346" t="s">
        <v>720</v>
      </c>
      <c r="G171" s="382"/>
      <c r="H171" s="383"/>
      <c r="I171" s="383"/>
      <c r="J171" s="345" t="s">
        <v>721</v>
      </c>
      <c r="K171" s="323"/>
    </row>
    <row r="172" ht="5.25" customHeight="1">
      <c r="B172" s="351"/>
      <c r="C172" s="348"/>
      <c r="D172" s="348"/>
      <c r="E172" s="348"/>
      <c r="F172" s="348"/>
      <c r="G172" s="349"/>
      <c r="H172" s="348"/>
      <c r="I172" s="348"/>
      <c r="J172" s="348"/>
      <c r="K172" s="372"/>
    </row>
    <row r="173" ht="15" customHeight="1">
      <c r="B173" s="351"/>
      <c r="C173" s="329" t="s">
        <v>725</v>
      </c>
      <c r="D173" s="329"/>
      <c r="E173" s="329"/>
      <c r="F173" s="350" t="s">
        <v>722</v>
      </c>
      <c r="G173" s="329"/>
      <c r="H173" s="329" t="s">
        <v>761</v>
      </c>
      <c r="I173" s="329" t="s">
        <v>724</v>
      </c>
      <c r="J173" s="329">
        <v>120</v>
      </c>
      <c r="K173" s="372"/>
    </row>
    <row r="174" ht="15" customHeight="1">
      <c r="B174" s="351"/>
      <c r="C174" s="329" t="s">
        <v>770</v>
      </c>
      <c r="D174" s="329"/>
      <c r="E174" s="329"/>
      <c r="F174" s="350" t="s">
        <v>722</v>
      </c>
      <c r="G174" s="329"/>
      <c r="H174" s="329" t="s">
        <v>771</v>
      </c>
      <c r="I174" s="329" t="s">
        <v>724</v>
      </c>
      <c r="J174" s="329" t="s">
        <v>772</v>
      </c>
      <c r="K174" s="372"/>
    </row>
    <row r="175" ht="15" customHeight="1">
      <c r="B175" s="351"/>
      <c r="C175" s="329" t="s">
        <v>96</v>
      </c>
      <c r="D175" s="329"/>
      <c r="E175" s="329"/>
      <c r="F175" s="350" t="s">
        <v>722</v>
      </c>
      <c r="G175" s="329"/>
      <c r="H175" s="329" t="s">
        <v>788</v>
      </c>
      <c r="I175" s="329" t="s">
        <v>724</v>
      </c>
      <c r="J175" s="329" t="s">
        <v>772</v>
      </c>
      <c r="K175" s="372"/>
    </row>
    <row r="176" ht="15" customHeight="1">
      <c r="B176" s="351"/>
      <c r="C176" s="329" t="s">
        <v>727</v>
      </c>
      <c r="D176" s="329"/>
      <c r="E176" s="329"/>
      <c r="F176" s="350" t="s">
        <v>728</v>
      </c>
      <c r="G176" s="329"/>
      <c r="H176" s="329" t="s">
        <v>788</v>
      </c>
      <c r="I176" s="329" t="s">
        <v>724</v>
      </c>
      <c r="J176" s="329">
        <v>50</v>
      </c>
      <c r="K176" s="372"/>
    </row>
    <row r="177" ht="15" customHeight="1">
      <c r="B177" s="351"/>
      <c r="C177" s="329" t="s">
        <v>730</v>
      </c>
      <c r="D177" s="329"/>
      <c r="E177" s="329"/>
      <c r="F177" s="350" t="s">
        <v>722</v>
      </c>
      <c r="G177" s="329"/>
      <c r="H177" s="329" t="s">
        <v>788</v>
      </c>
      <c r="I177" s="329" t="s">
        <v>732</v>
      </c>
      <c r="J177" s="329"/>
      <c r="K177" s="372"/>
    </row>
    <row r="178" ht="15" customHeight="1">
      <c r="B178" s="351"/>
      <c r="C178" s="329" t="s">
        <v>741</v>
      </c>
      <c r="D178" s="329"/>
      <c r="E178" s="329"/>
      <c r="F178" s="350" t="s">
        <v>728</v>
      </c>
      <c r="G178" s="329"/>
      <c r="H178" s="329" t="s">
        <v>788</v>
      </c>
      <c r="I178" s="329" t="s">
        <v>724</v>
      </c>
      <c r="J178" s="329">
        <v>50</v>
      </c>
      <c r="K178" s="372"/>
    </row>
    <row r="179" ht="15" customHeight="1">
      <c r="B179" s="351"/>
      <c r="C179" s="329" t="s">
        <v>749</v>
      </c>
      <c r="D179" s="329"/>
      <c r="E179" s="329"/>
      <c r="F179" s="350" t="s">
        <v>728</v>
      </c>
      <c r="G179" s="329"/>
      <c r="H179" s="329" t="s">
        <v>788</v>
      </c>
      <c r="I179" s="329" t="s">
        <v>724</v>
      </c>
      <c r="J179" s="329">
        <v>50</v>
      </c>
      <c r="K179" s="372"/>
    </row>
    <row r="180" ht="15" customHeight="1">
      <c r="B180" s="351"/>
      <c r="C180" s="329" t="s">
        <v>747</v>
      </c>
      <c r="D180" s="329"/>
      <c r="E180" s="329"/>
      <c r="F180" s="350" t="s">
        <v>728</v>
      </c>
      <c r="G180" s="329"/>
      <c r="H180" s="329" t="s">
        <v>788</v>
      </c>
      <c r="I180" s="329" t="s">
        <v>724</v>
      </c>
      <c r="J180" s="329">
        <v>50</v>
      </c>
      <c r="K180" s="372"/>
    </row>
    <row r="181" ht="15" customHeight="1">
      <c r="B181" s="351"/>
      <c r="C181" s="329" t="s">
        <v>189</v>
      </c>
      <c r="D181" s="329"/>
      <c r="E181" s="329"/>
      <c r="F181" s="350" t="s">
        <v>722</v>
      </c>
      <c r="G181" s="329"/>
      <c r="H181" s="329" t="s">
        <v>789</v>
      </c>
      <c r="I181" s="329" t="s">
        <v>790</v>
      </c>
      <c r="J181" s="329"/>
      <c r="K181" s="372"/>
    </row>
    <row r="182" ht="15" customHeight="1">
      <c r="B182" s="351"/>
      <c r="C182" s="329" t="s">
        <v>69</v>
      </c>
      <c r="D182" s="329"/>
      <c r="E182" s="329"/>
      <c r="F182" s="350" t="s">
        <v>722</v>
      </c>
      <c r="G182" s="329"/>
      <c r="H182" s="329" t="s">
        <v>791</v>
      </c>
      <c r="I182" s="329" t="s">
        <v>792</v>
      </c>
      <c r="J182" s="329">
        <v>1</v>
      </c>
      <c r="K182" s="372"/>
    </row>
    <row r="183" ht="15" customHeight="1">
      <c r="B183" s="351"/>
      <c r="C183" s="329" t="s">
        <v>65</v>
      </c>
      <c r="D183" s="329"/>
      <c r="E183" s="329"/>
      <c r="F183" s="350" t="s">
        <v>722</v>
      </c>
      <c r="G183" s="329"/>
      <c r="H183" s="329" t="s">
        <v>793</v>
      </c>
      <c r="I183" s="329" t="s">
        <v>724</v>
      </c>
      <c r="J183" s="329">
        <v>20</v>
      </c>
      <c r="K183" s="372"/>
    </row>
    <row r="184" ht="15" customHeight="1">
      <c r="B184" s="351"/>
      <c r="C184" s="329" t="s">
        <v>190</v>
      </c>
      <c r="D184" s="329"/>
      <c r="E184" s="329"/>
      <c r="F184" s="350" t="s">
        <v>722</v>
      </c>
      <c r="G184" s="329"/>
      <c r="H184" s="329" t="s">
        <v>794</v>
      </c>
      <c r="I184" s="329" t="s">
        <v>724</v>
      </c>
      <c r="J184" s="329">
        <v>255</v>
      </c>
      <c r="K184" s="372"/>
    </row>
    <row r="185" ht="15" customHeight="1">
      <c r="B185" s="351"/>
      <c r="C185" s="329" t="s">
        <v>191</v>
      </c>
      <c r="D185" s="329"/>
      <c r="E185" s="329"/>
      <c r="F185" s="350" t="s">
        <v>722</v>
      </c>
      <c r="G185" s="329"/>
      <c r="H185" s="329" t="s">
        <v>686</v>
      </c>
      <c r="I185" s="329" t="s">
        <v>724</v>
      </c>
      <c r="J185" s="329">
        <v>10</v>
      </c>
      <c r="K185" s="372"/>
    </row>
    <row r="186" ht="15" customHeight="1">
      <c r="B186" s="351"/>
      <c r="C186" s="329" t="s">
        <v>192</v>
      </c>
      <c r="D186" s="329"/>
      <c r="E186" s="329"/>
      <c r="F186" s="350" t="s">
        <v>722</v>
      </c>
      <c r="G186" s="329"/>
      <c r="H186" s="329" t="s">
        <v>795</v>
      </c>
      <c r="I186" s="329" t="s">
        <v>756</v>
      </c>
      <c r="J186" s="329"/>
      <c r="K186" s="372"/>
    </row>
    <row r="187" ht="15" customHeight="1">
      <c r="B187" s="351"/>
      <c r="C187" s="329" t="s">
        <v>796</v>
      </c>
      <c r="D187" s="329"/>
      <c r="E187" s="329"/>
      <c r="F187" s="350" t="s">
        <v>722</v>
      </c>
      <c r="G187" s="329"/>
      <c r="H187" s="329" t="s">
        <v>797</v>
      </c>
      <c r="I187" s="329" t="s">
        <v>756</v>
      </c>
      <c r="J187" s="329"/>
      <c r="K187" s="372"/>
    </row>
    <row r="188" ht="15" customHeight="1">
      <c r="B188" s="351"/>
      <c r="C188" s="329" t="s">
        <v>785</v>
      </c>
      <c r="D188" s="329"/>
      <c r="E188" s="329"/>
      <c r="F188" s="350" t="s">
        <v>722</v>
      </c>
      <c r="G188" s="329"/>
      <c r="H188" s="329" t="s">
        <v>798</v>
      </c>
      <c r="I188" s="329" t="s">
        <v>756</v>
      </c>
      <c r="J188" s="329"/>
      <c r="K188" s="372"/>
    </row>
    <row r="189" ht="15" customHeight="1">
      <c r="B189" s="351"/>
      <c r="C189" s="329" t="s">
        <v>194</v>
      </c>
      <c r="D189" s="329"/>
      <c r="E189" s="329"/>
      <c r="F189" s="350" t="s">
        <v>728</v>
      </c>
      <c r="G189" s="329"/>
      <c r="H189" s="329" t="s">
        <v>799</v>
      </c>
      <c r="I189" s="329" t="s">
        <v>724</v>
      </c>
      <c r="J189" s="329">
        <v>50</v>
      </c>
      <c r="K189" s="372"/>
    </row>
    <row r="190" ht="15" customHeight="1">
      <c r="B190" s="351"/>
      <c r="C190" s="329" t="s">
        <v>800</v>
      </c>
      <c r="D190" s="329"/>
      <c r="E190" s="329"/>
      <c r="F190" s="350" t="s">
        <v>728</v>
      </c>
      <c r="G190" s="329"/>
      <c r="H190" s="329" t="s">
        <v>801</v>
      </c>
      <c r="I190" s="329" t="s">
        <v>802</v>
      </c>
      <c r="J190" s="329"/>
      <c r="K190" s="372"/>
    </row>
    <row r="191" ht="15" customHeight="1">
      <c r="B191" s="351"/>
      <c r="C191" s="329" t="s">
        <v>803</v>
      </c>
      <c r="D191" s="329"/>
      <c r="E191" s="329"/>
      <c r="F191" s="350" t="s">
        <v>728</v>
      </c>
      <c r="G191" s="329"/>
      <c r="H191" s="329" t="s">
        <v>804</v>
      </c>
      <c r="I191" s="329" t="s">
        <v>802</v>
      </c>
      <c r="J191" s="329"/>
      <c r="K191" s="372"/>
    </row>
    <row r="192" ht="15" customHeight="1">
      <c r="B192" s="351"/>
      <c r="C192" s="329" t="s">
        <v>805</v>
      </c>
      <c r="D192" s="329"/>
      <c r="E192" s="329"/>
      <c r="F192" s="350" t="s">
        <v>728</v>
      </c>
      <c r="G192" s="329"/>
      <c r="H192" s="329" t="s">
        <v>806</v>
      </c>
      <c r="I192" s="329" t="s">
        <v>802</v>
      </c>
      <c r="J192" s="329"/>
      <c r="K192" s="372"/>
    </row>
    <row r="193" ht="15" customHeight="1">
      <c r="B193" s="351"/>
      <c r="C193" s="384" t="s">
        <v>807</v>
      </c>
      <c r="D193" s="329"/>
      <c r="E193" s="329"/>
      <c r="F193" s="350" t="s">
        <v>728</v>
      </c>
      <c r="G193" s="329"/>
      <c r="H193" s="329" t="s">
        <v>808</v>
      </c>
      <c r="I193" s="329" t="s">
        <v>809</v>
      </c>
      <c r="J193" s="385" t="s">
        <v>810</v>
      </c>
      <c r="K193" s="372"/>
    </row>
    <row r="194" ht="15" customHeight="1">
      <c r="B194" s="351"/>
      <c r="C194" s="335" t="s">
        <v>54</v>
      </c>
      <c r="D194" s="329"/>
      <c r="E194" s="329"/>
      <c r="F194" s="350" t="s">
        <v>722</v>
      </c>
      <c r="G194" s="329"/>
      <c r="H194" s="325" t="s">
        <v>811</v>
      </c>
      <c r="I194" s="329" t="s">
        <v>812</v>
      </c>
      <c r="J194" s="329"/>
      <c r="K194" s="372"/>
    </row>
    <row r="195" ht="15" customHeight="1">
      <c r="B195" s="351"/>
      <c r="C195" s="335" t="s">
        <v>813</v>
      </c>
      <c r="D195" s="329"/>
      <c r="E195" s="329"/>
      <c r="F195" s="350" t="s">
        <v>722</v>
      </c>
      <c r="G195" s="329"/>
      <c r="H195" s="329" t="s">
        <v>814</v>
      </c>
      <c r="I195" s="329" t="s">
        <v>756</v>
      </c>
      <c r="J195" s="329"/>
      <c r="K195" s="372"/>
    </row>
    <row r="196" ht="15" customHeight="1">
      <c r="B196" s="351"/>
      <c r="C196" s="335" t="s">
        <v>815</v>
      </c>
      <c r="D196" s="329"/>
      <c r="E196" s="329"/>
      <c r="F196" s="350" t="s">
        <v>722</v>
      </c>
      <c r="G196" s="329"/>
      <c r="H196" s="329" t="s">
        <v>816</v>
      </c>
      <c r="I196" s="329" t="s">
        <v>756</v>
      </c>
      <c r="J196" s="329"/>
      <c r="K196" s="372"/>
    </row>
    <row r="197" ht="15" customHeight="1">
      <c r="B197" s="351"/>
      <c r="C197" s="335" t="s">
        <v>817</v>
      </c>
      <c r="D197" s="329"/>
      <c r="E197" s="329"/>
      <c r="F197" s="350" t="s">
        <v>728</v>
      </c>
      <c r="G197" s="329"/>
      <c r="H197" s="329" t="s">
        <v>818</v>
      </c>
      <c r="I197" s="329" t="s">
        <v>756</v>
      </c>
      <c r="J197" s="329"/>
      <c r="K197" s="372"/>
    </row>
    <row r="198" ht="15" customHeight="1">
      <c r="B198" s="378"/>
      <c r="C198" s="386"/>
      <c r="D198" s="360"/>
      <c r="E198" s="360"/>
      <c r="F198" s="360"/>
      <c r="G198" s="360"/>
      <c r="H198" s="360"/>
      <c r="I198" s="360"/>
      <c r="J198" s="360"/>
      <c r="K198" s="379"/>
    </row>
    <row r="199" ht="18.75" customHeight="1">
      <c r="B199" s="325"/>
      <c r="C199" s="329"/>
      <c r="D199" s="329"/>
      <c r="E199" s="329"/>
      <c r="F199" s="350"/>
      <c r="G199" s="329"/>
      <c r="H199" s="329"/>
      <c r="I199" s="329"/>
      <c r="J199" s="329"/>
      <c r="K199" s="325"/>
    </row>
    <row r="200" ht="18.75" customHeight="1"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</row>
    <row r="201" ht="13.5">
      <c r="B201" s="315"/>
      <c r="C201" s="316"/>
      <c r="D201" s="316"/>
      <c r="E201" s="316"/>
      <c r="F201" s="316"/>
      <c r="G201" s="316"/>
      <c r="H201" s="316"/>
      <c r="I201" s="316"/>
      <c r="J201" s="316"/>
      <c r="K201" s="317"/>
    </row>
    <row r="202" ht="21" customHeight="1">
      <c r="B202" s="318"/>
      <c r="C202" s="319" t="s">
        <v>819</v>
      </c>
      <c r="D202" s="319"/>
      <c r="E202" s="319"/>
      <c r="F202" s="319"/>
      <c r="G202" s="319"/>
      <c r="H202" s="319"/>
      <c r="I202" s="319"/>
      <c r="J202" s="319"/>
      <c r="K202" s="320"/>
    </row>
    <row r="203" ht="25.5" customHeight="1">
      <c r="B203" s="318"/>
      <c r="C203" s="387" t="s">
        <v>820</v>
      </c>
      <c r="D203" s="387"/>
      <c r="E203" s="387"/>
      <c r="F203" s="387" t="s">
        <v>821</v>
      </c>
      <c r="G203" s="388"/>
      <c r="H203" s="387" t="s">
        <v>822</v>
      </c>
      <c r="I203" s="387"/>
      <c r="J203" s="387"/>
      <c r="K203" s="320"/>
    </row>
    <row r="204" ht="5.25" customHeight="1">
      <c r="B204" s="351"/>
      <c r="C204" s="348"/>
      <c r="D204" s="348"/>
      <c r="E204" s="348"/>
      <c r="F204" s="348"/>
      <c r="G204" s="329"/>
      <c r="H204" s="348"/>
      <c r="I204" s="348"/>
      <c r="J204" s="348"/>
      <c r="K204" s="372"/>
    </row>
    <row r="205" ht="15" customHeight="1">
      <c r="B205" s="351"/>
      <c r="C205" s="329" t="s">
        <v>812</v>
      </c>
      <c r="D205" s="329"/>
      <c r="E205" s="329"/>
      <c r="F205" s="350" t="s">
        <v>55</v>
      </c>
      <c r="G205" s="329"/>
      <c r="H205" s="329" t="s">
        <v>823</v>
      </c>
      <c r="I205" s="329"/>
      <c r="J205" s="329"/>
      <c r="K205" s="372"/>
    </row>
    <row r="206" ht="15" customHeight="1">
      <c r="B206" s="351"/>
      <c r="C206" s="357"/>
      <c r="D206" s="329"/>
      <c r="E206" s="329"/>
      <c r="F206" s="350" t="s">
        <v>56</v>
      </c>
      <c r="G206" s="329"/>
      <c r="H206" s="329" t="s">
        <v>824</v>
      </c>
      <c r="I206" s="329"/>
      <c r="J206" s="329"/>
      <c r="K206" s="372"/>
    </row>
    <row r="207" ht="15" customHeight="1">
      <c r="B207" s="351"/>
      <c r="C207" s="357"/>
      <c r="D207" s="329"/>
      <c r="E207" s="329"/>
      <c r="F207" s="350" t="s">
        <v>59</v>
      </c>
      <c r="G207" s="329"/>
      <c r="H207" s="329" t="s">
        <v>825</v>
      </c>
      <c r="I207" s="329"/>
      <c r="J207" s="329"/>
      <c r="K207" s="372"/>
    </row>
    <row r="208" ht="15" customHeight="1">
      <c r="B208" s="351"/>
      <c r="C208" s="329"/>
      <c r="D208" s="329"/>
      <c r="E208" s="329"/>
      <c r="F208" s="350" t="s">
        <v>57</v>
      </c>
      <c r="G208" s="329"/>
      <c r="H208" s="329" t="s">
        <v>826</v>
      </c>
      <c r="I208" s="329"/>
      <c r="J208" s="329"/>
      <c r="K208" s="372"/>
    </row>
    <row r="209" ht="15" customHeight="1">
      <c r="B209" s="351"/>
      <c r="C209" s="329"/>
      <c r="D209" s="329"/>
      <c r="E209" s="329"/>
      <c r="F209" s="350" t="s">
        <v>58</v>
      </c>
      <c r="G209" s="329"/>
      <c r="H209" s="329" t="s">
        <v>827</v>
      </c>
      <c r="I209" s="329"/>
      <c r="J209" s="329"/>
      <c r="K209" s="372"/>
    </row>
    <row r="210" ht="15" customHeight="1">
      <c r="B210" s="351"/>
      <c r="C210" s="329"/>
      <c r="D210" s="329"/>
      <c r="E210" s="329"/>
      <c r="F210" s="350"/>
      <c r="G210" s="329"/>
      <c r="H210" s="329"/>
      <c r="I210" s="329"/>
      <c r="J210" s="329"/>
      <c r="K210" s="372"/>
    </row>
    <row r="211" ht="15" customHeight="1">
      <c r="B211" s="351"/>
      <c r="C211" s="329" t="s">
        <v>768</v>
      </c>
      <c r="D211" s="329"/>
      <c r="E211" s="329"/>
      <c r="F211" s="350" t="s">
        <v>90</v>
      </c>
      <c r="G211" s="329"/>
      <c r="H211" s="329" t="s">
        <v>828</v>
      </c>
      <c r="I211" s="329"/>
      <c r="J211" s="329"/>
      <c r="K211" s="372"/>
    </row>
    <row r="212" ht="15" customHeight="1">
      <c r="B212" s="351"/>
      <c r="C212" s="357"/>
      <c r="D212" s="329"/>
      <c r="E212" s="329"/>
      <c r="F212" s="350" t="s">
        <v>667</v>
      </c>
      <c r="G212" s="329"/>
      <c r="H212" s="329" t="s">
        <v>668</v>
      </c>
      <c r="I212" s="329"/>
      <c r="J212" s="329"/>
      <c r="K212" s="372"/>
    </row>
    <row r="213" ht="15" customHeight="1">
      <c r="B213" s="351"/>
      <c r="C213" s="329"/>
      <c r="D213" s="329"/>
      <c r="E213" s="329"/>
      <c r="F213" s="350" t="s">
        <v>665</v>
      </c>
      <c r="G213" s="329"/>
      <c r="H213" s="329" t="s">
        <v>829</v>
      </c>
      <c r="I213" s="329"/>
      <c r="J213" s="329"/>
      <c r="K213" s="372"/>
    </row>
    <row r="214" ht="15" customHeight="1">
      <c r="B214" s="389"/>
      <c r="C214" s="357"/>
      <c r="D214" s="357"/>
      <c r="E214" s="357"/>
      <c r="F214" s="350" t="s">
        <v>669</v>
      </c>
      <c r="G214" s="335"/>
      <c r="H214" s="376" t="s">
        <v>670</v>
      </c>
      <c r="I214" s="376"/>
      <c r="J214" s="376"/>
      <c r="K214" s="390"/>
    </row>
    <row r="215" ht="15" customHeight="1">
      <c r="B215" s="389"/>
      <c r="C215" s="357"/>
      <c r="D215" s="357"/>
      <c r="E215" s="357"/>
      <c r="F215" s="350" t="s">
        <v>478</v>
      </c>
      <c r="G215" s="335"/>
      <c r="H215" s="376" t="s">
        <v>830</v>
      </c>
      <c r="I215" s="376"/>
      <c r="J215" s="376"/>
      <c r="K215" s="390"/>
    </row>
    <row r="216" ht="15" customHeight="1">
      <c r="B216" s="389"/>
      <c r="C216" s="357"/>
      <c r="D216" s="357"/>
      <c r="E216" s="357"/>
      <c r="F216" s="391"/>
      <c r="G216" s="335"/>
      <c r="H216" s="392"/>
      <c r="I216" s="392"/>
      <c r="J216" s="392"/>
      <c r="K216" s="390"/>
    </row>
    <row r="217" ht="15" customHeight="1">
      <c r="B217" s="389"/>
      <c r="C217" s="329" t="s">
        <v>792</v>
      </c>
      <c r="D217" s="357"/>
      <c r="E217" s="357"/>
      <c r="F217" s="350">
        <v>1</v>
      </c>
      <c r="G217" s="335"/>
      <c r="H217" s="376" t="s">
        <v>831</v>
      </c>
      <c r="I217" s="376"/>
      <c r="J217" s="376"/>
      <c r="K217" s="390"/>
    </row>
    <row r="218" ht="15" customHeight="1">
      <c r="B218" s="389"/>
      <c r="C218" s="357"/>
      <c r="D218" s="357"/>
      <c r="E218" s="357"/>
      <c r="F218" s="350">
        <v>2</v>
      </c>
      <c r="G218" s="335"/>
      <c r="H218" s="376" t="s">
        <v>832</v>
      </c>
      <c r="I218" s="376"/>
      <c r="J218" s="376"/>
      <c r="K218" s="390"/>
    </row>
    <row r="219" ht="15" customHeight="1">
      <c r="B219" s="389"/>
      <c r="C219" s="357"/>
      <c r="D219" s="357"/>
      <c r="E219" s="357"/>
      <c r="F219" s="350">
        <v>3</v>
      </c>
      <c r="G219" s="335"/>
      <c r="H219" s="376" t="s">
        <v>833</v>
      </c>
      <c r="I219" s="376"/>
      <c r="J219" s="376"/>
      <c r="K219" s="390"/>
    </row>
    <row r="220" ht="15" customHeight="1">
      <c r="B220" s="389"/>
      <c r="C220" s="357"/>
      <c r="D220" s="357"/>
      <c r="E220" s="357"/>
      <c r="F220" s="350">
        <v>4</v>
      </c>
      <c r="G220" s="335"/>
      <c r="H220" s="376" t="s">
        <v>834</v>
      </c>
      <c r="I220" s="376"/>
      <c r="J220" s="376"/>
      <c r="K220" s="390"/>
    </row>
    <row r="221" ht="12.75" customHeight="1">
      <c r="B221" s="393"/>
      <c r="C221" s="394"/>
      <c r="D221" s="394"/>
      <c r="E221" s="394"/>
      <c r="F221" s="394"/>
      <c r="G221" s="394"/>
      <c r="H221" s="394"/>
      <c r="I221" s="394"/>
      <c r="J221" s="394"/>
      <c r="K221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8:J218"/>
    <mergeCell ref="H219:J219"/>
    <mergeCell ref="H203:J203"/>
    <mergeCell ref="H205:J205"/>
    <mergeCell ref="H220:J220"/>
    <mergeCell ref="H208:J208"/>
    <mergeCell ref="H209:J209"/>
    <mergeCell ref="H211:J211"/>
    <mergeCell ref="H212:J212"/>
    <mergeCell ref="H213:J213"/>
    <mergeCell ref="H214:J214"/>
    <mergeCell ref="H215:J215"/>
    <mergeCell ref="H206:J206"/>
    <mergeCell ref="H207:J207"/>
    <mergeCell ref="D67:J67"/>
    <mergeCell ref="D68:J68"/>
    <mergeCell ref="C73:J73"/>
    <mergeCell ref="C100:J100"/>
    <mergeCell ref="C120:J120"/>
    <mergeCell ref="C145:J145"/>
    <mergeCell ref="C169:J169"/>
    <mergeCell ref="C202:J202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G43:J43"/>
    <mergeCell ref="D45:J45"/>
    <mergeCell ref="E46:J46"/>
    <mergeCell ref="E47:J47"/>
    <mergeCell ref="E48:J48"/>
    <mergeCell ref="D49:J49"/>
    <mergeCell ref="F20:J20"/>
    <mergeCell ref="F21:J21"/>
    <mergeCell ref="C23:J23"/>
    <mergeCell ref="C24:J24"/>
    <mergeCell ref="C50:J50"/>
    <mergeCell ref="C52:J52"/>
    <mergeCell ref="G39:J39"/>
    <mergeCell ref="G40:J40"/>
    <mergeCell ref="G41:J41"/>
    <mergeCell ref="G42:J42"/>
    <mergeCell ref="D31:J31"/>
    <mergeCell ref="D32:J32"/>
    <mergeCell ref="D33:J33"/>
    <mergeCell ref="G34:J34"/>
    <mergeCell ref="G35:J35"/>
    <mergeCell ref="G36:J36"/>
    <mergeCell ref="D14:J14"/>
    <mergeCell ref="D15:J15"/>
    <mergeCell ref="F16:J16"/>
    <mergeCell ref="F17:J17"/>
    <mergeCell ref="G37:J37"/>
    <mergeCell ref="G38:J38"/>
    <mergeCell ref="D25:J25"/>
    <mergeCell ref="D26:J26"/>
    <mergeCell ref="D28:J28"/>
    <mergeCell ref="D29:J29"/>
    <mergeCell ref="F18:J18"/>
    <mergeCell ref="F19:J19"/>
    <mergeCell ref="C9:J9"/>
    <mergeCell ref="D10:J10"/>
    <mergeCell ref="C3:J3"/>
    <mergeCell ref="C4:J4"/>
    <mergeCell ref="C6:J6"/>
    <mergeCell ref="C7:J7"/>
    <mergeCell ref="D11:J11"/>
    <mergeCell ref="D13:J13"/>
  </mergeCells>
  <pageSetup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Helcl Tomáš, DiS.</dc:creator>
  <cp:lastModifiedBy>Helcl Tomáš, DiS.</cp:lastModifiedBy>
  <dcterms:created xsi:type="dcterms:W3CDTF">2018-10-10T05:20:45Z</dcterms:created>
  <dcterms:modified xsi:type="dcterms:W3CDTF">2018-10-10T05:20:58Z</dcterms:modified>
</cp:coreProperties>
</file>