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jpg" ContentType="image/jpeg"/>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SO 01 - Železniční svršek..." sheetId="2" r:id="rId2"/>
    <sheet name="SO 02 - Nástupiště zast. ..." sheetId="3" r:id="rId3"/>
    <sheet name="SO 03.1 - Přejezd P5397 (..." sheetId="4" r:id="rId4"/>
    <sheet name="SO 03.2 - Přejezd P5398 (..." sheetId="5" r:id="rId5"/>
    <sheet name="SO 03.3 - Přejezd P5399 (..." sheetId="6" r:id="rId6"/>
    <sheet name="SO 04 - Železniční spodek..." sheetId="7" r:id="rId7"/>
    <sheet name="SO 05 - Následná úprava GPK" sheetId="8" r:id="rId8"/>
    <sheet name="SO 06 - Zrušení propustku..." sheetId="9" r:id="rId9"/>
    <sheet name="SO 07 - Zrušení propustku..." sheetId="10" r:id="rId10"/>
    <sheet name="SO 08 - Oprava propustku ..." sheetId="11" r:id="rId11"/>
    <sheet name="SO 09 - Oprava propustku ..." sheetId="12" r:id="rId12"/>
    <sheet name="ON - Materiál objednatele..." sheetId="13" r:id="rId13"/>
    <sheet name="VON - Vedlejší a ostatní ..." sheetId="14" r:id="rId14"/>
    <sheet name="Pokyny pro vyplnění" sheetId="15" r:id="rId15"/>
  </sheets>
  <definedNames>
    <definedName name="_xlnm.Print_Area" localSheetId="0">'Rekapitulace zakázky'!$D$4:$AO$36,'Rekapitulace zakázky'!$C$42:$AQ$68</definedName>
    <definedName name="_xlnm.Print_Titles" localSheetId="0">'Rekapitulace zakázky'!$52:$52</definedName>
    <definedName name="_xlnm._FilterDatabase" localSheetId="1" hidden="1">'SO 01 - Železniční svršek...'!$C$81:$K$348</definedName>
    <definedName name="_xlnm.Print_Area" localSheetId="1">'SO 01 - Železniční svršek...'!$C$4:$J$39,'SO 01 - Železniční svršek...'!$C$45:$J$63,'SO 01 - Železniční svršek...'!$C$69:$K$348</definedName>
    <definedName name="_xlnm.Print_Titles" localSheetId="1">'SO 01 - Železniční svršek...'!$81:$81</definedName>
    <definedName name="_xlnm._FilterDatabase" localSheetId="2" hidden="1">'SO 02 - Nástupiště zast. ...'!$C$81:$K$132</definedName>
    <definedName name="_xlnm.Print_Area" localSheetId="2">'SO 02 - Nástupiště zast. ...'!$C$4:$J$39,'SO 02 - Nástupiště zast. ...'!$C$45:$J$63,'SO 02 - Nástupiště zast. ...'!$C$69:$K$132</definedName>
    <definedName name="_xlnm.Print_Titles" localSheetId="2">'SO 02 - Nástupiště zast. ...'!$81:$81</definedName>
    <definedName name="_xlnm._FilterDatabase" localSheetId="3" hidden="1">'SO 03.1 - Přejezd P5397 (...'!$C$82:$K$174</definedName>
    <definedName name="_xlnm.Print_Area" localSheetId="3">'SO 03.1 - Přejezd P5397 (...'!$C$4:$J$39,'SO 03.1 - Přejezd P5397 (...'!$C$45:$J$64,'SO 03.1 - Přejezd P5397 (...'!$C$70:$K$174</definedName>
    <definedName name="_xlnm.Print_Titles" localSheetId="3">'SO 03.1 - Přejezd P5397 (...'!$82:$82</definedName>
    <definedName name="_xlnm._FilterDatabase" localSheetId="4" hidden="1">'SO 03.2 - Přejezd P5398 (...'!$C$80:$K$89</definedName>
    <definedName name="_xlnm.Print_Area" localSheetId="4">'SO 03.2 - Přejezd P5398 (...'!$C$4:$J$39,'SO 03.2 - Přejezd P5398 (...'!$C$45:$J$62,'SO 03.2 - Přejezd P5398 (...'!$C$68:$K$89</definedName>
    <definedName name="_xlnm.Print_Titles" localSheetId="4">'SO 03.2 - Přejezd P5398 (...'!$80:$80</definedName>
    <definedName name="_xlnm._FilterDatabase" localSheetId="5" hidden="1">'SO 03.3 - Přejezd P5399 (...'!$C$80:$K$87</definedName>
    <definedName name="_xlnm.Print_Area" localSheetId="5">'SO 03.3 - Přejezd P5399 (...'!$C$4:$J$39,'SO 03.3 - Přejezd P5399 (...'!$C$45:$J$62,'SO 03.3 - Přejezd P5399 (...'!$C$68:$K$87</definedName>
    <definedName name="_xlnm.Print_Titles" localSheetId="5">'SO 03.3 - Přejezd P5399 (...'!$80:$80</definedName>
    <definedName name="_xlnm._FilterDatabase" localSheetId="6" hidden="1">'SO 04 - Železniční spodek...'!$C$81:$K$144</definedName>
    <definedName name="_xlnm.Print_Area" localSheetId="6">'SO 04 - Železniční spodek...'!$C$4:$J$39,'SO 04 - Železniční spodek...'!$C$45:$J$63,'SO 04 - Železniční spodek...'!$C$69:$K$144</definedName>
    <definedName name="_xlnm.Print_Titles" localSheetId="6">'SO 04 - Železniční spodek...'!$81:$81</definedName>
    <definedName name="_xlnm._FilterDatabase" localSheetId="7" hidden="1">'SO 05 - Následná úprava GPK'!$C$81:$K$109</definedName>
    <definedName name="_xlnm.Print_Area" localSheetId="7">'SO 05 - Následná úprava GPK'!$C$4:$J$39,'SO 05 - Následná úprava GPK'!$C$45:$J$63,'SO 05 - Následná úprava GPK'!$C$69:$K$109</definedName>
    <definedName name="_xlnm.Print_Titles" localSheetId="7">'SO 05 - Následná úprava GPK'!$81:$81</definedName>
    <definedName name="_xlnm._FilterDatabase" localSheetId="8" hidden="1">'SO 06 - Zrušení propustku...'!$C$82:$K$110</definedName>
    <definedName name="_xlnm.Print_Area" localSheetId="8">'SO 06 - Zrušení propustku...'!$C$4:$J$39,'SO 06 - Zrušení propustku...'!$C$45:$J$64,'SO 06 - Zrušení propustku...'!$C$70:$K$110</definedName>
    <definedName name="_xlnm.Print_Titles" localSheetId="8">'SO 06 - Zrušení propustku...'!$82:$82</definedName>
    <definedName name="_xlnm._FilterDatabase" localSheetId="9" hidden="1">'SO 07 - Zrušení propustku...'!$C$82:$K$105</definedName>
    <definedName name="_xlnm.Print_Area" localSheetId="9">'SO 07 - Zrušení propustku...'!$C$4:$J$39,'SO 07 - Zrušení propustku...'!$C$45:$J$64,'SO 07 - Zrušení propustku...'!$C$70:$K$105</definedName>
    <definedName name="_xlnm.Print_Titles" localSheetId="9">'SO 07 - Zrušení propustku...'!$82:$82</definedName>
    <definedName name="_xlnm._FilterDatabase" localSheetId="10" hidden="1">'SO 08 - Oprava propustku ...'!$C$88:$K$163</definedName>
    <definedName name="_xlnm.Print_Area" localSheetId="10">'SO 08 - Oprava propustku ...'!$C$4:$J$39,'SO 08 - Oprava propustku ...'!$C$45:$J$70,'SO 08 - Oprava propustku ...'!$C$76:$K$163</definedName>
    <definedName name="_xlnm.Print_Titles" localSheetId="10">'SO 08 - Oprava propustku ...'!$88:$88</definedName>
    <definedName name="_xlnm._FilterDatabase" localSheetId="11" hidden="1">'SO 09 - Oprava propustku ...'!$C$85:$K$126</definedName>
    <definedName name="_xlnm.Print_Area" localSheetId="11">'SO 09 - Oprava propustku ...'!$C$4:$J$39,'SO 09 - Oprava propustku ...'!$C$45:$J$67,'SO 09 - Oprava propustku ...'!$C$73:$K$126</definedName>
    <definedName name="_xlnm.Print_Titles" localSheetId="11">'SO 09 - Oprava propustku ...'!$85:$85</definedName>
    <definedName name="_xlnm._FilterDatabase" localSheetId="12" hidden="1">'ON - Materiál objednatele...'!$C$80:$K$92</definedName>
    <definedName name="_xlnm.Print_Area" localSheetId="12">'ON - Materiál objednatele...'!$C$4:$J$39,'ON - Materiál objednatele...'!$C$45:$J$62,'ON - Materiál objednatele...'!$C$68:$K$92</definedName>
    <definedName name="_xlnm.Print_Titles" localSheetId="12">'ON - Materiál objednatele...'!$80:$80</definedName>
    <definedName name="_xlnm._FilterDatabase" localSheetId="13" hidden="1">'VON - Vedlejší a ostatní ...'!$C$80:$K$105</definedName>
    <definedName name="_xlnm.Print_Area" localSheetId="13">'VON - Vedlejší a ostatní ...'!$C$4:$J$39,'VON - Vedlejší a ostatní ...'!$C$45:$J$62,'VON - Vedlejší a ostatní ...'!$C$68:$K$105</definedName>
    <definedName name="_xlnm.Print_Titles" localSheetId="13">'VON - Vedlejší a ostatní ...'!$80:$80</definedName>
  </definedNames>
  <calcPr/>
</workbook>
</file>

<file path=xl/calcChain.xml><?xml version="1.0" encoding="utf-8"?>
<calcChain xmlns="http://schemas.openxmlformats.org/spreadsheetml/2006/main">
  <c i="14" l="1" r="J37"/>
  <c r="J36"/>
  <c i="1" r="AY67"/>
  <c i="14" r="J35"/>
  <c i="1" r="AX67"/>
  <c i="14" r="BI103"/>
  <c r="BH103"/>
  <c r="BG103"/>
  <c r="BF103"/>
  <c r="T103"/>
  <c r="R103"/>
  <c r="P103"/>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86"/>
  <c r="BH86"/>
  <c r="BG86"/>
  <c r="BF86"/>
  <c r="T86"/>
  <c r="R86"/>
  <c r="P86"/>
  <c r="BI83"/>
  <c r="BH83"/>
  <c r="BG83"/>
  <c r="BF83"/>
  <c r="T83"/>
  <c r="R83"/>
  <c r="P83"/>
  <c r="J78"/>
  <c r="J77"/>
  <c r="F77"/>
  <c r="F75"/>
  <c r="E73"/>
  <c r="J55"/>
  <c r="J54"/>
  <c r="F54"/>
  <c r="F52"/>
  <c r="E50"/>
  <c r="J18"/>
  <c r="E18"/>
  <c r="F78"/>
  <c r="J17"/>
  <c r="J12"/>
  <c r="J75"/>
  <c r="E7"/>
  <c r="E71"/>
  <c i="13" r="J37"/>
  <c r="J36"/>
  <c i="1" r="AY66"/>
  <c i="13" r="J35"/>
  <c i="1" r="AX66"/>
  <c i="13" r="BI91"/>
  <c r="BH91"/>
  <c r="BG91"/>
  <c r="BF91"/>
  <c r="T91"/>
  <c r="R91"/>
  <c r="P91"/>
  <c r="BI89"/>
  <c r="BH89"/>
  <c r="BG89"/>
  <c r="BF89"/>
  <c r="T89"/>
  <c r="R89"/>
  <c r="P89"/>
  <c r="BI86"/>
  <c r="BH86"/>
  <c r="BG86"/>
  <c r="BF86"/>
  <c r="T86"/>
  <c r="R86"/>
  <c r="P86"/>
  <c r="BI84"/>
  <c r="BH84"/>
  <c r="BG84"/>
  <c r="BF84"/>
  <c r="T84"/>
  <c r="R84"/>
  <c r="P84"/>
  <c r="J78"/>
  <c r="J77"/>
  <c r="F77"/>
  <c r="F75"/>
  <c r="E73"/>
  <c r="J55"/>
  <c r="J54"/>
  <c r="F54"/>
  <c r="F52"/>
  <c r="E50"/>
  <c r="J18"/>
  <c r="E18"/>
  <c r="F78"/>
  <c r="J17"/>
  <c r="J12"/>
  <c r="J52"/>
  <c r="E7"/>
  <c r="E71"/>
  <c i="12" r="J37"/>
  <c r="J36"/>
  <c i="1" r="AY65"/>
  <c i="12" r="J35"/>
  <c i="1" r="AX65"/>
  <c i="12" r="BI126"/>
  <c r="BH126"/>
  <c r="BG126"/>
  <c r="BF126"/>
  <c r="T126"/>
  <c r="R126"/>
  <c r="P126"/>
  <c r="BI125"/>
  <c r="BH125"/>
  <c r="BG125"/>
  <c r="BF125"/>
  <c r="T125"/>
  <c r="R125"/>
  <c r="P125"/>
  <c r="BI123"/>
  <c r="BH123"/>
  <c r="BG123"/>
  <c r="BF123"/>
  <c r="T123"/>
  <c r="T122"/>
  <c r="R123"/>
  <c r="R122"/>
  <c r="P123"/>
  <c r="P122"/>
  <c r="BI119"/>
  <c r="BH119"/>
  <c r="BG119"/>
  <c r="BF119"/>
  <c r="T119"/>
  <c r="R119"/>
  <c r="P119"/>
  <c r="BI118"/>
  <c r="BH118"/>
  <c r="BG118"/>
  <c r="BF118"/>
  <c r="T118"/>
  <c r="R118"/>
  <c r="P118"/>
  <c r="BI113"/>
  <c r="BH113"/>
  <c r="BG113"/>
  <c r="BF113"/>
  <c r="T113"/>
  <c r="T112"/>
  <c r="R113"/>
  <c r="R112"/>
  <c r="P113"/>
  <c r="P112"/>
  <c r="BI109"/>
  <c r="BH109"/>
  <c r="BG109"/>
  <c r="BF109"/>
  <c r="T109"/>
  <c r="T108"/>
  <c r="R109"/>
  <c r="R108"/>
  <c r="P109"/>
  <c r="P108"/>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6"/>
  <c r="BH96"/>
  <c r="BG96"/>
  <c r="BF96"/>
  <c r="T96"/>
  <c r="R96"/>
  <c r="P96"/>
  <c r="BI95"/>
  <c r="BH95"/>
  <c r="BG95"/>
  <c r="BF95"/>
  <c r="T95"/>
  <c r="R95"/>
  <c r="P95"/>
  <c r="BI90"/>
  <c r="BH90"/>
  <c r="BG90"/>
  <c r="BF90"/>
  <c r="T90"/>
  <c r="R90"/>
  <c r="P90"/>
  <c r="BI89"/>
  <c r="BH89"/>
  <c r="BG89"/>
  <c r="BF89"/>
  <c r="T89"/>
  <c r="R89"/>
  <c r="P89"/>
  <c r="J83"/>
  <c r="J82"/>
  <c r="F82"/>
  <c r="F80"/>
  <c r="E78"/>
  <c r="J55"/>
  <c r="J54"/>
  <c r="F54"/>
  <c r="F52"/>
  <c r="E50"/>
  <c r="J18"/>
  <c r="E18"/>
  <c r="F55"/>
  <c r="J17"/>
  <c r="J12"/>
  <c r="J80"/>
  <c r="E7"/>
  <c r="E48"/>
  <c i="11" r="J37"/>
  <c r="J36"/>
  <c i="1" r="AY64"/>
  <c i="11" r="J35"/>
  <c i="1" r="AX64"/>
  <c i="11" r="BI163"/>
  <c r="BH163"/>
  <c r="BG163"/>
  <c r="BF163"/>
  <c r="T163"/>
  <c r="R163"/>
  <c r="P163"/>
  <c r="BI162"/>
  <c r="BH162"/>
  <c r="BG162"/>
  <c r="BF162"/>
  <c r="T162"/>
  <c r="R162"/>
  <c r="P162"/>
  <c r="BI158"/>
  <c r="BH158"/>
  <c r="BG158"/>
  <c r="BF158"/>
  <c r="T158"/>
  <c r="T157"/>
  <c r="T156"/>
  <c r="R158"/>
  <c r="R157"/>
  <c r="R156"/>
  <c r="P158"/>
  <c r="P157"/>
  <c r="P156"/>
  <c r="BI155"/>
  <c r="BH155"/>
  <c r="BG155"/>
  <c r="BF155"/>
  <c r="T155"/>
  <c r="T154"/>
  <c r="R155"/>
  <c r="R154"/>
  <c r="P155"/>
  <c r="P154"/>
  <c r="BI151"/>
  <c r="BH151"/>
  <c r="BG151"/>
  <c r="BF151"/>
  <c r="T151"/>
  <c r="R151"/>
  <c r="P151"/>
  <c r="BI148"/>
  <c r="BH148"/>
  <c r="BG148"/>
  <c r="BF148"/>
  <c r="T148"/>
  <c r="R148"/>
  <c r="P148"/>
  <c r="BI147"/>
  <c r="BH147"/>
  <c r="BG147"/>
  <c r="BF147"/>
  <c r="T147"/>
  <c r="R147"/>
  <c r="P147"/>
  <c r="BI141"/>
  <c r="BH141"/>
  <c r="BG141"/>
  <c r="BF141"/>
  <c r="T141"/>
  <c r="R141"/>
  <c r="P141"/>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0"/>
  <c r="BH130"/>
  <c r="BG130"/>
  <c r="BF130"/>
  <c r="T130"/>
  <c r="T129"/>
  <c r="R130"/>
  <c r="R129"/>
  <c r="P130"/>
  <c r="P129"/>
  <c r="BI124"/>
  <c r="BH124"/>
  <c r="BG124"/>
  <c r="BF124"/>
  <c r="T124"/>
  <c r="R124"/>
  <c r="P124"/>
  <c r="BI123"/>
  <c r="BH123"/>
  <c r="BG123"/>
  <c r="BF123"/>
  <c r="T123"/>
  <c r="R123"/>
  <c r="P123"/>
  <c r="BI118"/>
  <c r="BH118"/>
  <c r="BG118"/>
  <c r="BF118"/>
  <c r="T118"/>
  <c r="R118"/>
  <c r="P118"/>
  <c r="BI115"/>
  <c r="BH115"/>
  <c r="BG115"/>
  <c r="BF115"/>
  <c r="T115"/>
  <c r="R115"/>
  <c r="P115"/>
  <c r="BI114"/>
  <c r="BH114"/>
  <c r="BG114"/>
  <c r="BF114"/>
  <c r="T114"/>
  <c r="R114"/>
  <c r="P114"/>
  <c r="BI111"/>
  <c r="BH111"/>
  <c r="BG111"/>
  <c r="BF111"/>
  <c r="T111"/>
  <c r="R111"/>
  <c r="P111"/>
  <c r="BI108"/>
  <c r="BH108"/>
  <c r="BG108"/>
  <c r="BF108"/>
  <c r="T108"/>
  <c r="R108"/>
  <c r="P108"/>
  <c r="BI105"/>
  <c r="BH105"/>
  <c r="BG105"/>
  <c r="BF105"/>
  <c r="T105"/>
  <c r="R105"/>
  <c r="P105"/>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2"/>
  <c r="BH92"/>
  <c r="BG92"/>
  <c r="BF92"/>
  <c r="T92"/>
  <c r="R92"/>
  <c r="P92"/>
  <c r="J86"/>
  <c r="J85"/>
  <c r="F85"/>
  <c r="F83"/>
  <c r="E81"/>
  <c r="J55"/>
  <c r="J54"/>
  <c r="F54"/>
  <c r="F52"/>
  <c r="E50"/>
  <c r="J18"/>
  <c r="E18"/>
  <c r="F86"/>
  <c r="J17"/>
  <c r="J12"/>
  <c r="J52"/>
  <c r="E7"/>
  <c r="E79"/>
  <c i="10" r="J37"/>
  <c r="J36"/>
  <c i="1" r="AY63"/>
  <c i="10" r="J35"/>
  <c i="1" r="AX63"/>
  <c i="10" r="BI104"/>
  <c r="BH104"/>
  <c r="BG104"/>
  <c r="BF104"/>
  <c r="T104"/>
  <c r="R104"/>
  <c r="P104"/>
  <c r="BI101"/>
  <c r="BH101"/>
  <c r="BG101"/>
  <c r="BF101"/>
  <c r="T101"/>
  <c r="R101"/>
  <c r="P101"/>
  <c r="BI99"/>
  <c r="BH99"/>
  <c r="BG99"/>
  <c r="BF99"/>
  <c r="T99"/>
  <c r="R99"/>
  <c r="P99"/>
  <c r="BI95"/>
  <c r="BH95"/>
  <c r="BG95"/>
  <c r="BF95"/>
  <c r="T95"/>
  <c r="R95"/>
  <c r="P95"/>
  <c r="BI93"/>
  <c r="BH93"/>
  <c r="BG93"/>
  <c r="BF93"/>
  <c r="T93"/>
  <c r="R93"/>
  <c r="P93"/>
  <c r="BI90"/>
  <c r="BH90"/>
  <c r="BG90"/>
  <c r="BF90"/>
  <c r="T90"/>
  <c r="R90"/>
  <c r="P90"/>
  <c r="BI86"/>
  <c r="BH86"/>
  <c r="BG86"/>
  <c r="BF86"/>
  <c r="T86"/>
  <c r="R86"/>
  <c r="P86"/>
  <c r="J80"/>
  <c r="J79"/>
  <c r="F79"/>
  <c r="F77"/>
  <c r="E75"/>
  <c r="J55"/>
  <c r="J54"/>
  <c r="F54"/>
  <c r="F52"/>
  <c r="E50"/>
  <c r="J18"/>
  <c r="E18"/>
  <c r="F80"/>
  <c r="J17"/>
  <c r="J12"/>
  <c r="J77"/>
  <c r="E7"/>
  <c r="E73"/>
  <c i="9" r="J37"/>
  <c r="J36"/>
  <c i="1" r="AY62"/>
  <c i="9" r="J35"/>
  <c i="1" r="AX62"/>
  <c i="9" r="BI109"/>
  <c r="BH109"/>
  <c r="BG109"/>
  <c r="BF109"/>
  <c r="T109"/>
  <c r="R109"/>
  <c r="P109"/>
  <c r="BI105"/>
  <c r="BH105"/>
  <c r="BG105"/>
  <c r="BF105"/>
  <c r="T105"/>
  <c r="R105"/>
  <c r="P105"/>
  <c r="BI103"/>
  <c r="BH103"/>
  <c r="BG103"/>
  <c r="BF103"/>
  <c r="T103"/>
  <c r="R103"/>
  <c r="P103"/>
  <c r="BI98"/>
  <c r="BH98"/>
  <c r="BG98"/>
  <c r="BF98"/>
  <c r="T98"/>
  <c r="R98"/>
  <c r="P98"/>
  <c r="BI96"/>
  <c r="BH96"/>
  <c r="BG96"/>
  <c r="BF96"/>
  <c r="T96"/>
  <c r="R96"/>
  <c r="P96"/>
  <c r="BI94"/>
  <c r="BH94"/>
  <c r="BG94"/>
  <c r="BF94"/>
  <c r="T94"/>
  <c r="R94"/>
  <c r="P94"/>
  <c r="BI92"/>
  <c r="BH92"/>
  <c r="BG92"/>
  <c r="BF92"/>
  <c r="T92"/>
  <c r="R92"/>
  <c r="P92"/>
  <c r="BI89"/>
  <c r="BH89"/>
  <c r="BG89"/>
  <c r="BF89"/>
  <c r="T89"/>
  <c r="R89"/>
  <c r="P89"/>
  <c r="BI86"/>
  <c r="BH86"/>
  <c r="BG86"/>
  <c r="BF86"/>
  <c r="T86"/>
  <c r="R86"/>
  <c r="P86"/>
  <c r="J80"/>
  <c r="J79"/>
  <c r="F79"/>
  <c r="F77"/>
  <c r="E75"/>
  <c r="J55"/>
  <c r="J54"/>
  <c r="F54"/>
  <c r="F52"/>
  <c r="E50"/>
  <c r="J18"/>
  <c r="E18"/>
  <c r="F80"/>
  <c r="J17"/>
  <c r="J12"/>
  <c r="J77"/>
  <c r="E7"/>
  <c r="E73"/>
  <c i="8" r="J37"/>
  <c r="J36"/>
  <c i="1" r="AY61"/>
  <c i="8" r="J35"/>
  <c i="1" r="AX61"/>
  <c i="8" r="BI106"/>
  <c r="BH106"/>
  <c r="BG106"/>
  <c r="BF106"/>
  <c r="T106"/>
  <c r="R106"/>
  <c r="P106"/>
  <c r="BI104"/>
  <c r="BH104"/>
  <c r="BG104"/>
  <c r="BF104"/>
  <c r="T104"/>
  <c r="R104"/>
  <c r="P104"/>
  <c r="BI102"/>
  <c r="BH102"/>
  <c r="BG102"/>
  <c r="BF102"/>
  <c r="T102"/>
  <c r="R102"/>
  <c r="P102"/>
  <c r="BI99"/>
  <c r="BH99"/>
  <c r="BG99"/>
  <c r="BF99"/>
  <c r="T99"/>
  <c r="R99"/>
  <c r="P99"/>
  <c r="BI96"/>
  <c r="BH96"/>
  <c r="BG96"/>
  <c r="BF96"/>
  <c r="T96"/>
  <c r="R96"/>
  <c r="P96"/>
  <c r="BI91"/>
  <c r="BH91"/>
  <c r="BG91"/>
  <c r="BF91"/>
  <c r="T91"/>
  <c r="R91"/>
  <c r="P91"/>
  <c r="BI88"/>
  <c r="BH88"/>
  <c r="BG88"/>
  <c r="BF88"/>
  <c r="T88"/>
  <c r="R88"/>
  <c r="P88"/>
  <c r="BI85"/>
  <c r="BH85"/>
  <c r="BG85"/>
  <c r="BF85"/>
  <c r="T85"/>
  <c r="R85"/>
  <c r="P85"/>
  <c r="J79"/>
  <c r="J78"/>
  <c r="F78"/>
  <c r="F76"/>
  <c r="E74"/>
  <c r="J55"/>
  <c r="J54"/>
  <c r="F54"/>
  <c r="F52"/>
  <c r="E50"/>
  <c r="J18"/>
  <c r="E18"/>
  <c r="F55"/>
  <c r="J17"/>
  <c r="J12"/>
  <c r="J76"/>
  <c r="E7"/>
  <c r="E72"/>
  <c i="7" r="J37"/>
  <c r="J36"/>
  <c i="1" r="AY60"/>
  <c i="7" r="J35"/>
  <c i="1" r="AX60"/>
  <c i="7" r="BI130"/>
  <c r="BH130"/>
  <c r="BG130"/>
  <c r="BF130"/>
  <c r="T130"/>
  <c r="R130"/>
  <c r="P130"/>
  <c r="BI115"/>
  <c r="BH115"/>
  <c r="BG115"/>
  <c r="BF115"/>
  <c r="T115"/>
  <c r="R115"/>
  <c r="P115"/>
  <c r="BI105"/>
  <c r="BH105"/>
  <c r="BG105"/>
  <c r="BF105"/>
  <c r="T105"/>
  <c r="R105"/>
  <c r="P105"/>
  <c r="BI99"/>
  <c r="BH99"/>
  <c r="BG99"/>
  <c r="BF99"/>
  <c r="T99"/>
  <c r="R99"/>
  <c r="P99"/>
  <c r="BI86"/>
  <c r="BH86"/>
  <c r="BG86"/>
  <c r="BF86"/>
  <c r="T86"/>
  <c r="R86"/>
  <c r="P86"/>
  <c r="BI85"/>
  <c r="BH85"/>
  <c r="BG85"/>
  <c r="BF85"/>
  <c r="T85"/>
  <c r="R85"/>
  <c r="P85"/>
  <c r="J79"/>
  <c r="J78"/>
  <c r="F78"/>
  <c r="F76"/>
  <c r="E74"/>
  <c r="J55"/>
  <c r="J54"/>
  <c r="F54"/>
  <c r="F52"/>
  <c r="E50"/>
  <c r="J18"/>
  <c r="E18"/>
  <c r="F55"/>
  <c r="J17"/>
  <c r="J12"/>
  <c r="J76"/>
  <c r="E7"/>
  <c r="E72"/>
  <c i="6" r="J37"/>
  <c r="J36"/>
  <c i="1" r="AY59"/>
  <c i="6" r="J35"/>
  <c i="1" r="AX59"/>
  <c i="6" r="BI86"/>
  <c r="BH86"/>
  <c r="BG86"/>
  <c r="BF86"/>
  <c r="T86"/>
  <c r="R86"/>
  <c r="P86"/>
  <c r="BI84"/>
  <c r="BH84"/>
  <c r="BG84"/>
  <c r="BF84"/>
  <c r="T84"/>
  <c r="R84"/>
  <c r="P84"/>
  <c r="J78"/>
  <c r="J77"/>
  <c r="F77"/>
  <c r="F75"/>
  <c r="E73"/>
  <c r="J55"/>
  <c r="J54"/>
  <c r="F54"/>
  <c r="F52"/>
  <c r="E50"/>
  <c r="J18"/>
  <c r="E18"/>
  <c r="F55"/>
  <c r="J17"/>
  <c r="J12"/>
  <c r="J52"/>
  <c r="E7"/>
  <c r="E48"/>
  <c i="5" r="J37"/>
  <c r="J36"/>
  <c i="1" r="AY58"/>
  <c i="5" r="J35"/>
  <c i="1" r="AX58"/>
  <c i="5" r="BI87"/>
  <c r="BH87"/>
  <c r="BG87"/>
  <c r="BF87"/>
  <c r="T87"/>
  <c r="R87"/>
  <c r="P87"/>
  <c r="BI84"/>
  <c r="BH84"/>
  <c r="BG84"/>
  <c r="BF84"/>
  <c r="T84"/>
  <c r="R84"/>
  <c r="P84"/>
  <c r="J78"/>
  <c r="J77"/>
  <c r="F77"/>
  <c r="F75"/>
  <c r="E73"/>
  <c r="J55"/>
  <c r="J54"/>
  <c r="F54"/>
  <c r="F52"/>
  <c r="E50"/>
  <c r="J18"/>
  <c r="E18"/>
  <c r="F55"/>
  <c r="J17"/>
  <c r="J12"/>
  <c r="J52"/>
  <c r="E7"/>
  <c r="E48"/>
  <c i="4" r="J85"/>
  <c r="J37"/>
  <c r="J36"/>
  <c i="1" r="AY57"/>
  <c i="4" r="J35"/>
  <c i="1" r="AX57"/>
  <c i="4" r="BI173"/>
  <c r="BH173"/>
  <c r="BG173"/>
  <c r="BF173"/>
  <c r="T173"/>
  <c r="R173"/>
  <c r="P173"/>
  <c r="BI170"/>
  <c r="BH170"/>
  <c r="BG170"/>
  <c r="BF170"/>
  <c r="T170"/>
  <c r="R170"/>
  <c r="P170"/>
  <c r="BI167"/>
  <c r="BH167"/>
  <c r="BG167"/>
  <c r="BF167"/>
  <c r="T167"/>
  <c r="R167"/>
  <c r="P167"/>
  <c r="BI164"/>
  <c r="BH164"/>
  <c r="BG164"/>
  <c r="BF164"/>
  <c r="T164"/>
  <c r="R164"/>
  <c r="P164"/>
  <c r="BI162"/>
  <c r="BH162"/>
  <c r="BG162"/>
  <c r="BF162"/>
  <c r="T162"/>
  <c r="R162"/>
  <c r="P162"/>
  <c r="BI156"/>
  <c r="BH156"/>
  <c r="BG156"/>
  <c r="BF156"/>
  <c r="T156"/>
  <c r="R156"/>
  <c r="P156"/>
  <c r="BI153"/>
  <c r="BH153"/>
  <c r="BG153"/>
  <c r="BF153"/>
  <c r="T153"/>
  <c r="R153"/>
  <c r="P153"/>
  <c r="BI146"/>
  <c r="BH146"/>
  <c r="BG146"/>
  <c r="BF146"/>
  <c r="T146"/>
  <c r="R146"/>
  <c r="P146"/>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29"/>
  <c r="BH129"/>
  <c r="BG129"/>
  <c r="BF129"/>
  <c r="T129"/>
  <c r="R129"/>
  <c r="P129"/>
  <c r="BI125"/>
  <c r="BH125"/>
  <c r="BG125"/>
  <c r="BF125"/>
  <c r="T125"/>
  <c r="R125"/>
  <c r="P125"/>
  <c r="BI122"/>
  <c r="BH122"/>
  <c r="BG122"/>
  <c r="BF122"/>
  <c r="T122"/>
  <c r="R122"/>
  <c r="P122"/>
  <c r="BI120"/>
  <c r="BH120"/>
  <c r="BG120"/>
  <c r="BF120"/>
  <c r="T120"/>
  <c r="R120"/>
  <c r="P120"/>
  <c r="BI117"/>
  <c r="BH117"/>
  <c r="BG117"/>
  <c r="BF117"/>
  <c r="T117"/>
  <c r="R117"/>
  <c r="P117"/>
  <c r="BI114"/>
  <c r="BH114"/>
  <c r="BG114"/>
  <c r="BF114"/>
  <c r="T114"/>
  <c r="R114"/>
  <c r="P114"/>
  <c r="BI112"/>
  <c r="BH112"/>
  <c r="BG112"/>
  <c r="BF112"/>
  <c r="T112"/>
  <c r="R112"/>
  <c r="P112"/>
  <c r="BI111"/>
  <c r="BH111"/>
  <c r="BG111"/>
  <c r="BF111"/>
  <c r="T111"/>
  <c r="R111"/>
  <c r="P111"/>
  <c r="BI109"/>
  <c r="BH109"/>
  <c r="BG109"/>
  <c r="BF109"/>
  <c r="T109"/>
  <c r="R109"/>
  <c r="P109"/>
  <c r="BI106"/>
  <c r="BH106"/>
  <c r="BG106"/>
  <c r="BF106"/>
  <c r="T106"/>
  <c r="R106"/>
  <c r="P106"/>
  <c r="BI104"/>
  <c r="BH104"/>
  <c r="BG104"/>
  <c r="BF104"/>
  <c r="T104"/>
  <c r="R104"/>
  <c r="P104"/>
  <c r="BI102"/>
  <c r="BH102"/>
  <c r="BG102"/>
  <c r="BF102"/>
  <c r="T102"/>
  <c r="R102"/>
  <c r="P102"/>
  <c r="BI100"/>
  <c r="BH100"/>
  <c r="BG100"/>
  <c r="BF100"/>
  <c r="T100"/>
  <c r="R100"/>
  <c r="P100"/>
  <c r="BI96"/>
  <c r="BH96"/>
  <c r="BG96"/>
  <c r="BF96"/>
  <c r="T96"/>
  <c r="R96"/>
  <c r="P96"/>
  <c r="BI94"/>
  <c r="BH94"/>
  <c r="BG94"/>
  <c r="BF94"/>
  <c r="T94"/>
  <c r="R94"/>
  <c r="P94"/>
  <c r="BI91"/>
  <c r="BH91"/>
  <c r="BG91"/>
  <c r="BF91"/>
  <c r="T91"/>
  <c r="R91"/>
  <c r="P91"/>
  <c r="BI89"/>
  <c r="BH89"/>
  <c r="BG89"/>
  <c r="BF89"/>
  <c r="T89"/>
  <c r="R89"/>
  <c r="P89"/>
  <c r="BI87"/>
  <c r="BH87"/>
  <c r="BG87"/>
  <c r="BF87"/>
  <c r="T87"/>
  <c r="R87"/>
  <c r="P87"/>
  <c r="J61"/>
  <c r="J80"/>
  <c r="J79"/>
  <c r="F79"/>
  <c r="F77"/>
  <c r="E75"/>
  <c r="J55"/>
  <c r="J54"/>
  <c r="F54"/>
  <c r="F52"/>
  <c r="E50"/>
  <c r="J18"/>
  <c r="E18"/>
  <c r="F55"/>
  <c r="J17"/>
  <c r="J12"/>
  <c r="J52"/>
  <c r="E7"/>
  <c r="E48"/>
  <c i="3" r="J37"/>
  <c r="J36"/>
  <c i="1" r="AY56"/>
  <c i="3" r="J35"/>
  <c i="1" r="AX56"/>
  <c i="3" r="BI129"/>
  <c r="BH129"/>
  <c r="BG129"/>
  <c r="BF129"/>
  <c r="T129"/>
  <c r="R129"/>
  <c r="P129"/>
  <c r="BI126"/>
  <c r="BH126"/>
  <c r="BG126"/>
  <c r="BF126"/>
  <c r="T126"/>
  <c r="R126"/>
  <c r="P126"/>
  <c r="BI122"/>
  <c r="BH122"/>
  <c r="BG122"/>
  <c r="BF122"/>
  <c r="T122"/>
  <c r="R122"/>
  <c r="P122"/>
  <c r="BI120"/>
  <c r="BH120"/>
  <c r="BG120"/>
  <c r="BF120"/>
  <c r="T120"/>
  <c r="R120"/>
  <c r="P120"/>
  <c r="BI117"/>
  <c r="BH117"/>
  <c r="BG117"/>
  <c r="BF117"/>
  <c r="T117"/>
  <c r="R117"/>
  <c r="P117"/>
  <c r="BI113"/>
  <c r="BH113"/>
  <c r="BG113"/>
  <c r="BF113"/>
  <c r="T113"/>
  <c r="R113"/>
  <c r="P113"/>
  <c r="BI109"/>
  <c r="BH109"/>
  <c r="BG109"/>
  <c r="BF109"/>
  <c r="T109"/>
  <c r="R109"/>
  <c r="P109"/>
  <c r="BI106"/>
  <c r="BH106"/>
  <c r="BG106"/>
  <c r="BF106"/>
  <c r="T106"/>
  <c r="R106"/>
  <c r="P106"/>
  <c r="BI104"/>
  <c r="BH104"/>
  <c r="BG104"/>
  <c r="BF104"/>
  <c r="T104"/>
  <c r="R104"/>
  <c r="P104"/>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4"/>
  <c r="BH94"/>
  <c r="BG94"/>
  <c r="BF94"/>
  <c r="T94"/>
  <c r="R94"/>
  <c r="P94"/>
  <c r="BI89"/>
  <c r="BH89"/>
  <c r="BG89"/>
  <c r="BF89"/>
  <c r="T89"/>
  <c r="R89"/>
  <c r="P89"/>
  <c r="BI87"/>
  <c r="BH87"/>
  <c r="BG87"/>
  <c r="BF87"/>
  <c r="T87"/>
  <c r="R87"/>
  <c r="P87"/>
  <c r="BI85"/>
  <c r="BH85"/>
  <c r="BG85"/>
  <c r="BF85"/>
  <c r="T85"/>
  <c r="R85"/>
  <c r="P85"/>
  <c r="J79"/>
  <c r="J78"/>
  <c r="F78"/>
  <c r="F76"/>
  <c r="E74"/>
  <c r="J55"/>
  <c r="J54"/>
  <c r="F54"/>
  <c r="F52"/>
  <c r="E50"/>
  <c r="J18"/>
  <c r="E18"/>
  <c r="F79"/>
  <c r="J17"/>
  <c r="J12"/>
  <c r="J76"/>
  <c r="E7"/>
  <c r="E48"/>
  <c i="2" r="J37"/>
  <c r="J36"/>
  <c i="1" r="AY55"/>
  <c i="2" r="J35"/>
  <c i="1" r="AX55"/>
  <c i="2" r="BI344"/>
  <c r="BH344"/>
  <c r="BG344"/>
  <c r="BF344"/>
  <c r="T344"/>
  <c r="R344"/>
  <c r="P344"/>
  <c r="BI341"/>
  <c r="BH341"/>
  <c r="BG341"/>
  <c r="BF341"/>
  <c r="T341"/>
  <c r="R341"/>
  <c r="P341"/>
  <c r="BI338"/>
  <c r="BH338"/>
  <c r="BG338"/>
  <c r="BF338"/>
  <c r="T338"/>
  <c r="R338"/>
  <c r="P338"/>
  <c r="BI335"/>
  <c r="BH335"/>
  <c r="BG335"/>
  <c r="BF335"/>
  <c r="T335"/>
  <c r="R335"/>
  <c r="P335"/>
  <c r="BI329"/>
  <c r="BH329"/>
  <c r="BG329"/>
  <c r="BF329"/>
  <c r="T329"/>
  <c r="R329"/>
  <c r="P329"/>
  <c r="BI326"/>
  <c r="BH326"/>
  <c r="BG326"/>
  <c r="BF326"/>
  <c r="T326"/>
  <c r="R326"/>
  <c r="P326"/>
  <c r="BI323"/>
  <c r="BH323"/>
  <c r="BG323"/>
  <c r="BF323"/>
  <c r="T323"/>
  <c r="R323"/>
  <c r="P323"/>
  <c r="BI321"/>
  <c r="BH321"/>
  <c r="BG321"/>
  <c r="BF321"/>
  <c r="T321"/>
  <c r="R321"/>
  <c r="P321"/>
  <c r="BI315"/>
  <c r="BH315"/>
  <c r="BG315"/>
  <c r="BF315"/>
  <c r="T315"/>
  <c r="R315"/>
  <c r="P315"/>
  <c r="BI304"/>
  <c r="BH304"/>
  <c r="BG304"/>
  <c r="BF304"/>
  <c r="T304"/>
  <c r="R304"/>
  <c r="P304"/>
  <c r="BI295"/>
  <c r="BH295"/>
  <c r="BG295"/>
  <c r="BF295"/>
  <c r="T295"/>
  <c r="R295"/>
  <c r="P295"/>
  <c r="BI281"/>
  <c r="BH281"/>
  <c r="BG281"/>
  <c r="BF281"/>
  <c r="T281"/>
  <c r="R281"/>
  <c r="P281"/>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55"/>
  <c r="BH255"/>
  <c r="BG255"/>
  <c r="BF255"/>
  <c r="T255"/>
  <c r="R255"/>
  <c r="P255"/>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5"/>
  <c r="BH235"/>
  <c r="BG235"/>
  <c r="BF235"/>
  <c r="T235"/>
  <c r="R235"/>
  <c r="P235"/>
  <c r="BI229"/>
  <c r="BH229"/>
  <c r="BG229"/>
  <c r="BF229"/>
  <c r="T229"/>
  <c r="R229"/>
  <c r="P229"/>
  <c r="BI223"/>
  <c r="BH223"/>
  <c r="BG223"/>
  <c r="BF223"/>
  <c r="T223"/>
  <c r="R223"/>
  <c r="P223"/>
  <c r="BI217"/>
  <c r="BH217"/>
  <c r="BG217"/>
  <c r="BF217"/>
  <c r="T217"/>
  <c r="R217"/>
  <c r="P217"/>
  <c r="BI216"/>
  <c r="BH216"/>
  <c r="BG216"/>
  <c r="BF216"/>
  <c r="T216"/>
  <c r="R216"/>
  <c r="P216"/>
  <c r="BI215"/>
  <c r="BH215"/>
  <c r="BG215"/>
  <c r="BF215"/>
  <c r="T215"/>
  <c r="R215"/>
  <c r="P215"/>
  <c r="BI214"/>
  <c r="BH214"/>
  <c r="BG214"/>
  <c r="BF214"/>
  <c r="T214"/>
  <c r="R214"/>
  <c r="P214"/>
  <c r="BI212"/>
  <c r="BH212"/>
  <c r="BG212"/>
  <c r="BF212"/>
  <c r="T212"/>
  <c r="R212"/>
  <c r="P212"/>
  <c r="BI208"/>
  <c r="BH208"/>
  <c r="BG208"/>
  <c r="BF208"/>
  <c r="T208"/>
  <c r="R208"/>
  <c r="P208"/>
  <c r="BI205"/>
  <c r="BH205"/>
  <c r="BG205"/>
  <c r="BF205"/>
  <c r="T205"/>
  <c r="R205"/>
  <c r="P205"/>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3"/>
  <c r="BH193"/>
  <c r="BG193"/>
  <c r="BF193"/>
  <c r="T193"/>
  <c r="R193"/>
  <c r="P193"/>
  <c r="BI187"/>
  <c r="BH187"/>
  <c r="BG187"/>
  <c r="BF187"/>
  <c r="T187"/>
  <c r="R187"/>
  <c r="P187"/>
  <c r="BI181"/>
  <c r="BH181"/>
  <c r="BG181"/>
  <c r="BF181"/>
  <c r="T181"/>
  <c r="R181"/>
  <c r="P181"/>
  <c r="BI177"/>
  <c r="BH177"/>
  <c r="BG177"/>
  <c r="BF177"/>
  <c r="T177"/>
  <c r="R177"/>
  <c r="P177"/>
  <c r="BI175"/>
  <c r="BH175"/>
  <c r="BG175"/>
  <c r="BF175"/>
  <c r="T175"/>
  <c r="R175"/>
  <c r="P175"/>
  <c r="BI171"/>
  <c r="BH171"/>
  <c r="BG171"/>
  <c r="BF171"/>
  <c r="T171"/>
  <c r="R171"/>
  <c r="P171"/>
  <c r="BI170"/>
  <c r="BH170"/>
  <c r="BG170"/>
  <c r="BF170"/>
  <c r="T170"/>
  <c r="R170"/>
  <c r="P170"/>
  <c r="BI168"/>
  <c r="BH168"/>
  <c r="BG168"/>
  <c r="BF168"/>
  <c r="T168"/>
  <c r="R168"/>
  <c r="P168"/>
  <c r="BI167"/>
  <c r="BH167"/>
  <c r="BG167"/>
  <c r="BF167"/>
  <c r="T167"/>
  <c r="R167"/>
  <c r="P167"/>
  <c r="BI166"/>
  <c r="BH166"/>
  <c r="BG166"/>
  <c r="BF166"/>
  <c r="T166"/>
  <c r="R166"/>
  <c r="P166"/>
  <c r="BI162"/>
  <c r="BH162"/>
  <c r="BG162"/>
  <c r="BF162"/>
  <c r="T162"/>
  <c r="R162"/>
  <c r="P162"/>
  <c r="BI160"/>
  <c r="BH160"/>
  <c r="BG160"/>
  <c r="BF160"/>
  <c r="T160"/>
  <c r="R160"/>
  <c r="P160"/>
  <c r="BI159"/>
  <c r="BH159"/>
  <c r="BG159"/>
  <c r="BF159"/>
  <c r="T159"/>
  <c r="R159"/>
  <c r="P159"/>
  <c r="BI158"/>
  <c r="BH158"/>
  <c r="BG158"/>
  <c r="BF158"/>
  <c r="T158"/>
  <c r="R158"/>
  <c r="P158"/>
  <c r="BI154"/>
  <c r="BH154"/>
  <c r="BG154"/>
  <c r="BF154"/>
  <c r="T154"/>
  <c r="R154"/>
  <c r="P154"/>
  <c r="BI146"/>
  <c r="BH146"/>
  <c r="BG146"/>
  <c r="BF146"/>
  <c r="T146"/>
  <c r="R146"/>
  <c r="P146"/>
  <c r="BI142"/>
  <c r="BH142"/>
  <c r="BG142"/>
  <c r="BF142"/>
  <c r="T142"/>
  <c r="R142"/>
  <c r="P142"/>
  <c r="BI138"/>
  <c r="BH138"/>
  <c r="BG138"/>
  <c r="BF138"/>
  <c r="T138"/>
  <c r="R138"/>
  <c r="P138"/>
  <c r="BI132"/>
  <c r="BH132"/>
  <c r="BG132"/>
  <c r="BF132"/>
  <c r="T132"/>
  <c r="R132"/>
  <c r="P132"/>
  <c r="BI123"/>
  <c r="BH123"/>
  <c r="BG123"/>
  <c r="BF123"/>
  <c r="T123"/>
  <c r="R123"/>
  <c r="P123"/>
  <c r="BI117"/>
  <c r="BH117"/>
  <c r="BG117"/>
  <c r="BF117"/>
  <c r="T117"/>
  <c r="R117"/>
  <c r="P117"/>
  <c r="BI113"/>
  <c r="BH113"/>
  <c r="BG113"/>
  <c r="BF113"/>
  <c r="T113"/>
  <c r="R113"/>
  <c r="P113"/>
  <c r="BI111"/>
  <c r="BH111"/>
  <c r="BG111"/>
  <c r="BF111"/>
  <c r="T111"/>
  <c r="R111"/>
  <c r="P111"/>
  <c r="BI107"/>
  <c r="BH107"/>
  <c r="BG107"/>
  <c r="BF107"/>
  <c r="T107"/>
  <c r="R107"/>
  <c r="P107"/>
  <c r="BI103"/>
  <c r="BH103"/>
  <c r="BG103"/>
  <c r="BF103"/>
  <c r="T103"/>
  <c r="R103"/>
  <c r="P103"/>
  <c r="BI99"/>
  <c r="BH99"/>
  <c r="BG99"/>
  <c r="BF99"/>
  <c r="T99"/>
  <c r="R99"/>
  <c r="P99"/>
  <c r="BI94"/>
  <c r="BH94"/>
  <c r="BG94"/>
  <c r="BF94"/>
  <c r="T94"/>
  <c r="R94"/>
  <c r="P94"/>
  <c r="BI85"/>
  <c r="BH85"/>
  <c r="BG85"/>
  <c r="BF85"/>
  <c r="T85"/>
  <c r="R85"/>
  <c r="P85"/>
  <c r="J79"/>
  <c r="J78"/>
  <c r="F78"/>
  <c r="F76"/>
  <c r="E74"/>
  <c r="J55"/>
  <c r="J54"/>
  <c r="F54"/>
  <c r="F52"/>
  <c r="E50"/>
  <c r="J18"/>
  <c r="E18"/>
  <c r="F79"/>
  <c r="J17"/>
  <c r="J12"/>
  <c r="J52"/>
  <c r="E7"/>
  <c r="E72"/>
  <c i="1" r="L50"/>
  <c r="AM50"/>
  <c r="AM49"/>
  <c r="L49"/>
  <c r="AM47"/>
  <c r="L47"/>
  <c r="L45"/>
  <c r="L44"/>
  <c i="2" r="BK341"/>
  <c r="J214"/>
  <c r="J204"/>
  <c r="J175"/>
  <c r="BK146"/>
  <c r="BK113"/>
  <c i="3" r="J101"/>
  <c r="BK126"/>
  <c r="BK120"/>
  <c r="BK106"/>
  <c r="BK89"/>
  <c r="J120"/>
  <c r="J89"/>
  <c i="4" r="BK142"/>
  <c r="BK120"/>
  <c r="J91"/>
  <c r="J142"/>
  <c r="BK135"/>
  <c r="BK114"/>
  <c r="BK106"/>
  <c r="J87"/>
  <c r="BK146"/>
  <c r="J134"/>
  <c r="BK111"/>
  <c r="J173"/>
  <c r="BK164"/>
  <c r="BK138"/>
  <c r="BK131"/>
  <c r="BK122"/>
  <c r="BK109"/>
  <c r="J89"/>
  <c i="5" r="J84"/>
  <c r="BK84"/>
  <c i="6" r="J84"/>
  <c i="7" r="BK105"/>
  <c r="J130"/>
  <c r="BK130"/>
  <c r="J99"/>
  <c i="8" r="BK106"/>
  <c r="J106"/>
  <c r="BK102"/>
  <c r="J102"/>
  <c r="BK96"/>
  <c r="J99"/>
  <c i="9" r="J105"/>
  <c r="J92"/>
  <c r="BK98"/>
  <c r="BK94"/>
  <c i="10" r="BK104"/>
  <c r="BK95"/>
  <c r="J86"/>
  <c r="J99"/>
  <c r="J90"/>
  <c i="11" r="J138"/>
  <c r="J130"/>
  <c r="J92"/>
  <c r="J147"/>
  <c r="J135"/>
  <c r="BK100"/>
  <c r="BK163"/>
  <c r="BK155"/>
  <c r="BK134"/>
  <c r="BK115"/>
  <c r="J105"/>
  <c r="J100"/>
  <c r="J97"/>
  <c r="J158"/>
  <c r="J141"/>
  <c r="BK105"/>
  <c i="2" r="BK344"/>
  <c r="BK315"/>
  <c r="J281"/>
  <c r="BK255"/>
  <c r="BK247"/>
  <c r="BK241"/>
  <c r="J208"/>
  <c r="BK187"/>
  <c r="BK171"/>
  <c r="BK166"/>
  <c r="BK162"/>
  <c r="BK123"/>
  <c r="BK99"/>
  <c r="J341"/>
  <c r="BK281"/>
  <c r="BK269"/>
  <c r="J245"/>
  <c r="BK243"/>
  <c r="BK229"/>
  <c r="BK214"/>
  <c r="J198"/>
  <c r="J187"/>
  <c r="J168"/>
  <c r="J166"/>
  <c r="BK154"/>
  <c r="J123"/>
  <c i="1" r="AS54"/>
  <c i="2" r="J215"/>
  <c r="BK202"/>
  <c r="BK181"/>
  <c r="BK177"/>
  <c r="BK160"/>
  <c r="BK138"/>
  <c r="J111"/>
  <c r="J329"/>
  <c r="BK323"/>
  <c r="BK267"/>
  <c r="J235"/>
  <c r="BK205"/>
  <c r="J99"/>
  <c i="3" r="J117"/>
  <c r="J99"/>
  <c r="BK129"/>
  <c r="BK113"/>
  <c r="BK104"/>
  <c r="J100"/>
  <c r="J97"/>
  <c r="J87"/>
  <c r="J113"/>
  <c r="J102"/>
  <c i="4" r="BK162"/>
  <c r="BK140"/>
  <c r="J138"/>
  <c r="J112"/>
  <c r="J170"/>
  <c r="J153"/>
  <c r="J136"/>
  <c r="J133"/>
  <c r="J131"/>
  <c r="J122"/>
  <c r="BK112"/>
  <c r="BK104"/>
  <c r="J100"/>
  <c r="BK156"/>
  <c r="J141"/>
  <c i="2" r="BK335"/>
  <c r="BK304"/>
  <c r="J269"/>
  <c r="J243"/>
  <c r="BK216"/>
  <c r="BK170"/>
  <c r="J158"/>
  <c r="J103"/>
  <c r="J315"/>
  <c r="BK295"/>
  <c r="J265"/>
  <c r="J216"/>
  <c r="J202"/>
  <c r="J193"/>
  <c r="BK167"/>
  <c r="J162"/>
  <c r="J132"/>
  <c r="BK94"/>
  <c r="BK326"/>
  <c r="J321"/>
  <c r="J271"/>
  <c r="J247"/>
  <c r="J229"/>
  <c r="BK204"/>
  <c r="BK168"/>
  <c r="J142"/>
  <c r="J113"/>
  <c r="J326"/>
  <c r="BK321"/>
  <c r="BK217"/>
  <c r="J200"/>
  <c r="BK158"/>
  <c r="J138"/>
  <c r="BK111"/>
  <c r="BK103"/>
  <c r="J94"/>
  <c i="3" r="J94"/>
  <c r="BK117"/>
  <c r="BK102"/>
  <c r="BK99"/>
  <c r="BK85"/>
  <c r="BK100"/>
  <c i="4" r="BK143"/>
  <c r="J135"/>
  <c r="J96"/>
  <c r="BK167"/>
  <c r="BK141"/>
  <c r="BK134"/>
  <c r="J111"/>
  <c r="BK91"/>
  <c r="J162"/>
  <c r="BK139"/>
  <c r="J125"/>
  <c r="J120"/>
  <c r="BK94"/>
  <c r="J167"/>
  <c r="BK153"/>
  <c r="BK137"/>
  <c r="BK133"/>
  <c r="BK125"/>
  <c r="J114"/>
  <c r="J106"/>
  <c r="BK87"/>
  <c i="5" r="BK87"/>
  <c i="6" r="BK86"/>
  <c r="J86"/>
  <c i="7" r="BK99"/>
  <c r="J86"/>
  <c r="BK85"/>
  <c r="BK115"/>
  <c r="BK86"/>
  <c i="8" r="BK91"/>
  <c r="J104"/>
  <c r="J91"/>
  <c r="BK99"/>
  <c r="BK88"/>
  <c r="BK85"/>
  <c i="9" r="BK96"/>
  <c r="BK109"/>
  <c r="J96"/>
  <c r="J86"/>
  <c r="BK105"/>
  <c r="J98"/>
  <c r="J94"/>
  <c r="J89"/>
  <c r="BK103"/>
  <c r="BK92"/>
  <c r="BK89"/>
  <c r="BK86"/>
  <c i="10" r="BK101"/>
  <c r="J93"/>
  <c r="J104"/>
  <c r="J95"/>
  <c r="BK86"/>
  <c i="11" r="BK141"/>
  <c r="BK135"/>
  <c r="J115"/>
  <c r="BK97"/>
  <c r="J151"/>
  <c r="BK136"/>
  <c r="BK130"/>
  <c r="BK102"/>
  <c r="J98"/>
  <c r="BK162"/>
  <c r="BK151"/>
  <c r="BK137"/>
  <c r="BK124"/>
  <c r="BK118"/>
  <c r="BK108"/>
  <c r="J102"/>
  <c r="BK99"/>
  <c r="BK92"/>
  <c r="J162"/>
  <c r="J155"/>
  <c r="J134"/>
  <c r="J118"/>
  <c r="J108"/>
  <c r="BK101"/>
  <c i="12" r="J113"/>
  <c r="BK105"/>
  <c r="J102"/>
  <c r="J99"/>
  <c r="J95"/>
  <c r="J89"/>
  <c r="J123"/>
  <c r="BK104"/>
  <c r="BK102"/>
  <c r="J100"/>
  <c r="J90"/>
  <c r="BK89"/>
  <c r="BK125"/>
  <c r="J118"/>
  <c r="J109"/>
  <c r="J103"/>
  <c r="BK99"/>
  <c r="BK119"/>
  <c r="BK118"/>
  <c r="BK100"/>
  <c i="13" r="BK86"/>
  <c r="BK91"/>
  <c r="J86"/>
  <c r="BK84"/>
  <c i="14" r="J103"/>
  <c r="J98"/>
  <c r="J96"/>
  <c r="J94"/>
  <c r="J91"/>
  <c r="J86"/>
  <c r="J99"/>
  <c r="BK97"/>
  <c r="BK96"/>
  <c r="BK94"/>
  <c r="BK91"/>
  <c r="BK86"/>
  <c r="J83"/>
  <c i="2" r="J338"/>
  <c r="J323"/>
  <c r="J295"/>
  <c r="BK249"/>
  <c r="BK245"/>
  <c r="J223"/>
  <c r="J205"/>
  <c r="BK193"/>
  <c r="BK175"/>
  <c r="J159"/>
  <c r="BK107"/>
  <c r="J85"/>
  <c r="BK329"/>
  <c r="J304"/>
  <c r="J273"/>
  <c r="J267"/>
  <c r="J241"/>
  <c r="BK223"/>
  <c r="BK208"/>
  <c r="BK200"/>
  <c r="BK196"/>
  <c r="J170"/>
  <c r="J160"/>
  <c r="J146"/>
  <c r="J117"/>
  <c r="BK85"/>
  <c r="BK338"/>
  <c r="J335"/>
  <c r="BK273"/>
  <c r="J255"/>
  <c r="J249"/>
  <c r="BK235"/>
  <c r="J217"/>
  <c r="BK212"/>
  <c r="BK198"/>
  <c r="J171"/>
  <c r="J167"/>
  <c r="BK159"/>
  <c r="BK132"/>
  <c r="J344"/>
  <c r="BK271"/>
  <c r="BK265"/>
  <c r="BK215"/>
  <c r="J212"/>
  <c r="J196"/>
  <c r="J181"/>
  <c r="J177"/>
  <c r="J154"/>
  <c r="BK142"/>
  <c r="BK117"/>
  <c r="J107"/>
  <c i="3" r="J129"/>
  <c r="BK109"/>
  <c r="J85"/>
  <c r="J126"/>
  <c r="BK122"/>
  <c r="J109"/>
  <c r="BK101"/>
  <c r="BK94"/>
  <c r="J122"/>
  <c r="J106"/>
  <c r="BK87"/>
  <c r="J104"/>
  <c r="BK97"/>
  <c i="4" r="J156"/>
  <c r="J137"/>
  <c r="J102"/>
  <c r="J94"/>
  <c r="J164"/>
  <c r="J146"/>
  <c r="J140"/>
  <c r="J129"/>
  <c r="BK117"/>
  <c r="J109"/>
  <c r="BK102"/>
  <c r="BK89"/>
  <c r="BK173"/>
  <c r="J143"/>
  <c r="J104"/>
  <c r="BK96"/>
  <c r="BK170"/>
  <c r="J139"/>
  <c r="BK136"/>
  <c r="BK129"/>
  <c r="J117"/>
  <c r="BK100"/>
  <c i="5" r="J87"/>
  <c i="6" r="BK84"/>
  <c i="7" r="J115"/>
  <c r="J105"/>
  <c r="J85"/>
  <c i="8" r="J85"/>
  <c r="J96"/>
  <c r="J88"/>
  <c r="BK104"/>
  <c i="9" r="J109"/>
  <c r="J103"/>
  <c i="10" r="BK99"/>
  <c r="BK90"/>
  <c r="J101"/>
  <c r="BK93"/>
  <c i="11" r="J148"/>
  <c r="J137"/>
  <c r="J124"/>
  <c r="J111"/>
  <c r="BK138"/>
  <c r="BK111"/>
  <c r="J99"/>
  <c r="BK158"/>
  <c r="BK148"/>
  <c r="J136"/>
  <c r="BK123"/>
  <c r="J114"/>
  <c r="J101"/>
  <c r="BK98"/>
  <c r="J163"/>
  <c r="BK147"/>
  <c r="J123"/>
  <c r="BK114"/>
  <c i="12" r="BK123"/>
  <c r="BK109"/>
  <c r="BK103"/>
  <c r="J96"/>
  <c r="BK90"/>
  <c r="J125"/>
  <c r="J105"/>
  <c r="J101"/>
  <c r="BK95"/>
  <c r="J126"/>
  <c r="J119"/>
  <c r="BK113"/>
  <c r="J104"/>
  <c r="BK126"/>
  <c r="BK101"/>
  <c r="BK96"/>
  <c i="13" r="J91"/>
  <c r="J84"/>
  <c r="BK89"/>
  <c r="J89"/>
  <c i="14" r="BK99"/>
  <c r="J97"/>
  <c r="BK95"/>
  <c r="J92"/>
  <c r="BK83"/>
  <c r="BK103"/>
  <c r="BK98"/>
  <c r="J95"/>
  <c r="J93"/>
  <c r="BK92"/>
  <c r="BK93"/>
  <c i="2" l="1" r="R84"/>
  <c r="R83"/>
  <c r="BK248"/>
  <c r="J248"/>
  <c r="J62"/>
  <c i="3" r="P84"/>
  <c r="P83"/>
  <c r="R108"/>
  <c i="4" r="T86"/>
  <c r="T84"/>
  <c r="R145"/>
  <c i="5" r="P83"/>
  <c r="P82"/>
  <c r="P81"/>
  <c i="1" r="AU58"/>
  <c i="6" r="R83"/>
  <c r="R82"/>
  <c r="R81"/>
  <c i="7" r="P84"/>
  <c r="P83"/>
  <c r="R104"/>
  <c i="8" r="BK84"/>
  <c r="J84"/>
  <c r="J61"/>
  <c r="T84"/>
  <c r="T83"/>
  <c r="R95"/>
  <c i="9" r="BK85"/>
  <c r="T85"/>
  <c r="R91"/>
  <c r="R102"/>
  <c i="10" r="P85"/>
  <c r="P84"/>
  <c r="P92"/>
  <c r="T92"/>
  <c r="T98"/>
  <c i="11" r="BK91"/>
  <c r="J91"/>
  <c r="J61"/>
  <c r="BK122"/>
  <c r="J122"/>
  <c r="J62"/>
  <c r="T122"/>
  <c r="T133"/>
  <c r="BK146"/>
  <c r="J146"/>
  <c r="J65"/>
  <c r="R161"/>
  <c i="12" r="BK88"/>
  <c r="J88"/>
  <c r="J61"/>
  <c r="P117"/>
  <c r="R124"/>
  <c i="13" r="P83"/>
  <c r="P82"/>
  <c r="P81"/>
  <c i="1" r="AU66"/>
  <c i="14" r="BK90"/>
  <c r="J90"/>
  <c r="J61"/>
  <c i="2" r="P84"/>
  <c r="P83"/>
  <c r="T248"/>
  <c i="3" r="BK84"/>
  <c r="J84"/>
  <c r="J61"/>
  <c r="BK108"/>
  <c r="J108"/>
  <c r="J62"/>
  <c i="4" r="BK86"/>
  <c r="J86"/>
  <c r="J62"/>
  <c r="BK145"/>
  <c r="J145"/>
  <c r="J63"/>
  <c i="5" r="T83"/>
  <c r="T82"/>
  <c r="T81"/>
  <c i="6" r="T83"/>
  <c r="T82"/>
  <c r="T81"/>
  <c i="7" r="R84"/>
  <c r="R83"/>
  <c r="R82"/>
  <c r="T104"/>
  <c i="8" r="R84"/>
  <c r="R83"/>
  <c r="R82"/>
  <c r="T95"/>
  <c i="9" r="P85"/>
  <c r="P84"/>
  <c r="P83"/>
  <c i="1" r="AU62"/>
  <c i="9" r="P91"/>
  <c r="P102"/>
  <c i="10" r="T85"/>
  <c r="T84"/>
  <c r="T83"/>
  <c r="BK98"/>
  <c r="J98"/>
  <c r="J63"/>
  <c i="11" r="P91"/>
  <c r="P122"/>
  <c r="R133"/>
  <c r="T146"/>
  <c r="T161"/>
  <c i="12" r="R88"/>
  <c r="R87"/>
  <c r="R86"/>
  <c r="R117"/>
  <c r="T124"/>
  <c i="13" r="R83"/>
  <c r="R82"/>
  <c r="R81"/>
  <c i="14" r="P82"/>
  <c r="P90"/>
  <c i="2" r="T84"/>
  <c r="T83"/>
  <c r="T82"/>
  <c r="R248"/>
  <c i="3" r="T84"/>
  <c r="T83"/>
  <c r="P108"/>
  <c i="4" r="R86"/>
  <c r="R84"/>
  <c r="R83"/>
  <c r="P145"/>
  <c i="5" r="R83"/>
  <c r="R82"/>
  <c r="R81"/>
  <c i="6" r="P83"/>
  <c r="P82"/>
  <c r="P81"/>
  <c i="1" r="AU59"/>
  <c i="7" r="T84"/>
  <c r="T83"/>
  <c r="T82"/>
  <c r="P104"/>
  <c i="8" r="P84"/>
  <c r="P83"/>
  <c r="P95"/>
  <c i="9" r="R85"/>
  <c r="R84"/>
  <c r="R83"/>
  <c r="T91"/>
  <c r="T102"/>
  <c i="10" r="R85"/>
  <c r="R84"/>
  <c r="R92"/>
  <c r="P98"/>
  <c i="11" r="R91"/>
  <c r="R122"/>
  <c r="P133"/>
  <c r="P146"/>
  <c r="P161"/>
  <c i="12" r="T88"/>
  <c r="T87"/>
  <c r="T86"/>
  <c r="T117"/>
  <c r="P124"/>
  <c i="13" r="T83"/>
  <c r="T82"/>
  <c r="T81"/>
  <c i="14" r="T82"/>
  <c r="R90"/>
  <c i="2" r="BK84"/>
  <c r="J84"/>
  <c r="J61"/>
  <c r="P248"/>
  <c i="3" r="R84"/>
  <c r="R83"/>
  <c r="R82"/>
  <c r="T108"/>
  <c i="4" r="P86"/>
  <c r="P84"/>
  <c r="P83"/>
  <c i="1" r="AU57"/>
  <c i="4" r="T145"/>
  <c i="5" r="BK83"/>
  <c r="J83"/>
  <c r="J61"/>
  <c i="6" r="BK83"/>
  <c r="J83"/>
  <c r="J61"/>
  <c i="7" r="BK84"/>
  <c r="J84"/>
  <c r="J61"/>
  <c r="BK104"/>
  <c r="J104"/>
  <c r="J62"/>
  <c i="8" r="BK95"/>
  <c r="J95"/>
  <c r="J62"/>
  <c i="9" r="BK91"/>
  <c r="J91"/>
  <c r="J62"/>
  <c r="BK102"/>
  <c r="J102"/>
  <c r="J63"/>
  <c i="10" r="BK85"/>
  <c r="J85"/>
  <c r="J61"/>
  <c r="BK92"/>
  <c r="J92"/>
  <c r="J62"/>
  <c r="R98"/>
  <c i="11" r="T91"/>
  <c r="T90"/>
  <c r="T89"/>
  <c r="BK133"/>
  <c r="J133"/>
  <c r="J64"/>
  <c r="R146"/>
  <c r="BK161"/>
  <c r="J161"/>
  <c r="J69"/>
  <c i="12" r="P88"/>
  <c r="P87"/>
  <c r="P86"/>
  <c i="1" r="AU65"/>
  <c i="12" r="BK117"/>
  <c r="J117"/>
  <c r="J64"/>
  <c r="BK124"/>
  <c r="J124"/>
  <c r="J66"/>
  <c i="13" r="BK83"/>
  <c r="J83"/>
  <c r="J61"/>
  <c i="14" r="BK82"/>
  <c r="J82"/>
  <c r="J60"/>
  <c r="R82"/>
  <c r="R81"/>
  <c r="T90"/>
  <c i="11" r="BK154"/>
  <c r="J154"/>
  <c r="J66"/>
  <c i="12" r="BK108"/>
  <c r="J108"/>
  <c r="J62"/>
  <c r="BK122"/>
  <c r="J122"/>
  <c r="J65"/>
  <c i="11" r="BK129"/>
  <c r="J129"/>
  <c r="J63"/>
  <c r="BK157"/>
  <c r="J157"/>
  <c r="J68"/>
  <c i="12" r="BK112"/>
  <c r="J112"/>
  <c r="J63"/>
  <c i="14" r="J52"/>
  <c r="BE91"/>
  <c r="BE93"/>
  <c r="BE97"/>
  <c r="E48"/>
  <c r="F55"/>
  <c r="BE83"/>
  <c r="BE86"/>
  <c r="BE96"/>
  <c r="BE98"/>
  <c r="BE99"/>
  <c r="BE103"/>
  <c r="BE92"/>
  <c r="BE94"/>
  <c r="BE95"/>
  <c i="13" r="F55"/>
  <c r="BE86"/>
  <c r="BE91"/>
  <c r="E48"/>
  <c r="J75"/>
  <c r="BE84"/>
  <c r="BE89"/>
  <c i="12" r="BE89"/>
  <c r="BE99"/>
  <c r="J52"/>
  <c r="E76"/>
  <c r="BE90"/>
  <c r="BE95"/>
  <c r="BE100"/>
  <c r="BE103"/>
  <c r="BE126"/>
  <c r="F83"/>
  <c r="BE109"/>
  <c r="BE113"/>
  <c r="BE119"/>
  <c r="BE123"/>
  <c r="BE125"/>
  <c r="BE96"/>
  <c r="BE101"/>
  <c r="BE102"/>
  <c r="BE104"/>
  <c r="BE105"/>
  <c r="BE118"/>
  <c i="11" r="BE92"/>
  <c r="BE97"/>
  <c r="BE100"/>
  <c r="BE135"/>
  <c r="BE148"/>
  <c r="E48"/>
  <c r="F55"/>
  <c r="J83"/>
  <c r="BE101"/>
  <c r="BE105"/>
  <c r="BE111"/>
  <c r="BE114"/>
  <c r="BE118"/>
  <c r="BE124"/>
  <c r="BE130"/>
  <c r="BE136"/>
  <c r="BE138"/>
  <c r="BE147"/>
  <c r="BE151"/>
  <c r="BE155"/>
  <c r="BE158"/>
  <c r="BE162"/>
  <c r="BE163"/>
  <c r="BE108"/>
  <c r="BE115"/>
  <c r="BE123"/>
  <c r="BE134"/>
  <c r="BE137"/>
  <c r="BE141"/>
  <c r="BE98"/>
  <c r="BE99"/>
  <c r="BE102"/>
  <c i="9" r="J85"/>
  <c r="J61"/>
  <c i="10" r="E48"/>
  <c r="J52"/>
  <c r="BE90"/>
  <c r="BE99"/>
  <c r="BE101"/>
  <c r="BE93"/>
  <c r="F55"/>
  <c r="BE95"/>
  <c r="BE104"/>
  <c r="BE86"/>
  <c i="9" r="E48"/>
  <c r="J52"/>
  <c r="BE89"/>
  <c r="BE94"/>
  <c r="BE105"/>
  <c r="BE109"/>
  <c r="F55"/>
  <c r="BE103"/>
  <c r="BE92"/>
  <c r="BE86"/>
  <c r="BE96"/>
  <c r="BE98"/>
  <c i="8" r="BE96"/>
  <c i="7" r="BK83"/>
  <c r="BK82"/>
  <c r="J82"/>
  <c r="J59"/>
  <c i="8" r="J52"/>
  <c r="F79"/>
  <c r="BE85"/>
  <c r="BE104"/>
  <c r="E48"/>
  <c r="BE91"/>
  <c r="BE102"/>
  <c r="BE88"/>
  <c r="BE99"/>
  <c r="BE106"/>
  <c i="7" r="E48"/>
  <c r="F79"/>
  <c r="BE99"/>
  <c i="6" r="BK82"/>
  <c r="BK81"/>
  <c r="J81"/>
  <c r="J59"/>
  <c i="7" r="BE85"/>
  <c r="BE105"/>
  <c r="BE130"/>
  <c r="J52"/>
  <c r="BE86"/>
  <c r="BE115"/>
  <c i="6" r="J75"/>
  <c r="F78"/>
  <c r="BE84"/>
  <c r="BE86"/>
  <c r="E71"/>
  <c i="4" r="BK84"/>
  <c r="BK83"/>
  <c r="J83"/>
  <c i="5" r="E71"/>
  <c r="J75"/>
  <c r="F78"/>
  <c r="BE84"/>
  <c r="BE87"/>
  <c i="3" r="BK83"/>
  <c r="J83"/>
  <c r="J60"/>
  <c i="4" r="E73"/>
  <c r="J77"/>
  <c r="F80"/>
  <c r="BE91"/>
  <c r="BE94"/>
  <c r="BE96"/>
  <c r="BE109"/>
  <c r="BE120"/>
  <c r="BE122"/>
  <c r="BE146"/>
  <c r="BE162"/>
  <c r="BE87"/>
  <c r="BE102"/>
  <c r="BE106"/>
  <c r="BE114"/>
  <c r="BE117"/>
  <c r="BE129"/>
  <c r="BE133"/>
  <c r="BE135"/>
  <c r="BE137"/>
  <c r="BE140"/>
  <c r="BE142"/>
  <c r="BE170"/>
  <c r="BE112"/>
  <c r="BE138"/>
  <c r="BE141"/>
  <c r="BE143"/>
  <c r="BE156"/>
  <c r="BE164"/>
  <c r="BE173"/>
  <c r="BE89"/>
  <c r="BE100"/>
  <c r="BE104"/>
  <c r="BE111"/>
  <c r="BE125"/>
  <c r="BE131"/>
  <c r="BE134"/>
  <c r="BE136"/>
  <c r="BE139"/>
  <c r="BE153"/>
  <c r="BE167"/>
  <c i="3" r="J52"/>
  <c r="F55"/>
  <c r="BE87"/>
  <c r="BE101"/>
  <c r="E72"/>
  <c r="BE85"/>
  <c r="BE99"/>
  <c r="BE104"/>
  <c i="2" r="BK83"/>
  <c r="J83"/>
  <c r="J60"/>
  <c i="3" r="BE89"/>
  <c r="BE94"/>
  <c r="BE106"/>
  <c r="BE109"/>
  <c r="BE117"/>
  <c r="BE120"/>
  <c r="BE126"/>
  <c r="BE129"/>
  <c r="BE97"/>
  <c r="BE100"/>
  <c r="BE102"/>
  <c r="BE113"/>
  <c r="BE122"/>
  <c i="2" r="F55"/>
  <c r="BE123"/>
  <c r="BE160"/>
  <c r="BE162"/>
  <c r="BE166"/>
  <c r="BE170"/>
  <c r="BE187"/>
  <c r="BE200"/>
  <c r="BE205"/>
  <c r="BE217"/>
  <c r="BE245"/>
  <c r="BE249"/>
  <c r="BE269"/>
  <c r="BE273"/>
  <c r="BE281"/>
  <c r="J76"/>
  <c r="BE85"/>
  <c r="BE94"/>
  <c r="BE117"/>
  <c r="BE146"/>
  <c r="BE154"/>
  <c r="BE167"/>
  <c r="BE168"/>
  <c r="BE193"/>
  <c r="BE241"/>
  <c r="BE243"/>
  <c r="BE265"/>
  <c r="BE295"/>
  <c r="BE304"/>
  <c r="BE315"/>
  <c r="BE323"/>
  <c r="BE335"/>
  <c r="BE341"/>
  <c r="E48"/>
  <c r="BE99"/>
  <c r="BE103"/>
  <c r="BE111"/>
  <c r="BE138"/>
  <c r="BE158"/>
  <c r="BE171"/>
  <c r="BE181"/>
  <c r="BE204"/>
  <c r="BE216"/>
  <c r="BE235"/>
  <c r="BE247"/>
  <c r="BE255"/>
  <c r="BE321"/>
  <c r="BE338"/>
  <c r="BE107"/>
  <c r="BE113"/>
  <c r="BE132"/>
  <c r="BE142"/>
  <c r="BE159"/>
  <c r="BE175"/>
  <c r="BE177"/>
  <c r="BE196"/>
  <c r="BE198"/>
  <c r="BE202"/>
  <c r="BE208"/>
  <c r="BE212"/>
  <c r="BE214"/>
  <c r="BE215"/>
  <c r="BE223"/>
  <c r="BE229"/>
  <c r="BE267"/>
  <c r="BE271"/>
  <c r="BE326"/>
  <c r="BE329"/>
  <c r="BE344"/>
  <c r="F37"/>
  <c i="1" r="BD55"/>
  <c i="3" r="F35"/>
  <c i="1" r="BB56"/>
  <c i="4" r="J34"/>
  <c i="1" r="AW57"/>
  <c i="4" r="J30"/>
  <c i="5" r="F36"/>
  <c i="1" r="BC58"/>
  <c i="6" r="F36"/>
  <c i="1" r="BC59"/>
  <c i="7" r="F34"/>
  <c i="1" r="BA60"/>
  <c i="8" r="F35"/>
  <c i="1" r="BB61"/>
  <c i="9" r="F34"/>
  <c i="1" r="BA62"/>
  <c i="10" r="F34"/>
  <c i="1" r="BA63"/>
  <c i="11" r="F35"/>
  <c i="1" r="BB64"/>
  <c i="12" r="F37"/>
  <c i="1" r="BD65"/>
  <c i="13" r="J34"/>
  <c i="1" r="AW66"/>
  <c i="14" r="F37"/>
  <c i="1" r="BD67"/>
  <c i="2" r="F35"/>
  <c i="1" r="BB55"/>
  <c i="2" r="J34"/>
  <c i="1" r="AW55"/>
  <c i="3" r="F34"/>
  <c i="1" r="BA56"/>
  <c i="3" r="F36"/>
  <c i="1" r="BC56"/>
  <c i="4" r="F37"/>
  <c i="1" r="BD57"/>
  <c i="5" r="F34"/>
  <c i="1" r="BA58"/>
  <c i="5" r="F37"/>
  <c i="1" r="BD58"/>
  <c i="6" r="F34"/>
  <c i="1" r="BA59"/>
  <c i="6" r="F37"/>
  <c i="1" r="BD59"/>
  <c i="7" r="F37"/>
  <c i="1" r="BD60"/>
  <c i="7" r="F35"/>
  <c i="1" r="BB60"/>
  <c i="8" r="F36"/>
  <c i="1" r="BC61"/>
  <c i="9" r="F35"/>
  <c i="1" r="BB62"/>
  <c i="10" r="F37"/>
  <c i="1" r="BD63"/>
  <c i="11" r="F36"/>
  <c i="1" r="BC64"/>
  <c i="11" r="J34"/>
  <c i="1" r="AW64"/>
  <c i="12" r="F34"/>
  <c i="1" r="BA65"/>
  <c i="12" r="F36"/>
  <c i="1" r="BC65"/>
  <c i="14" r="F34"/>
  <c i="1" r="BA67"/>
  <c i="2" r="F34"/>
  <c i="1" r="BA55"/>
  <c i="3" r="J34"/>
  <c i="1" r="AW56"/>
  <c i="4" r="F35"/>
  <c i="1" r="BB57"/>
  <c i="5" r="J34"/>
  <c i="1" r="AW58"/>
  <c i="5" r="F35"/>
  <c i="1" r="BB58"/>
  <c i="6" r="J34"/>
  <c i="1" r="AW59"/>
  <c i="7" r="F36"/>
  <c i="1" r="BC60"/>
  <c i="8" r="J34"/>
  <c i="1" r="AW61"/>
  <c i="9" r="J34"/>
  <c i="1" r="AW62"/>
  <c i="9" r="F37"/>
  <c i="1" r="BD62"/>
  <c i="10" r="J34"/>
  <c i="1" r="AW63"/>
  <c i="11" r="F37"/>
  <c i="1" r="BD64"/>
  <c i="12" r="F35"/>
  <c i="1" r="BB65"/>
  <c i="13" r="F36"/>
  <c i="1" r="BC66"/>
  <c i="13" r="F35"/>
  <c i="1" r="BB66"/>
  <c i="14" r="F36"/>
  <c i="1" r="BC67"/>
  <c i="2" r="F36"/>
  <c i="1" r="BC55"/>
  <c i="3" r="F37"/>
  <c i="1" r="BD56"/>
  <c i="4" r="F34"/>
  <c i="1" r="BA57"/>
  <c i="4" r="F36"/>
  <c i="1" r="BC57"/>
  <c i="6" r="F35"/>
  <c i="1" r="BB59"/>
  <c i="7" r="J34"/>
  <c i="1" r="AW60"/>
  <c i="8" r="F34"/>
  <c i="1" r="BA61"/>
  <c i="8" r="F37"/>
  <c i="1" r="BD61"/>
  <c i="9" r="F36"/>
  <c i="1" r="BC62"/>
  <c i="10" r="F36"/>
  <c i="1" r="BC63"/>
  <c i="10" r="F35"/>
  <c i="1" r="BB63"/>
  <c i="11" r="F34"/>
  <c i="1" r="BA64"/>
  <c i="12" r="J34"/>
  <c i="1" r="AW65"/>
  <c i="13" r="F34"/>
  <c i="1" r="BA66"/>
  <c i="13" r="F37"/>
  <c i="1" r="BD66"/>
  <c i="14" r="F35"/>
  <c i="1" r="BB67"/>
  <c i="14" r="J34"/>
  <c i="1" r="AW67"/>
  <c i="10" l="1" r="R83"/>
  <c i="14" r="T81"/>
  <c i="11" r="P90"/>
  <c r="P89"/>
  <c i="1" r="AU64"/>
  <c i="10" r="P83"/>
  <c i="1" r="AU63"/>
  <c i="9" r="T84"/>
  <c r="T83"/>
  <c i="8" r="T82"/>
  <c i="4" r="T83"/>
  <c i="3" r="P82"/>
  <c i="1" r="AU56"/>
  <c i="3" r="T82"/>
  <c i="14" r="P81"/>
  <c i="1" r="AU67"/>
  <c i="2" r="P82"/>
  <c i="1" r="AU55"/>
  <c i="9" r="BK84"/>
  <c r="J84"/>
  <c r="J60"/>
  <c i="11" r="R90"/>
  <c r="R89"/>
  <c i="8" r="P82"/>
  <c i="1" r="AU61"/>
  <c i="7" r="P82"/>
  <c i="1" r="AU60"/>
  <c i="2" r="R82"/>
  <c i="11" r="BK156"/>
  <c r="J156"/>
  <c r="J67"/>
  <c i="13" r="BK82"/>
  <c r="J82"/>
  <c r="J60"/>
  <c i="10" r="BK84"/>
  <c r="J84"/>
  <c r="J60"/>
  <c i="11" r="BK90"/>
  <c r="BK89"/>
  <c r="J89"/>
  <c i="5" r="BK82"/>
  <c r="J82"/>
  <c r="J60"/>
  <c i="14" r="BK81"/>
  <c r="J81"/>
  <c r="J59"/>
  <c i="8" r="BK83"/>
  <c r="J83"/>
  <c r="J60"/>
  <c i="12" r="BK87"/>
  <c r="J87"/>
  <c r="J60"/>
  <c i="7" r="J83"/>
  <c r="J60"/>
  <c i="6" r="J82"/>
  <c r="J60"/>
  <c i="1" r="AG57"/>
  <c i="4" r="J59"/>
  <c r="J84"/>
  <c r="J60"/>
  <c i="3" r="BK82"/>
  <c r="J82"/>
  <c r="J59"/>
  <c i="2" r="BK82"/>
  <c r="J82"/>
  <c r="J33"/>
  <c i="1" r="AV55"/>
  <c r="AT55"/>
  <c i="7" r="J30"/>
  <c i="1" r="AG60"/>
  <c i="8" r="J33"/>
  <c i="1" r="AV61"/>
  <c r="AT61"/>
  <c i="11" r="F33"/>
  <c i="1" r="AZ64"/>
  <c i="14" r="F33"/>
  <c i="1" r="AZ67"/>
  <c r="BD54"/>
  <c r="W33"/>
  <c i="3" r="F33"/>
  <c i="1" r="AZ56"/>
  <c i="4" r="J33"/>
  <c i="1" r="AV57"/>
  <c r="AT57"/>
  <c r="AN57"/>
  <c i="5" r="J33"/>
  <c i="1" r="AV58"/>
  <c r="AT58"/>
  <c i="6" r="J33"/>
  <c i="1" r="AV59"/>
  <c r="AT59"/>
  <c i="6" r="J30"/>
  <c i="1" r="AG59"/>
  <c i="7" r="F33"/>
  <c i="1" r="AZ60"/>
  <c i="9" r="F33"/>
  <c i="1" r="AZ62"/>
  <c i="10" r="J33"/>
  <c i="1" r="AV63"/>
  <c r="AT63"/>
  <c i="12" r="J33"/>
  <c i="1" r="AV65"/>
  <c r="AT65"/>
  <c i="13" r="J33"/>
  <c i="1" r="AV66"/>
  <c r="AT66"/>
  <c r="BA54"/>
  <c r="W30"/>
  <c i="11" r="J30"/>
  <c i="1" r="AG64"/>
  <c i="2" r="J30"/>
  <c i="1" r="AG55"/>
  <c i="3" r="J33"/>
  <c i="1" r="AV56"/>
  <c r="AT56"/>
  <c i="4" r="F33"/>
  <c i="1" r="AZ57"/>
  <c i="5" r="F33"/>
  <c i="1" r="AZ58"/>
  <c i="6" r="F33"/>
  <c i="1" r="AZ59"/>
  <c i="7" r="J33"/>
  <c i="1" r="AV60"/>
  <c r="AT60"/>
  <c i="8" r="F33"/>
  <c i="1" r="AZ61"/>
  <c i="10" r="F33"/>
  <c i="1" r="AZ63"/>
  <c i="12" r="F33"/>
  <c i="1" r="AZ65"/>
  <c i="13" r="F33"/>
  <c i="1" r="AZ66"/>
  <c i="14" r="J33"/>
  <c i="1" r="AV67"/>
  <c r="AT67"/>
  <c r="BB54"/>
  <c r="W31"/>
  <c i="2" r="F33"/>
  <c i="1" r="AZ55"/>
  <c i="9" r="J33"/>
  <c i="1" r="AV62"/>
  <c r="AT62"/>
  <c i="11" r="J33"/>
  <c i="1" r="AV64"/>
  <c r="AT64"/>
  <c r="AN64"/>
  <c r="BC54"/>
  <c r="AY54"/>
  <c i="9" l="1" r="BK83"/>
  <c r="J83"/>
  <c r="J59"/>
  <c i="5" r="BK81"/>
  <c r="J81"/>
  <c i="11" r="J59"/>
  <c i="13" r="BK81"/>
  <c r="J81"/>
  <c i="8" r="BK82"/>
  <c r="J82"/>
  <c r="J59"/>
  <c i="10" r="BK83"/>
  <c r="J83"/>
  <c r="J59"/>
  <c i="11" r="J90"/>
  <c r="J60"/>
  <c i="12" r="BK86"/>
  <c r="J86"/>
  <c r="J59"/>
  <c i="11" r="J39"/>
  <c i="1" r="AN60"/>
  <c r="AN59"/>
  <c i="7" r="J39"/>
  <c i="6" r="J39"/>
  <c i="4" r="J39"/>
  <c i="1" r="AN55"/>
  <c i="2" r="J59"/>
  <c r="J39"/>
  <c i="1" r="AU54"/>
  <c i="5" r="J30"/>
  <c i="1" r="AG58"/>
  <c r="AZ54"/>
  <c r="AV54"/>
  <c r="AK29"/>
  <c i="14" r="J30"/>
  <c i="1" r="AG67"/>
  <c i="3" r="J30"/>
  <c i="1" r="AG56"/>
  <c r="AN56"/>
  <c r="W32"/>
  <c i="13" r="J30"/>
  <c i="1" r="AG66"/>
  <c r="AW54"/>
  <c r="AK30"/>
  <c r="AX54"/>
  <c i="14" l="1" r="J39"/>
  <c i="5" r="J39"/>
  <c i="13" r="J39"/>
  <c r="J59"/>
  <c i="5" r="J59"/>
  <c i="3" r="J39"/>
  <c i="1" r="AN58"/>
  <c r="AN66"/>
  <c r="AN67"/>
  <c i="9" r="J30"/>
  <c i="1" r="AG62"/>
  <c r="AN62"/>
  <c i="12" r="J30"/>
  <c i="1" r="AG65"/>
  <c r="W29"/>
  <c r="AT54"/>
  <c i="8" r="J30"/>
  <c i="1" r="AG61"/>
  <c i="10" r="J30"/>
  <c i="1" r="AG63"/>
  <c i="10" l="1" r="J39"/>
  <c i="12" r="J39"/>
  <c i="8" r="J39"/>
  <c i="9" r="J39"/>
  <c i="1" r="AN61"/>
  <c r="AN63"/>
  <c r="AN65"/>
  <c r="AG54"/>
  <c r="AK26"/>
  <c r="AK35"/>
  <c l="1" r="AN54"/>
</calcChain>
</file>

<file path=xl/sharedStrings.xml><?xml version="1.0" encoding="utf-8"?>
<sst xmlns="http://schemas.openxmlformats.org/spreadsheetml/2006/main">
  <si>
    <t>Export Komplet</t>
  </si>
  <si>
    <t>VZ</t>
  </si>
  <si>
    <t>2.0</t>
  </si>
  <si>
    <t>ZAMOK</t>
  </si>
  <si>
    <t>False</t>
  </si>
  <si>
    <t>{dc7bbf9a-8481-4b81-8e16-bc7e8fbf99e2}</t>
  </si>
  <si>
    <t>0,01</t>
  </si>
  <si>
    <t>21</t>
  </si>
  <si>
    <t>15</t>
  </si>
  <si>
    <t>REKAPITULACE ZAKÁZKY</t>
  </si>
  <si>
    <t xml:space="preserve">v ---  níže se nacházejí doplnkové a pomocné údaje k sestavám  --- v</t>
  </si>
  <si>
    <t>Návod na vyplnění</t>
  </si>
  <si>
    <t>0,001</t>
  </si>
  <si>
    <t>Kód:</t>
  </si>
  <si>
    <t>2023_3_3</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</si>
  <si>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</si>
  <si>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</si>
  <si>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Hněvčeves - Hořice</t>
  </si>
  <si>
    <t>KSO:</t>
  </si>
  <si>
    <t/>
  </si>
  <si>
    <t>CC-CZ:</t>
  </si>
  <si>
    <t>Místo:</t>
  </si>
  <si>
    <t>TÚ Hněvčeves - Hořice</t>
  </si>
  <si>
    <t>Datum:</t>
  </si>
  <si>
    <t>3. 3. 2023</t>
  </si>
  <si>
    <t>Zadavatel:</t>
  </si>
  <si>
    <t>IČ:</t>
  </si>
  <si>
    <t>Správa železnic, s.o.</t>
  </si>
  <si>
    <t>DIČ:</t>
  </si>
  <si>
    <t>Uchazeč:</t>
  </si>
  <si>
    <t>Vyplň údaj</t>
  </si>
  <si>
    <t>Projektant:</t>
  </si>
  <si>
    <t>bez PD</t>
  </si>
  <si>
    <t>True</t>
  </si>
  <si>
    <t>Zpracovatel:</t>
  </si>
  <si>
    <t>ST Hradec Králové</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</si>
  <si>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</si>
  <si>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</si>
  <si>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</si>
  <si>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</si>
  <si>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</si>
  <si>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</si>
  <si>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</si>
  <si>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</si>
  <si>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</si>
  <si>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</si>
  <si>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</si>
  <si>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</si>
  <si>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</si>
  <si>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</si>
  <si>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</si>
  <si>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</si>
  <si>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</si>
  <si>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</si>
  <si>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</si>
  <si>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</si>
  <si>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</si>
  <si>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</si>
  <si>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</si>
  <si>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</si>
  <si>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</si>
  <si>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</si>
  <si>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</si>
  <si>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</si>
  <si>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</si>
  <si>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</si>
  <si>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</si>
  <si>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</si>
  <si>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</si>
  <si>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</si>
  <si>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</si>
  <si>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</si>
  <si>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</si>
  <si>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</si>
  <si>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</si>
  <si>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</si>
  <si>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</si>
  <si>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</si>
  <si>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Železniční svršek km 21,880 - 22,875 a km 22,895 - 23,846</t>
  </si>
  <si>
    <t>STA</t>
  </si>
  <si>
    <t>1</t>
  </si>
  <si>
    <t>{25c18b29-762f-43ad-bde6-6fe17c63d665}</t>
  </si>
  <si>
    <t>2</t>
  </si>
  <si>
    <t>SO 02</t>
  </si>
  <si>
    <t>Nástupiště zast. Jeřice</t>
  </si>
  <si>
    <t>{8245a7c8-7a5c-4a99-bbae-d8e64915418e}</t>
  </si>
  <si>
    <t>SO 03.1</t>
  </si>
  <si>
    <t>Přejezd P5397 (km 21,940)</t>
  </si>
  <si>
    <t>{fa91be98-f0da-4731-9f12-5954001e2736}</t>
  </si>
  <si>
    <t>SO 03.2</t>
  </si>
  <si>
    <t>Přejezd P5398 (km 22,889)</t>
  </si>
  <si>
    <t>{5594ead8-6ab1-46c3-afc7-949a8e132fb4}</t>
  </si>
  <si>
    <t>SO 03.3</t>
  </si>
  <si>
    <t>Přejezd P5399 (km 23,855)</t>
  </si>
  <si>
    <t>{863aaa9c-c629-4d14-a5f4-07d1e61d435d}</t>
  </si>
  <si>
    <t>SO 04</t>
  </si>
  <si>
    <t>Železniční spodek - těžení a čistění příkopů</t>
  </si>
  <si>
    <t>{7c0f9e6d-274c-40fb-b58d-6faa7de561a3}</t>
  </si>
  <si>
    <t>SO 05</t>
  </si>
  <si>
    <t>Následná úprava GPK</t>
  </si>
  <si>
    <t>{5f7993b3-de37-4ff9-a9b6-fa260e4aa2b6}</t>
  </si>
  <si>
    <t>SO 06</t>
  </si>
  <si>
    <t>Zrušení propustku v km 21,936</t>
  </si>
  <si>
    <t>{7d54cdd8-f9fd-4d28-9135-70ffe83f0d53}</t>
  </si>
  <si>
    <t>SO 07</t>
  </si>
  <si>
    <t>Zrušení propustku v km 22,599 a 22,608</t>
  </si>
  <si>
    <t>{d0e3132c-5092-4a05-a4d1-bfa299c26364}</t>
  </si>
  <si>
    <t>SO 08</t>
  </si>
  <si>
    <t>Oprava propustku v km 22,201</t>
  </si>
  <si>
    <t>{913dc003-eecb-4c04-a1ef-81f4ae26ae32}</t>
  </si>
  <si>
    <t>SO 09</t>
  </si>
  <si>
    <t xml:space="preserve">Oprava propustku  v km 23,052</t>
  </si>
  <si>
    <t>{77190221-2a7e-43fd-8e22-c4c9728537f6}</t>
  </si>
  <si>
    <t>ON</t>
  </si>
  <si>
    <t>Materiál objednatele (NEOCEŇOVAT)</t>
  </si>
  <si>
    <t>{76293c5b-89a0-4f08-b653-0314008a58fa}</t>
  </si>
  <si>
    <t>VON</t>
  </si>
  <si>
    <t>Vedlejší a ostatní náklady</t>
  </si>
  <si>
    <t>{5c4cc8c5-4985-4cd8-94e4-ea9e1fb9f211}</t>
  </si>
  <si>
    <t>KRYCÍ LIST SOUPISU PRACÍ</t>
  </si>
  <si>
    <t>Objekt:</t>
  </si>
  <si>
    <t>SO 01 - Železniční svršek km 21,880 - 22,875 a km 22,895 - 23,846</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</si>
  <si>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</si>
  <si>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</si>
  <si>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</si>
  <si>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</si>
  <si>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</si>
  <si>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</si>
  <si>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</si>
  <si>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</si>
  <si>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</si>
  <si>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</si>
  <si>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</si>
  <si>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</si>
  <si>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</si>
  <si>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</si>
  <si>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</si>
  <si>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</si>
  <si>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</si>
  <si>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</si>
  <si>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</si>
  <si>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</si>
  <si>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</si>
  <si>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</si>
  <si>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</si>
  <si>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</si>
  <si>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</si>
  <si>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</si>
  <si>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</si>
  <si>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</si>
  <si>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m2</t>
  </si>
  <si>
    <t>Sborník UOŽI 01 2023</t>
  </si>
  <si>
    <t>4</t>
  </si>
  <si>
    <t>-304746901</t>
  </si>
  <si>
    <t>VV</t>
  </si>
  <si>
    <t>"s rozprostřením výzisku na terén</t>
  </si>
  <si>
    <t>(21900-21512)*0,4"pouze vlevo</t>
  </si>
  <si>
    <t>(21935-21900)*2*0,4</t>
  </si>
  <si>
    <t>(22511-21945)*2*0,4</t>
  </si>
  <si>
    <t>(22601-22511)*0,4"pouze vlevo</t>
  </si>
  <si>
    <t>(22875-21601)*2*0,4</t>
  </si>
  <si>
    <t>(23846-22900)*2*0,4</t>
  </si>
  <si>
    <t>Součet</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</si>
  <si>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</si>
  <si>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</si>
  <si>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m3</t>
  </si>
  <si>
    <t>62185999</t>
  </si>
  <si>
    <t>1,658*15"v místě přejezdu P5397 a propustku v km 21,936</t>
  </si>
  <si>
    <t>1,658*5"v místě propustku v km 22,201</t>
  </si>
  <si>
    <t>1,658*(22650-22500)"zněčištěné KL naftou podél nástupiště</t>
  </si>
  <si>
    <t>3</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</si>
  <si>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</si>
  <si>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</si>
  <si>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kus</t>
  </si>
  <si>
    <t>445764947</t>
  </si>
  <si>
    <t>1596"(22875-21900)/0,611 rozd. d</t>
  </si>
  <si>
    <t>1556"(23846-22895)/0,611 rozd. d</t>
  </si>
  <si>
    <t>5908056020</t>
  </si>
  <si>
    <t>Příplatek za kompletaci na úložišti Skl 24. Poznámka: 1. V cenách jsou započteny i náklady na ošetření závitů antikorozním přípravkem, kompletaci nových nebo užitých součástí a případnou manipulaci.</t>
  </si>
  <si>
    <t>989683372</t>
  </si>
  <si>
    <t>1596*4"(22875-21900)/0,611 rozd. d</t>
  </si>
  <si>
    <t>1556*4"(23846-22895)/0,611 rozd. d</t>
  </si>
  <si>
    <t>M</t>
  </si>
  <si>
    <t>5958158020</t>
  </si>
  <si>
    <t>Podložka pryžová pod patu kolejnice R65 183/151/6</t>
  </si>
  <si>
    <t>8</t>
  </si>
  <si>
    <t>1078502806</t>
  </si>
  <si>
    <t>1596*2"(22875-21900)/0,611 rozd. d</t>
  </si>
  <si>
    <t>1556*2"(23846-22895)/0,611 rozd. d</t>
  </si>
  <si>
    <t>6</t>
  </si>
  <si>
    <t>5958158005</t>
  </si>
  <si>
    <t>Podložka pryžová pod patu kolejnice S49 183/126/6</t>
  </si>
  <si>
    <t>944858768</t>
  </si>
  <si>
    <t>8*4"na přechodové kolejnice R65/S49</t>
  </si>
  <si>
    <t>7</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</si>
  <si>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</si>
  <si>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</si>
  <si>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km</t>
  </si>
  <si>
    <t>349504271</t>
  </si>
  <si>
    <t>22,875-21,900-0,015-(22,650-22,500)"-15 m přejezd P5397 - těžení KL u nástupiště</t>
  </si>
  <si>
    <t>23,846-22,895</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</si>
  <si>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</si>
  <si>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</si>
  <si>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-1102088111</t>
  </si>
  <si>
    <t>(22875-21900-15)*2,163*0,4"doplnění KL po SČ, - 15 m přejezd P5397</t>
  </si>
  <si>
    <t>(23846-22895)*2,163*0,4"doplnění KL po SČ</t>
  </si>
  <si>
    <t>100*0,1"podbíjení výběhu na Hněvčeves</t>
  </si>
  <si>
    <t>(24100-23846)*0,1"podbití výběhu na Hořice</t>
  </si>
  <si>
    <t>9</t>
  </si>
  <si>
    <t>5955101005</t>
  </si>
  <si>
    <t>Kamenivo drcené štěrk frakce 31,5/63 třídy min. BII</t>
  </si>
  <si>
    <t>t</t>
  </si>
  <si>
    <t>1196704513</t>
  </si>
  <si>
    <t>1,658*15*1,803"v místě přejezdu P5397 a propustku v km 21,936</t>
  </si>
  <si>
    <t>1,658*5*1,803"v místě propustku v km 22,201</t>
  </si>
  <si>
    <t>1,658*150*1,803"v místě nástupiště km 22,500 - 22,650</t>
  </si>
  <si>
    <t>(22875-21900-10-150)*2,163*0,4*1,803"doplnění KL po SČ</t>
  </si>
  <si>
    <t>(23846-22895)*2,163*0,4*1,803"doplnění KL po SČ</t>
  </si>
  <si>
    <t>100*0,1*1,803"podbití výběhu na Hněvčeves</t>
  </si>
  <si>
    <t>(24100-23846)*0,1*1,803"podbití výběhu na Hořice</t>
  </si>
  <si>
    <t>10</t>
  </si>
  <si>
    <t>548131122</t>
  </si>
  <si>
    <t>Dělení kolejnic všech soustav řezáním kyslíkem</t>
  </si>
  <si>
    <t>CS ÚRS 2023 01</t>
  </si>
  <si>
    <t>-629736439</t>
  </si>
  <si>
    <t>Online PSC</t>
  </si>
  <si>
    <t>https://podminky.urs.cz/item/CS_URS_2023_01/548131122</t>
  </si>
  <si>
    <t>56"(22425-21880)/20*2</t>
  </si>
  <si>
    <t>16"(22875-22725)/20*2</t>
  </si>
  <si>
    <t>78"(23675-22895)/20*2</t>
  </si>
  <si>
    <t>11</t>
  </si>
  <si>
    <t>5908005425</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</si>
  <si>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</si>
  <si>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styk</t>
  </si>
  <si>
    <t>-205279512</t>
  </si>
  <si>
    <t>32"(22725-22425)/20*2+2</t>
  </si>
  <si>
    <t>118"(23846-23675)/20*2+2</t>
  </si>
  <si>
    <t>12</t>
  </si>
  <si>
    <t>5907020086</t>
  </si>
  <si>
    <t>Souvislá výměna kolejnic současně s výměnou pražců, tvar R65.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</si>
  <si>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</si>
  <si>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407486301</t>
  </si>
  <si>
    <t>(22875-21900)*2</t>
  </si>
  <si>
    <t>(23846-22895)*2</t>
  </si>
  <si>
    <t>13</t>
  </si>
  <si>
    <t>5909032020</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</si>
  <si>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</si>
  <si>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-1384839754</t>
  </si>
  <si>
    <t>0,015"přejezd P5397 na Rašín</t>
  </si>
  <si>
    <t>0,01"v místě propustku v km 22,201</t>
  </si>
  <si>
    <t>22,650-22,500" v místě těžení KL podél nástupiště</t>
  </si>
  <si>
    <t>0,100"výběh na Hněvčeves</t>
  </si>
  <si>
    <t>24,100-23,846"výběh na Hořice</t>
  </si>
  <si>
    <t>22,895-22,875"Přejezd P5398 na Šoustov</t>
  </si>
  <si>
    <t>14</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</si>
  <si>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</si>
  <si>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</si>
  <si>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</si>
  <si>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-999385373</t>
  </si>
  <si>
    <t>80-8"(22875-21880)*2/25, - jednotlivé svary</t>
  </si>
  <si>
    <t>76-8"(23846-22895)*2/25, - jednotlivé svary</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</si>
  <si>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</si>
  <si>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</si>
  <si>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-80026127</t>
  </si>
  <si>
    <t>16</t>
  </si>
  <si>
    <t>5910030310</t>
  </si>
  <si>
    <t>Příplatek za směrové vyrovnání kolejnic v obloucích o poloměru 300 m a menším. Poznámka: 1. V cenách jsou započteny náklady na použití přípravku pro směrové vyrovnání kolejnic.</t>
  </si>
  <si>
    <t>-874788208</t>
  </si>
  <si>
    <t>17</t>
  </si>
  <si>
    <t>5957101025</t>
  </si>
  <si>
    <t>Kolejnice třídy R260 tv. R65 délky 20,000 m</t>
  </si>
  <si>
    <t>397491302</t>
  </si>
  <si>
    <t>2"nové kolejnice do přejezdu P5397</t>
  </si>
  <si>
    <t>18</t>
  </si>
  <si>
    <t>5910020320</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</si>
  <si>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</si>
  <si>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-1694020068</t>
  </si>
  <si>
    <t>4"začátek a konec</t>
  </si>
  <si>
    <t>4"P5398 v km 22,889</t>
  </si>
  <si>
    <t>19</t>
  </si>
  <si>
    <t>5957113005</t>
  </si>
  <si>
    <t>Kolejnice přechodové tv. R65/49E1 levá</t>
  </si>
  <si>
    <t>1476149508</t>
  </si>
  <si>
    <t>20</t>
  </si>
  <si>
    <t>5957113010</t>
  </si>
  <si>
    <t>Kolejnice přechodové tv. R65/49E1 pravá</t>
  </si>
  <si>
    <t>-393650833</t>
  </si>
  <si>
    <t>5956140030</t>
  </si>
  <si>
    <t>Pražec betonový příčný vystrojený včetně kompletů pro kolejnice tv. 49E1, bezpodkladnicový, upevnění W14, min. hmotnost 270 kg, délka 2,6 m, úklon ložné plochy 1:40, vystrojený včetně kompletů, pro tratě se jmenovitým rozchodem koleje 1435 mm. Pro pražec jsou vydané platné technické podmínky dodací, nebo byl schválen pro provozní ověřování vydané Správou železnic, státní organizace</t>
  </si>
  <si>
    <t>203225224</t>
  </si>
  <si>
    <t>5"na přechod tvarů kolejnic za přejezdem P5398</t>
  </si>
  <si>
    <t>22</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</si>
  <si>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</si>
  <si>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</si>
  <si>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204465970</t>
  </si>
  <si>
    <t>23</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</si>
  <si>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</si>
  <si>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</si>
  <si>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-732765416</t>
  </si>
  <si>
    <t>(22875-21880)*2+50*2</t>
  </si>
  <si>
    <t>(23946-22895)*2+50*2</t>
  </si>
  <si>
    <t>24</t>
  </si>
  <si>
    <t>5907040031</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</si>
  <si>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</si>
  <si>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-1318379539</t>
  </si>
  <si>
    <t>2*(21,910-21,880)</t>
  </si>
  <si>
    <t>25</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</si>
  <si>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</si>
  <si>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</si>
  <si>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1199936771</t>
  </si>
  <si>
    <t>26</t>
  </si>
  <si>
    <t>5910045015</t>
  </si>
  <si>
    <t>Zajištění polohy kolejnice bočními válečkovými opěrkami. Poznámka: 1. V ceně jsou započteny náklady na montáž a demontáž bočních opěrek v oblouku o malém poloměru.</t>
  </si>
  <si>
    <t>-1462485371</t>
  </si>
  <si>
    <t>(22317-21926)*2</t>
  </si>
  <si>
    <t>(22740-22433)*2</t>
  </si>
  <si>
    <t>(23447-23337)*2</t>
  </si>
  <si>
    <t>(23882-23672)*2</t>
  </si>
  <si>
    <t>27</t>
  </si>
  <si>
    <t>5910136010</t>
  </si>
  <si>
    <t>Montáž pražcové kotvy v koleji. Poznámka: 1. V cenách jsou započteny náklady na odstranění kameniva, montáž, ošetření součásti mazivem a úpravu kameniva. 2. V cenách nejsou obsaženy náklady na dodávku materiálu.</t>
  </si>
  <si>
    <t>678763087</t>
  </si>
  <si>
    <t>25"50/0,675/3, na přechodu tvarů kolejnic</t>
  </si>
  <si>
    <t>109"200/0,611/3, v oblouku v km 22,483-22,690</t>
  </si>
  <si>
    <t>6"u P5398</t>
  </si>
  <si>
    <t>4"u P5399</t>
  </si>
  <si>
    <t>28</t>
  </si>
  <si>
    <t>5960101000</t>
  </si>
  <si>
    <t>Pražcové kotvy pro pražec betonový B 91</t>
  </si>
  <si>
    <t>-1027162776</t>
  </si>
  <si>
    <t>10"před přejezdy P5398, P5399</t>
  </si>
  <si>
    <t>29</t>
  </si>
  <si>
    <t>5960101050</t>
  </si>
  <si>
    <t>Pražcové kotvy pro pražec betonový SB 3</t>
  </si>
  <si>
    <t>-2010349501</t>
  </si>
  <si>
    <t>25"50/0,675/3 - na přechodu tvarů kolejnic km 21,850-21,900</t>
  </si>
  <si>
    <t>30</t>
  </si>
  <si>
    <t>5960101005</t>
  </si>
  <si>
    <t>Pražcové kotvy pro pražec betonový SB 8</t>
  </si>
  <si>
    <t>-170382540</t>
  </si>
  <si>
    <t>109"200/0,611/3</t>
  </si>
  <si>
    <t>31</t>
  </si>
  <si>
    <t>5912015080</t>
  </si>
  <si>
    <t>Výměna návěstidla včetně sloupku a patky výstražného kolíku. Poznámka: 1. V cenách jsou započteny náklady na demontáž, výměnu a montáž patky, sloupku a návěstidla, zához a rozprostření zeminy na terén. 2. V cenách nejsou obsaženy náklady na dodávku materiálu.</t>
  </si>
  <si>
    <t>-393067217</t>
  </si>
  <si>
    <t>1"pískač v km 21,195</t>
  </si>
  <si>
    <t>32</t>
  </si>
  <si>
    <t>5912015100</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</si>
  <si>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</si>
  <si>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647125248</t>
  </si>
  <si>
    <t>1"cca v km 23,340 vlevo</t>
  </si>
  <si>
    <t>33</t>
  </si>
  <si>
    <t>5912035040</t>
  </si>
  <si>
    <t>Montáž návěstidla rychlostníku. Poznámka: 1. V cenách jsou započteny náklady na montáž a upevnění návěstidla. 2. V cenách nejsou obsaženy náklady na dodávku materiálu.</t>
  </si>
  <si>
    <t>-932258165</t>
  </si>
  <si>
    <t>34</t>
  </si>
  <si>
    <t>5912050010</t>
  </si>
  <si>
    <t>Staničení výměna kilometrovníku. Poznámka: 1. V cenách jsou započteny náklady na zemní práce a výměnu, demontáž nebo montáž staničení. 2. V cenách nejsou obsaženy náklady na dodávku materiálu.</t>
  </si>
  <si>
    <t>1850509851</t>
  </si>
  <si>
    <t>2"</t>
  </si>
  <si>
    <t>35</t>
  </si>
  <si>
    <t>5912050020</t>
  </si>
  <si>
    <t>Staničení výměna hektometrovníku. Poznámka: 1. V cenách jsou započteny náklady na zemní práce a výměnu, demontáž nebo montáž staničení. 2. V cenách nejsou obsaženy náklady na dodávku materiálu.</t>
  </si>
  <si>
    <t>1439828962</t>
  </si>
  <si>
    <t>17"</t>
  </si>
  <si>
    <t>"hektometrovník v km 22,9 ponechat původní</t>
  </si>
  <si>
    <t>36</t>
  </si>
  <si>
    <t>5962101100</t>
  </si>
  <si>
    <t>Návěstidlo staničník 320x610 pozink jednomístný</t>
  </si>
  <si>
    <t>1857086739</t>
  </si>
  <si>
    <t>19*2"staničníky a hektomerovníky</t>
  </si>
  <si>
    <t>37</t>
  </si>
  <si>
    <t>5962101090</t>
  </si>
  <si>
    <t>Návěstidlo sloupek s návěstí pískejte</t>
  </si>
  <si>
    <t>1541426974</t>
  </si>
  <si>
    <t>38</t>
  </si>
  <si>
    <t>5962101050</t>
  </si>
  <si>
    <t>Návěstidlo tabule před zastávkou</t>
  </si>
  <si>
    <t>-1225136898</t>
  </si>
  <si>
    <t>39</t>
  </si>
  <si>
    <t>5962101010</t>
  </si>
  <si>
    <t>Návěstidlo rychlostník - obdélník</t>
  </si>
  <si>
    <t>1451352914</t>
  </si>
  <si>
    <t>40</t>
  </si>
  <si>
    <t>5962114000</t>
  </si>
  <si>
    <t>Výstroj sloupku objímka 50 až 100 mm kompletní</t>
  </si>
  <si>
    <t>-179684624</t>
  </si>
  <si>
    <t>(17+2)*2*2"staničníky a hektomerovníky</t>
  </si>
  <si>
    <t>4"tabule před zast.</t>
  </si>
  <si>
    <t xml:space="preserve">2"pískač v km 21,195 </t>
  </si>
  <si>
    <t>4"rychlostníky</t>
  </si>
  <si>
    <t>41</t>
  </si>
  <si>
    <t>5962114020</t>
  </si>
  <si>
    <t>Výstroj sloupku víčko plast 60 mm</t>
  </si>
  <si>
    <t>9719948</t>
  </si>
  <si>
    <t>17+2"staničníky</t>
  </si>
  <si>
    <t>2"tabule před zast.</t>
  </si>
  <si>
    <t xml:space="preserve">1"pískač v km 21,195 </t>
  </si>
  <si>
    <t>2"rychlostníky</t>
  </si>
  <si>
    <t>42</t>
  </si>
  <si>
    <t>5962113005</t>
  </si>
  <si>
    <t>Sloupek ocelový pozinkovaný 60 mm</t>
  </si>
  <si>
    <t>-1465177061</t>
  </si>
  <si>
    <t>17+2"staničníky a hektometrovníky</t>
  </si>
  <si>
    <t>43</t>
  </si>
  <si>
    <t>5964165000</t>
  </si>
  <si>
    <t>Betonová patka sloupku malá prefabrikát</t>
  </si>
  <si>
    <t>996693645</t>
  </si>
  <si>
    <t>17+2"staničníky a hektomerovníky</t>
  </si>
  <si>
    <t>44</t>
  </si>
  <si>
    <t>5912060015</t>
  </si>
  <si>
    <t>Demontáž zajišťovací značky konzolové. Poznámka: 1. V cenách jsou započteny náklady na demontáž součástí značky, úpravu a urovnání terénu.</t>
  </si>
  <si>
    <t>-2125067065</t>
  </si>
  <si>
    <t>P</t>
  </si>
  <si>
    <t>Poznámka k položce:_x000d_
Značka=kus</t>
  </si>
  <si>
    <t>45</t>
  </si>
  <si>
    <t>5912060015R</t>
  </si>
  <si>
    <t>Demontáž betonových základů el. / telefonních sloupů</t>
  </si>
  <si>
    <t>-1790993341</t>
  </si>
  <si>
    <t>2"v km 22,610 vlevo</t>
  </si>
  <si>
    <t>46</t>
  </si>
  <si>
    <t>5912065215</t>
  </si>
  <si>
    <t>Montáž zajišťovací značky ocelové sloupkové s prefabrikovaným betonovým základem. Poznámka: 1. V cenách jsou započteny náklady na montáž součástí značky včetně zemních prací a úpravy terénu. 2. V cenách nejsou obsaženy náklady na dodávku materiálu.</t>
  </si>
  <si>
    <t>1781509849</t>
  </si>
  <si>
    <t>47</t>
  </si>
  <si>
    <t>5962119025</t>
  </si>
  <si>
    <t>Zajištění PPK značka ocelová sloupková zajišťovací s prefabrikovaným betonovým základem</t>
  </si>
  <si>
    <t>360062065</t>
  </si>
  <si>
    <t>OST</t>
  </si>
  <si>
    <t>Ostatní</t>
  </si>
  <si>
    <t>48</t>
  </si>
  <si>
    <t>5906105010</t>
  </si>
  <si>
    <t>Demontáž pražce dřevěný. Poznámka: 1. V cenách jsou započteny náklady na manipulaci, demontáž, odstrojení do součástí a uložení pražců.</t>
  </si>
  <si>
    <t>512</t>
  </si>
  <si>
    <t>-1802601336</t>
  </si>
  <si>
    <t>"úseky s dřevěnými pražci</t>
  </si>
  <si>
    <t>24"(21955-21939)/0,675</t>
  </si>
  <si>
    <t>482"(22748-22423)/0,675</t>
  </si>
  <si>
    <t>261"(23852-23675)/0,675</t>
  </si>
  <si>
    <t>49</t>
  </si>
  <si>
    <t>5906105020</t>
  </si>
  <si>
    <t>Demontáž pražce betonový. Poznámka: 1. V cenách jsou započteny náklady na manipulaci, demontáž, odstrojení do součástí a uložení pražců.</t>
  </si>
  <si>
    <t>-470684012</t>
  </si>
  <si>
    <t>"úseky s betonovými pražci</t>
  </si>
  <si>
    <t xml:space="preserve">58"(21939-21900)/0,675   SB 3/4</t>
  </si>
  <si>
    <t xml:space="preserve">647"(22324-21955)/0,675   SB 5</t>
  </si>
  <si>
    <t xml:space="preserve">147"(22423-22324)/0,675   SB 3/4</t>
  </si>
  <si>
    <t xml:space="preserve">191"(22877-22748)/0,675   SB 3/4</t>
  </si>
  <si>
    <t xml:space="preserve">641"(23330-22897)/0,675   VUS</t>
  </si>
  <si>
    <t xml:space="preserve">178"(23450-23330)/0,675   SB 5</t>
  </si>
  <si>
    <t xml:space="preserve">333"(23675-23450)/0,675   VUS</t>
  </si>
  <si>
    <t>50</t>
  </si>
  <si>
    <t>7590157040</t>
  </si>
  <si>
    <t>Demontáž uzemnění pasivní ochrany u neelektrizovaných tratí</t>
  </si>
  <si>
    <t>-745895168</t>
  </si>
  <si>
    <t>8"km 22,065; 22,140; 22,850; 22,930; 23,600; 23,680; 23,795; 23,910</t>
  </si>
  <si>
    <t>51</t>
  </si>
  <si>
    <t>7590155042</t>
  </si>
  <si>
    <t>Montáž pasivní ochrany pro omezení atmosférických vlivů u neelektrizovaných tratí pro návěstidla, výstražníky a přejezd</t>
  </si>
  <si>
    <t>1061673380</t>
  </si>
  <si>
    <t>52</t>
  </si>
  <si>
    <t>7592005070</t>
  </si>
  <si>
    <t>Montáž počítacího bodu počítače náprav PZN 1 - uložení a připevnění na určené místo, seřízení polohy, přezkoušení</t>
  </si>
  <si>
    <t>-963286921</t>
  </si>
  <si>
    <t>7"km 22,150; 22,880; 22,898; 23,085; 23,640; 23,850; 23,870</t>
  </si>
  <si>
    <t>53</t>
  </si>
  <si>
    <t>7592007070</t>
  </si>
  <si>
    <t>Demontáž počítacího bodu počítače náprav PZN 1</t>
  </si>
  <si>
    <t>1570860055</t>
  </si>
  <si>
    <t>54</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</si>
  <si>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</si>
  <si>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</si>
  <si>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262144</t>
  </si>
  <si>
    <t>2084277487</t>
  </si>
  <si>
    <t>1596*0,007"(22875-21900)/0,611 - nakládka upevnění SKL 24 v HK</t>
  </si>
  <si>
    <t xml:space="preserve">1556*0,007"(23846-22895)/0,611  - nakládka upevnění SKL 24 v HK</t>
  </si>
  <si>
    <t>1596*0,320"(22875-21900)/0,611 - nakládka pražců v Sadové</t>
  </si>
  <si>
    <t>1556*0,320"(23846-22895)/0,611 - nakládka pražců v Sadové</t>
  </si>
  <si>
    <t>(22875-21900-40)*2*0,06498"nakládka kolenic R65 v Sadové</t>
  </si>
  <si>
    <t>(23846-22895)*2*0,06498"nakládka kolenic R65 v Sadové</t>
  </si>
  <si>
    <t>55</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</si>
  <si>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</si>
  <si>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</si>
  <si>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1250282914</t>
  </si>
  <si>
    <t>1596*0,320"(22875-21900)/0,611 - přeprava pražců ze Sadové do Jeřic</t>
  </si>
  <si>
    <t xml:space="preserve">1556*0,320"(23846-22895)/0,611  - přeprava pražců ze Sadové do Jeřic</t>
  </si>
  <si>
    <t>(22875-21900-40)*2*0,06498"přeprava kolenic R65 ze Sadové do Jeřic</t>
  </si>
  <si>
    <t>(22875-21900)*2*0,06498"přeprava kolenic R65 ze Sadové do Jeřic</t>
  </si>
  <si>
    <t>(22875-21900)*2*0,04939"přeprava vyzískaných kolejnic do Hořic</t>
  </si>
  <si>
    <t>(58+147+191)*0,250"SB3/4 přeprava vyzískaných pražců do Hořic</t>
  </si>
  <si>
    <t>(647+178)*0,265"SB 5 přeprava vyzískaných pražců do Hořic</t>
  </si>
  <si>
    <t>(641+333)*0,240"VÚS 62 přeprava vyzískaných pražců do Hořic</t>
  </si>
  <si>
    <t>64*0,06"odvoz starých zaj. značek</t>
  </si>
  <si>
    <t>2*2*0,3*0,3*2,4"Betonové základy po tel./el. sloupech</t>
  </si>
  <si>
    <t>17*0,331"prasklé desky z nástupiště</t>
  </si>
  <si>
    <t>56</t>
  </si>
  <si>
    <t>9902200200</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</si>
  <si>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</si>
  <si>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1242326742</t>
  </si>
  <si>
    <t>1596*0,007"(22875-21900)/0,611 - přeprava upevnění SKL 24 z HK</t>
  </si>
  <si>
    <t xml:space="preserve">1556*0,007"(23846-22895)/0,611  - přeprava upevnění SKL 24 z HK</t>
  </si>
  <si>
    <t>767*0,08"odvoz dřevěných pražců na skládku</t>
  </si>
  <si>
    <t>(767+2195)*2*0,000124"odvoz pryž. podložek na skládku</t>
  </si>
  <si>
    <t>1,658*15*1,803"KL od přejezdu P5397 na skládku</t>
  </si>
  <si>
    <t>(22875-21900-10-150)*2,163*0,4*1,803"odvoz výzisku z SČKL na skládku, podsítné cca 40%</t>
  </si>
  <si>
    <t>(23846-22895)*2,163*0,4*1,803*0,4"odvoz výzisku z SČKL na skládku, podsítné cca 40%, 60% uložení na banket</t>
  </si>
  <si>
    <t>57</t>
  </si>
  <si>
    <t>9902100500</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</si>
  <si>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</si>
  <si>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-917401747</t>
  </si>
  <si>
    <t xml:space="preserve">1,658*(22650-22500)*1,803"zněčištěné KL  PHM od nástupiště na skládku</t>
  </si>
  <si>
    <t>"Nové KL:</t>
  </si>
  <si>
    <t>1,658*15*1,803"v místě přejezdu P5397</t>
  </si>
  <si>
    <t>1,658*150*1,803"u nástupiště v km 22,500-22,650</t>
  </si>
  <si>
    <t>(24100-23846)*0,1*1,803"podbíjená výběhu na Hořice</t>
  </si>
  <si>
    <t>58</t>
  </si>
  <si>
    <t>9902200600</t>
  </si>
  <si>
    <t>Doprava obousměrná mechanizací o nosnosti přes 3,5 t objemnějšího kusového materiálu (prefabrikátů, stožárů, výhybek, rozvaděčů, vybouraných hmot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</si>
  <si>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682150442</t>
  </si>
  <si>
    <t>1596*2*0,000124"nové pryž. podložky</t>
  </si>
  <si>
    <t>1556*2*0,000124"nové pryž. podložky</t>
  </si>
  <si>
    <t>9*0,1735"přeprava nových zajišťovacích značek, předp. Běstovice</t>
  </si>
  <si>
    <t>24*0,114"nové betonové patky pro staničníky, tabuli před zast. a pískač</t>
  </si>
  <si>
    <t>59</t>
  </si>
  <si>
    <t>9901000700</t>
  </si>
  <si>
    <t>Doprava obousměrná mechanizací o nosnosti do 3,5 t elektrosoučástek, montážního materiálu, kameniva, písku, dlažebních kostek, suti,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</si>
  <si>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-1272424453</t>
  </si>
  <si>
    <t>1"nová návěstidla (desky, sloupky, objímky, víčka)</t>
  </si>
  <si>
    <t>60</t>
  </si>
  <si>
    <t>9901000800</t>
  </si>
  <si>
    <t>Doprava obousměrná mechanizací o nosnosti do 3,5 t elektrosoučástek, montážního materiálu, kameniva, písku, dlažebních kostek, suti,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</si>
  <si>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515746766</t>
  </si>
  <si>
    <t>1"144*0,010 přeprava nových pražcových kotev</t>
  </si>
  <si>
    <t>61</t>
  </si>
  <si>
    <t>9902201100</t>
  </si>
  <si>
    <t>Doprava obousměrná mechanizací o nosnosti přes 3,5 t objemnějšího kusového materiálu (prefabrikátů, stožárů, výhybek, rozvaděčů, vybouraných hmot atd.) do 300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</si>
  <si>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1595246879</t>
  </si>
  <si>
    <t>2*20*0,06498"nové kolejnice R65 do přejezdu P5397</t>
  </si>
  <si>
    <t>62</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</si>
  <si>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</si>
  <si>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</si>
  <si>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1437336228</t>
  </si>
  <si>
    <t>(22875-21900-15-150)*2,163*0,4*1,803"výzisk z SČKL na skládku, podsítné cca 40%</t>
  </si>
  <si>
    <t>(23846-22895)*2,163*0,4*1,803*0,4"výzisk z SČKL na skládku, podsítné cca 40%, 60% uložení na banket</t>
  </si>
  <si>
    <t>1,658*(22650-22500)*1,803*0,5"KL od nástupiště na skládku (neznečištěné naftou)</t>
  </si>
  <si>
    <t>63</t>
  </si>
  <si>
    <t>9909000210</t>
  </si>
  <si>
    <t>Poplatek za uložení výzisku ze štěrkového lože 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</si>
  <si>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-916227109</t>
  </si>
  <si>
    <t>1,658*(22650-22500)*1,803*0,5"zněčištěné KL ropnými látkami podél nástupiště, cca 50% objemu</t>
  </si>
  <si>
    <t>64</t>
  </si>
  <si>
    <t>9909000300</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</si>
  <si>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</si>
  <si>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-82829023</t>
  </si>
  <si>
    <t>65</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</si>
  <si>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</si>
  <si>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</si>
  <si>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-1228347975</t>
  </si>
  <si>
    <t>(2195+767)*2*0,000124"likvidace pryž. podložek</t>
  </si>
  <si>
    <t>66</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</si>
  <si>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</si>
  <si>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</si>
  <si>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357339560</t>
  </si>
  <si>
    <t>SO 02 - Nástupiště zast. Jeřice</t>
  </si>
  <si>
    <t>5914120070</t>
  </si>
  <si>
    <t>Demontáž nástupiště úrovňového Sudop K (KD,KS) 150. Poznámka: 1. V cenách jsou započteny náklady na snesení dílů i zásypu a jejich uložení na plochu nebo naložení na dopravní prostředek a uložení na úložišti.</t>
  </si>
  <si>
    <t>905129858</t>
  </si>
  <si>
    <t>90"demontáž nástupiště pro průjezd čističky</t>
  </si>
  <si>
    <t>5914130070</t>
  </si>
  <si>
    <t>Montáž nástupiště úrovňového Sudop K (KD,KS) 150. Poznámka: 1. V cenách jsou započteny náklady na úpravu terénu, montáž a zásyp podle vzorového listu. 2. V cenách nejsou obsaženy náklady na dodávku materiálu.</t>
  </si>
  <si>
    <t>1176507529</t>
  </si>
  <si>
    <t>90" s výškou 300 mm od TK, z úložných bloků U65, ostatní původní materiál</t>
  </si>
  <si>
    <t>5964161025</t>
  </si>
  <si>
    <t>Beton lehce zhutnitelný C 25/30;XC2 vyhovuje i XC1 F5 2 410 2 916</t>
  </si>
  <si>
    <t>1620452914</t>
  </si>
  <si>
    <t>(91*0,02*0,3)*1,1"spoje mezi nástupištnmi díly +10% rezerva</t>
  </si>
  <si>
    <t>(91*0,05*0,4)*1,1 "nástupištní patky +10% rezerva</t>
  </si>
  <si>
    <t>0,5"na lokální opravu podél ACO žlábků u budovy zasávky</t>
  </si>
  <si>
    <t>5915020010</t>
  </si>
  <si>
    <t>Povrchová úprava plochy železničního spodku. Poznámka: 1. V cenách jsou započteny náklady na urovnání a úpravu ploch nebo skládek výzisku kameniva a zeminy s jejich případnou rekultivací.</t>
  </si>
  <si>
    <t>97872224</t>
  </si>
  <si>
    <t>229"úpravy plochy v pásu 2 m za nástupištními deskami po celé délce a plochy před budouvou zastávky</t>
  </si>
  <si>
    <t>5955101014</t>
  </si>
  <si>
    <t>Kamenivo drcené štěrkodrť frakce 0/8</t>
  </si>
  <si>
    <t>-802345904</t>
  </si>
  <si>
    <t>227*0,05*2,2"na úpravu povrchu</t>
  </si>
  <si>
    <t>5912015110</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</si>
  <si>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</si>
  <si>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638436873</t>
  </si>
  <si>
    <t>5962101045</t>
  </si>
  <si>
    <t>Návěstidlo konec nástupiště</t>
  </si>
  <si>
    <t>1221713799</t>
  </si>
  <si>
    <t>5962113000</t>
  </si>
  <si>
    <t>Sloupek ocelový pozinkovaný 70 mm</t>
  </si>
  <si>
    <t>2004105837</t>
  </si>
  <si>
    <t>-83463284</t>
  </si>
  <si>
    <t>5962114015</t>
  </si>
  <si>
    <t>Výstroj sloupku víčko plast 70 mm</t>
  </si>
  <si>
    <t>1683185378</t>
  </si>
  <si>
    <t>-1181134642</t>
  </si>
  <si>
    <t>1360237896</t>
  </si>
  <si>
    <t>91*0,132"naložení úložných bloků U65 v Bohuslavicích</t>
  </si>
  <si>
    <t>17*0,311"přeprava desek K145 z Náchoda jako náhrada za prasklé kusy</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</si>
  <si>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</si>
  <si>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</si>
  <si>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-222114154</t>
  </si>
  <si>
    <t>3,103"beton - předp. Betonárna Lukavec</t>
  </si>
  <si>
    <t>91*0,099"odvoz vyzískaných patek do recyklačního centra Bašnice</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</si>
  <si>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</si>
  <si>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</si>
  <si>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-1936886229</t>
  </si>
  <si>
    <t>7,311"Odvoz odpadu z demontáže nástupiště</t>
  </si>
  <si>
    <t>9902100400</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</si>
  <si>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</si>
  <si>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-213687376</t>
  </si>
  <si>
    <t>91*0,132"přeprava úložných bloků U65 z Bohuslavic</t>
  </si>
  <si>
    <t>2111645999</t>
  </si>
  <si>
    <t xml:space="preserve">24,970"štěrkodrť 0/8 na úpravu povrchu </t>
  </si>
  <si>
    <t>1252088703</t>
  </si>
  <si>
    <t>7,311"odpad z demontáže nástupiště</t>
  </si>
  <si>
    <t>1628730904</t>
  </si>
  <si>
    <t>91*0,099"vyzískané patky z nástupiště</t>
  </si>
  <si>
    <t>17*0,311"poškozené deseky K145 z nástupiště</t>
  </si>
  <si>
    <t>SO 03.1 - Přejezd P5397 (km 21,940)</t>
  </si>
  <si>
    <t xml:space="preserve">    4 - Vodorovné konstrukce</t>
  </si>
  <si>
    <t>Vodorovné konstrukce</t>
  </si>
  <si>
    <t>5913215020</t>
  </si>
  <si>
    <t>Demontáž kolejnicových dílů přejezdu ochranná kolejnice. Poznámka: 1. V cenách jsou započteny náklady na demontáž a naložení na dopravní prostředek.</t>
  </si>
  <si>
    <t>-1924001317</t>
  </si>
  <si>
    <t>2*6,5</t>
  </si>
  <si>
    <t>5913235020</t>
  </si>
  <si>
    <t>Dělení AB komunikace řezáním hloubky do 20 cm. Poznámka: 1. V cenách jsou započteny náklady na provedení úkolu.</t>
  </si>
  <si>
    <t>-1034834317</t>
  </si>
  <si>
    <t>4,5*2</t>
  </si>
  <si>
    <t>5913240020</t>
  </si>
  <si>
    <t>Odstranění AB komunikace odtěžením nebo frézováním hloubky do 20 cm. Poznámka: 1. V cenách jsou započteny náklady na odtěžení nebo frézování a naložení výzisku na dopravní prostředek.</t>
  </si>
  <si>
    <t>-1521755876</t>
  </si>
  <si>
    <t>56,4</t>
  </si>
  <si>
    <t>962021112R</t>
  </si>
  <si>
    <t>Bourání mostních konstrukcí zdiva a pilířů z kamene nebo cihel</t>
  </si>
  <si>
    <t>-1694521431</t>
  </si>
  <si>
    <t>2,24"položka ÚRS vybourání zídek a betonové trouby</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</si>
  <si>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</si>
  <si>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</si>
  <si>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416427263</t>
  </si>
  <si>
    <t xml:space="preserve">35,9*0,2"odtěžení  žel. spodku s úklonem k perforované trubce</t>
  </si>
  <si>
    <t>1,15*1,0*5,5" odtěžení pro propustek pod PK</t>
  </si>
  <si>
    <t>5914075110</t>
  </si>
  <si>
    <t>Zřízení konstrukční vrstvy pražcového podloží včetně geotextilie tl. 0,15 m. Poznámka: 1. V cenách nejsou obsaženy náklady na dodávku materiálu a odtěžení zeminy.</t>
  </si>
  <si>
    <t>-519497805</t>
  </si>
  <si>
    <t>35,9</t>
  </si>
  <si>
    <t>5964133005</t>
  </si>
  <si>
    <t>Geotextilie separační</t>
  </si>
  <si>
    <t>-562753351</t>
  </si>
  <si>
    <t>35,9*1,1</t>
  </si>
  <si>
    <t>5955101020</t>
  </si>
  <si>
    <t>Kamenivo drcené štěrkodrť frakce 0/32</t>
  </si>
  <si>
    <t>343595148</t>
  </si>
  <si>
    <t>35,9*0,15*2,1</t>
  </si>
  <si>
    <t>451313511R</t>
  </si>
  <si>
    <t>Podkladní vrstva z betonu prostého se zvýšenými nároky na prostředí tl. do 100 mm</t>
  </si>
  <si>
    <t>1986245062</t>
  </si>
  <si>
    <t>7*1,1"položka ÚRS beton v ceně položky</t>
  </si>
  <si>
    <t>919551114R</t>
  </si>
  <si>
    <t>Zřízení propustku z trub plastových polyetylenových rýhovaných se spojkami nebo s hrdlem DN 600 mm</t>
  </si>
  <si>
    <t>-1411528496</t>
  </si>
  <si>
    <t>8,167"položka ÚRS</t>
  </si>
  <si>
    <t>18615214R</t>
  </si>
  <si>
    <t>trubka drenážní korugovaná PP SN 12 perforace 220° pro liniové stavby DN 600</t>
  </si>
  <si>
    <t>-1181624366</t>
  </si>
  <si>
    <t>922501111R</t>
  </si>
  <si>
    <t>Zásyp se zhutněním, bez podkladní vrstvy z drti kamenné</t>
  </si>
  <si>
    <t>-1773030675</t>
  </si>
  <si>
    <t>5,2"položka ÚRS zásyp u propustku 8/16 v ceně položky</t>
  </si>
  <si>
    <t>564831111</t>
  </si>
  <si>
    <t>Podklad ze štěrkodrti ŠD s rozprostřením a zhutněním plochy přes 100 m2, po zhutnění tl. 100 mm</t>
  </si>
  <si>
    <t>758218638</t>
  </si>
  <si>
    <t>https://podminky.urs.cz/item/CS_URS_2023_01/564831111</t>
  </si>
  <si>
    <t>15,59"položka ÚRS včetně štěrkodrtě fr. 0/32</t>
  </si>
  <si>
    <t>1496097174</t>
  </si>
  <si>
    <t>15,59"položka ÚRS včetně štěrkotrtě fr. 0/63</t>
  </si>
  <si>
    <t>919411121R</t>
  </si>
  <si>
    <t>Čelo propustku včetně římsy z betonu prostého bez zvláštních nároků na prostředí, pro propustek z trub DN 600 až 800 mm</t>
  </si>
  <si>
    <t>1612242371</t>
  </si>
  <si>
    <t>2"položka ÚRS materiál zahrnut v ceně položky</t>
  </si>
  <si>
    <t>1364671589</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</si>
  <si>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</si>
  <si>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</si>
  <si>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-439651795</t>
  </si>
  <si>
    <t>23,16"pravý nájezd</t>
  </si>
  <si>
    <t>26,13"levý nájezd</t>
  </si>
  <si>
    <t>5963146025</t>
  </si>
  <si>
    <t>Asfaltový beton ACP 22S 50/70 hrubozrnný podkladní vrstva</t>
  </si>
  <si>
    <t>-926853628</t>
  </si>
  <si>
    <t>49,290*0,08*2,4"nájezdy</t>
  </si>
  <si>
    <t>5963146000</t>
  </si>
  <si>
    <t>Asfaltový beton ACO 11S 50/70 střednězrnný-obrusná vrstva</t>
  </si>
  <si>
    <t>731351012</t>
  </si>
  <si>
    <t>49,290*0,04*2,4"nájezdy</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</si>
  <si>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</si>
  <si>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</si>
  <si>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506429841</t>
  </si>
  <si>
    <t>5963152000</t>
  </si>
  <si>
    <t>Asfaltová zálivka pro trhliny a spáry</t>
  </si>
  <si>
    <t>kg</t>
  </si>
  <si>
    <t>870939322</t>
  </si>
  <si>
    <t>5913040220</t>
  </si>
  <si>
    <t>Montáž celopryžové přejezdové konstrukce silně zatížené v koleji část vnitřní. Poznámka: 1. V cenách jsou započteny náklady na montáž konstrukce. 2. V cenách nejsou obsaženy náklady na dodávku materiálu.</t>
  </si>
  <si>
    <t>-1148767683</t>
  </si>
  <si>
    <t>5963101035</t>
  </si>
  <si>
    <t>Přejezd celopryžový Strail panel vnitřní 600mm</t>
  </si>
  <si>
    <t>-1217601106</t>
  </si>
  <si>
    <t>5963101045</t>
  </si>
  <si>
    <t>Přejezd celopryžový Strail kolejová opěrka</t>
  </si>
  <si>
    <t>2058755611</t>
  </si>
  <si>
    <t>5963101050</t>
  </si>
  <si>
    <t>Přejezd celopryžový Strail spínací táhlo střední 1200 mm</t>
  </si>
  <si>
    <t>823777602</t>
  </si>
  <si>
    <t>5963101055</t>
  </si>
  <si>
    <t>Přejezd celopryžový Strail náběhový klín pero</t>
  </si>
  <si>
    <t>1609971342</t>
  </si>
  <si>
    <t>5963101060</t>
  </si>
  <si>
    <t>Přejezd celopryžový Strail náběhový klín drážka</t>
  </si>
  <si>
    <t>-1201085830</t>
  </si>
  <si>
    <t>5963101125</t>
  </si>
  <si>
    <t>Přejezd celopryžový Strail pojistný díl vnitřní</t>
  </si>
  <si>
    <t>631954517</t>
  </si>
  <si>
    <t>5963101135</t>
  </si>
  <si>
    <t>Přejezd celopryžový Strail pojistka proti posuvu</t>
  </si>
  <si>
    <t>1367953622</t>
  </si>
  <si>
    <t>5958125010</t>
  </si>
  <si>
    <t>Komplety s antikorozní úpravou ŽS 4 (svěrka ŽS4, šroub RS 1, matice M24, podložka Fe6)</t>
  </si>
  <si>
    <t>2079882841</t>
  </si>
  <si>
    <t>13*4</t>
  </si>
  <si>
    <t>-930459746</t>
  </si>
  <si>
    <t>56,4*0,1*2,4"odvoz vybouraného AB k recyklaci, předp. Bašnice</t>
  </si>
  <si>
    <t>9,464+4,732"nový AB, předp. Bašnice</t>
  </si>
  <si>
    <t>4,7"vybourané zdivo a beton z propustku pod PK, předp. Bašnice</t>
  </si>
  <si>
    <t>1,889+7,68"nový beton na propustek pod PK, předp. betonárna Lukavec</t>
  </si>
  <si>
    <t>0,130+0,020"truba a geotextilie, předp. Hořice</t>
  </si>
  <si>
    <t>1233375807</t>
  </si>
  <si>
    <t>13,505*1,7"vytěžená zemina ze žel. spodku a okolí propustku pod PK</t>
  </si>
  <si>
    <t>-1848861691</t>
  </si>
  <si>
    <t xml:space="preserve">11,309"štěrkodrť 0/32 na ZKPP, </t>
  </si>
  <si>
    <t xml:space="preserve">9,6"zásyp 8/16 na propustek </t>
  </si>
  <si>
    <t xml:space="preserve">3,27"podklad z ŠD 0/63 na PK </t>
  </si>
  <si>
    <t xml:space="preserve">3,10"podklad z ŠD 0/32 na PK </t>
  </si>
  <si>
    <t>-1551687854</t>
  </si>
  <si>
    <t>1"komplety ŽS 4 s antikorozní úpravou</t>
  </si>
  <si>
    <t>9902301100</t>
  </si>
  <si>
    <t>Doprava jednosměrná mechanizací o nosnosti přes 3,5 t sypanin (kameniva, písku, suti, dlažebních kostek, atd.) do 300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</si>
  <si>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1267682707</t>
  </si>
  <si>
    <t>1,125"díly do žel. přejezdu</t>
  </si>
  <si>
    <t>-791061021</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</si>
  <si>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</si>
  <si>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</si>
  <si>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-321100150</t>
  </si>
  <si>
    <t>1055992287</t>
  </si>
  <si>
    <t>56,4*0,1*2,4"vybouraný AB k recyklaci, předp. Bašnice</t>
  </si>
  <si>
    <t>SO 03.2 - Přejezd P5398 (km 22,889)</t>
  </si>
  <si>
    <t>5913035010</t>
  </si>
  <si>
    <t>Demontáž celopryžové přejezdové konstrukce málo zatížené v koleji část vnější a vnitřní bez závěrných zídek. Poznámka: 1. V cenách jsou započteny náklady na demontáž konstrukce, naložení na dopravní prostředek.</t>
  </si>
  <si>
    <t>-483151114</t>
  </si>
  <si>
    <t>12*0,6"demontáž přejezdu pro podbití</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</si>
  <si>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</si>
  <si>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</si>
  <si>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1886429278</t>
  </si>
  <si>
    <t>12*0,6"montáž přejezdu po podbití</t>
  </si>
  <si>
    <t>SO 03.3 - Přejezd P5399 (km 23,855)</t>
  </si>
  <si>
    <t>10*1,2"demontáž přejezdu pro podbití</t>
  </si>
  <si>
    <t>10*1,2"montáž přejezdu po podbití</t>
  </si>
  <si>
    <t>SO 04 - Železniční spodek - těžení a čistění příkopů</t>
  </si>
  <si>
    <t>5904045030</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</si>
  <si>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</si>
  <si>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1659761756</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</si>
  <si>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</si>
  <si>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</si>
  <si>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-816607309</t>
  </si>
  <si>
    <t>155,22"21,512 - 21,900 vlevo</t>
  </si>
  <si>
    <t>21"21,900-21,935 vlevo a vpravo</t>
  </si>
  <si>
    <t>75"21,950-22,200 vlevo (cca 50% bude použito pro zřízení zemního valu vlevo)</t>
  </si>
  <si>
    <t>15,5"21,950-22,200 vpravo (cca 50% bude použito pro zřízení zemního valu vlevo)</t>
  </si>
  <si>
    <t>70,3"22,200-22,600 vlevo (cca 50% bude použito pro zřízení zemního valu vlevo)</t>
  </si>
  <si>
    <t>42"22,200-22,510 vpravo (cca 50% bude použito pro zřízení zemního valu vlevo)</t>
  </si>
  <si>
    <t>19,8"22,650-22,880 vpravo (cca 50% bude použito pro zřízení zemního valu vlevo)</t>
  </si>
  <si>
    <t>12,5"22,900 - 23,000 vlevo (cca 50% bude použito pro zřízení zemního valu vlevo)</t>
  </si>
  <si>
    <t>12,5"22,900 - 22,950 vpravo (cca 50% bude použito pro zřízení zemního valu vlevo)</t>
  </si>
  <si>
    <t>25"22,895-23,000 vlevo (cca 50% bude použito pro zřízení zemního valu vlevo)</t>
  </si>
  <si>
    <t>104"23,130-23,650 (cca 50% bude použito pro zřízení zemního valu vlevo)</t>
  </si>
  <si>
    <t>-1198434846</t>
  </si>
  <si>
    <t>4,5*0,85"odtěžení nájezdu po zrušeném přejezdu v km 22,605 vlevo</t>
  </si>
  <si>
    <t>119,8"22,650-22,875 vlevo, vytvoření příkopu</t>
  </si>
  <si>
    <t>8*0,85"odtěžení nájezdu po zrušeném přejezdu v km 23,100 vlevo (s rozhrnutím na terén)</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</si>
  <si>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</si>
  <si>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</si>
  <si>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-1491972258</t>
  </si>
  <si>
    <t>"přeložení na nákladní automobily</t>
  </si>
  <si>
    <t>155,22*1,6"21,512 - 21,900 vlevo</t>
  </si>
  <si>
    <t>70,3*1,6*0,5"22,200-22,600 vlevo (cca 50% bude použito pro zřízení zemního valu vlevo)</t>
  </si>
  <si>
    <t>42*1,6*0,5"22,200-22,510 vpravo (cca 50% bude použito pro zřízení zemního valu vlevo)</t>
  </si>
  <si>
    <t>12,5*1,6*0,5"22,900 - 23,000 vlevo (cca 50% bude použito pro zřízení zemního valu vlevo)</t>
  </si>
  <si>
    <t>12,5*1,6*0,5"22,900 - 22,950 vpravo (cca 50% bude použito pro zřízení zemního valu vlevo)</t>
  </si>
  <si>
    <t>25*1,6*0,5"22,2895-23,000 vlevo (cca 50% bude použito pro zřízení zemního valu vlevo)</t>
  </si>
  <si>
    <t>104*1,6*0,5"23,130-23,650 (cca 50% bude použito pro zřízení zemního valu vlevo)</t>
  </si>
  <si>
    <t>-1914391569</t>
  </si>
  <si>
    <t>21*1,6"21,900-21,935 vlevo a vpravo</t>
  </si>
  <si>
    <t>75*1,6*0,5"21,950-22,200 vlevo (cca 50% bude použito pro zřízení zemního valu vlevo)</t>
  </si>
  <si>
    <t>15,5*1,6*0,5"21,950-22,200 vpravo (cca 50% bude použito pro zřízení zemního valu vlevo)</t>
  </si>
  <si>
    <t>19,8*1,6*0,5"22,650-22,880 vpravo (cca 50% bude použito pro zřízení zemního valu vlevo)</t>
  </si>
  <si>
    <t>4,5*0,85*1,6"odtěžení nájezdu po zrušeném přejezdu v km 22,605 vlevo</t>
  </si>
  <si>
    <t>119,8*1,6"22,650-22,875 vlevo, vytvoření příkopu</t>
  </si>
  <si>
    <t>1186854171</t>
  </si>
  <si>
    <t>SO 05 - Následná úprava GPK</t>
  </si>
  <si>
    <t xml:space="preserve">    5 - SO 01.3 Úprava GPK v předpolí mostů</t>
  </si>
  <si>
    <t>SO 01.3 Úprava GPK v předpolí mostů</t>
  </si>
  <si>
    <t>218463679</t>
  </si>
  <si>
    <t>1931*0,1"doplnnění KL při úpravě GPK</t>
  </si>
  <si>
    <t>5955101000</t>
  </si>
  <si>
    <t>Kamenivo drcené štěrk frakce 31,5/63 třídy BI</t>
  </si>
  <si>
    <t>256</t>
  </si>
  <si>
    <t>-1356415994</t>
  </si>
  <si>
    <t>193,1*1,803"doplnnění KL po úpravě GPK</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</si>
  <si>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</si>
  <si>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</si>
  <si>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151760600</t>
  </si>
  <si>
    <t>22,880-21,900</t>
  </si>
  <si>
    <t>247846678</t>
  </si>
  <si>
    <t>-1119434363</t>
  </si>
  <si>
    <t>814986715</t>
  </si>
  <si>
    <t>-2089805114</t>
  </si>
  <si>
    <t>-69963723</t>
  </si>
  <si>
    <t>Poznámka k položce:_x000d_
Měrnou jednotkou je t přepravovaného materiálu.</t>
  </si>
  <si>
    <t>1931*0,1*1,803" KL na následnou úpravu GPK</t>
  </si>
  <si>
    <t>SO 06 - Zrušení propustku v km 21,936</t>
  </si>
  <si>
    <t xml:space="preserve">    1 - Zemní práce</t>
  </si>
  <si>
    <t>1915928575</t>
  </si>
  <si>
    <t>9,84" odtěžení vrstev pod KL (výměna KL viz SO 01)</t>
  </si>
  <si>
    <t>1575958043</t>
  </si>
  <si>
    <t>2,8"položka ÚRS vybourání zídek a betonové trouby</t>
  </si>
  <si>
    <t>Zemní práce</t>
  </si>
  <si>
    <t>174111311R</t>
  </si>
  <si>
    <t>Zásyp sypaninou pro spodní stavbu železnic objemu přes 3 m3 se zhutněním</t>
  </si>
  <si>
    <t>-11885013</t>
  </si>
  <si>
    <t>11,070" doplnění ŠD 0/32po odtěžení propustku se zhutněním</t>
  </si>
  <si>
    <t>-318865818</t>
  </si>
  <si>
    <t>1069983527</t>
  </si>
  <si>
    <t>18*1,1</t>
  </si>
  <si>
    <t>-1991248153</t>
  </si>
  <si>
    <t xml:space="preserve">11,070*2,03" doplnění ŠD 0/32  po odtěžení propustku se zhutněním</t>
  </si>
  <si>
    <t>18*0,15*2,03</t>
  </si>
  <si>
    <t>862957244</t>
  </si>
  <si>
    <t>2,8*2,4"vybourané zdivo a beton z propustku pod PK, předp. Bašnice</t>
  </si>
  <si>
    <t>-320038060</t>
  </si>
  <si>
    <t>-702580891</t>
  </si>
  <si>
    <t>2,8*2,4"vybouraný beton k recyklaci, předp. Bašnice</t>
  </si>
  <si>
    <t>SO 07 - Zrušení propustku v km 22,599 a 22,608</t>
  </si>
  <si>
    <t xml:space="preserve">9,84"km 22,599 odtěžení vrstev pod KL  (výměna KL viz SO 01) </t>
  </si>
  <si>
    <t xml:space="preserve">9,84"km 22,608 odtěžení vrstev pod KL (výměna KL viz SO 01) </t>
  </si>
  <si>
    <t>2*2,8"oba propustky, odbourání desky a zasypání otvoru - položka ÚRS vybourání zídek a betonové trouby</t>
  </si>
  <si>
    <t>2*9,84"oba propustky - doplnění ŠD 0/32po odtěžení propustku se zhutněním</t>
  </si>
  <si>
    <t xml:space="preserve">2*2*1,23*4*2,03" doplnění ŠD 0/32  po odtěžení propustku se zhutněním</t>
  </si>
  <si>
    <t>5,6*2,4"vybourané zdivo a beton z propustku pod PK, předp. Bašnice</t>
  </si>
  <si>
    <t>5,6*2,4"vybouraný beton k recyklaci, předp. Bašnice</t>
  </si>
  <si>
    <t>SO 08 - Oprava propustku v km 22,201</t>
  </si>
  <si>
    <t xml:space="preserve">    6 - Úpravy povrchů, podlahy a osazování výplní</t>
  </si>
  <si>
    <t xml:space="preserve">    9 - Ostatní konstrukce a práce, bourání</t>
  </si>
  <si>
    <t xml:space="preserve">    997 - Přesun sutě</t>
  </si>
  <si>
    <t xml:space="preserve">    998 - Přesun hmot</t>
  </si>
  <si>
    <t>M - Práce a dodávky M</t>
  </si>
  <si>
    <t xml:space="preserve">    46-M - Zemní práce při extr.mont.pracích</t>
  </si>
  <si>
    <t>122352501</t>
  </si>
  <si>
    <t>Odkopávky a prokopávky nezapažené pro spodní stavbu železnic v hornině třídy těžitelnosti II skupiny 4 objem do 100 m3 strojně</t>
  </si>
  <si>
    <t>7,5*1,5*0,4 "výkop pro podklad štěrku"</t>
  </si>
  <si>
    <t>2*(2*1,8*0,8) "výkop pro betonové patky"</t>
  </si>
  <si>
    <t>2*(1*1*0,5) "výkop pro dlažbu"</t>
  </si>
  <si>
    <t>122352508</t>
  </si>
  <si>
    <t>Příplatek k odkopávkám nezapaženým pro spodní stavbu železnic v hornině třídy těžitelnosti II skupiny 4 za ztížení při rekonstrukci</t>
  </si>
  <si>
    <t>162751117</t>
  </si>
  <si>
    <t>Vodorovné přemístění do 10000 m výkopku/sypaniny z horniny třídy těžitelnosti I, skupiny 1 až 3</t>
  </si>
  <si>
    <t>162751119</t>
  </si>
  <si>
    <t>Příplatek k vodorovnému přemístění výkopku/sypaniny z horniny třídy těžitelnosti I, skupiny 1 až 3 ZKD 1000 m přes 10000 m</t>
  </si>
  <si>
    <t>167151102</t>
  </si>
  <si>
    <t>Nakládání výkopku z hornin třídy těžitelnosti II skupiny 4 a 5 do 100 m3</t>
  </si>
  <si>
    <t>167151121</t>
  </si>
  <si>
    <t>Skládání nebo překládání výkopku z horniny třídy těžitelnosti I skupiny 1 až 3</t>
  </si>
  <si>
    <t>174111311</t>
  </si>
  <si>
    <t>Zásyp sypaninou se zhutněním přes 3 m3 pro spodní stavbu železnic</t>
  </si>
  <si>
    <t>2*(7,5*1,5*0,3) "2 vrstvy"</t>
  </si>
  <si>
    <t>58344171</t>
  </si>
  <si>
    <t>štěrkodrť frakce 0/32</t>
  </si>
  <si>
    <t>6,75*2</t>
  </si>
  <si>
    <t>175111201</t>
  </si>
  <si>
    <t>Obsypání objektu nad přilehlým původním terénem sypaninou bez prohození, uloženou do 3 m ručně</t>
  </si>
  <si>
    <t>7,5*(3,14)*0,4 "obsypání trouby"</t>
  </si>
  <si>
    <t>58337303</t>
  </si>
  <si>
    <t>štěrkopísek frakce 0/8</t>
  </si>
  <si>
    <t>9,42*2</t>
  </si>
  <si>
    <t>182251101</t>
  </si>
  <si>
    <t>Svahování násypů strojně</t>
  </si>
  <si>
    <t>182351027</t>
  </si>
  <si>
    <t>Rozprostření ornice pl do 100 m2 ve svahu přes 1:5 tl vrstvy přes 400 do 500 mm strojně</t>
  </si>
  <si>
    <t>11,26*0,5</t>
  </si>
  <si>
    <t>274311127</t>
  </si>
  <si>
    <t>Základové pasy, prahy, věnce a ostruhy z betonu prostého C 25/30</t>
  </si>
  <si>
    <t>2*(1,8*0,8*0,5) "betonové patky"</t>
  </si>
  <si>
    <t>2*(1*0,5*0,2) "prahy dlažeb"</t>
  </si>
  <si>
    <t>451313521</t>
  </si>
  <si>
    <t>Podkladní vrstva z betonu prostého se zvýšenými nároky na prostředí pod dlažbu tl přes 100 do 150 mm</t>
  </si>
  <si>
    <t>465513257</t>
  </si>
  <si>
    <t>Dlažba svahu u opěr z upraveného lomového žulového kamene tl 250 mm do lože C 25/30 pl přes 10 m2</t>
  </si>
  <si>
    <t>2,5*2,5 "vtok"</t>
  </si>
  <si>
    <t>0,4*2 "výtok"</t>
  </si>
  <si>
    <t>2*(3,14*0,5) "límec"</t>
  </si>
  <si>
    <t>Úpravy povrchů, podlahy a osazování výplní</t>
  </si>
  <si>
    <t>632481215</t>
  </si>
  <si>
    <t>Separační vrstva z geotextilie</t>
  </si>
  <si>
    <t>7,5*3,14</t>
  </si>
  <si>
    <t>Ostatní konstrukce a práce, bourání</t>
  </si>
  <si>
    <t>919542112</t>
  </si>
  <si>
    <t>Zřízení propustku, mostku z trub ocelových rýhovaných kruhového profilu DN přes 800 do 1200 mm</t>
  </si>
  <si>
    <t>55314413</t>
  </si>
  <si>
    <t>trouba ocelová flexibilní Pz s polymerovanou fólií z vlnitého plechu 1000/2,0mm</t>
  </si>
  <si>
    <t>55314373</t>
  </si>
  <si>
    <t>spojovací prstenec 2xPz flexibilní z vlnitého plechu 1000/2,0mm</t>
  </si>
  <si>
    <t>936942211</t>
  </si>
  <si>
    <t>Zhotovení tabulky s letopočtem opravy mostu vložením šablony do bednění</t>
  </si>
  <si>
    <t>962021112</t>
  </si>
  <si>
    <t>Bourání mostních zdí a pilířů z kamene</t>
  </si>
  <si>
    <t>4*(2*2)*0,3 "křídla"</t>
  </si>
  <si>
    <t>962051111</t>
  </si>
  <si>
    <t>Bourání mostních zdí a pilířů z ŽB</t>
  </si>
  <si>
    <t>5,2*0,9*0,25 "roura"</t>
  </si>
  <si>
    <t>2*(3*0,5*0,7) "římsy"</t>
  </si>
  <si>
    <t>2*(3*1,2*1) "čela"</t>
  </si>
  <si>
    <t>997</t>
  </si>
  <si>
    <t>Přesun sutě</t>
  </si>
  <si>
    <t>997211521</t>
  </si>
  <si>
    <t>Vodorovná doprava vybouraných hmot po suchu na vzdálenost do 1 km</t>
  </si>
  <si>
    <t>997211529</t>
  </si>
  <si>
    <t>Příplatek ZKD 1 km u vodorovné dopravy vybouraných hmot</t>
  </si>
  <si>
    <t>84,904*10</t>
  </si>
  <si>
    <t>997211612</t>
  </si>
  <si>
    <t>Nakládání vybouraných hmot na dopravní prostředky pro vodorovnou dopravu</t>
  </si>
  <si>
    <t>47,824+11,952+25,128</t>
  </si>
  <si>
    <t>998</t>
  </si>
  <si>
    <t>Přesun hmot</t>
  </si>
  <si>
    <t>998212111</t>
  </si>
  <si>
    <t>Přesun hmot pro mosty zděné, monolitické betonové nebo ocelové v do 20 m</t>
  </si>
  <si>
    <t>Práce a dodávky M</t>
  </si>
  <si>
    <t>46-M</t>
  </si>
  <si>
    <t>Zemní práce při extr.mont.pracích</t>
  </si>
  <si>
    <t>469973116</t>
  </si>
  <si>
    <t>Poplatek za uložení na skládce (skládkovné) stavebního odpadu směsného kód odpadu 17 09 04</t>
  </si>
  <si>
    <t>11,952+25,128</t>
  </si>
  <si>
    <t>9902300100</t>
  </si>
  <si>
    <t>Doprava jednosměrná (např. nakupovaného materiálu) mechanizací o nosnosti přes 3,5 t sypanin (kameniva, písku, suti, dlažebních kostek, atd.) do 10 km</t>
  </si>
  <si>
    <t>9902400100</t>
  </si>
  <si>
    <t>Doprava jednosměrná (např. nakupovaného materiálu) mechanizací o nosnosti přes 3,5 t objemnějšího kusového materiálu (prefabrikátů, stožárů, výhybek, rozvaděčů, vybouraných hmot atd.) do 10 km</t>
  </si>
  <si>
    <t xml:space="preserve">SO 09 - Oprava propustku  v km 23,052</t>
  </si>
  <si>
    <t xml:space="preserve">    2 - Zakládání</t>
  </si>
  <si>
    <t xml:space="preserve">    3 - Svislé a kompletní konstrukce</t>
  </si>
  <si>
    <t>112101102</t>
  </si>
  <si>
    <t>Odstranění stromů listnatých průměru kmene přes 300 do 500 mm</t>
  </si>
  <si>
    <t>2 "úprava zeminy"</t>
  </si>
  <si>
    <t>(4*1,5*0,5)+(4*1*0,5) "výkop pro gabiony"</t>
  </si>
  <si>
    <t>2*(1*5*0,3) "výkop pro dlažbu"</t>
  </si>
  <si>
    <t>151203101</t>
  </si>
  <si>
    <t>Zřízení zátažného pažení a rozepření stěn kolejového lože do 20 m2 hl do 2 m</t>
  </si>
  <si>
    <t>2*(8*1) "pažení koleje"</t>
  </si>
  <si>
    <t>151203111</t>
  </si>
  <si>
    <t>Odstranění zátažného pažení a rozepření stěn kolejového lože do 20 m2 hl do 2 m</t>
  </si>
  <si>
    <t>Vodorovné přemístění přes 9 000 do 10000 m výkopku/sypaniny z horniny třídy těžitelnosti I skupiny 1 až 3</t>
  </si>
  <si>
    <t>Příplatek k vodorovnému přemístění výkopku/sypaniny z horniny třídy těžitelnosti I skupiny 1 až 3 ZKD 1000 m přes 10000 m</t>
  </si>
  <si>
    <t>167151122</t>
  </si>
  <si>
    <t>Skládání nebo překládání výkopku z horniny třídy těžitelnosti II skupiny 4 a 5</t>
  </si>
  <si>
    <t>182211121</t>
  </si>
  <si>
    <t>Svahování násypů ručně</t>
  </si>
  <si>
    <t>10*0,5</t>
  </si>
  <si>
    <t>Zakládání</t>
  </si>
  <si>
    <t>274313811</t>
  </si>
  <si>
    <t>Základové pásy z betonu tř. C 25/30</t>
  </si>
  <si>
    <t>(4*1*0,5) "základ pod gabiony"</t>
  </si>
  <si>
    <t>Svislé a kompletní konstrukce</t>
  </si>
  <si>
    <t>327215311</t>
  </si>
  <si>
    <t>Obklady opěrných zdí ze svařovaných gabionů s úpravou galfan vyplněné lomovým kamenem</t>
  </si>
  <si>
    <t>4*1*0,5</t>
  </si>
  <si>
    <t>4*0,5*0,5</t>
  </si>
  <si>
    <t>2*(1*5) "dlažba"</t>
  </si>
  <si>
    <t>ON - Materiál objednatele (NEOCEŇOVAT)</t>
  </si>
  <si>
    <t>HSV - HSV</t>
  </si>
  <si>
    <t xml:space="preserve">    SO 01 - NEOCEŇOVAT - Železniční svršek od objednatele</t>
  </si>
  <si>
    <t>NEOCEŇOVAT - Železniční svršek od objednatele</t>
  </si>
  <si>
    <t>5957201005</t>
  </si>
  <si>
    <t>Kolejnice užité tv. R65</t>
  </si>
  <si>
    <t>268005307</t>
  </si>
  <si>
    <t>3825-40"- 40 m přejezd, v nz. Sadová</t>
  </si>
  <si>
    <t>5956213065</t>
  </si>
  <si>
    <t xml:space="preserve">Pražec betonový příčný vystrojený  užitý tv. SB 8 P</t>
  </si>
  <si>
    <t>389506030</t>
  </si>
  <si>
    <t>3152"nz. Sadová</t>
  </si>
  <si>
    <t>5963207005</t>
  </si>
  <si>
    <t>Nástupištní díly blok úložný užitý U65</t>
  </si>
  <si>
    <t>-566845791</t>
  </si>
  <si>
    <t>91" žst. Bohuslavice</t>
  </si>
  <si>
    <t>5963207030</t>
  </si>
  <si>
    <t>Nástupištní díly konzolová deska užitá K 145</t>
  </si>
  <si>
    <t>1696660495</t>
  </si>
  <si>
    <t>17"jako náhlrada prasklých a poškozených desek - žst. Náchod</t>
  </si>
  <si>
    <t>VON - Vedlejší a ostatní náklady</t>
  </si>
  <si>
    <t>VRN - Vedlejší rozpočtové náklady</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</si>
  <si>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</si>
  <si>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</si>
  <si>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1024</t>
  </si>
  <si>
    <t>1612378932</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</si>
  <si>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</si>
  <si>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</si>
  <si>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-1060369311</t>
  </si>
  <si>
    <t>VRN</t>
  </si>
  <si>
    <t>Vedlejší rozpočtové náklady</t>
  </si>
  <si>
    <t>011101001</t>
  </si>
  <si>
    <t>Finanční náklady pojistné</t>
  </si>
  <si>
    <t>Soubor</t>
  </si>
  <si>
    <t>664752488</t>
  </si>
  <si>
    <t>022101011</t>
  </si>
  <si>
    <t>Geodetické práce Geodetické práce v průběhu opravy</t>
  </si>
  <si>
    <t>887596522</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</si>
  <si>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</si>
  <si>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</si>
  <si>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200854928</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</si>
  <si>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</si>
  <si>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</si>
  <si>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-1072101641</t>
  </si>
  <si>
    <t>023101041</t>
  </si>
  <si>
    <t>Projektové práce Projektové práce v rozsahu ZRN (vyjma dále jmenované práce) přes 20 mil. Kč</t>
  </si>
  <si>
    <t>1250157087</t>
  </si>
  <si>
    <t>024101401</t>
  </si>
  <si>
    <t>Inženýrská činnost koordinační a kompletační činnost</t>
  </si>
  <si>
    <t>-2053824905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</si>
  <si>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</si>
  <si>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</si>
  <si>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1102355347</t>
  </si>
  <si>
    <t>033111001</t>
  </si>
  <si>
    <t>Provozní vlivy Výluka silničního provozu se zajištěním objížďky</t>
  </si>
  <si>
    <t>-26067859</t>
  </si>
  <si>
    <t>011002000R</t>
  </si>
  <si>
    <t>Průzkumné práce - propustky</t>
  </si>
  <si>
    <t>soubor</t>
  </si>
  <si>
    <t>-1858325841</t>
  </si>
  <si>
    <t>1"km 21,936</t>
  </si>
  <si>
    <t>1"km 22,201</t>
  </si>
  <si>
    <t>043002000R</t>
  </si>
  <si>
    <t>Zkoušky a ostatní měření</t>
  </si>
  <si>
    <t>2053068847</t>
  </si>
  <si>
    <t>1 "statická zkouška únosnosti pláně propustku v km 22,201"</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</si>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</sst>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9" fillId="0" borderId="0" xfId="0" applyFont="1" applyAlignment="1" applyProtection="1">
      <alignment vertical="center" wrapText="1"/>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jpg" /><Relationship Id="rId2" Type="http://schemas.openxmlformats.org/officeDocument/2006/relationships/image" Target="../media/image2.jpg" /><Relationship Id="rId3" Type="http://schemas.openxmlformats.org/officeDocument/2006/relationships/hyperlink" Target="http://www.urs.cz/software-a-data/kros-4-ocenovani-a-rizeni-stavebni-vyroby/" TargetMode="External" /><Relationship Id="rId4" Type="http://schemas.openxmlformats.org/officeDocument/2006/relationships/image" Target="../media/image3.png" /></Relationships>
</file>

<file path=xl/drawings/_rels/drawing10.xml.rels>&#65279;<?xml version="1.0" encoding="utf-8"?><Relationships xmlns="http://schemas.openxmlformats.org/package/2006/relationships"><Relationship Id="rId1" Type="http://schemas.openxmlformats.org/officeDocument/2006/relationships/image" Target="../media/image36.jpg" /><Relationship Id="rId2" Type="http://schemas.openxmlformats.org/officeDocument/2006/relationships/image" Target="../media/image37.jpg" /><Relationship Id="rId3" Type="http://schemas.openxmlformats.org/officeDocument/2006/relationships/image" Target="../media/image38.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11.xml.rels>&#65279;<?xml version="1.0" encoding="utf-8"?><Relationships xmlns="http://schemas.openxmlformats.org/package/2006/relationships"><Relationship Id="rId1" Type="http://schemas.openxmlformats.org/officeDocument/2006/relationships/image" Target="../media/image40.jpg" /><Relationship Id="rId2" Type="http://schemas.openxmlformats.org/officeDocument/2006/relationships/image" Target="../media/image41.jpg" /><Relationship Id="rId3" Type="http://schemas.openxmlformats.org/officeDocument/2006/relationships/image" Target="../media/image42.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12.xml.rels>&#65279;<?xml version="1.0" encoding="utf-8"?><Relationships xmlns="http://schemas.openxmlformats.org/package/2006/relationships"><Relationship Id="rId1" Type="http://schemas.openxmlformats.org/officeDocument/2006/relationships/image" Target="../media/image44.jpg" /><Relationship Id="rId2" Type="http://schemas.openxmlformats.org/officeDocument/2006/relationships/image" Target="../media/image45.jpg" /><Relationship Id="rId3" Type="http://schemas.openxmlformats.org/officeDocument/2006/relationships/image" Target="../media/image46.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13.xml.rels>&#65279;<?xml version="1.0" encoding="utf-8"?><Relationships xmlns="http://schemas.openxmlformats.org/package/2006/relationships"><Relationship Id="rId1" Type="http://schemas.openxmlformats.org/officeDocument/2006/relationships/image" Target="../media/image48.jpg" /><Relationship Id="rId2" Type="http://schemas.openxmlformats.org/officeDocument/2006/relationships/image" Target="../media/image49.jpg" /><Relationship Id="rId3" Type="http://schemas.openxmlformats.org/officeDocument/2006/relationships/image" Target="../media/image50.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14.xml.rels>&#65279;<?xml version="1.0" encoding="utf-8"?><Relationships xmlns="http://schemas.openxmlformats.org/package/2006/relationships"><Relationship Id="rId1" Type="http://schemas.openxmlformats.org/officeDocument/2006/relationships/image" Target="../media/image52.jpg" /><Relationship Id="rId2" Type="http://schemas.openxmlformats.org/officeDocument/2006/relationships/image" Target="../media/image53.jpg" /><Relationship Id="rId3" Type="http://schemas.openxmlformats.org/officeDocument/2006/relationships/image" Target="../media/image54.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2.xml.rels>&#65279;<?xml version="1.0" encoding="utf-8"?><Relationships xmlns="http://schemas.openxmlformats.org/package/2006/relationships"><Relationship Id="rId1" Type="http://schemas.openxmlformats.org/officeDocument/2006/relationships/image" Target="../media/image4.jpg" /><Relationship Id="rId2" Type="http://schemas.openxmlformats.org/officeDocument/2006/relationships/image" Target="../media/image5.jpg" /><Relationship Id="rId3" Type="http://schemas.openxmlformats.org/officeDocument/2006/relationships/image" Target="../media/image6.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3.xml.rels>&#65279;<?xml version="1.0" encoding="utf-8"?><Relationships xmlns="http://schemas.openxmlformats.org/package/2006/relationships"><Relationship Id="rId1" Type="http://schemas.openxmlformats.org/officeDocument/2006/relationships/image" Target="../media/image8.jpg" /><Relationship Id="rId2" Type="http://schemas.openxmlformats.org/officeDocument/2006/relationships/image" Target="../media/image9.jpg" /><Relationship Id="rId3" Type="http://schemas.openxmlformats.org/officeDocument/2006/relationships/image" Target="../media/image10.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4.xml.rels>&#65279;<?xml version="1.0" encoding="utf-8"?><Relationships xmlns="http://schemas.openxmlformats.org/package/2006/relationships"><Relationship Id="rId1" Type="http://schemas.openxmlformats.org/officeDocument/2006/relationships/image" Target="../media/image12.jpg" /><Relationship Id="rId2" Type="http://schemas.openxmlformats.org/officeDocument/2006/relationships/image" Target="../media/image13.jpg" /><Relationship Id="rId3" Type="http://schemas.openxmlformats.org/officeDocument/2006/relationships/image" Target="../media/image14.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5.xml.rels>&#65279;<?xml version="1.0" encoding="utf-8"?><Relationships xmlns="http://schemas.openxmlformats.org/package/2006/relationships"><Relationship Id="rId1" Type="http://schemas.openxmlformats.org/officeDocument/2006/relationships/image" Target="../media/image16.jpg" /><Relationship Id="rId2" Type="http://schemas.openxmlformats.org/officeDocument/2006/relationships/image" Target="../media/image17.jpg" /><Relationship Id="rId3" Type="http://schemas.openxmlformats.org/officeDocument/2006/relationships/image" Target="../media/image18.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6.xml.rels>&#65279;<?xml version="1.0" encoding="utf-8"?><Relationships xmlns="http://schemas.openxmlformats.org/package/2006/relationships"><Relationship Id="rId1" Type="http://schemas.openxmlformats.org/officeDocument/2006/relationships/image" Target="../media/image20.jpg" /><Relationship Id="rId2" Type="http://schemas.openxmlformats.org/officeDocument/2006/relationships/image" Target="../media/image21.jpg" /><Relationship Id="rId3" Type="http://schemas.openxmlformats.org/officeDocument/2006/relationships/image" Target="../media/image22.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7.xml.rels>&#65279;<?xml version="1.0" encoding="utf-8"?><Relationships xmlns="http://schemas.openxmlformats.org/package/2006/relationships"><Relationship Id="rId1" Type="http://schemas.openxmlformats.org/officeDocument/2006/relationships/image" Target="../media/image24.jpg" /><Relationship Id="rId2" Type="http://schemas.openxmlformats.org/officeDocument/2006/relationships/image" Target="../media/image25.jpg" /><Relationship Id="rId3" Type="http://schemas.openxmlformats.org/officeDocument/2006/relationships/image" Target="../media/image26.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8.xml.rels>&#65279;<?xml version="1.0" encoding="utf-8"?><Relationships xmlns="http://schemas.openxmlformats.org/package/2006/relationships"><Relationship Id="rId1" Type="http://schemas.openxmlformats.org/officeDocument/2006/relationships/image" Target="../media/image28.jpg" /><Relationship Id="rId2" Type="http://schemas.openxmlformats.org/officeDocument/2006/relationships/image" Target="../media/image29.jpg" /><Relationship Id="rId3" Type="http://schemas.openxmlformats.org/officeDocument/2006/relationships/image" Target="../media/image30.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_rels/drawing9.xml.rels>&#65279;<?xml version="1.0" encoding="utf-8"?><Relationships xmlns="http://schemas.openxmlformats.org/package/2006/relationships"><Relationship Id="rId1" Type="http://schemas.openxmlformats.org/officeDocument/2006/relationships/image" Target="../media/image32.jpg" /><Relationship Id="rId2" Type="http://schemas.openxmlformats.org/officeDocument/2006/relationships/image" Target="../media/image33.jpg" /><Relationship Id="rId3" Type="http://schemas.openxmlformats.org/officeDocument/2006/relationships/image" Target="../media/image34.jpg" /><Relationship Id="rId4" Type="http://schemas.openxmlformats.org/officeDocument/2006/relationships/hyperlink" Target="http://www.urs.cz/software-a-data/kros-4-ocenovani-a-rizeni-stavebni-vyroby/" TargetMode="External" /><Relationship Id="rId5"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135255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38</xdr:col>
      <xdr:colOff>129540</xdr:colOff>
      <xdr:row>41</xdr:row>
      <xdr:rowOff>0</xdr:rowOff>
    </xdr:from>
    <xdr:to>
      <xdr:col>41</xdr:col>
      <xdr:colOff>177165</xdr:colOff>
      <xdr:row>44</xdr:row>
      <xdr:rowOff>67945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www.urs.cz/software-a-data/kros-4-ocenovani-a-rizeni-stavebni-vyroby/"/>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69</xdr:row>
      <xdr:rowOff>0</xdr:rowOff>
    </xdr:from>
    <xdr:to>
      <xdr:col>9</xdr:col>
      <xdr:colOff>1215390</xdr:colOff>
      <xdr:row>72</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75</xdr:row>
      <xdr:rowOff>0</xdr:rowOff>
    </xdr:from>
    <xdr:to>
      <xdr:col>9</xdr:col>
      <xdr:colOff>1215390</xdr:colOff>
      <xdr:row>78</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72</xdr:row>
      <xdr:rowOff>0</xdr:rowOff>
    </xdr:from>
    <xdr:to>
      <xdr:col>9</xdr:col>
      <xdr:colOff>1215390</xdr:colOff>
      <xdr:row>75</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67</xdr:row>
      <xdr:rowOff>0</xdr:rowOff>
    </xdr:from>
    <xdr:to>
      <xdr:col>9</xdr:col>
      <xdr:colOff>1215390</xdr:colOff>
      <xdr:row>70</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67</xdr:row>
      <xdr:rowOff>0</xdr:rowOff>
    </xdr:from>
    <xdr:to>
      <xdr:col>9</xdr:col>
      <xdr:colOff>1215390</xdr:colOff>
      <xdr:row>70</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68</xdr:row>
      <xdr:rowOff>0</xdr:rowOff>
    </xdr:from>
    <xdr:to>
      <xdr:col>9</xdr:col>
      <xdr:colOff>1215390</xdr:colOff>
      <xdr:row>71</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68</xdr:row>
      <xdr:rowOff>0</xdr:rowOff>
    </xdr:from>
    <xdr:to>
      <xdr:col>9</xdr:col>
      <xdr:colOff>1215390</xdr:colOff>
      <xdr:row>71</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69</xdr:row>
      <xdr:rowOff>0</xdr:rowOff>
    </xdr:from>
    <xdr:to>
      <xdr:col>9</xdr:col>
      <xdr:colOff>1215390</xdr:colOff>
      <xdr:row>72</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67</xdr:row>
      <xdr:rowOff>0</xdr:rowOff>
    </xdr:from>
    <xdr:to>
      <xdr:col>9</xdr:col>
      <xdr:colOff>1215390</xdr:colOff>
      <xdr:row>70</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67</xdr:row>
      <xdr:rowOff>0</xdr:rowOff>
    </xdr:from>
    <xdr:to>
      <xdr:col>9</xdr:col>
      <xdr:colOff>1215390</xdr:colOff>
      <xdr:row>70</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68</xdr:row>
      <xdr:rowOff>0</xdr:rowOff>
    </xdr:from>
    <xdr:to>
      <xdr:col>9</xdr:col>
      <xdr:colOff>1215390</xdr:colOff>
      <xdr:row>71</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68</xdr:row>
      <xdr:rowOff>0</xdr:rowOff>
    </xdr:from>
    <xdr:to>
      <xdr:col>9</xdr:col>
      <xdr:colOff>1215390</xdr:colOff>
      <xdr:row>71</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1270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69</xdr:row>
      <xdr:rowOff>0</xdr:rowOff>
    </xdr:from>
    <xdr:to>
      <xdr:col>9</xdr:col>
      <xdr:colOff>1215390</xdr:colOff>
      <xdr:row>72</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www.urs.cz/software-a-data/kros-4-ocenovani-a-rizeni-stavebni-vyroby/"/>
        </xdr:cNvPr>
        <xdr:cNvPicPr/>
      </xdr:nvPicPr>
      <xdr:blipFill>
        <a:blip xmlns:r="http://schemas.openxmlformats.org/officeDocument/2006/relationships" r:embed="rId5"/>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548131122" TargetMode="External" /><Relationship Id="rId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564831111" TargetMode="External" /><Relationship Id="rId2" Type="http://schemas.openxmlformats.org/officeDocument/2006/relationships/hyperlink" Target="https://podminky.urs.cz/item/CS_URS_2023_01/564831111" TargetMode="External" /><Relationship Id="rId3"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2023_3_3</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Oprava trati v úseku Hněvčeves - Hořice</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TÚ Hněvčeves - Hořice</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3. 3. 2023</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Správa železnic, s.o.</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bez PD</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ST Hradec Králové</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ROUND(SUM(AG55:AG67),2)</f>
        <v>0</v>
      </c>
      <c r="AH54" s="102"/>
      <c r="AI54" s="102"/>
      <c r="AJ54" s="102"/>
      <c r="AK54" s="102"/>
      <c r="AL54" s="102"/>
      <c r="AM54" s="102"/>
      <c r="AN54" s="103">
        <f>SUM(AG54,AT54)</f>
        <v>0</v>
      </c>
      <c r="AO54" s="103"/>
      <c r="AP54" s="103"/>
      <c r="AQ54" s="104" t="s">
        <v>19</v>
      </c>
      <c r="AR54" s="105"/>
      <c r="AS54" s="106">
        <f>ROUND(SUM(AS55:AS67),2)</f>
        <v>0</v>
      </c>
      <c r="AT54" s="107">
        <f>ROUND(SUM(AV54:AW54),2)</f>
        <v>0</v>
      </c>
      <c r="AU54" s="108">
        <f>ROUND(SUM(AU55:AU67),5)</f>
        <v>0</v>
      </c>
      <c r="AV54" s="107">
        <f>ROUND(AZ54*L29,2)</f>
        <v>0</v>
      </c>
      <c r="AW54" s="107">
        <f>ROUND(BA54*L30,2)</f>
        <v>0</v>
      </c>
      <c r="AX54" s="107">
        <f>ROUND(BB54*L29,2)</f>
        <v>0</v>
      </c>
      <c r="AY54" s="107">
        <f>ROUND(BC54*L30,2)</f>
        <v>0</v>
      </c>
      <c r="AZ54" s="107">
        <f>ROUND(SUM(AZ55:AZ67),2)</f>
        <v>0</v>
      </c>
      <c r="BA54" s="107">
        <f>ROUND(SUM(BA55:BA67),2)</f>
        <v>0</v>
      </c>
      <c r="BB54" s="107">
        <f>ROUND(SUM(BB55:BB67),2)</f>
        <v>0</v>
      </c>
      <c r="BC54" s="107">
        <f>ROUND(SUM(BC55:BC67),2)</f>
        <v>0</v>
      </c>
      <c r="BD54" s="109">
        <f>ROUND(SUM(BD55:BD67),2)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01 - Železniční svršek...'!J30</f>
        <v>0</v>
      </c>
      <c r="AH55" s="116"/>
      <c r="AI55" s="116"/>
      <c r="AJ55" s="116"/>
      <c r="AK55" s="116"/>
      <c r="AL55" s="116"/>
      <c r="AM55" s="116"/>
      <c r="AN55" s="117">
        <f>SUM(AG55,AT55)</f>
        <v>0</v>
      </c>
      <c r="AO55" s="116"/>
      <c r="AP55" s="116"/>
      <c r="AQ55" s="118" t="s">
        <v>79</v>
      </c>
      <c r="AR55" s="119"/>
      <c r="AS55" s="120">
        <v>0</v>
      </c>
      <c r="AT55" s="121">
        <f>ROUND(SUM(AV55:AW55),2)</f>
        <v>0</v>
      </c>
      <c r="AU55" s="122">
        <f>'SO 01 - Železniční svršek...'!P82</f>
        <v>0</v>
      </c>
      <c r="AV55" s="121">
        <f>'SO 01 - Železniční svršek...'!J33</f>
        <v>0</v>
      </c>
      <c r="AW55" s="121">
        <f>'SO 01 - Železniční svršek...'!J34</f>
        <v>0</v>
      </c>
      <c r="AX55" s="121">
        <f>'SO 01 - Železniční svršek...'!J35</f>
        <v>0</v>
      </c>
      <c r="AY55" s="121">
        <f>'SO 01 - Železniční svršek...'!J36</f>
        <v>0</v>
      </c>
      <c r="AZ55" s="121">
        <f>'SO 01 - Železniční svršek...'!F33</f>
        <v>0</v>
      </c>
      <c r="BA55" s="121">
        <f>'SO 01 - Železniční svršek...'!F34</f>
        <v>0</v>
      </c>
      <c r="BB55" s="121">
        <f>'SO 01 - Železniční svršek...'!F35</f>
        <v>0</v>
      </c>
      <c r="BC55" s="121">
        <f>'SO 01 - Železniční svršek...'!F36</f>
        <v>0</v>
      </c>
      <c r="BD55" s="123">
        <f>'SO 01 - Železniční svršek...'!F37</f>
        <v>0</v>
      </c>
      <c r="BE55" s="7"/>
      <c r="BT55" s="124" t="s">
        <v>80</v>
      </c>
      <c r="BV55" s="124" t="s">
        <v>74</v>
      </c>
      <c r="BW55" s="124" t="s">
        <v>81</v>
      </c>
      <c r="BX55" s="124" t="s">
        <v>5</v>
      </c>
      <c r="CL55" s="124" t="s">
        <v>19</v>
      </c>
      <c r="CM55" s="124" t="s">
        <v>82</v>
      </c>
    </row>
    <row r="56" s="7" customFormat="1" ht="16.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02 - Nástupiště zast. ...'!J30</f>
        <v>0</v>
      </c>
      <c r="AH56" s="116"/>
      <c r="AI56" s="116"/>
      <c r="AJ56" s="116"/>
      <c r="AK56" s="116"/>
      <c r="AL56" s="116"/>
      <c r="AM56" s="116"/>
      <c r="AN56" s="117">
        <f>SUM(AG56,AT56)</f>
        <v>0</v>
      </c>
      <c r="AO56" s="116"/>
      <c r="AP56" s="116"/>
      <c r="AQ56" s="118" t="s">
        <v>79</v>
      </c>
      <c r="AR56" s="119"/>
      <c r="AS56" s="120">
        <v>0</v>
      </c>
      <c r="AT56" s="121">
        <f>ROUND(SUM(AV56:AW56),2)</f>
        <v>0</v>
      </c>
      <c r="AU56" s="122">
        <f>'SO 02 - Nástupiště zast. ...'!P82</f>
        <v>0</v>
      </c>
      <c r="AV56" s="121">
        <f>'SO 02 - Nástupiště zast. ...'!J33</f>
        <v>0</v>
      </c>
      <c r="AW56" s="121">
        <f>'SO 02 - Nástupiště zast. ...'!J34</f>
        <v>0</v>
      </c>
      <c r="AX56" s="121">
        <f>'SO 02 - Nástupiště zast. ...'!J35</f>
        <v>0</v>
      </c>
      <c r="AY56" s="121">
        <f>'SO 02 - Nástupiště zast. ...'!J36</f>
        <v>0</v>
      </c>
      <c r="AZ56" s="121">
        <f>'SO 02 - Nástupiště zast. ...'!F33</f>
        <v>0</v>
      </c>
      <c r="BA56" s="121">
        <f>'SO 02 - Nástupiště zast. ...'!F34</f>
        <v>0</v>
      </c>
      <c r="BB56" s="121">
        <f>'SO 02 - Nástupiště zast. ...'!F35</f>
        <v>0</v>
      </c>
      <c r="BC56" s="121">
        <f>'SO 02 - Nástupiště zast. ...'!F36</f>
        <v>0</v>
      </c>
      <c r="BD56" s="123">
        <f>'SO 02 - Nástupiště zast. ...'!F37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03.1 - Přejezd P5397 (...'!J30</f>
        <v>0</v>
      </c>
      <c r="AH57" s="116"/>
      <c r="AI57" s="116"/>
      <c r="AJ57" s="116"/>
      <c r="AK57" s="116"/>
      <c r="AL57" s="116"/>
      <c r="AM57" s="116"/>
      <c r="AN57" s="117">
        <f>SUM(AG57,AT57)</f>
        <v>0</v>
      </c>
      <c r="AO57" s="116"/>
      <c r="AP57" s="116"/>
      <c r="AQ57" s="118" t="s">
        <v>79</v>
      </c>
      <c r="AR57" s="119"/>
      <c r="AS57" s="120">
        <v>0</v>
      </c>
      <c r="AT57" s="121">
        <f>ROUND(SUM(AV57:AW57),2)</f>
        <v>0</v>
      </c>
      <c r="AU57" s="122">
        <f>'SO 03.1 - Přejezd P5397 (...'!P83</f>
        <v>0</v>
      </c>
      <c r="AV57" s="121">
        <f>'SO 03.1 - Přejezd P5397 (...'!J33</f>
        <v>0</v>
      </c>
      <c r="AW57" s="121">
        <f>'SO 03.1 - Přejezd P5397 (...'!J34</f>
        <v>0</v>
      </c>
      <c r="AX57" s="121">
        <f>'SO 03.1 - Přejezd P5397 (...'!J35</f>
        <v>0</v>
      </c>
      <c r="AY57" s="121">
        <f>'SO 03.1 - Přejezd P5397 (...'!J36</f>
        <v>0</v>
      </c>
      <c r="AZ57" s="121">
        <f>'SO 03.1 - Přejezd P5397 (...'!F33</f>
        <v>0</v>
      </c>
      <c r="BA57" s="121">
        <f>'SO 03.1 - Přejezd P5397 (...'!F34</f>
        <v>0</v>
      </c>
      <c r="BB57" s="121">
        <f>'SO 03.1 - Přejezd P5397 (...'!F35</f>
        <v>0</v>
      </c>
      <c r="BC57" s="121">
        <f>'SO 03.1 - Přejezd P5397 (...'!F36</f>
        <v>0</v>
      </c>
      <c r="BD57" s="123">
        <f>'SO 03.1 - Přejezd P5397 (...'!F37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03.2 - Přejezd P5398 (...'!J30</f>
        <v>0</v>
      </c>
      <c r="AH58" s="116"/>
      <c r="AI58" s="116"/>
      <c r="AJ58" s="116"/>
      <c r="AK58" s="116"/>
      <c r="AL58" s="116"/>
      <c r="AM58" s="116"/>
      <c r="AN58" s="117">
        <f>SUM(AG58,AT58)</f>
        <v>0</v>
      </c>
      <c r="AO58" s="116"/>
      <c r="AP58" s="116"/>
      <c r="AQ58" s="118" t="s">
        <v>79</v>
      </c>
      <c r="AR58" s="119"/>
      <c r="AS58" s="120">
        <v>0</v>
      </c>
      <c r="AT58" s="121">
        <f>ROUND(SUM(AV58:AW58),2)</f>
        <v>0</v>
      </c>
      <c r="AU58" s="122">
        <f>'SO 03.2 - Přejezd P5398 (...'!P81</f>
        <v>0</v>
      </c>
      <c r="AV58" s="121">
        <f>'SO 03.2 - Přejezd P5398 (...'!J33</f>
        <v>0</v>
      </c>
      <c r="AW58" s="121">
        <f>'SO 03.2 - Přejezd P5398 (...'!J34</f>
        <v>0</v>
      </c>
      <c r="AX58" s="121">
        <f>'SO 03.2 - Přejezd P5398 (...'!J35</f>
        <v>0</v>
      </c>
      <c r="AY58" s="121">
        <f>'SO 03.2 - Přejezd P5398 (...'!J36</f>
        <v>0</v>
      </c>
      <c r="AZ58" s="121">
        <f>'SO 03.2 - Přejezd P5398 (...'!F33</f>
        <v>0</v>
      </c>
      <c r="BA58" s="121">
        <f>'SO 03.2 - Přejezd P5398 (...'!F34</f>
        <v>0</v>
      </c>
      <c r="BB58" s="121">
        <f>'SO 03.2 - Přejezd P5398 (...'!F35</f>
        <v>0</v>
      </c>
      <c r="BC58" s="121">
        <f>'SO 03.2 - Přejezd P5398 (...'!F36</f>
        <v>0</v>
      </c>
      <c r="BD58" s="123">
        <f>'SO 03.2 - Přejezd P5398 (...'!F37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03.3 - Přejezd P5399 (...'!J30</f>
        <v>0</v>
      </c>
      <c r="AH59" s="116"/>
      <c r="AI59" s="116"/>
      <c r="AJ59" s="116"/>
      <c r="AK59" s="116"/>
      <c r="AL59" s="116"/>
      <c r="AM59" s="116"/>
      <c r="AN59" s="117">
        <f>SUM(AG59,AT59)</f>
        <v>0</v>
      </c>
      <c r="AO59" s="116"/>
      <c r="AP59" s="116"/>
      <c r="AQ59" s="118" t="s">
        <v>79</v>
      </c>
      <c r="AR59" s="119"/>
      <c r="AS59" s="120">
        <v>0</v>
      </c>
      <c r="AT59" s="121">
        <f>ROUND(SUM(AV59:AW59),2)</f>
        <v>0</v>
      </c>
      <c r="AU59" s="122">
        <f>'SO 03.3 - Přejezd P5399 (...'!P81</f>
        <v>0</v>
      </c>
      <c r="AV59" s="121">
        <f>'SO 03.3 - Přejezd P5399 (...'!J33</f>
        <v>0</v>
      </c>
      <c r="AW59" s="121">
        <f>'SO 03.3 - Přejezd P5399 (...'!J34</f>
        <v>0</v>
      </c>
      <c r="AX59" s="121">
        <f>'SO 03.3 - Přejezd P5399 (...'!J35</f>
        <v>0</v>
      </c>
      <c r="AY59" s="121">
        <f>'SO 03.3 - Přejezd P5399 (...'!J36</f>
        <v>0</v>
      </c>
      <c r="AZ59" s="121">
        <f>'SO 03.3 - Přejezd P5399 (...'!F33</f>
        <v>0</v>
      </c>
      <c r="BA59" s="121">
        <f>'SO 03.3 - Přejezd P5399 (...'!F34</f>
        <v>0</v>
      </c>
      <c r="BB59" s="121">
        <f>'SO 03.3 - Přejezd P5399 (...'!F35</f>
        <v>0</v>
      </c>
      <c r="BC59" s="121">
        <f>'SO 03.3 - Přejezd P5399 (...'!F36</f>
        <v>0</v>
      </c>
      <c r="BD59" s="123">
        <f>'SO 03.3 - Přejezd P5399 (...'!F37</f>
        <v>0</v>
      </c>
      <c r="BE59" s="7"/>
      <c r="BT59" s="124" t="s">
        <v>80</v>
      </c>
      <c r="BV59" s="124" t="s">
        <v>74</v>
      </c>
      <c r="BW59" s="124" t="s">
        <v>94</v>
      </c>
      <c r="BX59" s="124" t="s">
        <v>5</v>
      </c>
      <c r="CL59" s="124" t="s">
        <v>19</v>
      </c>
      <c r="CM59" s="124" t="s">
        <v>82</v>
      </c>
    </row>
    <row r="60" s="7" customFormat="1" ht="24.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04 - Železniční spodek...'!J30</f>
        <v>0</v>
      </c>
      <c r="AH60" s="116"/>
      <c r="AI60" s="116"/>
      <c r="AJ60" s="116"/>
      <c r="AK60" s="116"/>
      <c r="AL60" s="116"/>
      <c r="AM60" s="116"/>
      <c r="AN60" s="117">
        <f>SUM(AG60,AT60)</f>
        <v>0</v>
      </c>
      <c r="AO60" s="116"/>
      <c r="AP60" s="116"/>
      <c r="AQ60" s="118" t="s">
        <v>79</v>
      </c>
      <c r="AR60" s="119"/>
      <c r="AS60" s="120">
        <v>0</v>
      </c>
      <c r="AT60" s="121">
        <f>ROUND(SUM(AV60:AW60),2)</f>
        <v>0</v>
      </c>
      <c r="AU60" s="122">
        <f>'SO 04 - Železniční spodek...'!P82</f>
        <v>0</v>
      </c>
      <c r="AV60" s="121">
        <f>'SO 04 - Železniční spodek...'!J33</f>
        <v>0</v>
      </c>
      <c r="AW60" s="121">
        <f>'SO 04 - Železniční spodek...'!J34</f>
        <v>0</v>
      </c>
      <c r="AX60" s="121">
        <f>'SO 04 - Železniční spodek...'!J35</f>
        <v>0</v>
      </c>
      <c r="AY60" s="121">
        <f>'SO 04 - Železniční spodek...'!J36</f>
        <v>0</v>
      </c>
      <c r="AZ60" s="121">
        <f>'SO 04 - Železniční spodek...'!F33</f>
        <v>0</v>
      </c>
      <c r="BA60" s="121">
        <f>'SO 04 - Železniční spodek...'!F34</f>
        <v>0</v>
      </c>
      <c r="BB60" s="121">
        <f>'SO 04 - Železniční spodek...'!F35</f>
        <v>0</v>
      </c>
      <c r="BC60" s="121">
        <f>'SO 04 - Železniční spodek...'!F36</f>
        <v>0</v>
      </c>
      <c r="BD60" s="123">
        <f>'SO 04 - Železniční spodek...'!F37</f>
        <v>0</v>
      </c>
      <c r="BE60" s="7"/>
      <c r="BT60" s="124" t="s">
        <v>80</v>
      </c>
      <c r="BV60" s="124" t="s">
        <v>74</v>
      </c>
      <c r="BW60" s="124" t="s">
        <v>97</v>
      </c>
      <c r="BX60" s="124" t="s">
        <v>5</v>
      </c>
      <c r="CL60" s="124" t="s">
        <v>19</v>
      </c>
      <c r="CM60" s="124" t="s">
        <v>82</v>
      </c>
    </row>
    <row r="61" s="7" customFormat="1" ht="16.5" customHeight="1">
      <c r="A61" s="112" t="s">
        <v>76</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'SO 05 - Následná úprava GPK'!J30</f>
        <v>0</v>
      </c>
      <c r="AH61" s="116"/>
      <c r="AI61" s="116"/>
      <c r="AJ61" s="116"/>
      <c r="AK61" s="116"/>
      <c r="AL61" s="116"/>
      <c r="AM61" s="116"/>
      <c r="AN61" s="117">
        <f>SUM(AG61,AT61)</f>
        <v>0</v>
      </c>
      <c r="AO61" s="116"/>
      <c r="AP61" s="116"/>
      <c r="AQ61" s="118" t="s">
        <v>79</v>
      </c>
      <c r="AR61" s="119"/>
      <c r="AS61" s="120">
        <v>0</v>
      </c>
      <c r="AT61" s="121">
        <f>ROUND(SUM(AV61:AW61),2)</f>
        <v>0</v>
      </c>
      <c r="AU61" s="122">
        <f>'SO 05 - Následná úprava GPK'!P82</f>
        <v>0</v>
      </c>
      <c r="AV61" s="121">
        <f>'SO 05 - Následná úprava GPK'!J33</f>
        <v>0</v>
      </c>
      <c r="AW61" s="121">
        <f>'SO 05 - Následná úprava GPK'!J34</f>
        <v>0</v>
      </c>
      <c r="AX61" s="121">
        <f>'SO 05 - Následná úprava GPK'!J35</f>
        <v>0</v>
      </c>
      <c r="AY61" s="121">
        <f>'SO 05 - Následná úprava GPK'!J36</f>
        <v>0</v>
      </c>
      <c r="AZ61" s="121">
        <f>'SO 05 - Následná úprava GPK'!F33</f>
        <v>0</v>
      </c>
      <c r="BA61" s="121">
        <f>'SO 05 - Následná úprava GPK'!F34</f>
        <v>0</v>
      </c>
      <c r="BB61" s="121">
        <f>'SO 05 - Následná úprava GPK'!F35</f>
        <v>0</v>
      </c>
      <c r="BC61" s="121">
        <f>'SO 05 - Následná úprava GPK'!F36</f>
        <v>0</v>
      </c>
      <c r="BD61" s="123">
        <f>'SO 05 - Následná úprava GPK'!F37</f>
        <v>0</v>
      </c>
      <c r="BE61" s="7"/>
      <c r="BT61" s="124" t="s">
        <v>80</v>
      </c>
      <c r="BV61" s="124" t="s">
        <v>74</v>
      </c>
      <c r="BW61" s="124" t="s">
        <v>100</v>
      </c>
      <c r="BX61" s="124" t="s">
        <v>5</v>
      </c>
      <c r="CL61" s="124" t="s">
        <v>19</v>
      </c>
      <c r="CM61" s="124" t="s">
        <v>82</v>
      </c>
    </row>
    <row r="62" s="7" customFormat="1" ht="16.5" customHeight="1">
      <c r="A62" s="112" t="s">
        <v>76</v>
      </c>
      <c r="B62" s="113"/>
      <c r="C62" s="114"/>
      <c r="D62" s="115" t="s">
        <v>101</v>
      </c>
      <c r="E62" s="115"/>
      <c r="F62" s="115"/>
      <c r="G62" s="115"/>
      <c r="H62" s="115"/>
      <c r="I62" s="116"/>
      <c r="J62" s="115" t="s">
        <v>102</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7">
        <f>'SO 06 - Zrušení propustku...'!J30</f>
        <v>0</v>
      </c>
      <c r="AH62" s="116"/>
      <c r="AI62" s="116"/>
      <c r="AJ62" s="116"/>
      <c r="AK62" s="116"/>
      <c r="AL62" s="116"/>
      <c r="AM62" s="116"/>
      <c r="AN62" s="117">
        <f>SUM(AG62,AT62)</f>
        <v>0</v>
      </c>
      <c r="AO62" s="116"/>
      <c r="AP62" s="116"/>
      <c r="AQ62" s="118" t="s">
        <v>79</v>
      </c>
      <c r="AR62" s="119"/>
      <c r="AS62" s="120">
        <v>0</v>
      </c>
      <c r="AT62" s="121">
        <f>ROUND(SUM(AV62:AW62),2)</f>
        <v>0</v>
      </c>
      <c r="AU62" s="122">
        <f>'SO 06 - Zrušení propustku...'!P83</f>
        <v>0</v>
      </c>
      <c r="AV62" s="121">
        <f>'SO 06 - Zrušení propustku...'!J33</f>
        <v>0</v>
      </c>
      <c r="AW62" s="121">
        <f>'SO 06 - Zrušení propustku...'!J34</f>
        <v>0</v>
      </c>
      <c r="AX62" s="121">
        <f>'SO 06 - Zrušení propustku...'!J35</f>
        <v>0</v>
      </c>
      <c r="AY62" s="121">
        <f>'SO 06 - Zrušení propustku...'!J36</f>
        <v>0</v>
      </c>
      <c r="AZ62" s="121">
        <f>'SO 06 - Zrušení propustku...'!F33</f>
        <v>0</v>
      </c>
      <c r="BA62" s="121">
        <f>'SO 06 - Zrušení propustku...'!F34</f>
        <v>0</v>
      </c>
      <c r="BB62" s="121">
        <f>'SO 06 - Zrušení propustku...'!F35</f>
        <v>0</v>
      </c>
      <c r="BC62" s="121">
        <f>'SO 06 - Zrušení propustku...'!F36</f>
        <v>0</v>
      </c>
      <c r="BD62" s="123">
        <f>'SO 06 - Zrušení propustku...'!F37</f>
        <v>0</v>
      </c>
      <c r="BE62" s="7"/>
      <c r="BT62" s="124" t="s">
        <v>80</v>
      </c>
      <c r="BV62" s="124" t="s">
        <v>74</v>
      </c>
      <c r="BW62" s="124" t="s">
        <v>103</v>
      </c>
      <c r="BX62" s="124" t="s">
        <v>5</v>
      </c>
      <c r="CL62" s="124" t="s">
        <v>19</v>
      </c>
      <c r="CM62" s="124" t="s">
        <v>82</v>
      </c>
    </row>
    <row r="63" s="7" customFormat="1" ht="24.75" customHeight="1">
      <c r="A63" s="112" t="s">
        <v>76</v>
      </c>
      <c r="B63" s="113"/>
      <c r="C63" s="114"/>
      <c r="D63" s="115" t="s">
        <v>104</v>
      </c>
      <c r="E63" s="115"/>
      <c r="F63" s="115"/>
      <c r="G63" s="115"/>
      <c r="H63" s="115"/>
      <c r="I63" s="116"/>
      <c r="J63" s="115" t="s">
        <v>105</v>
      </c>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7">
        <f>'SO 07 - Zrušení propustku...'!J30</f>
        <v>0</v>
      </c>
      <c r="AH63" s="116"/>
      <c r="AI63" s="116"/>
      <c r="AJ63" s="116"/>
      <c r="AK63" s="116"/>
      <c r="AL63" s="116"/>
      <c r="AM63" s="116"/>
      <c r="AN63" s="117">
        <f>SUM(AG63,AT63)</f>
        <v>0</v>
      </c>
      <c r="AO63" s="116"/>
      <c r="AP63" s="116"/>
      <c r="AQ63" s="118" t="s">
        <v>79</v>
      </c>
      <c r="AR63" s="119"/>
      <c r="AS63" s="120">
        <v>0</v>
      </c>
      <c r="AT63" s="121">
        <f>ROUND(SUM(AV63:AW63),2)</f>
        <v>0</v>
      </c>
      <c r="AU63" s="122">
        <f>'SO 07 - Zrušení propustku...'!P83</f>
        <v>0</v>
      </c>
      <c r="AV63" s="121">
        <f>'SO 07 - Zrušení propustku...'!J33</f>
        <v>0</v>
      </c>
      <c r="AW63" s="121">
        <f>'SO 07 - Zrušení propustku...'!J34</f>
        <v>0</v>
      </c>
      <c r="AX63" s="121">
        <f>'SO 07 - Zrušení propustku...'!J35</f>
        <v>0</v>
      </c>
      <c r="AY63" s="121">
        <f>'SO 07 - Zrušení propustku...'!J36</f>
        <v>0</v>
      </c>
      <c r="AZ63" s="121">
        <f>'SO 07 - Zrušení propustku...'!F33</f>
        <v>0</v>
      </c>
      <c r="BA63" s="121">
        <f>'SO 07 - Zrušení propustku...'!F34</f>
        <v>0</v>
      </c>
      <c r="BB63" s="121">
        <f>'SO 07 - Zrušení propustku...'!F35</f>
        <v>0</v>
      </c>
      <c r="BC63" s="121">
        <f>'SO 07 - Zrušení propustku...'!F36</f>
        <v>0</v>
      </c>
      <c r="BD63" s="123">
        <f>'SO 07 - Zrušení propustku...'!F37</f>
        <v>0</v>
      </c>
      <c r="BE63" s="7"/>
      <c r="BT63" s="124" t="s">
        <v>80</v>
      </c>
      <c r="BV63" s="124" t="s">
        <v>74</v>
      </c>
      <c r="BW63" s="124" t="s">
        <v>106</v>
      </c>
      <c r="BX63" s="124" t="s">
        <v>5</v>
      </c>
      <c r="CL63" s="124" t="s">
        <v>19</v>
      </c>
      <c r="CM63" s="124" t="s">
        <v>82</v>
      </c>
    </row>
    <row r="64" s="7" customFormat="1" ht="16.5" customHeight="1">
      <c r="A64" s="112" t="s">
        <v>76</v>
      </c>
      <c r="B64" s="113"/>
      <c r="C64" s="114"/>
      <c r="D64" s="115" t="s">
        <v>107</v>
      </c>
      <c r="E64" s="115"/>
      <c r="F64" s="115"/>
      <c r="G64" s="115"/>
      <c r="H64" s="115"/>
      <c r="I64" s="116"/>
      <c r="J64" s="115" t="s">
        <v>108</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7">
        <f>'SO 08 - Oprava propustku ...'!J30</f>
        <v>0</v>
      </c>
      <c r="AH64" s="116"/>
      <c r="AI64" s="116"/>
      <c r="AJ64" s="116"/>
      <c r="AK64" s="116"/>
      <c r="AL64" s="116"/>
      <c r="AM64" s="116"/>
      <c r="AN64" s="117">
        <f>SUM(AG64,AT64)</f>
        <v>0</v>
      </c>
      <c r="AO64" s="116"/>
      <c r="AP64" s="116"/>
      <c r="AQ64" s="118" t="s">
        <v>79</v>
      </c>
      <c r="AR64" s="119"/>
      <c r="AS64" s="120">
        <v>0</v>
      </c>
      <c r="AT64" s="121">
        <f>ROUND(SUM(AV64:AW64),2)</f>
        <v>0</v>
      </c>
      <c r="AU64" s="122">
        <f>'SO 08 - Oprava propustku ...'!P89</f>
        <v>0</v>
      </c>
      <c r="AV64" s="121">
        <f>'SO 08 - Oprava propustku ...'!J33</f>
        <v>0</v>
      </c>
      <c r="AW64" s="121">
        <f>'SO 08 - Oprava propustku ...'!J34</f>
        <v>0</v>
      </c>
      <c r="AX64" s="121">
        <f>'SO 08 - Oprava propustku ...'!J35</f>
        <v>0</v>
      </c>
      <c r="AY64" s="121">
        <f>'SO 08 - Oprava propustku ...'!J36</f>
        <v>0</v>
      </c>
      <c r="AZ64" s="121">
        <f>'SO 08 - Oprava propustku ...'!F33</f>
        <v>0</v>
      </c>
      <c r="BA64" s="121">
        <f>'SO 08 - Oprava propustku ...'!F34</f>
        <v>0</v>
      </c>
      <c r="BB64" s="121">
        <f>'SO 08 - Oprava propustku ...'!F35</f>
        <v>0</v>
      </c>
      <c r="BC64" s="121">
        <f>'SO 08 - Oprava propustku ...'!F36</f>
        <v>0</v>
      </c>
      <c r="BD64" s="123">
        <f>'SO 08 - Oprava propustku ...'!F37</f>
        <v>0</v>
      </c>
      <c r="BE64" s="7"/>
      <c r="BT64" s="124" t="s">
        <v>80</v>
      </c>
      <c r="BV64" s="124" t="s">
        <v>74</v>
      </c>
      <c r="BW64" s="124" t="s">
        <v>109</v>
      </c>
      <c r="BX64" s="124" t="s">
        <v>5</v>
      </c>
      <c r="CL64" s="124" t="s">
        <v>19</v>
      </c>
      <c r="CM64" s="124" t="s">
        <v>82</v>
      </c>
    </row>
    <row r="65" s="7" customFormat="1" ht="16.5" customHeight="1">
      <c r="A65" s="112" t="s">
        <v>76</v>
      </c>
      <c r="B65" s="113"/>
      <c r="C65" s="114"/>
      <c r="D65" s="115" t="s">
        <v>110</v>
      </c>
      <c r="E65" s="115"/>
      <c r="F65" s="115"/>
      <c r="G65" s="115"/>
      <c r="H65" s="115"/>
      <c r="I65" s="116"/>
      <c r="J65" s="115" t="s">
        <v>111</v>
      </c>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7">
        <f>'SO 09 - Oprava propustku ...'!J30</f>
        <v>0</v>
      </c>
      <c r="AH65" s="116"/>
      <c r="AI65" s="116"/>
      <c r="AJ65" s="116"/>
      <c r="AK65" s="116"/>
      <c r="AL65" s="116"/>
      <c r="AM65" s="116"/>
      <c r="AN65" s="117">
        <f>SUM(AG65,AT65)</f>
        <v>0</v>
      </c>
      <c r="AO65" s="116"/>
      <c r="AP65" s="116"/>
      <c r="AQ65" s="118" t="s">
        <v>79</v>
      </c>
      <c r="AR65" s="119"/>
      <c r="AS65" s="120">
        <v>0</v>
      </c>
      <c r="AT65" s="121">
        <f>ROUND(SUM(AV65:AW65),2)</f>
        <v>0</v>
      </c>
      <c r="AU65" s="122">
        <f>'SO 09 - Oprava propustku ...'!P86</f>
        <v>0</v>
      </c>
      <c r="AV65" s="121">
        <f>'SO 09 - Oprava propustku ...'!J33</f>
        <v>0</v>
      </c>
      <c r="AW65" s="121">
        <f>'SO 09 - Oprava propustku ...'!J34</f>
        <v>0</v>
      </c>
      <c r="AX65" s="121">
        <f>'SO 09 - Oprava propustku ...'!J35</f>
        <v>0</v>
      </c>
      <c r="AY65" s="121">
        <f>'SO 09 - Oprava propustku ...'!J36</f>
        <v>0</v>
      </c>
      <c r="AZ65" s="121">
        <f>'SO 09 - Oprava propustku ...'!F33</f>
        <v>0</v>
      </c>
      <c r="BA65" s="121">
        <f>'SO 09 - Oprava propustku ...'!F34</f>
        <v>0</v>
      </c>
      <c r="BB65" s="121">
        <f>'SO 09 - Oprava propustku ...'!F35</f>
        <v>0</v>
      </c>
      <c r="BC65" s="121">
        <f>'SO 09 - Oprava propustku ...'!F36</f>
        <v>0</v>
      </c>
      <c r="BD65" s="123">
        <f>'SO 09 - Oprava propustku ...'!F37</f>
        <v>0</v>
      </c>
      <c r="BE65" s="7"/>
      <c r="BT65" s="124" t="s">
        <v>80</v>
      </c>
      <c r="BV65" s="124" t="s">
        <v>74</v>
      </c>
      <c r="BW65" s="124" t="s">
        <v>112</v>
      </c>
      <c r="BX65" s="124" t="s">
        <v>5</v>
      </c>
      <c r="CL65" s="124" t="s">
        <v>19</v>
      </c>
      <c r="CM65" s="124" t="s">
        <v>82</v>
      </c>
    </row>
    <row r="66" s="7" customFormat="1" ht="16.5" customHeight="1">
      <c r="A66" s="112" t="s">
        <v>76</v>
      </c>
      <c r="B66" s="113"/>
      <c r="C66" s="114"/>
      <c r="D66" s="115" t="s">
        <v>113</v>
      </c>
      <c r="E66" s="115"/>
      <c r="F66" s="115"/>
      <c r="G66" s="115"/>
      <c r="H66" s="115"/>
      <c r="I66" s="116"/>
      <c r="J66" s="115" t="s">
        <v>114</v>
      </c>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7">
        <f>'ON - Materiál objednatele...'!J30</f>
        <v>0</v>
      </c>
      <c r="AH66" s="116"/>
      <c r="AI66" s="116"/>
      <c r="AJ66" s="116"/>
      <c r="AK66" s="116"/>
      <c r="AL66" s="116"/>
      <c r="AM66" s="116"/>
      <c r="AN66" s="117">
        <f>SUM(AG66,AT66)</f>
        <v>0</v>
      </c>
      <c r="AO66" s="116"/>
      <c r="AP66" s="116"/>
      <c r="AQ66" s="118" t="s">
        <v>79</v>
      </c>
      <c r="AR66" s="119"/>
      <c r="AS66" s="120">
        <v>0</v>
      </c>
      <c r="AT66" s="121">
        <f>ROUND(SUM(AV66:AW66),2)</f>
        <v>0</v>
      </c>
      <c r="AU66" s="122">
        <f>'ON - Materiál objednatele...'!P81</f>
        <v>0</v>
      </c>
      <c r="AV66" s="121">
        <f>'ON - Materiál objednatele...'!J33</f>
        <v>0</v>
      </c>
      <c r="AW66" s="121">
        <f>'ON - Materiál objednatele...'!J34</f>
        <v>0</v>
      </c>
      <c r="AX66" s="121">
        <f>'ON - Materiál objednatele...'!J35</f>
        <v>0</v>
      </c>
      <c r="AY66" s="121">
        <f>'ON - Materiál objednatele...'!J36</f>
        <v>0</v>
      </c>
      <c r="AZ66" s="121">
        <f>'ON - Materiál objednatele...'!F33</f>
        <v>0</v>
      </c>
      <c r="BA66" s="121">
        <f>'ON - Materiál objednatele...'!F34</f>
        <v>0</v>
      </c>
      <c r="BB66" s="121">
        <f>'ON - Materiál objednatele...'!F35</f>
        <v>0</v>
      </c>
      <c r="BC66" s="121">
        <f>'ON - Materiál objednatele...'!F36</f>
        <v>0</v>
      </c>
      <c r="BD66" s="123">
        <f>'ON - Materiál objednatele...'!F37</f>
        <v>0</v>
      </c>
      <c r="BE66" s="7"/>
      <c r="BT66" s="124" t="s">
        <v>80</v>
      </c>
      <c r="BV66" s="124" t="s">
        <v>74</v>
      </c>
      <c r="BW66" s="124" t="s">
        <v>115</v>
      </c>
      <c r="BX66" s="124" t="s">
        <v>5</v>
      </c>
      <c r="CL66" s="124" t="s">
        <v>19</v>
      </c>
      <c r="CM66" s="124" t="s">
        <v>82</v>
      </c>
    </row>
    <row r="67" s="7" customFormat="1" ht="16.5" customHeight="1">
      <c r="A67" s="112" t="s">
        <v>76</v>
      </c>
      <c r="B67" s="113"/>
      <c r="C67" s="114"/>
      <c r="D67" s="115" t="s">
        <v>116</v>
      </c>
      <c r="E67" s="115"/>
      <c r="F67" s="115"/>
      <c r="G67" s="115"/>
      <c r="H67" s="115"/>
      <c r="I67" s="116"/>
      <c r="J67" s="115" t="s">
        <v>117</v>
      </c>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7">
        <f>'VON - Vedlejší a ostatní ...'!J30</f>
        <v>0</v>
      </c>
      <c r="AH67" s="116"/>
      <c r="AI67" s="116"/>
      <c r="AJ67" s="116"/>
      <c r="AK67" s="116"/>
      <c r="AL67" s="116"/>
      <c r="AM67" s="116"/>
      <c r="AN67" s="117">
        <f>SUM(AG67,AT67)</f>
        <v>0</v>
      </c>
      <c r="AO67" s="116"/>
      <c r="AP67" s="116"/>
      <c r="AQ67" s="118" t="s">
        <v>79</v>
      </c>
      <c r="AR67" s="119"/>
      <c r="AS67" s="125">
        <v>0</v>
      </c>
      <c r="AT67" s="126">
        <f>ROUND(SUM(AV67:AW67),2)</f>
        <v>0</v>
      </c>
      <c r="AU67" s="127">
        <f>'VON - Vedlejší a ostatní ...'!P81</f>
        <v>0</v>
      </c>
      <c r="AV67" s="126">
        <f>'VON - Vedlejší a ostatní ...'!J33</f>
        <v>0</v>
      </c>
      <c r="AW67" s="126">
        <f>'VON - Vedlejší a ostatní ...'!J34</f>
        <v>0</v>
      </c>
      <c r="AX67" s="126">
        <f>'VON - Vedlejší a ostatní ...'!J35</f>
        <v>0</v>
      </c>
      <c r="AY67" s="126">
        <f>'VON - Vedlejší a ostatní ...'!J36</f>
        <v>0</v>
      </c>
      <c r="AZ67" s="126">
        <f>'VON - Vedlejší a ostatní ...'!F33</f>
        <v>0</v>
      </c>
      <c r="BA67" s="126">
        <f>'VON - Vedlejší a ostatní ...'!F34</f>
        <v>0</v>
      </c>
      <c r="BB67" s="126">
        <f>'VON - Vedlejší a ostatní ...'!F35</f>
        <v>0</v>
      </c>
      <c r="BC67" s="126">
        <f>'VON - Vedlejší a ostatní ...'!F36</f>
        <v>0</v>
      </c>
      <c r="BD67" s="128">
        <f>'VON - Vedlejší a ostatní ...'!F37</f>
        <v>0</v>
      </c>
      <c r="BE67" s="7"/>
      <c r="BT67" s="124" t="s">
        <v>80</v>
      </c>
      <c r="BV67" s="124" t="s">
        <v>74</v>
      </c>
      <c r="BW67" s="124" t="s">
        <v>118</v>
      </c>
      <c r="BX67" s="124" t="s">
        <v>5</v>
      </c>
      <c r="CL67" s="124" t="s">
        <v>19</v>
      </c>
      <c r="CM67" s="124" t="s">
        <v>82</v>
      </c>
    </row>
    <row r="68" s="2" customFormat="1" ht="30" customHeight="1">
      <c r="A68" s="39"/>
      <c r="B68" s="40"/>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c r="AL68" s="41"/>
      <c r="AM68" s="41"/>
      <c r="AN68" s="41"/>
      <c r="AO68" s="41"/>
      <c r="AP68" s="41"/>
      <c r="AQ68" s="41"/>
      <c r="AR68" s="45"/>
      <c r="AS68" s="39"/>
      <c r="AT68" s="39"/>
      <c r="AU68" s="39"/>
      <c r="AV68" s="39"/>
      <c r="AW68" s="39"/>
      <c r="AX68" s="39"/>
      <c r="AY68" s="39"/>
      <c r="AZ68" s="39"/>
      <c r="BA68" s="39"/>
      <c r="BB68" s="39"/>
      <c r="BC68" s="39"/>
      <c r="BD68" s="39"/>
      <c r="BE68" s="39"/>
    </row>
    <row r="69" s="2" customFormat="1" ht="6.96" customHeight="1">
      <c r="A69" s="39"/>
      <c r="B69" s="60"/>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45"/>
      <c r="AS69" s="39"/>
      <c r="AT69" s="39"/>
      <c r="AU69" s="39"/>
      <c r="AV69" s="39"/>
      <c r="AW69" s="39"/>
      <c r="AX69" s="39"/>
      <c r="AY69" s="39"/>
      <c r="AZ69" s="39"/>
      <c r="BA69" s="39"/>
      <c r="BB69" s="39"/>
      <c r="BC69" s="39"/>
      <c r="BD69" s="39"/>
      <c r="BE69" s="39"/>
    </row>
  </sheetData>
  <sheetProtection sheet="1" formatColumns="0" formatRows="0" objects="1" scenarios="1" spinCount="100000" saltValue="z/eIpiKONnNQw5HP80/U5QelFqUP2HlfG1o+Lplh9SUq3h679k3YBV3PIJNmJp95yylICgveih/aGD9BKZT8tQ==" hashValue="gqSzAH/MsxvffPomiRS4hNzlr9jiuRQusIsfW1sgYEMIwoFfLY6hHZhSV5X/44PryUhDc21hdLzpN2L4uCbKQw=="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J45"/>
    <mergeCell ref="D65:H65"/>
    <mergeCell ref="J65:AF65"/>
    <mergeCell ref="D66:H66"/>
    <mergeCell ref="J66:AF66"/>
    <mergeCell ref="D67:H67"/>
    <mergeCell ref="J67:AF67"/>
    <mergeCell ref="BE5:BE32"/>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G54:AM54"/>
    <mergeCell ref="AN54:AP54"/>
  </mergeCells>
  <hyperlinks>
    <hyperlink ref="A55" location="'SO 01 - Železniční svršek...'!C2" display="/"/>
    <hyperlink ref="A56" location="'SO 02 - Nástupiště zast. ...'!C2" display="/"/>
    <hyperlink ref="A57" location="'SO 03.1 - Přejezd P5397 (...'!C2" display="/"/>
    <hyperlink ref="A58" location="'SO 03.2 - Přejezd P5398 (...'!C2" display="/"/>
    <hyperlink ref="A59" location="'SO 03.3 - Přejezd P5399 (...'!C2" display="/"/>
    <hyperlink ref="A60" location="'SO 04 - Železniční spodek...'!C2" display="/"/>
    <hyperlink ref="A61" location="'SO 05 - Následná úprava GPK'!C2" display="/"/>
    <hyperlink ref="A62" location="'SO 06 - Zrušení propustku...'!C2" display="/"/>
    <hyperlink ref="A63" location="'SO 07 - Zrušení propustku...'!C2" display="/"/>
    <hyperlink ref="A64" location="'SO 08 - Oprava propustku ...'!C2" display="/"/>
    <hyperlink ref="A65" location="'SO 09 - Oprava propustku ...'!C2" display="/"/>
    <hyperlink ref="A66" location="'ON - Materiál objednatele...'!C2" display="/"/>
    <hyperlink ref="A67"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ROUND((SUM(BE83:BE105)),  2)</f>
        <v>0</v>
      </c>
      <c r="G33" s="39"/>
      <c r="H33" s="39"/>
      <c r="I33" s="149">
        <v>0.20999999999999999</v>
      </c>
      <c r="J33" s="148">
        <f>ROUND(((SUM(BE83:BE105))*I33),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ROUND((SUM(BF83:BF105)),  2)</f>
        <v>0</v>
      </c>
      <c r="G34" s="39"/>
      <c r="H34" s="39"/>
      <c r="I34" s="149">
        <v>0.14999999999999999</v>
      </c>
      <c r="J34" s="148">
        <f>ROUND(((SUM(BF83:BF105))*I34),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ROUND((SUM(BG83:BG105)),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ROUND((SUM(BH83:BH105)),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ROUND((SUM(BI83:BI105)),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07 - Zrušení propustku v km 22,599 a 22,608</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J84</f>
        <v>0</v>
      </c>
      <c r="K60" s="167"/>
      <c r="L60" s="171"/>
      <c r="S60" s="9"/>
      <c r="T60" s="9"/>
      <c r="U60" s="9"/>
      <c r="V60" s="9"/>
      <c r="W60" s="9"/>
      <c r="X60" s="9"/>
      <c r="Y60" s="9"/>
      <c r="Z60" s="9"/>
      <c r="AA60" s="9"/>
      <c r="AB60" s="9"/>
      <c r="AC60" s="9"/>
      <c r="AD60" s="9"/>
      <c r="AE60" s="9"/>
    </row>
    <row r="61" s="10" customFormat="1" ht="19.92" customHeight="1">
      <c r="A61" s="10"/>
      <c r="B61" s="172"/>
      <c r="C61" s="173"/>
      <c r="D61" s="174" t="s">
        <v>127</v>
      </c>
      <c r="E61" s="175"/>
      <c r="F61" s="175"/>
      <c r="G61" s="175"/>
      <c r="H61" s="175"/>
      <c r="I61" s="175"/>
      <c r="J61" s="176">
        <f>J85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834</v>
      </c>
      <c r="E62" s="175"/>
      <c r="F62" s="175"/>
      <c r="G62" s="175"/>
      <c r="H62" s="175"/>
      <c r="I62" s="175"/>
      <c r="J62" s="176">
        <f>J92</f>
        <v>0</v>
      </c>
      <c r="K62" s="173"/>
      <c r="L62" s="177"/>
      <c r="S62" s="10"/>
      <c r="T62" s="10"/>
      <c r="U62" s="10"/>
      <c r="V62" s="10"/>
      <c r="W62" s="10"/>
      <c r="X62" s="10"/>
      <c r="Y62" s="10"/>
      <c r="Z62" s="10"/>
      <c r="AA62" s="10"/>
      <c r="AB62" s="10"/>
      <c r="AC62" s="10"/>
      <c r="AD62" s="10"/>
      <c r="AE62" s="10"/>
    </row>
    <row r="63" s="9" customFormat="1" ht="24.96" customHeight="1">
      <c r="A63" s="9"/>
      <c r="B63" s="166"/>
      <c r="C63" s="167"/>
      <c r="D63" s="168" t="s">
        <v>128</v>
      </c>
      <c r="E63" s="169"/>
      <c r="F63" s="169"/>
      <c r="G63" s="169"/>
      <c r="H63" s="169"/>
      <c r="I63" s="169"/>
      <c r="J63" s="170">
        <f>J98</f>
        <v>0</v>
      </c>
      <c r="K63" s="167"/>
      <c r="L63" s="171"/>
      <c r="S63" s="9"/>
      <c r="T63" s="9"/>
      <c r="U63" s="9"/>
      <c r="V63" s="9"/>
      <c r="W63" s="9"/>
      <c r="X63" s="9"/>
      <c r="Y63" s="9"/>
      <c r="Z63" s="9"/>
      <c r="AA63" s="9"/>
      <c r="AB63" s="9"/>
      <c r="AC63" s="9"/>
      <c r="AD63" s="9"/>
      <c r="AE63" s="9"/>
    </row>
    <row r="64"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129</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Oprava trati v úseku Hněvčeves - Hořice</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120</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SO 07 - Zrušení propustku v km 22,599 a 22,608</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TÚ Hněvčeves - Hořice</v>
      </c>
      <c r="G77" s="41"/>
      <c r="H77" s="41"/>
      <c r="I77" s="33" t="s">
        <v>23</v>
      </c>
      <c r="J77" s="73" t="str">
        <f>IF(J12="","",J12)</f>
        <v>3. 3. 2023</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Správa železnic, s.o.</v>
      </c>
      <c r="G79" s="41"/>
      <c r="H79" s="41"/>
      <c r="I79" s="33" t="s">
        <v>31</v>
      </c>
      <c r="J79" s="37" t="str">
        <f>E21</f>
        <v>bez PD</v>
      </c>
      <c r="K79" s="41"/>
      <c r="L79" s="135"/>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33" t="s">
        <v>34</v>
      </c>
      <c r="J80" s="37" t="str">
        <f>E24</f>
        <v>ST Hradec Králové</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130</v>
      </c>
      <c r="D82" s="181" t="s">
        <v>57</v>
      </c>
      <c r="E82" s="181" t="s">
        <v>53</v>
      </c>
      <c r="F82" s="181" t="s">
        <v>54</v>
      </c>
      <c r="G82" s="181" t="s">
        <v>131</v>
      </c>
      <c r="H82" s="181" t="s">
        <v>132</v>
      </c>
      <c r="I82" s="181" t="s">
        <v>133</v>
      </c>
      <c r="J82" s="181" t="s">
        <v>124</v>
      </c>
      <c r="K82" s="182" t="s">
        <v>134</v>
      </c>
      <c r="L82" s="183"/>
      <c r="M82" s="93" t="s">
        <v>19</v>
      </c>
      <c r="N82" s="94" t="s">
        <v>42</v>
      </c>
      <c r="O82" s="94" t="s">
        <v>135</v>
      </c>
      <c r="P82" s="94" t="s">
        <v>136</v>
      </c>
      <c r="Q82" s="94" t="s">
        <v>137</v>
      </c>
      <c r="R82" s="94" t="s">
        <v>138</v>
      </c>
      <c r="S82" s="94" t="s">
        <v>139</v>
      </c>
      <c r="T82" s="95" t="s">
        <v>140</v>
      </c>
      <c r="U82" s="178"/>
      <c r="V82" s="178"/>
      <c r="W82" s="178"/>
      <c r="X82" s="178"/>
      <c r="Y82" s="178"/>
      <c r="Z82" s="178"/>
      <c r="AA82" s="178"/>
      <c r="AB82" s="178"/>
      <c r="AC82" s="178"/>
      <c r="AD82" s="178"/>
      <c r="AE82" s="178"/>
    </row>
    <row r="83" s="2" customFormat="1" ht="22.8" customHeight="1">
      <c r="A83" s="39"/>
      <c r="B83" s="40"/>
      <c r="C83" s="100" t="s">
        <v>141</v>
      </c>
      <c r="D83" s="41"/>
      <c r="E83" s="41"/>
      <c r="F83" s="41"/>
      <c r="G83" s="41"/>
      <c r="H83" s="41"/>
      <c r="I83" s="41"/>
      <c r="J83" s="184">
        <f>BK83</f>
        <v>0</v>
      </c>
      <c r="K83" s="41"/>
      <c r="L83" s="45"/>
      <c r="M83" s="96"/>
      <c r="N83" s="185"/>
      <c r="O83" s="97"/>
      <c r="P83" s="186">
        <f>P84+P98</f>
        <v>0</v>
      </c>
      <c r="Q83" s="97"/>
      <c r="R83" s="186">
        <f>R84+R98</f>
        <v>40.622</v>
      </c>
      <c r="S83" s="97"/>
      <c r="T83" s="187">
        <f>T84+T98</f>
        <v>13.944000000000001</v>
      </c>
      <c r="U83" s="39"/>
      <c r="V83" s="39"/>
      <c r="W83" s="39"/>
      <c r="X83" s="39"/>
      <c r="Y83" s="39"/>
      <c r="Z83" s="39"/>
      <c r="AA83" s="39"/>
      <c r="AB83" s="39"/>
      <c r="AC83" s="39"/>
      <c r="AD83" s="39"/>
      <c r="AE83" s="39"/>
      <c r="AT83" s="18" t="s">
        <v>71</v>
      </c>
      <c r="AU83" s="18" t="s">
        <v>125</v>
      </c>
      <c r="BK83" s="188">
        <f>BK84+BK98</f>
        <v>0</v>
      </c>
    </row>
    <row r="84" s="12" customFormat="1" ht="25.92" customHeight="1">
      <c r="A84" s="12"/>
      <c r="B84" s="189"/>
      <c r="C84" s="190"/>
      <c r="D84" s="191" t="s">
        <v>71</v>
      </c>
      <c r="E84" s="192" t="s">
        <v>142</v>
      </c>
      <c r="F84" s="192" t="s">
        <v>143</v>
      </c>
      <c r="G84" s="190"/>
      <c r="H84" s="190"/>
      <c r="I84" s="193"/>
      <c r="J84" s="194">
        <f>BK84</f>
        <v>0</v>
      </c>
      <c r="K84" s="190"/>
      <c r="L84" s="195"/>
      <c r="M84" s="196"/>
      <c r="N84" s="197"/>
      <c r="O84" s="197"/>
      <c r="P84" s="198">
        <f>P85+P92</f>
        <v>0</v>
      </c>
      <c r="Q84" s="197"/>
      <c r="R84" s="198">
        <f>R85+R92</f>
        <v>40.622</v>
      </c>
      <c r="S84" s="197"/>
      <c r="T84" s="199">
        <f>T85+T92</f>
        <v>13.944000000000001</v>
      </c>
      <c r="U84" s="12"/>
      <c r="V84" s="12"/>
      <c r="W84" s="12"/>
      <c r="X84" s="12"/>
      <c r="Y84" s="12"/>
      <c r="Z84" s="12"/>
      <c r="AA84" s="12"/>
      <c r="AB84" s="12"/>
      <c r="AC84" s="12"/>
      <c r="AD84" s="12"/>
      <c r="AE84" s="12"/>
      <c r="AR84" s="200" t="s">
        <v>80</v>
      </c>
      <c r="AT84" s="201" t="s">
        <v>71</v>
      </c>
      <c r="AU84" s="201" t="s">
        <v>72</v>
      </c>
      <c r="AY84" s="200" t="s">
        <v>144</v>
      </c>
      <c r="BK84" s="202">
        <f>BK85+BK92</f>
        <v>0</v>
      </c>
    </row>
    <row r="85" s="12" customFormat="1" ht="22.8" customHeight="1">
      <c r="A85" s="12"/>
      <c r="B85" s="189"/>
      <c r="C85" s="190"/>
      <c r="D85" s="191" t="s">
        <v>71</v>
      </c>
      <c r="E85" s="203" t="s">
        <v>145</v>
      </c>
      <c r="F85" s="203" t="s">
        <v>146</v>
      </c>
      <c r="G85" s="190"/>
      <c r="H85" s="190"/>
      <c r="I85" s="193"/>
      <c r="J85" s="204">
        <f>BK85</f>
        <v>0</v>
      </c>
      <c r="K85" s="190"/>
      <c r="L85" s="195"/>
      <c r="M85" s="196"/>
      <c r="N85" s="197"/>
      <c r="O85" s="197"/>
      <c r="P85" s="198">
        <f>SUM(P86:P91)</f>
        <v>0</v>
      </c>
      <c r="Q85" s="197"/>
      <c r="R85" s="198">
        <f>SUM(R86:R91)</f>
        <v>0.67199999999999993</v>
      </c>
      <c r="S85" s="197"/>
      <c r="T85" s="199">
        <f>SUM(T86:T91)</f>
        <v>13.944000000000001</v>
      </c>
      <c r="U85" s="12"/>
      <c r="V85" s="12"/>
      <c r="W85" s="12"/>
      <c r="X85" s="12"/>
      <c r="Y85" s="12"/>
      <c r="Z85" s="12"/>
      <c r="AA85" s="12"/>
      <c r="AB85" s="12"/>
      <c r="AC85" s="12"/>
      <c r="AD85" s="12"/>
      <c r="AE85" s="12"/>
      <c r="AR85" s="200" t="s">
        <v>80</v>
      </c>
      <c r="AT85" s="201" t="s">
        <v>71</v>
      </c>
      <c r="AU85" s="201" t="s">
        <v>80</v>
      </c>
      <c r="AY85" s="200" t="s">
        <v>144</v>
      </c>
      <c r="BK85" s="202">
        <f>SUM(BK86:BK91)</f>
        <v>0</v>
      </c>
    </row>
    <row r="86" s="2" customFormat="1" ht="62.7" customHeight="1">
      <c r="A86" s="39"/>
      <c r="B86" s="40"/>
      <c r="C86" s="205" t="s">
        <v>80</v>
      </c>
      <c r="D86" s="205" t="s">
        <v>147</v>
      </c>
      <c r="E86" s="206" t="s">
        <v>642</v>
      </c>
      <c r="F86" s="207" t="s">
        <v>643</v>
      </c>
      <c r="G86" s="208" t="s">
        <v>165</v>
      </c>
      <c r="H86" s="209">
        <v>19.68</v>
      </c>
      <c r="I86" s="210"/>
      <c r="J86" s="211">
        <f>ROUND(I86*H86,2)</f>
        <v>0</v>
      </c>
      <c r="K86" s="207" t="s">
        <v>151</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152</v>
      </c>
      <c r="AT86" s="216" t="s">
        <v>147</v>
      </c>
      <c r="AU86" s="216" t="s">
        <v>82</v>
      </c>
      <c r="AY86" s="18" t="s">
        <v>144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152</v>
      </c>
      <c r="BM86" s="216" t="s">
        <v>835</v>
      </c>
    </row>
    <row r="87" s="14" customFormat="1">
      <c r="A87" s="14"/>
      <c r="B87" s="229"/>
      <c r="C87" s="230"/>
      <c r="D87" s="220" t="s">
        <v>154</v>
      </c>
      <c r="E87" s="231" t="s">
        <v>19</v>
      </c>
      <c r="F87" s="232" t="s">
        <v>856</v>
      </c>
      <c r="G87" s="230"/>
      <c r="H87" s="233">
        <v>9.8399999999999999</v>
      </c>
      <c r="I87" s="234"/>
      <c r="J87" s="230"/>
      <c r="K87" s="230"/>
      <c r="L87" s="235"/>
      <c r="M87" s="236"/>
      <c r="N87" s="237"/>
      <c r="O87" s="237"/>
      <c r="P87" s="237"/>
      <c r="Q87" s="237"/>
      <c r="R87" s="237"/>
      <c r="S87" s="237"/>
      <c r="T87" s="238"/>
      <c r="U87" s="14"/>
      <c r="V87" s="14"/>
      <c r="W87" s="14"/>
      <c r="X87" s="14"/>
      <c r="Y87" s="14"/>
      <c r="Z87" s="14"/>
      <c r="AA87" s="14"/>
      <c r="AB87" s="14"/>
      <c r="AC87" s="14"/>
      <c r="AD87" s="14"/>
      <c r="AE87" s="14"/>
      <c r="AT87" s="239" t="s">
        <v>154</v>
      </c>
      <c r="AU87" s="239" t="s">
        <v>82</v>
      </c>
      <c r="AV87" s="14" t="s">
        <v>82</v>
      </c>
      <c r="AW87" s="14" t="s">
        <v>33</v>
      </c>
      <c r="AX87" s="14" t="s">
        <v>72</v>
      </c>
      <c r="AY87" s="239" t="s">
        <v>144</v>
      </c>
    </row>
    <row r="88" s="14" customFormat="1">
      <c r="A88" s="14"/>
      <c r="B88" s="229"/>
      <c r="C88" s="230"/>
      <c r="D88" s="220" t="s">
        <v>154</v>
      </c>
      <c r="E88" s="231" t="s">
        <v>19</v>
      </c>
      <c r="F88" s="232" t="s">
        <v>857</v>
      </c>
      <c r="G88" s="230"/>
      <c r="H88" s="233">
        <v>9.8399999999999999</v>
      </c>
      <c r="I88" s="234"/>
      <c r="J88" s="230"/>
      <c r="K88" s="230"/>
      <c r="L88" s="235"/>
      <c r="M88" s="236"/>
      <c r="N88" s="237"/>
      <c r="O88" s="237"/>
      <c r="P88" s="237"/>
      <c r="Q88" s="237"/>
      <c r="R88" s="237"/>
      <c r="S88" s="237"/>
      <c r="T88" s="238"/>
      <c r="U88" s="14"/>
      <c r="V88" s="14"/>
      <c r="W88" s="14"/>
      <c r="X88" s="14"/>
      <c r="Y88" s="14"/>
      <c r="Z88" s="14"/>
      <c r="AA88" s="14"/>
      <c r="AB88" s="14"/>
      <c r="AC88" s="14"/>
      <c r="AD88" s="14"/>
      <c r="AE88" s="14"/>
      <c r="AT88" s="239" t="s">
        <v>154</v>
      </c>
      <c r="AU88" s="239" t="s">
        <v>82</v>
      </c>
      <c r="AV88" s="14" t="s">
        <v>82</v>
      </c>
      <c r="AW88" s="14" t="s">
        <v>33</v>
      </c>
      <c r="AX88" s="14" t="s">
        <v>72</v>
      </c>
      <c r="AY88" s="239" t="s">
        <v>144</v>
      </c>
    </row>
    <row r="89" s="15" customFormat="1">
      <c r="A89" s="15"/>
      <c r="B89" s="240"/>
      <c r="C89" s="241"/>
      <c r="D89" s="220" t="s">
        <v>154</v>
      </c>
      <c r="E89" s="242" t="s">
        <v>19</v>
      </c>
      <c r="F89" s="243" t="s">
        <v>162</v>
      </c>
      <c r="G89" s="241"/>
      <c r="H89" s="244">
        <v>19.68</v>
      </c>
      <c r="I89" s="245"/>
      <c r="J89" s="241"/>
      <c r="K89" s="241"/>
      <c r="L89" s="246"/>
      <c r="M89" s="247"/>
      <c r="N89" s="248"/>
      <c r="O89" s="248"/>
      <c r="P89" s="248"/>
      <c r="Q89" s="248"/>
      <c r="R89" s="248"/>
      <c r="S89" s="248"/>
      <c r="T89" s="249"/>
      <c r="U89" s="15"/>
      <c r="V89" s="15"/>
      <c r="W89" s="15"/>
      <c r="X89" s="15"/>
      <c r="Y89" s="15"/>
      <c r="Z89" s="15"/>
      <c r="AA89" s="15"/>
      <c r="AB89" s="15"/>
      <c r="AC89" s="15"/>
      <c r="AD89" s="15"/>
      <c r="AE89" s="15"/>
      <c r="AT89" s="250" t="s">
        <v>154</v>
      </c>
      <c r="AU89" s="250" t="s">
        <v>82</v>
      </c>
      <c r="AV89" s="15" t="s">
        <v>152</v>
      </c>
      <c r="AW89" s="15" t="s">
        <v>33</v>
      </c>
      <c r="AX89" s="15" t="s">
        <v>80</v>
      </c>
      <c r="AY89" s="250" t="s">
        <v>144</v>
      </c>
    </row>
    <row r="90" s="2" customFormat="1" ht="24.15" customHeight="1">
      <c r="A90" s="39"/>
      <c r="B90" s="40"/>
      <c r="C90" s="205" t="s">
        <v>82</v>
      </c>
      <c r="D90" s="205" t="s">
        <v>147</v>
      </c>
      <c r="E90" s="206" t="s">
        <v>638</v>
      </c>
      <c r="F90" s="207" t="s">
        <v>639</v>
      </c>
      <c r="G90" s="208" t="s">
        <v>165</v>
      </c>
      <c r="H90" s="209">
        <v>5.5999999999999996</v>
      </c>
      <c r="I90" s="210"/>
      <c r="J90" s="211">
        <f>ROUND(I90*H90,2)</f>
        <v>0</v>
      </c>
      <c r="K90" s="207" t="s">
        <v>19</v>
      </c>
      <c r="L90" s="45"/>
      <c r="M90" s="212" t="s">
        <v>19</v>
      </c>
      <c r="N90" s="213" t="s">
        <v>43</v>
      </c>
      <c r="O90" s="85"/>
      <c r="P90" s="214">
        <f>O90*H90</f>
        <v>0</v>
      </c>
      <c r="Q90" s="214">
        <v>0.12</v>
      </c>
      <c r="R90" s="214">
        <f>Q90*H90</f>
        <v>0.67199999999999993</v>
      </c>
      <c r="S90" s="214">
        <v>2.4900000000000002</v>
      </c>
      <c r="T90" s="215">
        <f>S90*H90</f>
        <v>13.944000000000001</v>
      </c>
      <c r="U90" s="39"/>
      <c r="V90" s="39"/>
      <c r="W90" s="39"/>
      <c r="X90" s="39"/>
      <c r="Y90" s="39"/>
      <c r="Z90" s="39"/>
      <c r="AA90" s="39"/>
      <c r="AB90" s="39"/>
      <c r="AC90" s="39"/>
      <c r="AD90" s="39"/>
      <c r="AE90" s="39"/>
      <c r="AR90" s="216" t="s">
        <v>152</v>
      </c>
      <c r="AT90" s="216" t="s">
        <v>147</v>
      </c>
      <c r="AU90" s="216" t="s">
        <v>82</v>
      </c>
      <c r="AY90" s="18" t="s">
        <v>144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152</v>
      </c>
      <c r="BM90" s="216" t="s">
        <v>837</v>
      </c>
    </row>
    <row r="91" s="14" customFormat="1">
      <c r="A91" s="14"/>
      <c r="B91" s="229"/>
      <c r="C91" s="230"/>
      <c r="D91" s="220" t="s">
        <v>154</v>
      </c>
      <c r="E91" s="231" t="s">
        <v>19</v>
      </c>
      <c r="F91" s="232" t="s">
        <v>858</v>
      </c>
      <c r="G91" s="230"/>
      <c r="H91" s="233">
        <v>5.5999999999999996</v>
      </c>
      <c r="I91" s="234"/>
      <c r="J91" s="230"/>
      <c r="K91" s="230"/>
      <c r="L91" s="235"/>
      <c r="M91" s="236"/>
      <c r="N91" s="237"/>
      <c r="O91" s="237"/>
      <c r="P91" s="237"/>
      <c r="Q91" s="237"/>
      <c r="R91" s="237"/>
      <c r="S91" s="237"/>
      <c r="T91" s="238"/>
      <c r="U91" s="14"/>
      <c r="V91" s="14"/>
      <c r="W91" s="14"/>
      <c r="X91" s="14"/>
      <c r="Y91" s="14"/>
      <c r="Z91" s="14"/>
      <c r="AA91" s="14"/>
      <c r="AB91" s="14"/>
      <c r="AC91" s="14"/>
      <c r="AD91" s="14"/>
      <c r="AE91" s="14"/>
      <c r="AT91" s="239" t="s">
        <v>154</v>
      </c>
      <c r="AU91" s="239" t="s">
        <v>82</v>
      </c>
      <c r="AV91" s="14" t="s">
        <v>82</v>
      </c>
      <c r="AW91" s="14" t="s">
        <v>33</v>
      </c>
      <c r="AX91" s="14" t="s">
        <v>80</v>
      </c>
      <c r="AY91" s="239" t="s">
        <v>144</v>
      </c>
    </row>
    <row r="92" s="12" customFormat="1" ht="22.8" customHeight="1">
      <c r="A92" s="12"/>
      <c r="B92" s="189"/>
      <c r="C92" s="190"/>
      <c r="D92" s="191" t="s">
        <v>71</v>
      </c>
      <c r="E92" s="203" t="s">
        <v>80</v>
      </c>
      <c r="F92" s="203" t="s">
        <v>839</v>
      </c>
      <c r="G92" s="190"/>
      <c r="H92" s="190"/>
      <c r="I92" s="193"/>
      <c r="J92" s="204">
        <f>BK92</f>
        <v>0</v>
      </c>
      <c r="K92" s="190"/>
      <c r="L92" s="195"/>
      <c r="M92" s="196"/>
      <c r="N92" s="197"/>
      <c r="O92" s="197"/>
      <c r="P92" s="198">
        <f>SUM(P93:P97)</f>
        <v>0</v>
      </c>
      <c r="Q92" s="197"/>
      <c r="R92" s="198">
        <f>SUM(R93:R97)</f>
        <v>39.950000000000003</v>
      </c>
      <c r="S92" s="197"/>
      <c r="T92" s="199">
        <f>SUM(T93:T97)</f>
        <v>0</v>
      </c>
      <c r="U92" s="12"/>
      <c r="V92" s="12"/>
      <c r="W92" s="12"/>
      <c r="X92" s="12"/>
      <c r="Y92" s="12"/>
      <c r="Z92" s="12"/>
      <c r="AA92" s="12"/>
      <c r="AB92" s="12"/>
      <c r="AC92" s="12"/>
      <c r="AD92" s="12"/>
      <c r="AE92" s="12"/>
      <c r="AR92" s="200" t="s">
        <v>80</v>
      </c>
      <c r="AT92" s="201" t="s">
        <v>71</v>
      </c>
      <c r="AU92" s="201" t="s">
        <v>80</v>
      </c>
      <c r="AY92" s="200" t="s">
        <v>144</v>
      </c>
      <c r="BK92" s="202">
        <f>SUM(BK93:BK97)</f>
        <v>0</v>
      </c>
    </row>
    <row r="93" s="2" customFormat="1" ht="24.15" customHeight="1">
      <c r="A93" s="39"/>
      <c r="B93" s="40"/>
      <c r="C93" s="205" t="s">
        <v>170</v>
      </c>
      <c r="D93" s="205" t="s">
        <v>147</v>
      </c>
      <c r="E93" s="206" t="s">
        <v>840</v>
      </c>
      <c r="F93" s="207" t="s">
        <v>841</v>
      </c>
      <c r="G93" s="208" t="s">
        <v>165</v>
      </c>
      <c r="H93" s="209">
        <v>19.68</v>
      </c>
      <c r="I93" s="210"/>
      <c r="J93" s="211">
        <f>ROUND(I93*H93,2)</f>
        <v>0</v>
      </c>
      <c r="K93" s="207" t="s">
        <v>19</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152</v>
      </c>
      <c r="AT93" s="216" t="s">
        <v>147</v>
      </c>
      <c r="AU93" s="216" t="s">
        <v>82</v>
      </c>
      <c r="AY93" s="18" t="s">
        <v>144</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152</v>
      </c>
      <c r="BM93" s="216" t="s">
        <v>842</v>
      </c>
    </row>
    <row r="94" s="14" customFormat="1">
      <c r="A94" s="14"/>
      <c r="B94" s="229"/>
      <c r="C94" s="230"/>
      <c r="D94" s="220" t="s">
        <v>154</v>
      </c>
      <c r="E94" s="231" t="s">
        <v>19</v>
      </c>
      <c r="F94" s="232" t="s">
        <v>859</v>
      </c>
      <c r="G94" s="230"/>
      <c r="H94" s="233">
        <v>19.68</v>
      </c>
      <c r="I94" s="234"/>
      <c r="J94" s="230"/>
      <c r="K94" s="230"/>
      <c r="L94" s="235"/>
      <c r="M94" s="236"/>
      <c r="N94" s="237"/>
      <c r="O94" s="237"/>
      <c r="P94" s="237"/>
      <c r="Q94" s="237"/>
      <c r="R94" s="237"/>
      <c r="S94" s="237"/>
      <c r="T94" s="238"/>
      <c r="U94" s="14"/>
      <c r="V94" s="14"/>
      <c r="W94" s="14"/>
      <c r="X94" s="14"/>
      <c r="Y94" s="14"/>
      <c r="Z94" s="14"/>
      <c r="AA94" s="14"/>
      <c r="AB94" s="14"/>
      <c r="AC94" s="14"/>
      <c r="AD94" s="14"/>
      <c r="AE94" s="14"/>
      <c r="AT94" s="239" t="s">
        <v>154</v>
      </c>
      <c r="AU94" s="239" t="s">
        <v>82</v>
      </c>
      <c r="AV94" s="14" t="s">
        <v>82</v>
      </c>
      <c r="AW94" s="14" t="s">
        <v>33</v>
      </c>
      <c r="AX94" s="14" t="s">
        <v>80</v>
      </c>
      <c r="AY94" s="239" t="s">
        <v>144</v>
      </c>
    </row>
    <row r="95" s="2" customFormat="1" ht="16.5" customHeight="1">
      <c r="A95" s="39"/>
      <c r="B95" s="40"/>
      <c r="C95" s="251" t="s">
        <v>152</v>
      </c>
      <c r="D95" s="251" t="s">
        <v>182</v>
      </c>
      <c r="E95" s="252" t="s">
        <v>655</v>
      </c>
      <c r="F95" s="253" t="s">
        <v>656</v>
      </c>
      <c r="G95" s="254" t="s">
        <v>211</v>
      </c>
      <c r="H95" s="255">
        <v>39.950000000000003</v>
      </c>
      <c r="I95" s="256"/>
      <c r="J95" s="257">
        <f>ROUND(I95*H95,2)</f>
        <v>0</v>
      </c>
      <c r="K95" s="253" t="s">
        <v>151</v>
      </c>
      <c r="L95" s="258"/>
      <c r="M95" s="259" t="s">
        <v>19</v>
      </c>
      <c r="N95" s="260" t="s">
        <v>43</v>
      </c>
      <c r="O95" s="85"/>
      <c r="P95" s="214">
        <f>O95*H95</f>
        <v>0</v>
      </c>
      <c r="Q95" s="214">
        <v>1</v>
      </c>
      <c r="R95" s="214">
        <f>Q95*H95</f>
        <v>39.950000000000003</v>
      </c>
      <c r="S95" s="214">
        <v>0</v>
      </c>
      <c r="T95" s="215">
        <f>S95*H95</f>
        <v>0</v>
      </c>
      <c r="U95" s="39"/>
      <c r="V95" s="39"/>
      <c r="W95" s="39"/>
      <c r="X95" s="39"/>
      <c r="Y95" s="39"/>
      <c r="Z95" s="39"/>
      <c r="AA95" s="39"/>
      <c r="AB95" s="39"/>
      <c r="AC95" s="39"/>
      <c r="AD95" s="39"/>
      <c r="AE95" s="39"/>
      <c r="AR95" s="216" t="s">
        <v>185</v>
      </c>
      <c r="AT95" s="216" t="s">
        <v>182</v>
      </c>
      <c r="AU95" s="216" t="s">
        <v>82</v>
      </c>
      <c r="AY95" s="18" t="s">
        <v>144</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152</v>
      </c>
      <c r="BM95" s="216" t="s">
        <v>847</v>
      </c>
    </row>
    <row r="96" s="14" customFormat="1">
      <c r="A96" s="14"/>
      <c r="B96" s="229"/>
      <c r="C96" s="230"/>
      <c r="D96" s="220" t="s">
        <v>154</v>
      </c>
      <c r="E96" s="231" t="s">
        <v>19</v>
      </c>
      <c r="F96" s="232" t="s">
        <v>860</v>
      </c>
      <c r="G96" s="230"/>
      <c r="H96" s="233">
        <v>39.950000000000003</v>
      </c>
      <c r="I96" s="234"/>
      <c r="J96" s="230"/>
      <c r="K96" s="230"/>
      <c r="L96" s="235"/>
      <c r="M96" s="236"/>
      <c r="N96" s="237"/>
      <c r="O96" s="237"/>
      <c r="P96" s="237"/>
      <c r="Q96" s="237"/>
      <c r="R96" s="237"/>
      <c r="S96" s="237"/>
      <c r="T96" s="238"/>
      <c r="U96" s="14"/>
      <c r="V96" s="14"/>
      <c r="W96" s="14"/>
      <c r="X96" s="14"/>
      <c r="Y96" s="14"/>
      <c r="Z96" s="14"/>
      <c r="AA96" s="14"/>
      <c r="AB96" s="14"/>
      <c r="AC96" s="14"/>
      <c r="AD96" s="14"/>
      <c r="AE96" s="14"/>
      <c r="AT96" s="239" t="s">
        <v>154</v>
      </c>
      <c r="AU96" s="239" t="s">
        <v>82</v>
      </c>
      <c r="AV96" s="14" t="s">
        <v>82</v>
      </c>
      <c r="AW96" s="14" t="s">
        <v>33</v>
      </c>
      <c r="AX96" s="14" t="s">
        <v>72</v>
      </c>
      <c r="AY96" s="239" t="s">
        <v>144</v>
      </c>
    </row>
    <row r="97" s="15" customFormat="1">
      <c r="A97" s="15"/>
      <c r="B97" s="240"/>
      <c r="C97" s="241"/>
      <c r="D97" s="220" t="s">
        <v>154</v>
      </c>
      <c r="E97" s="242" t="s">
        <v>19</v>
      </c>
      <c r="F97" s="243" t="s">
        <v>162</v>
      </c>
      <c r="G97" s="241"/>
      <c r="H97" s="244">
        <v>39.950000000000003</v>
      </c>
      <c r="I97" s="245"/>
      <c r="J97" s="241"/>
      <c r="K97" s="241"/>
      <c r="L97" s="246"/>
      <c r="M97" s="247"/>
      <c r="N97" s="248"/>
      <c r="O97" s="248"/>
      <c r="P97" s="248"/>
      <c r="Q97" s="248"/>
      <c r="R97" s="248"/>
      <c r="S97" s="248"/>
      <c r="T97" s="249"/>
      <c r="U97" s="15"/>
      <c r="V97" s="15"/>
      <c r="W97" s="15"/>
      <c r="X97" s="15"/>
      <c r="Y97" s="15"/>
      <c r="Z97" s="15"/>
      <c r="AA97" s="15"/>
      <c r="AB97" s="15"/>
      <c r="AC97" s="15"/>
      <c r="AD97" s="15"/>
      <c r="AE97" s="15"/>
      <c r="AT97" s="250" t="s">
        <v>154</v>
      </c>
      <c r="AU97" s="250" t="s">
        <v>82</v>
      </c>
      <c r="AV97" s="15" t="s">
        <v>152</v>
      </c>
      <c r="AW97" s="15" t="s">
        <v>33</v>
      </c>
      <c r="AX97" s="15" t="s">
        <v>80</v>
      </c>
      <c r="AY97" s="250" t="s">
        <v>144</v>
      </c>
    </row>
    <row r="98" s="12" customFormat="1" ht="25.92" customHeight="1">
      <c r="A98" s="12"/>
      <c r="B98" s="189"/>
      <c r="C98" s="190"/>
      <c r="D98" s="191" t="s">
        <v>71</v>
      </c>
      <c r="E98" s="192" t="s">
        <v>428</v>
      </c>
      <c r="F98" s="192" t="s">
        <v>429</v>
      </c>
      <c r="G98" s="190"/>
      <c r="H98" s="190"/>
      <c r="I98" s="193"/>
      <c r="J98" s="194">
        <f>BK98</f>
        <v>0</v>
      </c>
      <c r="K98" s="190"/>
      <c r="L98" s="195"/>
      <c r="M98" s="196"/>
      <c r="N98" s="197"/>
      <c r="O98" s="197"/>
      <c r="P98" s="198">
        <f>SUM(P99:P105)</f>
        <v>0</v>
      </c>
      <c r="Q98" s="197"/>
      <c r="R98" s="198">
        <f>SUM(R99:R105)</f>
        <v>0</v>
      </c>
      <c r="S98" s="197"/>
      <c r="T98" s="199">
        <f>SUM(T99:T105)</f>
        <v>0</v>
      </c>
      <c r="U98" s="12"/>
      <c r="V98" s="12"/>
      <c r="W98" s="12"/>
      <c r="X98" s="12"/>
      <c r="Y98" s="12"/>
      <c r="Z98" s="12"/>
      <c r="AA98" s="12"/>
      <c r="AB98" s="12"/>
      <c r="AC98" s="12"/>
      <c r="AD98" s="12"/>
      <c r="AE98" s="12"/>
      <c r="AR98" s="200" t="s">
        <v>152</v>
      </c>
      <c r="AT98" s="201" t="s">
        <v>71</v>
      </c>
      <c r="AU98" s="201" t="s">
        <v>72</v>
      </c>
      <c r="AY98" s="200" t="s">
        <v>144</v>
      </c>
      <c r="BK98" s="202">
        <f>SUM(BK99:BK105)</f>
        <v>0</v>
      </c>
    </row>
    <row r="99" s="2" customFormat="1" ht="101.25" customHeight="1">
      <c r="A99" s="39"/>
      <c r="B99" s="40"/>
      <c r="C99" s="205" t="s">
        <v>145</v>
      </c>
      <c r="D99" s="205" t="s">
        <v>147</v>
      </c>
      <c r="E99" s="206" t="s">
        <v>603</v>
      </c>
      <c r="F99" s="207" t="s">
        <v>604</v>
      </c>
      <c r="G99" s="208" t="s">
        <v>211</v>
      </c>
      <c r="H99" s="209">
        <v>13.44</v>
      </c>
      <c r="I99" s="210"/>
      <c r="J99" s="211">
        <f>ROUND(I99*H99,2)</f>
        <v>0</v>
      </c>
      <c r="K99" s="207" t="s">
        <v>151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472</v>
      </c>
      <c r="AT99" s="216" t="s">
        <v>147</v>
      </c>
      <c r="AU99" s="216" t="s">
        <v>80</v>
      </c>
      <c r="AY99" s="18" t="s">
        <v>144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472</v>
      </c>
      <c r="BM99" s="216" t="s">
        <v>850</v>
      </c>
    </row>
    <row r="100" s="14" customFormat="1">
      <c r="A100" s="14"/>
      <c r="B100" s="229"/>
      <c r="C100" s="230"/>
      <c r="D100" s="220" t="s">
        <v>154</v>
      </c>
      <c r="E100" s="231" t="s">
        <v>19</v>
      </c>
      <c r="F100" s="232" t="s">
        <v>861</v>
      </c>
      <c r="G100" s="230"/>
      <c r="H100" s="233">
        <v>13.44</v>
      </c>
      <c r="I100" s="234"/>
      <c r="J100" s="230"/>
      <c r="K100" s="230"/>
      <c r="L100" s="235"/>
      <c r="M100" s="236"/>
      <c r="N100" s="237"/>
      <c r="O100" s="237"/>
      <c r="P100" s="237"/>
      <c r="Q100" s="237"/>
      <c r="R100" s="237"/>
      <c r="S100" s="237"/>
      <c r="T100" s="238"/>
      <c r="U100" s="14"/>
      <c r="V100" s="14"/>
      <c r="W100" s="14"/>
      <c r="X100" s="14"/>
      <c r="Y100" s="14"/>
      <c r="Z100" s="14"/>
      <c r="AA100" s="14"/>
      <c r="AB100" s="14"/>
      <c r="AC100" s="14"/>
      <c r="AD100" s="14"/>
      <c r="AE100" s="14"/>
      <c r="AT100" s="239" t="s">
        <v>154</v>
      </c>
      <c r="AU100" s="239" t="s">
        <v>80</v>
      </c>
      <c r="AV100" s="14" t="s">
        <v>82</v>
      </c>
      <c r="AW100" s="14" t="s">
        <v>33</v>
      </c>
      <c r="AX100" s="14" t="s">
        <v>80</v>
      </c>
      <c r="AY100" s="239" t="s">
        <v>144</v>
      </c>
    </row>
    <row r="101" s="2" customFormat="1" ht="101.25" customHeight="1">
      <c r="A101" s="39"/>
      <c r="B101" s="40"/>
      <c r="C101" s="205" t="s">
        <v>189</v>
      </c>
      <c r="D101" s="205" t="s">
        <v>147</v>
      </c>
      <c r="E101" s="206" t="s">
        <v>507</v>
      </c>
      <c r="F101" s="207" t="s">
        <v>508</v>
      </c>
      <c r="G101" s="208" t="s">
        <v>211</v>
      </c>
      <c r="H101" s="209">
        <v>39.950000000000003</v>
      </c>
      <c r="I101" s="210"/>
      <c r="J101" s="211">
        <f>ROUND(I101*H101,2)</f>
        <v>0</v>
      </c>
      <c r="K101" s="207" t="s">
        <v>151</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472</v>
      </c>
      <c r="AT101" s="216" t="s">
        <v>147</v>
      </c>
      <c r="AU101" s="216" t="s">
        <v>80</v>
      </c>
      <c r="AY101" s="18" t="s">
        <v>144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472</v>
      </c>
      <c r="BM101" s="216" t="s">
        <v>852</v>
      </c>
    </row>
    <row r="102" s="14" customFormat="1">
      <c r="A102" s="14"/>
      <c r="B102" s="229"/>
      <c r="C102" s="230"/>
      <c r="D102" s="220" t="s">
        <v>154</v>
      </c>
      <c r="E102" s="231" t="s">
        <v>19</v>
      </c>
      <c r="F102" s="232" t="s">
        <v>860</v>
      </c>
      <c r="G102" s="230"/>
      <c r="H102" s="233">
        <v>39.950000000000003</v>
      </c>
      <c r="I102" s="234"/>
      <c r="J102" s="230"/>
      <c r="K102" s="230"/>
      <c r="L102" s="235"/>
      <c r="M102" s="236"/>
      <c r="N102" s="237"/>
      <c r="O102" s="237"/>
      <c r="P102" s="237"/>
      <c r="Q102" s="237"/>
      <c r="R102" s="237"/>
      <c r="S102" s="237"/>
      <c r="T102" s="238"/>
      <c r="U102" s="14"/>
      <c r="V102" s="14"/>
      <c r="W102" s="14"/>
      <c r="X102" s="14"/>
      <c r="Y102" s="14"/>
      <c r="Z102" s="14"/>
      <c r="AA102" s="14"/>
      <c r="AB102" s="14"/>
      <c r="AC102" s="14"/>
      <c r="AD102" s="14"/>
      <c r="AE102" s="14"/>
      <c r="AT102" s="239" t="s">
        <v>154</v>
      </c>
      <c r="AU102" s="239" t="s">
        <v>80</v>
      </c>
      <c r="AV102" s="14" t="s">
        <v>82</v>
      </c>
      <c r="AW102" s="14" t="s">
        <v>33</v>
      </c>
      <c r="AX102" s="14" t="s">
        <v>72</v>
      </c>
      <c r="AY102" s="239" t="s">
        <v>144</v>
      </c>
    </row>
    <row r="103" s="15" customFormat="1">
      <c r="A103" s="15"/>
      <c r="B103" s="240"/>
      <c r="C103" s="241"/>
      <c r="D103" s="220" t="s">
        <v>154</v>
      </c>
      <c r="E103" s="242" t="s">
        <v>19</v>
      </c>
      <c r="F103" s="243" t="s">
        <v>162</v>
      </c>
      <c r="G103" s="241"/>
      <c r="H103" s="244">
        <v>39.950000000000003</v>
      </c>
      <c r="I103" s="245"/>
      <c r="J103" s="241"/>
      <c r="K103" s="241"/>
      <c r="L103" s="246"/>
      <c r="M103" s="247"/>
      <c r="N103" s="248"/>
      <c r="O103" s="248"/>
      <c r="P103" s="248"/>
      <c r="Q103" s="248"/>
      <c r="R103" s="248"/>
      <c r="S103" s="248"/>
      <c r="T103" s="249"/>
      <c r="U103" s="15"/>
      <c r="V103" s="15"/>
      <c r="W103" s="15"/>
      <c r="X103" s="15"/>
      <c r="Y103" s="15"/>
      <c r="Z103" s="15"/>
      <c r="AA103" s="15"/>
      <c r="AB103" s="15"/>
      <c r="AC103" s="15"/>
      <c r="AD103" s="15"/>
      <c r="AE103" s="15"/>
      <c r="AT103" s="250" t="s">
        <v>154</v>
      </c>
      <c r="AU103" s="250" t="s">
        <v>80</v>
      </c>
      <c r="AV103" s="15" t="s">
        <v>152</v>
      </c>
      <c r="AW103" s="15" t="s">
        <v>33</v>
      </c>
      <c r="AX103" s="15" t="s">
        <v>80</v>
      </c>
      <c r="AY103" s="250" t="s">
        <v>144</v>
      </c>
    </row>
    <row r="104" s="2" customFormat="1" ht="100.5" customHeight="1">
      <c r="A104" s="39"/>
      <c r="B104" s="40"/>
      <c r="C104" s="205" t="s">
        <v>194</v>
      </c>
      <c r="D104" s="205" t="s">
        <v>147</v>
      </c>
      <c r="E104" s="206" t="s">
        <v>560</v>
      </c>
      <c r="F104" s="207" t="s">
        <v>561</v>
      </c>
      <c r="G104" s="208" t="s">
        <v>211</v>
      </c>
      <c r="H104" s="209">
        <v>13.44</v>
      </c>
      <c r="I104" s="210"/>
      <c r="J104" s="211">
        <f>ROUND(I104*H104,2)</f>
        <v>0</v>
      </c>
      <c r="K104" s="207" t="s">
        <v>151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472</v>
      </c>
      <c r="AT104" s="216" t="s">
        <v>147</v>
      </c>
      <c r="AU104" s="216" t="s">
        <v>80</v>
      </c>
      <c r="AY104" s="18" t="s">
        <v>144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472</v>
      </c>
      <c r="BM104" s="216" t="s">
        <v>853</v>
      </c>
    </row>
    <row r="105" s="14" customFormat="1">
      <c r="A105" s="14"/>
      <c r="B105" s="229"/>
      <c r="C105" s="230"/>
      <c r="D105" s="220" t="s">
        <v>154</v>
      </c>
      <c r="E105" s="231" t="s">
        <v>19</v>
      </c>
      <c r="F105" s="232" t="s">
        <v>862</v>
      </c>
      <c r="G105" s="230"/>
      <c r="H105" s="233">
        <v>13.44</v>
      </c>
      <c r="I105" s="234"/>
      <c r="J105" s="230"/>
      <c r="K105" s="230"/>
      <c r="L105" s="235"/>
      <c r="M105" s="270"/>
      <c r="N105" s="271"/>
      <c r="O105" s="271"/>
      <c r="P105" s="271"/>
      <c r="Q105" s="271"/>
      <c r="R105" s="271"/>
      <c r="S105" s="271"/>
      <c r="T105" s="272"/>
      <c r="U105" s="14"/>
      <c r="V105" s="14"/>
      <c r="W105" s="14"/>
      <c r="X105" s="14"/>
      <c r="Y105" s="14"/>
      <c r="Z105" s="14"/>
      <c r="AA105" s="14"/>
      <c r="AB105" s="14"/>
      <c r="AC105" s="14"/>
      <c r="AD105" s="14"/>
      <c r="AE105" s="14"/>
      <c r="AT105" s="239" t="s">
        <v>154</v>
      </c>
      <c r="AU105" s="239" t="s">
        <v>80</v>
      </c>
      <c r="AV105" s="14" t="s">
        <v>82</v>
      </c>
      <c r="AW105" s="14" t="s">
        <v>33</v>
      </c>
      <c r="AX105" s="14" t="s">
        <v>80</v>
      </c>
      <c r="AY105" s="239" t="s">
        <v>144</v>
      </c>
    </row>
    <row r="106" s="2" customFormat="1" ht="6.96" customHeight="1">
      <c r="A106" s="39"/>
      <c r="B106" s="60"/>
      <c r="C106" s="61"/>
      <c r="D106" s="61"/>
      <c r="E106" s="61"/>
      <c r="F106" s="61"/>
      <c r="G106" s="61"/>
      <c r="H106" s="61"/>
      <c r="I106" s="61"/>
      <c r="J106" s="61"/>
      <c r="K106" s="61"/>
      <c r="L106" s="45"/>
      <c r="M106" s="39"/>
      <c r="O106" s="39"/>
      <c r="P106" s="39"/>
      <c r="Q106" s="39"/>
      <c r="R106" s="39"/>
      <c r="S106" s="39"/>
      <c r="T106" s="39"/>
      <c r="U106" s="39"/>
      <c r="V106" s="39"/>
      <c r="W106" s="39"/>
      <c r="X106" s="39"/>
      <c r="Y106" s="39"/>
      <c r="Z106" s="39"/>
      <c r="AA106" s="39"/>
      <c r="AB106" s="39"/>
      <c r="AC106" s="39"/>
      <c r="AD106" s="39"/>
      <c r="AE106" s="39"/>
    </row>
  </sheetData>
  <sheetProtection sheet="1" autoFilter="0" formatColumns="0" formatRows="0" objects="1" scenarios="1" spinCount="100000" saltValue="aQxyTCXCGPFzrKx0LVq/CPN7zXJjhVVL4DhrmkOjgVd/vKWQYzatD7EP8VtR+vIwhEKhDY5TPl9E53ROg9RBGg==" hashValue="yWoQUMHAHsTJKSdBeqYP82A7qsm/ak1v2wOO2lkT9AhT0nZFAQ1r4I7pXI4NJVkkNtMmigooisih5gn2xCZq0g==" algorithmName="SHA-512" password="CC35"/>
  <autoFilter ref="C82:K10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863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ROUND((SUM(BE89:BE163)),  2)</f>
        <v>0</v>
      </c>
      <c r="G33" s="39"/>
      <c r="H33" s="39"/>
      <c r="I33" s="149">
        <v>0.20999999999999999</v>
      </c>
      <c r="J33" s="148">
        <f>ROUND(((SUM(BE89:BE163))*I33),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ROUND((SUM(BF89:BF163)),  2)</f>
        <v>0</v>
      </c>
      <c r="G34" s="39"/>
      <c r="H34" s="39"/>
      <c r="I34" s="149">
        <v>0.14999999999999999</v>
      </c>
      <c r="J34" s="148">
        <f>ROUND(((SUM(BF89:BF163))*I34),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ROUND((SUM(BG89:BG163)),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ROUND((SUM(BH89:BH163)),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ROUND((SUM(BI89:BI163)),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08 - Oprava propustku v km 22,201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834</v>
      </c>
      <c r="E61" s="175"/>
      <c r="F61" s="175"/>
      <c r="G61" s="175"/>
      <c r="H61" s="175"/>
      <c r="I61" s="175"/>
      <c r="J61" s="176">
        <f>J91</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624</v>
      </c>
      <c r="E62" s="175"/>
      <c r="F62" s="175"/>
      <c r="G62" s="175"/>
      <c r="H62" s="175"/>
      <c r="I62" s="175"/>
      <c r="J62" s="176">
        <f>J122</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864</v>
      </c>
      <c r="E63" s="175"/>
      <c r="F63" s="175"/>
      <c r="G63" s="175"/>
      <c r="H63" s="175"/>
      <c r="I63" s="175"/>
      <c r="J63" s="176">
        <f>J129</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865</v>
      </c>
      <c r="E64" s="175"/>
      <c r="F64" s="175"/>
      <c r="G64" s="175"/>
      <c r="H64" s="175"/>
      <c r="I64" s="175"/>
      <c r="J64" s="176">
        <f>J133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866</v>
      </c>
      <c r="E65" s="175"/>
      <c r="F65" s="175"/>
      <c r="G65" s="175"/>
      <c r="H65" s="175"/>
      <c r="I65" s="175"/>
      <c r="J65" s="176">
        <f>J146</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867</v>
      </c>
      <c r="E66" s="175"/>
      <c r="F66" s="175"/>
      <c r="G66" s="175"/>
      <c r="H66" s="175"/>
      <c r="I66" s="175"/>
      <c r="J66" s="176">
        <f>J154</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868</v>
      </c>
      <c r="E67" s="169"/>
      <c r="F67" s="169"/>
      <c r="G67" s="169"/>
      <c r="H67" s="169"/>
      <c r="I67" s="169"/>
      <c r="J67" s="170">
        <f>J156</f>
        <v>0</v>
      </c>
      <c r="K67" s="167"/>
      <c r="L67" s="171"/>
      <c r="S67" s="9"/>
      <c r="T67" s="9"/>
      <c r="U67" s="9"/>
      <c r="V67" s="9"/>
      <c r="W67" s="9"/>
      <c r="X67" s="9"/>
      <c r="Y67" s="9"/>
      <c r="Z67" s="9"/>
      <c r="AA67" s="9"/>
      <c r="AB67" s="9"/>
      <c r="AC67" s="9"/>
      <c r="AD67" s="9"/>
      <c r="AE67" s="9"/>
    </row>
    <row r="68" s="10" customFormat="1" ht="19.92" customHeight="1">
      <c r="A68" s="10"/>
      <c r="B68" s="172"/>
      <c r="C68" s="173"/>
      <c r="D68" s="174" t="s">
        <v>869</v>
      </c>
      <c r="E68" s="175"/>
      <c r="F68" s="175"/>
      <c r="G68" s="175"/>
      <c r="H68" s="175"/>
      <c r="I68" s="175"/>
      <c r="J68" s="176">
        <f>J157</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128</v>
      </c>
      <c r="E69" s="169"/>
      <c r="F69" s="169"/>
      <c r="G69" s="169"/>
      <c r="H69" s="169"/>
      <c r="I69" s="169"/>
      <c r="J69" s="170">
        <f>J161</f>
        <v>0</v>
      </c>
      <c r="K69" s="167"/>
      <c r="L69" s="171"/>
      <c r="S69" s="9"/>
      <c r="T69" s="9"/>
      <c r="U69" s="9"/>
      <c r="V69" s="9"/>
      <c r="W69" s="9"/>
      <c r="X69" s="9"/>
      <c r="Y69" s="9"/>
      <c r="Z69" s="9"/>
      <c r="AA69" s="9"/>
      <c r="AB69" s="9"/>
      <c r="AC69" s="9"/>
      <c r="AD69" s="9"/>
      <c r="AE69" s="9"/>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129</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Oprava trati v úseku Hněvčeves - Hořice</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120</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08 - Oprava propustku v km 22,201</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TÚ Hněvčeves - Hořice</v>
      </c>
      <c r="G83" s="41"/>
      <c r="H83" s="41"/>
      <c r="I83" s="33" t="s">
        <v>23</v>
      </c>
      <c r="J83" s="73" t="str">
        <f>IF(J12="","",J12)</f>
        <v>3. 3. 2023</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Správa železnic, s.o.</v>
      </c>
      <c r="G85" s="41"/>
      <c r="H85" s="41"/>
      <c r="I85" s="33" t="s">
        <v>31</v>
      </c>
      <c r="J85" s="37" t="str">
        <f>E21</f>
        <v>bez PD</v>
      </c>
      <c r="K85" s="41"/>
      <c r="L85" s="135"/>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33" t="s">
        <v>34</v>
      </c>
      <c r="J86" s="37" t="str">
        <f>E24</f>
        <v>ST Hradec Králové</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130</v>
      </c>
      <c r="D88" s="181" t="s">
        <v>57</v>
      </c>
      <c r="E88" s="181" t="s">
        <v>53</v>
      </c>
      <c r="F88" s="181" t="s">
        <v>54</v>
      </c>
      <c r="G88" s="181" t="s">
        <v>131</v>
      </c>
      <c r="H88" s="181" t="s">
        <v>132</v>
      </c>
      <c r="I88" s="181" t="s">
        <v>133</v>
      </c>
      <c r="J88" s="181" t="s">
        <v>124</v>
      </c>
      <c r="K88" s="182" t="s">
        <v>134</v>
      </c>
      <c r="L88" s="183"/>
      <c r="M88" s="93" t="s">
        <v>19</v>
      </c>
      <c r="N88" s="94" t="s">
        <v>42</v>
      </c>
      <c r="O88" s="94" t="s">
        <v>135</v>
      </c>
      <c r="P88" s="94" t="s">
        <v>136</v>
      </c>
      <c r="Q88" s="94" t="s">
        <v>137</v>
      </c>
      <c r="R88" s="94" t="s">
        <v>138</v>
      </c>
      <c r="S88" s="94" t="s">
        <v>139</v>
      </c>
      <c r="T88" s="95" t="s">
        <v>140</v>
      </c>
      <c r="U88" s="178"/>
      <c r="V88" s="178"/>
      <c r="W88" s="178"/>
      <c r="X88" s="178"/>
      <c r="Y88" s="178"/>
      <c r="Z88" s="178"/>
      <c r="AA88" s="178"/>
      <c r="AB88" s="178"/>
      <c r="AC88" s="178"/>
      <c r="AD88" s="178"/>
      <c r="AE88" s="178"/>
    </row>
    <row r="89" s="2" customFormat="1" ht="22.8" customHeight="1">
      <c r="A89" s="39"/>
      <c r="B89" s="40"/>
      <c r="C89" s="100" t="s">
        <v>141</v>
      </c>
      <c r="D89" s="41"/>
      <c r="E89" s="41"/>
      <c r="F89" s="41"/>
      <c r="G89" s="41"/>
      <c r="H89" s="41"/>
      <c r="I89" s="41"/>
      <c r="J89" s="184">
        <f>BK89</f>
        <v>0</v>
      </c>
      <c r="K89" s="41"/>
      <c r="L89" s="45"/>
      <c r="M89" s="96"/>
      <c r="N89" s="185"/>
      <c r="O89" s="97"/>
      <c r="P89" s="186">
        <f>P90+P156+P161</f>
        <v>0</v>
      </c>
      <c r="Q89" s="97"/>
      <c r="R89" s="186">
        <f>R90+R156+R161</f>
        <v>0</v>
      </c>
      <c r="S89" s="97"/>
      <c r="T89" s="187">
        <f>T90+T156+T161</f>
        <v>0</v>
      </c>
      <c r="U89" s="39"/>
      <c r="V89" s="39"/>
      <c r="W89" s="39"/>
      <c r="X89" s="39"/>
      <c r="Y89" s="39"/>
      <c r="Z89" s="39"/>
      <c r="AA89" s="39"/>
      <c r="AB89" s="39"/>
      <c r="AC89" s="39"/>
      <c r="AD89" s="39"/>
      <c r="AE89" s="39"/>
      <c r="AT89" s="18" t="s">
        <v>71</v>
      </c>
      <c r="AU89" s="18" t="s">
        <v>125</v>
      </c>
      <c r="BK89" s="188">
        <f>BK90+BK156+BK161</f>
        <v>0</v>
      </c>
    </row>
    <row r="90" s="12" customFormat="1" ht="25.92" customHeight="1">
      <c r="A90" s="12"/>
      <c r="B90" s="189"/>
      <c r="C90" s="190"/>
      <c r="D90" s="191" t="s">
        <v>71</v>
      </c>
      <c r="E90" s="192" t="s">
        <v>142</v>
      </c>
      <c r="F90" s="192" t="s">
        <v>143</v>
      </c>
      <c r="G90" s="190"/>
      <c r="H90" s="190"/>
      <c r="I90" s="193"/>
      <c r="J90" s="194">
        <f>BK90</f>
        <v>0</v>
      </c>
      <c r="K90" s="190"/>
      <c r="L90" s="195"/>
      <c r="M90" s="196"/>
      <c r="N90" s="197"/>
      <c r="O90" s="197"/>
      <c r="P90" s="198">
        <f>P91+P122+P129+P133+P146+P154</f>
        <v>0</v>
      </c>
      <c r="Q90" s="197"/>
      <c r="R90" s="198">
        <f>R91+R122+R129+R133+R146+R154</f>
        <v>0</v>
      </c>
      <c r="S90" s="197"/>
      <c r="T90" s="199">
        <f>T91+T122+T129+T133+T146+T154</f>
        <v>0</v>
      </c>
      <c r="U90" s="12"/>
      <c r="V90" s="12"/>
      <c r="W90" s="12"/>
      <c r="X90" s="12"/>
      <c r="Y90" s="12"/>
      <c r="Z90" s="12"/>
      <c r="AA90" s="12"/>
      <c r="AB90" s="12"/>
      <c r="AC90" s="12"/>
      <c r="AD90" s="12"/>
      <c r="AE90" s="12"/>
      <c r="AR90" s="200" t="s">
        <v>80</v>
      </c>
      <c r="AT90" s="201" t="s">
        <v>71</v>
      </c>
      <c r="AU90" s="201" t="s">
        <v>72</v>
      </c>
      <c r="AY90" s="200" t="s">
        <v>144</v>
      </c>
      <c r="BK90" s="202">
        <f>BK91+BK122+BK129+BK133+BK146+BK154</f>
        <v>0</v>
      </c>
    </row>
    <row r="91" s="12" customFormat="1" ht="22.8" customHeight="1">
      <c r="A91" s="12"/>
      <c r="B91" s="189"/>
      <c r="C91" s="190"/>
      <c r="D91" s="191" t="s">
        <v>71</v>
      </c>
      <c r="E91" s="203" t="s">
        <v>80</v>
      </c>
      <c r="F91" s="203" t="s">
        <v>839</v>
      </c>
      <c r="G91" s="190"/>
      <c r="H91" s="190"/>
      <c r="I91" s="193"/>
      <c r="J91" s="204">
        <f>BK91</f>
        <v>0</v>
      </c>
      <c r="K91" s="190"/>
      <c r="L91" s="195"/>
      <c r="M91" s="196"/>
      <c r="N91" s="197"/>
      <c r="O91" s="197"/>
      <c r="P91" s="198">
        <f>SUM(P92:P121)</f>
        <v>0</v>
      </c>
      <c r="Q91" s="197"/>
      <c r="R91" s="198">
        <f>SUM(R92:R121)</f>
        <v>0</v>
      </c>
      <c r="S91" s="197"/>
      <c r="T91" s="199">
        <f>SUM(T92:T121)</f>
        <v>0</v>
      </c>
      <c r="U91" s="12"/>
      <c r="V91" s="12"/>
      <c r="W91" s="12"/>
      <c r="X91" s="12"/>
      <c r="Y91" s="12"/>
      <c r="Z91" s="12"/>
      <c r="AA91" s="12"/>
      <c r="AB91" s="12"/>
      <c r="AC91" s="12"/>
      <c r="AD91" s="12"/>
      <c r="AE91" s="12"/>
      <c r="AR91" s="200" t="s">
        <v>80</v>
      </c>
      <c r="AT91" s="201" t="s">
        <v>71</v>
      </c>
      <c r="AU91" s="201" t="s">
        <v>80</v>
      </c>
      <c r="AY91" s="200" t="s">
        <v>144</v>
      </c>
      <c r="BK91" s="202">
        <f>SUM(BK92:BK121)</f>
        <v>0</v>
      </c>
    </row>
    <row r="92" s="2" customFormat="1" ht="37.8" customHeight="1">
      <c r="A92" s="39"/>
      <c r="B92" s="40"/>
      <c r="C92" s="205" t="s">
        <v>80</v>
      </c>
      <c r="D92" s="205" t="s">
        <v>147</v>
      </c>
      <c r="E92" s="206" t="s">
        <v>870</v>
      </c>
      <c r="F92" s="207" t="s">
        <v>871</v>
      </c>
      <c r="G92" s="208" t="s">
        <v>165</v>
      </c>
      <c r="H92" s="209">
        <v>11.26</v>
      </c>
      <c r="I92" s="210"/>
      <c r="J92" s="211">
        <f>ROUND(I92*H92,2)</f>
        <v>0</v>
      </c>
      <c r="K92" s="207" t="s">
        <v>19</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152</v>
      </c>
      <c r="AT92" s="216" t="s">
        <v>147</v>
      </c>
      <c r="AU92" s="216" t="s">
        <v>82</v>
      </c>
      <c r="AY92" s="18" t="s">
        <v>144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152</v>
      </c>
      <c r="BM92" s="216" t="s">
        <v>82</v>
      </c>
    </row>
    <row r="93" s="14" customFormat="1">
      <c r="A93" s="14"/>
      <c r="B93" s="229"/>
      <c r="C93" s="230"/>
      <c r="D93" s="220" t="s">
        <v>154</v>
      </c>
      <c r="E93" s="231" t="s">
        <v>19</v>
      </c>
      <c r="F93" s="232" t="s">
        <v>872</v>
      </c>
      <c r="G93" s="230"/>
      <c r="H93" s="233">
        <v>4.5</v>
      </c>
      <c r="I93" s="234"/>
      <c r="J93" s="230"/>
      <c r="K93" s="230"/>
      <c r="L93" s="235"/>
      <c r="M93" s="236"/>
      <c r="N93" s="237"/>
      <c r="O93" s="237"/>
      <c r="P93" s="237"/>
      <c r="Q93" s="237"/>
      <c r="R93" s="237"/>
      <c r="S93" s="237"/>
      <c r="T93" s="238"/>
      <c r="U93" s="14"/>
      <c r="V93" s="14"/>
      <c r="W93" s="14"/>
      <c r="X93" s="14"/>
      <c r="Y93" s="14"/>
      <c r="Z93" s="14"/>
      <c r="AA93" s="14"/>
      <c r="AB93" s="14"/>
      <c r="AC93" s="14"/>
      <c r="AD93" s="14"/>
      <c r="AE93" s="14"/>
      <c r="AT93" s="239" t="s">
        <v>154</v>
      </c>
      <c r="AU93" s="239" t="s">
        <v>82</v>
      </c>
      <c r="AV93" s="14" t="s">
        <v>82</v>
      </c>
      <c r="AW93" s="14" t="s">
        <v>33</v>
      </c>
      <c r="AX93" s="14" t="s">
        <v>72</v>
      </c>
      <c r="AY93" s="239" t="s">
        <v>144</v>
      </c>
    </row>
    <row r="94" s="14" customFormat="1">
      <c r="A94" s="14"/>
      <c r="B94" s="229"/>
      <c r="C94" s="230"/>
      <c r="D94" s="220" t="s">
        <v>154</v>
      </c>
      <c r="E94" s="231" t="s">
        <v>19</v>
      </c>
      <c r="F94" s="232" t="s">
        <v>873</v>
      </c>
      <c r="G94" s="230"/>
      <c r="H94" s="233">
        <v>5.7599999999999998</v>
      </c>
      <c r="I94" s="234"/>
      <c r="J94" s="230"/>
      <c r="K94" s="230"/>
      <c r="L94" s="235"/>
      <c r="M94" s="236"/>
      <c r="N94" s="237"/>
      <c r="O94" s="237"/>
      <c r="P94" s="237"/>
      <c r="Q94" s="237"/>
      <c r="R94" s="237"/>
      <c r="S94" s="237"/>
      <c r="T94" s="238"/>
      <c r="U94" s="14"/>
      <c r="V94" s="14"/>
      <c r="W94" s="14"/>
      <c r="X94" s="14"/>
      <c r="Y94" s="14"/>
      <c r="Z94" s="14"/>
      <c r="AA94" s="14"/>
      <c r="AB94" s="14"/>
      <c r="AC94" s="14"/>
      <c r="AD94" s="14"/>
      <c r="AE94" s="14"/>
      <c r="AT94" s="239" t="s">
        <v>154</v>
      </c>
      <c r="AU94" s="239" t="s">
        <v>82</v>
      </c>
      <c r="AV94" s="14" t="s">
        <v>82</v>
      </c>
      <c r="AW94" s="14" t="s">
        <v>33</v>
      </c>
      <c r="AX94" s="14" t="s">
        <v>72</v>
      </c>
      <c r="AY94" s="239" t="s">
        <v>144</v>
      </c>
    </row>
    <row r="95" s="14" customFormat="1">
      <c r="A95" s="14"/>
      <c r="B95" s="229"/>
      <c r="C95" s="230"/>
      <c r="D95" s="220" t="s">
        <v>154</v>
      </c>
      <c r="E95" s="231" t="s">
        <v>19</v>
      </c>
      <c r="F95" s="232" t="s">
        <v>874</v>
      </c>
      <c r="G95" s="230"/>
      <c r="H95" s="233">
        <v>1</v>
      </c>
      <c r="I95" s="234"/>
      <c r="J95" s="230"/>
      <c r="K95" s="230"/>
      <c r="L95" s="235"/>
      <c r="M95" s="236"/>
      <c r="N95" s="237"/>
      <c r="O95" s="237"/>
      <c r="P95" s="237"/>
      <c r="Q95" s="237"/>
      <c r="R95" s="237"/>
      <c r="S95" s="237"/>
      <c r="T95" s="238"/>
      <c r="U95" s="14"/>
      <c r="V95" s="14"/>
      <c r="W95" s="14"/>
      <c r="X95" s="14"/>
      <c r="Y95" s="14"/>
      <c r="Z95" s="14"/>
      <c r="AA95" s="14"/>
      <c r="AB95" s="14"/>
      <c r="AC95" s="14"/>
      <c r="AD95" s="14"/>
      <c r="AE95" s="14"/>
      <c r="AT95" s="239" t="s">
        <v>154</v>
      </c>
      <c r="AU95" s="239" t="s">
        <v>82</v>
      </c>
      <c r="AV95" s="14" t="s">
        <v>82</v>
      </c>
      <c r="AW95" s="14" t="s">
        <v>33</v>
      </c>
      <c r="AX95" s="14" t="s">
        <v>72</v>
      </c>
      <c r="AY95" s="239" t="s">
        <v>144</v>
      </c>
    </row>
    <row r="96" s="15" customFormat="1">
      <c r="A96" s="15"/>
      <c r="B96" s="240"/>
      <c r="C96" s="241"/>
      <c r="D96" s="220" t="s">
        <v>154</v>
      </c>
      <c r="E96" s="242" t="s">
        <v>19</v>
      </c>
      <c r="F96" s="243" t="s">
        <v>162</v>
      </c>
      <c r="G96" s="241"/>
      <c r="H96" s="244">
        <v>11.26</v>
      </c>
      <c r="I96" s="245"/>
      <c r="J96" s="241"/>
      <c r="K96" s="241"/>
      <c r="L96" s="246"/>
      <c r="M96" s="247"/>
      <c r="N96" s="248"/>
      <c r="O96" s="248"/>
      <c r="P96" s="248"/>
      <c r="Q96" s="248"/>
      <c r="R96" s="248"/>
      <c r="S96" s="248"/>
      <c r="T96" s="249"/>
      <c r="U96" s="15"/>
      <c r="V96" s="15"/>
      <c r="W96" s="15"/>
      <c r="X96" s="15"/>
      <c r="Y96" s="15"/>
      <c r="Z96" s="15"/>
      <c r="AA96" s="15"/>
      <c r="AB96" s="15"/>
      <c r="AC96" s="15"/>
      <c r="AD96" s="15"/>
      <c r="AE96" s="15"/>
      <c r="AT96" s="250" t="s">
        <v>154</v>
      </c>
      <c r="AU96" s="250" t="s">
        <v>82</v>
      </c>
      <c r="AV96" s="15" t="s">
        <v>152</v>
      </c>
      <c r="AW96" s="15" t="s">
        <v>33</v>
      </c>
      <c r="AX96" s="15" t="s">
        <v>80</v>
      </c>
      <c r="AY96" s="250" t="s">
        <v>144</v>
      </c>
    </row>
    <row r="97" s="2" customFormat="1" ht="37.8" customHeight="1">
      <c r="A97" s="39"/>
      <c r="B97" s="40"/>
      <c r="C97" s="205" t="s">
        <v>82</v>
      </c>
      <c r="D97" s="205" t="s">
        <v>147</v>
      </c>
      <c r="E97" s="206" t="s">
        <v>875</v>
      </c>
      <c r="F97" s="207" t="s">
        <v>876</v>
      </c>
      <c r="G97" s="208" t="s">
        <v>165</v>
      </c>
      <c r="H97" s="209">
        <v>11.26</v>
      </c>
      <c r="I97" s="210"/>
      <c r="J97" s="211">
        <f>ROUND(I97*H97,2)</f>
        <v>0</v>
      </c>
      <c r="K97" s="207" t="s">
        <v>19</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152</v>
      </c>
      <c r="AT97" s="216" t="s">
        <v>147</v>
      </c>
      <c r="AU97" s="216" t="s">
        <v>82</v>
      </c>
      <c r="AY97" s="18" t="s">
        <v>144</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152</v>
      </c>
      <c r="BM97" s="216" t="s">
        <v>152</v>
      </c>
    </row>
    <row r="98" s="2" customFormat="1" ht="33" customHeight="1">
      <c r="A98" s="39"/>
      <c r="B98" s="40"/>
      <c r="C98" s="205" t="s">
        <v>170</v>
      </c>
      <c r="D98" s="205" t="s">
        <v>147</v>
      </c>
      <c r="E98" s="206" t="s">
        <v>877</v>
      </c>
      <c r="F98" s="207" t="s">
        <v>878</v>
      </c>
      <c r="G98" s="208" t="s">
        <v>165</v>
      </c>
      <c r="H98" s="209">
        <v>11.26</v>
      </c>
      <c r="I98" s="210"/>
      <c r="J98" s="211">
        <f>ROUND(I98*H98,2)</f>
        <v>0</v>
      </c>
      <c r="K98" s="207" t="s">
        <v>19</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152</v>
      </c>
      <c r="AT98" s="216" t="s">
        <v>147</v>
      </c>
      <c r="AU98" s="216" t="s">
        <v>82</v>
      </c>
      <c r="AY98" s="18" t="s">
        <v>144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152</v>
      </c>
      <c r="BM98" s="216" t="s">
        <v>189</v>
      </c>
    </row>
    <row r="99" s="2" customFormat="1" ht="37.8" customHeight="1">
      <c r="A99" s="39"/>
      <c r="B99" s="40"/>
      <c r="C99" s="205" t="s">
        <v>152</v>
      </c>
      <c r="D99" s="205" t="s">
        <v>147</v>
      </c>
      <c r="E99" s="206" t="s">
        <v>879</v>
      </c>
      <c r="F99" s="207" t="s">
        <v>880</v>
      </c>
      <c r="G99" s="208" t="s">
        <v>165</v>
      </c>
      <c r="H99" s="209">
        <v>11.26</v>
      </c>
      <c r="I99" s="210"/>
      <c r="J99" s="211">
        <f>ROUND(I99*H99,2)</f>
        <v>0</v>
      </c>
      <c r="K99" s="207" t="s">
        <v>19</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82</v>
      </c>
      <c r="AY99" s="18" t="s">
        <v>144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152</v>
      </c>
      <c r="BM99" s="216" t="s">
        <v>185</v>
      </c>
    </row>
    <row r="100" s="2" customFormat="1" ht="24.15" customHeight="1">
      <c r="A100" s="39"/>
      <c r="B100" s="40"/>
      <c r="C100" s="205" t="s">
        <v>145</v>
      </c>
      <c r="D100" s="205" t="s">
        <v>147</v>
      </c>
      <c r="E100" s="206" t="s">
        <v>881</v>
      </c>
      <c r="F100" s="207" t="s">
        <v>882</v>
      </c>
      <c r="G100" s="208" t="s">
        <v>165</v>
      </c>
      <c r="H100" s="209">
        <v>11.26</v>
      </c>
      <c r="I100" s="210"/>
      <c r="J100" s="211">
        <f>ROUND(I100*H100,2)</f>
        <v>0</v>
      </c>
      <c r="K100" s="207" t="s">
        <v>19</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152</v>
      </c>
      <c r="AT100" s="216" t="s">
        <v>147</v>
      </c>
      <c r="AU100" s="216" t="s">
        <v>82</v>
      </c>
      <c r="AY100" s="18" t="s">
        <v>144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152</v>
      </c>
      <c r="BM100" s="216" t="s">
        <v>220</v>
      </c>
    </row>
    <row r="101" s="2" customFormat="1" ht="24.15" customHeight="1">
      <c r="A101" s="39"/>
      <c r="B101" s="40"/>
      <c r="C101" s="205" t="s">
        <v>189</v>
      </c>
      <c r="D101" s="205" t="s">
        <v>147</v>
      </c>
      <c r="E101" s="206" t="s">
        <v>883</v>
      </c>
      <c r="F101" s="207" t="s">
        <v>884</v>
      </c>
      <c r="G101" s="208" t="s">
        <v>165</v>
      </c>
      <c r="H101" s="209">
        <v>11.26</v>
      </c>
      <c r="I101" s="210"/>
      <c r="J101" s="211">
        <f>ROUND(I101*H101,2)</f>
        <v>0</v>
      </c>
      <c r="K101" s="207" t="s">
        <v>19</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152</v>
      </c>
      <c r="AT101" s="216" t="s">
        <v>147</v>
      </c>
      <c r="AU101" s="216" t="s">
        <v>82</v>
      </c>
      <c r="AY101" s="18" t="s">
        <v>144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152</v>
      </c>
      <c r="BM101" s="216" t="s">
        <v>237</v>
      </c>
    </row>
    <row r="102" s="2" customFormat="1" ht="24.15" customHeight="1">
      <c r="A102" s="39"/>
      <c r="B102" s="40"/>
      <c r="C102" s="205" t="s">
        <v>194</v>
      </c>
      <c r="D102" s="205" t="s">
        <v>147</v>
      </c>
      <c r="E102" s="206" t="s">
        <v>885</v>
      </c>
      <c r="F102" s="207" t="s">
        <v>886</v>
      </c>
      <c r="G102" s="208" t="s">
        <v>165</v>
      </c>
      <c r="H102" s="209">
        <v>6.75</v>
      </c>
      <c r="I102" s="210"/>
      <c r="J102" s="211">
        <f>ROUND(I102*H102,2)</f>
        <v>0</v>
      </c>
      <c r="K102" s="207" t="s">
        <v>19</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82</v>
      </c>
      <c r="AY102" s="18" t="s">
        <v>144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152</v>
      </c>
      <c r="BM102" s="216" t="s">
        <v>254</v>
      </c>
    </row>
    <row r="103" s="14" customFormat="1">
      <c r="A103" s="14"/>
      <c r="B103" s="229"/>
      <c r="C103" s="230"/>
      <c r="D103" s="220" t="s">
        <v>154</v>
      </c>
      <c r="E103" s="231" t="s">
        <v>19</v>
      </c>
      <c r="F103" s="232" t="s">
        <v>887</v>
      </c>
      <c r="G103" s="230"/>
      <c r="H103" s="233">
        <v>6.75</v>
      </c>
      <c r="I103" s="234"/>
      <c r="J103" s="230"/>
      <c r="K103" s="230"/>
      <c r="L103" s="235"/>
      <c r="M103" s="236"/>
      <c r="N103" s="237"/>
      <c r="O103" s="237"/>
      <c r="P103" s="237"/>
      <c r="Q103" s="237"/>
      <c r="R103" s="237"/>
      <c r="S103" s="237"/>
      <c r="T103" s="238"/>
      <c r="U103" s="14"/>
      <c r="V103" s="14"/>
      <c r="W103" s="14"/>
      <c r="X103" s="14"/>
      <c r="Y103" s="14"/>
      <c r="Z103" s="14"/>
      <c r="AA103" s="14"/>
      <c r="AB103" s="14"/>
      <c r="AC103" s="14"/>
      <c r="AD103" s="14"/>
      <c r="AE103" s="14"/>
      <c r="AT103" s="239" t="s">
        <v>154</v>
      </c>
      <c r="AU103" s="239" t="s">
        <v>82</v>
      </c>
      <c r="AV103" s="14" t="s">
        <v>82</v>
      </c>
      <c r="AW103" s="14" t="s">
        <v>33</v>
      </c>
      <c r="AX103" s="14" t="s">
        <v>72</v>
      </c>
      <c r="AY103" s="239" t="s">
        <v>144</v>
      </c>
    </row>
    <row r="104" s="15" customFormat="1">
      <c r="A104" s="15"/>
      <c r="B104" s="240"/>
      <c r="C104" s="241"/>
      <c r="D104" s="220" t="s">
        <v>154</v>
      </c>
      <c r="E104" s="242" t="s">
        <v>19</v>
      </c>
      <c r="F104" s="243" t="s">
        <v>162</v>
      </c>
      <c r="G104" s="241"/>
      <c r="H104" s="244">
        <v>6.75</v>
      </c>
      <c r="I104" s="245"/>
      <c r="J104" s="241"/>
      <c r="K104" s="241"/>
      <c r="L104" s="246"/>
      <c r="M104" s="247"/>
      <c r="N104" s="248"/>
      <c r="O104" s="248"/>
      <c r="P104" s="248"/>
      <c r="Q104" s="248"/>
      <c r="R104" s="248"/>
      <c r="S104" s="248"/>
      <c r="T104" s="249"/>
      <c r="U104" s="15"/>
      <c r="V104" s="15"/>
      <c r="W104" s="15"/>
      <c r="X104" s="15"/>
      <c r="Y104" s="15"/>
      <c r="Z104" s="15"/>
      <c r="AA104" s="15"/>
      <c r="AB104" s="15"/>
      <c r="AC104" s="15"/>
      <c r="AD104" s="15"/>
      <c r="AE104" s="15"/>
      <c r="AT104" s="250" t="s">
        <v>154</v>
      </c>
      <c r="AU104" s="250" t="s">
        <v>82</v>
      </c>
      <c r="AV104" s="15" t="s">
        <v>152</v>
      </c>
      <c r="AW104" s="15" t="s">
        <v>33</v>
      </c>
      <c r="AX104" s="15" t="s">
        <v>80</v>
      </c>
      <c r="AY104" s="250" t="s">
        <v>144</v>
      </c>
    </row>
    <row r="105" s="2" customFormat="1" ht="16.5" customHeight="1">
      <c r="A105" s="39"/>
      <c r="B105" s="40"/>
      <c r="C105" s="251" t="s">
        <v>185</v>
      </c>
      <c r="D105" s="251" t="s">
        <v>182</v>
      </c>
      <c r="E105" s="252" t="s">
        <v>888</v>
      </c>
      <c r="F105" s="253" t="s">
        <v>889</v>
      </c>
      <c r="G105" s="254" t="s">
        <v>211</v>
      </c>
      <c r="H105" s="255">
        <v>13.5</v>
      </c>
      <c r="I105" s="256"/>
      <c r="J105" s="257">
        <f>ROUND(I105*H105,2)</f>
        <v>0</v>
      </c>
      <c r="K105" s="253" t="s">
        <v>19</v>
      </c>
      <c r="L105" s="258"/>
      <c r="M105" s="259" t="s">
        <v>19</v>
      </c>
      <c r="N105" s="260"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185</v>
      </c>
      <c r="AT105" s="216" t="s">
        <v>182</v>
      </c>
      <c r="AU105" s="216" t="s">
        <v>82</v>
      </c>
      <c r="AY105" s="18" t="s">
        <v>144</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152</v>
      </c>
      <c r="BM105" s="216" t="s">
        <v>264</v>
      </c>
    </row>
    <row r="106" s="14" customFormat="1">
      <c r="A106" s="14"/>
      <c r="B106" s="229"/>
      <c r="C106" s="230"/>
      <c r="D106" s="220" t="s">
        <v>154</v>
      </c>
      <c r="E106" s="231" t="s">
        <v>19</v>
      </c>
      <c r="F106" s="232" t="s">
        <v>890</v>
      </c>
      <c r="G106" s="230"/>
      <c r="H106" s="233">
        <v>13.5</v>
      </c>
      <c r="I106" s="234"/>
      <c r="J106" s="230"/>
      <c r="K106" s="230"/>
      <c r="L106" s="235"/>
      <c r="M106" s="236"/>
      <c r="N106" s="237"/>
      <c r="O106" s="237"/>
      <c r="P106" s="237"/>
      <c r="Q106" s="237"/>
      <c r="R106" s="237"/>
      <c r="S106" s="237"/>
      <c r="T106" s="238"/>
      <c r="U106" s="14"/>
      <c r="V106" s="14"/>
      <c r="W106" s="14"/>
      <c r="X106" s="14"/>
      <c r="Y106" s="14"/>
      <c r="Z106" s="14"/>
      <c r="AA106" s="14"/>
      <c r="AB106" s="14"/>
      <c r="AC106" s="14"/>
      <c r="AD106" s="14"/>
      <c r="AE106" s="14"/>
      <c r="AT106" s="239" t="s">
        <v>154</v>
      </c>
      <c r="AU106" s="239" t="s">
        <v>82</v>
      </c>
      <c r="AV106" s="14" t="s">
        <v>82</v>
      </c>
      <c r="AW106" s="14" t="s">
        <v>33</v>
      </c>
      <c r="AX106" s="14" t="s">
        <v>72</v>
      </c>
      <c r="AY106" s="239" t="s">
        <v>144</v>
      </c>
    </row>
    <row r="107" s="15" customFormat="1">
      <c r="A107" s="15"/>
      <c r="B107" s="240"/>
      <c r="C107" s="241"/>
      <c r="D107" s="220" t="s">
        <v>154</v>
      </c>
      <c r="E107" s="242" t="s">
        <v>19</v>
      </c>
      <c r="F107" s="243" t="s">
        <v>162</v>
      </c>
      <c r="G107" s="241"/>
      <c r="H107" s="244">
        <v>13.5</v>
      </c>
      <c r="I107" s="245"/>
      <c r="J107" s="241"/>
      <c r="K107" s="241"/>
      <c r="L107" s="246"/>
      <c r="M107" s="247"/>
      <c r="N107" s="248"/>
      <c r="O107" s="248"/>
      <c r="P107" s="248"/>
      <c r="Q107" s="248"/>
      <c r="R107" s="248"/>
      <c r="S107" s="248"/>
      <c r="T107" s="249"/>
      <c r="U107" s="15"/>
      <c r="V107" s="15"/>
      <c r="W107" s="15"/>
      <c r="X107" s="15"/>
      <c r="Y107" s="15"/>
      <c r="Z107" s="15"/>
      <c r="AA107" s="15"/>
      <c r="AB107" s="15"/>
      <c r="AC107" s="15"/>
      <c r="AD107" s="15"/>
      <c r="AE107" s="15"/>
      <c r="AT107" s="250" t="s">
        <v>154</v>
      </c>
      <c r="AU107" s="250" t="s">
        <v>82</v>
      </c>
      <c r="AV107" s="15" t="s">
        <v>152</v>
      </c>
      <c r="AW107" s="15" t="s">
        <v>33</v>
      </c>
      <c r="AX107" s="15" t="s">
        <v>80</v>
      </c>
      <c r="AY107" s="250" t="s">
        <v>144</v>
      </c>
    </row>
    <row r="108" s="2" customFormat="1" ht="33" customHeight="1">
      <c r="A108" s="39"/>
      <c r="B108" s="40"/>
      <c r="C108" s="205" t="s">
        <v>208</v>
      </c>
      <c r="D108" s="205" t="s">
        <v>147</v>
      </c>
      <c r="E108" s="206" t="s">
        <v>891</v>
      </c>
      <c r="F108" s="207" t="s">
        <v>892</v>
      </c>
      <c r="G108" s="208" t="s">
        <v>165</v>
      </c>
      <c r="H108" s="209">
        <v>9.4199999999999999</v>
      </c>
      <c r="I108" s="210"/>
      <c r="J108" s="211">
        <f>ROUND(I108*H108,2)</f>
        <v>0</v>
      </c>
      <c r="K108" s="207" t="s">
        <v>19</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152</v>
      </c>
      <c r="AT108" s="216" t="s">
        <v>147</v>
      </c>
      <c r="AU108" s="216" t="s">
        <v>82</v>
      </c>
      <c r="AY108" s="18" t="s">
        <v>144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152</v>
      </c>
      <c r="BM108" s="216" t="s">
        <v>273</v>
      </c>
    </row>
    <row r="109" s="14" customFormat="1">
      <c r="A109" s="14"/>
      <c r="B109" s="229"/>
      <c r="C109" s="230"/>
      <c r="D109" s="220" t="s">
        <v>154</v>
      </c>
      <c r="E109" s="231" t="s">
        <v>19</v>
      </c>
      <c r="F109" s="232" t="s">
        <v>893</v>
      </c>
      <c r="G109" s="230"/>
      <c r="H109" s="233">
        <v>9.4199999999999999</v>
      </c>
      <c r="I109" s="234"/>
      <c r="J109" s="230"/>
      <c r="K109" s="230"/>
      <c r="L109" s="235"/>
      <c r="M109" s="236"/>
      <c r="N109" s="237"/>
      <c r="O109" s="237"/>
      <c r="P109" s="237"/>
      <c r="Q109" s="237"/>
      <c r="R109" s="237"/>
      <c r="S109" s="237"/>
      <c r="T109" s="238"/>
      <c r="U109" s="14"/>
      <c r="V109" s="14"/>
      <c r="W109" s="14"/>
      <c r="X109" s="14"/>
      <c r="Y109" s="14"/>
      <c r="Z109" s="14"/>
      <c r="AA109" s="14"/>
      <c r="AB109" s="14"/>
      <c r="AC109" s="14"/>
      <c r="AD109" s="14"/>
      <c r="AE109" s="14"/>
      <c r="AT109" s="239" t="s">
        <v>154</v>
      </c>
      <c r="AU109" s="239" t="s">
        <v>82</v>
      </c>
      <c r="AV109" s="14" t="s">
        <v>82</v>
      </c>
      <c r="AW109" s="14" t="s">
        <v>33</v>
      </c>
      <c r="AX109" s="14" t="s">
        <v>72</v>
      </c>
      <c r="AY109" s="239" t="s">
        <v>144</v>
      </c>
    </row>
    <row r="110" s="15" customFormat="1">
      <c r="A110" s="15"/>
      <c r="B110" s="240"/>
      <c r="C110" s="241"/>
      <c r="D110" s="220" t="s">
        <v>154</v>
      </c>
      <c r="E110" s="242" t="s">
        <v>19</v>
      </c>
      <c r="F110" s="243" t="s">
        <v>162</v>
      </c>
      <c r="G110" s="241"/>
      <c r="H110" s="244">
        <v>9.4199999999999999</v>
      </c>
      <c r="I110" s="245"/>
      <c r="J110" s="241"/>
      <c r="K110" s="241"/>
      <c r="L110" s="246"/>
      <c r="M110" s="247"/>
      <c r="N110" s="248"/>
      <c r="O110" s="248"/>
      <c r="P110" s="248"/>
      <c r="Q110" s="248"/>
      <c r="R110" s="248"/>
      <c r="S110" s="248"/>
      <c r="T110" s="249"/>
      <c r="U110" s="15"/>
      <c r="V110" s="15"/>
      <c r="W110" s="15"/>
      <c r="X110" s="15"/>
      <c r="Y110" s="15"/>
      <c r="Z110" s="15"/>
      <c r="AA110" s="15"/>
      <c r="AB110" s="15"/>
      <c r="AC110" s="15"/>
      <c r="AD110" s="15"/>
      <c r="AE110" s="15"/>
      <c r="AT110" s="250" t="s">
        <v>154</v>
      </c>
      <c r="AU110" s="250" t="s">
        <v>82</v>
      </c>
      <c r="AV110" s="15" t="s">
        <v>152</v>
      </c>
      <c r="AW110" s="15" t="s">
        <v>33</v>
      </c>
      <c r="AX110" s="15" t="s">
        <v>80</v>
      </c>
      <c r="AY110" s="250" t="s">
        <v>144</v>
      </c>
    </row>
    <row r="111" s="2" customFormat="1" ht="16.5" customHeight="1">
      <c r="A111" s="39"/>
      <c r="B111" s="40"/>
      <c r="C111" s="251" t="s">
        <v>220</v>
      </c>
      <c r="D111" s="251" t="s">
        <v>182</v>
      </c>
      <c r="E111" s="252" t="s">
        <v>894</v>
      </c>
      <c r="F111" s="253" t="s">
        <v>895</v>
      </c>
      <c r="G111" s="254" t="s">
        <v>211</v>
      </c>
      <c r="H111" s="255">
        <v>18.84</v>
      </c>
      <c r="I111" s="256"/>
      <c r="J111" s="257">
        <f>ROUND(I111*H111,2)</f>
        <v>0</v>
      </c>
      <c r="K111" s="253" t="s">
        <v>19</v>
      </c>
      <c r="L111" s="258"/>
      <c r="M111" s="259" t="s">
        <v>19</v>
      </c>
      <c r="N111" s="260"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185</v>
      </c>
      <c r="AT111" s="216" t="s">
        <v>182</v>
      </c>
      <c r="AU111" s="216" t="s">
        <v>82</v>
      </c>
      <c r="AY111" s="18" t="s">
        <v>144</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152</v>
      </c>
      <c r="BM111" s="216" t="s">
        <v>283</v>
      </c>
    </row>
    <row r="112" s="14" customFormat="1">
      <c r="A112" s="14"/>
      <c r="B112" s="229"/>
      <c r="C112" s="230"/>
      <c r="D112" s="220" t="s">
        <v>154</v>
      </c>
      <c r="E112" s="231" t="s">
        <v>19</v>
      </c>
      <c r="F112" s="232" t="s">
        <v>896</v>
      </c>
      <c r="G112" s="230"/>
      <c r="H112" s="233">
        <v>18.84</v>
      </c>
      <c r="I112" s="234"/>
      <c r="J112" s="230"/>
      <c r="K112" s="230"/>
      <c r="L112" s="235"/>
      <c r="M112" s="236"/>
      <c r="N112" s="237"/>
      <c r="O112" s="237"/>
      <c r="P112" s="237"/>
      <c r="Q112" s="237"/>
      <c r="R112" s="237"/>
      <c r="S112" s="237"/>
      <c r="T112" s="238"/>
      <c r="U112" s="14"/>
      <c r="V112" s="14"/>
      <c r="W112" s="14"/>
      <c r="X112" s="14"/>
      <c r="Y112" s="14"/>
      <c r="Z112" s="14"/>
      <c r="AA112" s="14"/>
      <c r="AB112" s="14"/>
      <c r="AC112" s="14"/>
      <c r="AD112" s="14"/>
      <c r="AE112" s="14"/>
      <c r="AT112" s="239" t="s">
        <v>154</v>
      </c>
      <c r="AU112" s="239" t="s">
        <v>82</v>
      </c>
      <c r="AV112" s="14" t="s">
        <v>82</v>
      </c>
      <c r="AW112" s="14" t="s">
        <v>33</v>
      </c>
      <c r="AX112" s="14" t="s">
        <v>72</v>
      </c>
      <c r="AY112" s="239" t="s">
        <v>144</v>
      </c>
    </row>
    <row r="113" s="15" customFormat="1">
      <c r="A113" s="15"/>
      <c r="B113" s="240"/>
      <c r="C113" s="241"/>
      <c r="D113" s="220" t="s">
        <v>154</v>
      </c>
      <c r="E113" s="242" t="s">
        <v>19</v>
      </c>
      <c r="F113" s="243" t="s">
        <v>162</v>
      </c>
      <c r="G113" s="241"/>
      <c r="H113" s="244">
        <v>18.84</v>
      </c>
      <c r="I113" s="245"/>
      <c r="J113" s="241"/>
      <c r="K113" s="241"/>
      <c r="L113" s="246"/>
      <c r="M113" s="247"/>
      <c r="N113" s="248"/>
      <c r="O113" s="248"/>
      <c r="P113" s="248"/>
      <c r="Q113" s="248"/>
      <c r="R113" s="248"/>
      <c r="S113" s="248"/>
      <c r="T113" s="249"/>
      <c r="U113" s="15"/>
      <c r="V113" s="15"/>
      <c r="W113" s="15"/>
      <c r="X113" s="15"/>
      <c r="Y113" s="15"/>
      <c r="Z113" s="15"/>
      <c r="AA113" s="15"/>
      <c r="AB113" s="15"/>
      <c r="AC113" s="15"/>
      <c r="AD113" s="15"/>
      <c r="AE113" s="15"/>
      <c r="AT113" s="250" t="s">
        <v>154</v>
      </c>
      <c r="AU113" s="250" t="s">
        <v>82</v>
      </c>
      <c r="AV113" s="15" t="s">
        <v>152</v>
      </c>
      <c r="AW113" s="15" t="s">
        <v>33</v>
      </c>
      <c r="AX113" s="15" t="s">
        <v>80</v>
      </c>
      <c r="AY113" s="250" t="s">
        <v>144</v>
      </c>
    </row>
    <row r="114" s="2" customFormat="1" ht="16.5" customHeight="1">
      <c r="A114" s="39"/>
      <c r="B114" s="40"/>
      <c r="C114" s="205" t="s">
        <v>230</v>
      </c>
      <c r="D114" s="205" t="s">
        <v>147</v>
      </c>
      <c r="E114" s="206" t="s">
        <v>897</v>
      </c>
      <c r="F114" s="207" t="s">
        <v>898</v>
      </c>
      <c r="G114" s="208" t="s">
        <v>150</v>
      </c>
      <c r="H114" s="209">
        <v>100</v>
      </c>
      <c r="I114" s="210"/>
      <c r="J114" s="211">
        <f>ROUND(I114*H114,2)</f>
        <v>0</v>
      </c>
      <c r="K114" s="207" t="s">
        <v>19</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82</v>
      </c>
      <c r="AY114" s="18" t="s">
        <v>144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152</v>
      </c>
      <c r="BM114" s="216" t="s">
        <v>291</v>
      </c>
    </row>
    <row r="115" s="2" customFormat="1" ht="24.15" customHeight="1">
      <c r="A115" s="39"/>
      <c r="B115" s="40"/>
      <c r="C115" s="205" t="s">
        <v>237</v>
      </c>
      <c r="D115" s="205" t="s">
        <v>147</v>
      </c>
      <c r="E115" s="206" t="s">
        <v>899</v>
      </c>
      <c r="F115" s="207" t="s">
        <v>900</v>
      </c>
      <c r="G115" s="208" t="s">
        <v>150</v>
      </c>
      <c r="H115" s="209">
        <v>5.6299999999999999</v>
      </c>
      <c r="I115" s="210"/>
      <c r="J115" s="211">
        <f>ROUND(I115*H115,2)</f>
        <v>0</v>
      </c>
      <c r="K115" s="207" t="s">
        <v>19</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152</v>
      </c>
      <c r="AT115" s="216" t="s">
        <v>147</v>
      </c>
      <c r="AU115" s="216" t="s">
        <v>82</v>
      </c>
      <c r="AY115" s="18" t="s">
        <v>144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152</v>
      </c>
      <c r="BM115" s="216" t="s">
        <v>301</v>
      </c>
    </row>
    <row r="116" s="14" customFormat="1">
      <c r="A116" s="14"/>
      <c r="B116" s="229"/>
      <c r="C116" s="230"/>
      <c r="D116" s="220" t="s">
        <v>154</v>
      </c>
      <c r="E116" s="231" t="s">
        <v>19</v>
      </c>
      <c r="F116" s="232" t="s">
        <v>901</v>
      </c>
      <c r="G116" s="230"/>
      <c r="H116" s="233">
        <v>5.6299999999999999</v>
      </c>
      <c r="I116" s="234"/>
      <c r="J116" s="230"/>
      <c r="K116" s="230"/>
      <c r="L116" s="235"/>
      <c r="M116" s="236"/>
      <c r="N116" s="237"/>
      <c r="O116" s="237"/>
      <c r="P116" s="237"/>
      <c r="Q116" s="237"/>
      <c r="R116" s="237"/>
      <c r="S116" s="237"/>
      <c r="T116" s="238"/>
      <c r="U116" s="14"/>
      <c r="V116" s="14"/>
      <c r="W116" s="14"/>
      <c r="X116" s="14"/>
      <c r="Y116" s="14"/>
      <c r="Z116" s="14"/>
      <c r="AA116" s="14"/>
      <c r="AB116" s="14"/>
      <c r="AC116" s="14"/>
      <c r="AD116" s="14"/>
      <c r="AE116" s="14"/>
      <c r="AT116" s="239" t="s">
        <v>154</v>
      </c>
      <c r="AU116" s="239" t="s">
        <v>82</v>
      </c>
      <c r="AV116" s="14" t="s">
        <v>82</v>
      </c>
      <c r="AW116" s="14" t="s">
        <v>33</v>
      </c>
      <c r="AX116" s="14" t="s">
        <v>72</v>
      </c>
      <c r="AY116" s="239" t="s">
        <v>144</v>
      </c>
    </row>
    <row r="117" s="15" customFormat="1">
      <c r="A117" s="15"/>
      <c r="B117" s="240"/>
      <c r="C117" s="241"/>
      <c r="D117" s="220" t="s">
        <v>154</v>
      </c>
      <c r="E117" s="242" t="s">
        <v>19</v>
      </c>
      <c r="F117" s="243" t="s">
        <v>162</v>
      </c>
      <c r="G117" s="241"/>
      <c r="H117" s="244">
        <v>5.6299999999999999</v>
      </c>
      <c r="I117" s="245"/>
      <c r="J117" s="241"/>
      <c r="K117" s="241"/>
      <c r="L117" s="246"/>
      <c r="M117" s="247"/>
      <c r="N117" s="248"/>
      <c r="O117" s="248"/>
      <c r="P117" s="248"/>
      <c r="Q117" s="248"/>
      <c r="R117" s="248"/>
      <c r="S117" s="248"/>
      <c r="T117" s="249"/>
      <c r="U117" s="15"/>
      <c r="V117" s="15"/>
      <c r="W117" s="15"/>
      <c r="X117" s="15"/>
      <c r="Y117" s="15"/>
      <c r="Z117" s="15"/>
      <c r="AA117" s="15"/>
      <c r="AB117" s="15"/>
      <c r="AC117" s="15"/>
      <c r="AD117" s="15"/>
      <c r="AE117" s="15"/>
      <c r="AT117" s="250" t="s">
        <v>154</v>
      </c>
      <c r="AU117" s="250" t="s">
        <v>82</v>
      </c>
      <c r="AV117" s="15" t="s">
        <v>152</v>
      </c>
      <c r="AW117" s="15" t="s">
        <v>33</v>
      </c>
      <c r="AX117" s="15" t="s">
        <v>80</v>
      </c>
      <c r="AY117" s="250" t="s">
        <v>144</v>
      </c>
    </row>
    <row r="118" s="2" customFormat="1" ht="24.15" customHeight="1">
      <c r="A118" s="39"/>
      <c r="B118" s="40"/>
      <c r="C118" s="205" t="s">
        <v>244</v>
      </c>
      <c r="D118" s="205" t="s">
        <v>147</v>
      </c>
      <c r="E118" s="206" t="s">
        <v>902</v>
      </c>
      <c r="F118" s="207" t="s">
        <v>903</v>
      </c>
      <c r="G118" s="208" t="s">
        <v>165</v>
      </c>
      <c r="H118" s="209">
        <v>1.6399999999999999</v>
      </c>
      <c r="I118" s="210"/>
      <c r="J118" s="211">
        <f>ROUND(I118*H118,2)</f>
        <v>0</v>
      </c>
      <c r="K118" s="207" t="s">
        <v>19</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152</v>
      </c>
      <c r="AT118" s="216" t="s">
        <v>147</v>
      </c>
      <c r="AU118" s="216" t="s">
        <v>82</v>
      </c>
      <c r="AY118" s="18" t="s">
        <v>144</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152</v>
      </c>
      <c r="BM118" s="216" t="s">
        <v>310</v>
      </c>
    </row>
    <row r="119" s="14" customFormat="1">
      <c r="A119" s="14"/>
      <c r="B119" s="229"/>
      <c r="C119" s="230"/>
      <c r="D119" s="220" t="s">
        <v>154</v>
      </c>
      <c r="E119" s="231" t="s">
        <v>19</v>
      </c>
      <c r="F119" s="232" t="s">
        <v>904</v>
      </c>
      <c r="G119" s="230"/>
      <c r="H119" s="233">
        <v>1.44</v>
      </c>
      <c r="I119" s="234"/>
      <c r="J119" s="230"/>
      <c r="K119" s="230"/>
      <c r="L119" s="235"/>
      <c r="M119" s="236"/>
      <c r="N119" s="237"/>
      <c r="O119" s="237"/>
      <c r="P119" s="237"/>
      <c r="Q119" s="237"/>
      <c r="R119" s="237"/>
      <c r="S119" s="237"/>
      <c r="T119" s="238"/>
      <c r="U119" s="14"/>
      <c r="V119" s="14"/>
      <c r="W119" s="14"/>
      <c r="X119" s="14"/>
      <c r="Y119" s="14"/>
      <c r="Z119" s="14"/>
      <c r="AA119" s="14"/>
      <c r="AB119" s="14"/>
      <c r="AC119" s="14"/>
      <c r="AD119" s="14"/>
      <c r="AE119" s="14"/>
      <c r="AT119" s="239" t="s">
        <v>154</v>
      </c>
      <c r="AU119" s="239" t="s">
        <v>82</v>
      </c>
      <c r="AV119" s="14" t="s">
        <v>82</v>
      </c>
      <c r="AW119" s="14" t="s">
        <v>33</v>
      </c>
      <c r="AX119" s="14" t="s">
        <v>72</v>
      </c>
      <c r="AY119" s="239" t="s">
        <v>144</v>
      </c>
    </row>
    <row r="120" s="14" customFormat="1">
      <c r="A120" s="14"/>
      <c r="B120" s="229"/>
      <c r="C120" s="230"/>
      <c r="D120" s="220" t="s">
        <v>154</v>
      </c>
      <c r="E120" s="231" t="s">
        <v>19</v>
      </c>
      <c r="F120" s="232" t="s">
        <v>905</v>
      </c>
      <c r="G120" s="230"/>
      <c r="H120" s="233">
        <v>0.20000000000000001</v>
      </c>
      <c r="I120" s="234"/>
      <c r="J120" s="230"/>
      <c r="K120" s="230"/>
      <c r="L120" s="235"/>
      <c r="M120" s="236"/>
      <c r="N120" s="237"/>
      <c r="O120" s="237"/>
      <c r="P120" s="237"/>
      <c r="Q120" s="237"/>
      <c r="R120" s="237"/>
      <c r="S120" s="237"/>
      <c r="T120" s="238"/>
      <c r="U120" s="14"/>
      <c r="V120" s="14"/>
      <c r="W120" s="14"/>
      <c r="X120" s="14"/>
      <c r="Y120" s="14"/>
      <c r="Z120" s="14"/>
      <c r="AA120" s="14"/>
      <c r="AB120" s="14"/>
      <c r="AC120" s="14"/>
      <c r="AD120" s="14"/>
      <c r="AE120" s="14"/>
      <c r="AT120" s="239" t="s">
        <v>154</v>
      </c>
      <c r="AU120" s="239" t="s">
        <v>82</v>
      </c>
      <c r="AV120" s="14" t="s">
        <v>82</v>
      </c>
      <c r="AW120" s="14" t="s">
        <v>33</v>
      </c>
      <c r="AX120" s="14" t="s">
        <v>72</v>
      </c>
      <c r="AY120" s="239" t="s">
        <v>144</v>
      </c>
    </row>
    <row r="121" s="15" customFormat="1">
      <c r="A121" s="15"/>
      <c r="B121" s="240"/>
      <c r="C121" s="241"/>
      <c r="D121" s="220" t="s">
        <v>154</v>
      </c>
      <c r="E121" s="242" t="s">
        <v>19</v>
      </c>
      <c r="F121" s="243" t="s">
        <v>162</v>
      </c>
      <c r="G121" s="241"/>
      <c r="H121" s="244">
        <v>1.6399999999999999</v>
      </c>
      <c r="I121" s="245"/>
      <c r="J121" s="241"/>
      <c r="K121" s="241"/>
      <c r="L121" s="246"/>
      <c r="M121" s="247"/>
      <c r="N121" s="248"/>
      <c r="O121" s="248"/>
      <c r="P121" s="248"/>
      <c r="Q121" s="248"/>
      <c r="R121" s="248"/>
      <c r="S121" s="248"/>
      <c r="T121" s="249"/>
      <c r="U121" s="15"/>
      <c r="V121" s="15"/>
      <c r="W121" s="15"/>
      <c r="X121" s="15"/>
      <c r="Y121" s="15"/>
      <c r="Z121" s="15"/>
      <c r="AA121" s="15"/>
      <c r="AB121" s="15"/>
      <c r="AC121" s="15"/>
      <c r="AD121" s="15"/>
      <c r="AE121" s="15"/>
      <c r="AT121" s="250" t="s">
        <v>154</v>
      </c>
      <c r="AU121" s="250" t="s">
        <v>82</v>
      </c>
      <c r="AV121" s="15" t="s">
        <v>152</v>
      </c>
      <c r="AW121" s="15" t="s">
        <v>33</v>
      </c>
      <c r="AX121" s="15" t="s">
        <v>80</v>
      </c>
      <c r="AY121" s="250" t="s">
        <v>144</v>
      </c>
    </row>
    <row r="122" s="12" customFormat="1" ht="22.8" customHeight="1">
      <c r="A122" s="12"/>
      <c r="B122" s="189"/>
      <c r="C122" s="190"/>
      <c r="D122" s="191" t="s">
        <v>71</v>
      </c>
      <c r="E122" s="203" t="s">
        <v>152</v>
      </c>
      <c r="F122" s="203" t="s">
        <v>625</v>
      </c>
      <c r="G122" s="190"/>
      <c r="H122" s="190"/>
      <c r="I122" s="193"/>
      <c r="J122" s="204">
        <f>BK122</f>
        <v>0</v>
      </c>
      <c r="K122" s="190"/>
      <c r="L122" s="195"/>
      <c r="M122" s="196"/>
      <c r="N122" s="197"/>
      <c r="O122" s="197"/>
      <c r="P122" s="198">
        <f>SUM(P123:P128)</f>
        <v>0</v>
      </c>
      <c r="Q122" s="197"/>
      <c r="R122" s="198">
        <f>SUM(R123:R128)</f>
        <v>0</v>
      </c>
      <c r="S122" s="197"/>
      <c r="T122" s="199">
        <f>SUM(T123:T128)</f>
        <v>0</v>
      </c>
      <c r="U122" s="12"/>
      <c r="V122" s="12"/>
      <c r="W122" s="12"/>
      <c r="X122" s="12"/>
      <c r="Y122" s="12"/>
      <c r="Z122" s="12"/>
      <c r="AA122" s="12"/>
      <c r="AB122" s="12"/>
      <c r="AC122" s="12"/>
      <c r="AD122" s="12"/>
      <c r="AE122" s="12"/>
      <c r="AR122" s="200" t="s">
        <v>80</v>
      </c>
      <c r="AT122" s="201" t="s">
        <v>71</v>
      </c>
      <c r="AU122" s="201" t="s">
        <v>80</v>
      </c>
      <c r="AY122" s="200" t="s">
        <v>144</v>
      </c>
      <c r="BK122" s="202">
        <f>SUM(BK123:BK128)</f>
        <v>0</v>
      </c>
    </row>
    <row r="123" s="2" customFormat="1" ht="33" customHeight="1">
      <c r="A123" s="39"/>
      <c r="B123" s="40"/>
      <c r="C123" s="205" t="s">
        <v>254</v>
      </c>
      <c r="D123" s="205" t="s">
        <v>147</v>
      </c>
      <c r="E123" s="206" t="s">
        <v>906</v>
      </c>
      <c r="F123" s="207" t="s">
        <v>907</v>
      </c>
      <c r="G123" s="208" t="s">
        <v>150</v>
      </c>
      <c r="H123" s="209">
        <v>10.19</v>
      </c>
      <c r="I123" s="210"/>
      <c r="J123" s="211">
        <f>ROUND(I123*H123,2)</f>
        <v>0</v>
      </c>
      <c r="K123" s="207" t="s">
        <v>19</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152</v>
      </c>
      <c r="AT123" s="216" t="s">
        <v>147</v>
      </c>
      <c r="AU123" s="216" t="s">
        <v>82</v>
      </c>
      <c r="AY123" s="18" t="s">
        <v>144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152</v>
      </c>
      <c r="BM123" s="216" t="s">
        <v>326</v>
      </c>
    </row>
    <row r="124" s="2" customFormat="1" ht="33" customHeight="1">
      <c r="A124" s="39"/>
      <c r="B124" s="40"/>
      <c r="C124" s="205" t="s">
        <v>8</v>
      </c>
      <c r="D124" s="205" t="s">
        <v>147</v>
      </c>
      <c r="E124" s="206" t="s">
        <v>908</v>
      </c>
      <c r="F124" s="207" t="s">
        <v>909</v>
      </c>
      <c r="G124" s="208" t="s">
        <v>150</v>
      </c>
      <c r="H124" s="209">
        <v>10.19</v>
      </c>
      <c r="I124" s="210"/>
      <c r="J124" s="211">
        <f>ROUND(I124*H124,2)</f>
        <v>0</v>
      </c>
      <c r="K124" s="207" t="s">
        <v>19</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152</v>
      </c>
      <c r="AT124" s="216" t="s">
        <v>147</v>
      </c>
      <c r="AU124" s="216" t="s">
        <v>82</v>
      </c>
      <c r="AY124" s="18" t="s">
        <v>144</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152</v>
      </c>
      <c r="BM124" s="216" t="s">
        <v>336</v>
      </c>
    </row>
    <row r="125" s="14" customFormat="1">
      <c r="A125" s="14"/>
      <c r="B125" s="229"/>
      <c r="C125" s="230"/>
      <c r="D125" s="220" t="s">
        <v>154</v>
      </c>
      <c r="E125" s="231" t="s">
        <v>19</v>
      </c>
      <c r="F125" s="232" t="s">
        <v>910</v>
      </c>
      <c r="G125" s="230"/>
      <c r="H125" s="233">
        <v>6.25</v>
      </c>
      <c r="I125" s="234"/>
      <c r="J125" s="230"/>
      <c r="K125" s="230"/>
      <c r="L125" s="235"/>
      <c r="M125" s="236"/>
      <c r="N125" s="237"/>
      <c r="O125" s="237"/>
      <c r="P125" s="237"/>
      <c r="Q125" s="237"/>
      <c r="R125" s="237"/>
      <c r="S125" s="237"/>
      <c r="T125" s="238"/>
      <c r="U125" s="14"/>
      <c r="V125" s="14"/>
      <c r="W125" s="14"/>
      <c r="X125" s="14"/>
      <c r="Y125" s="14"/>
      <c r="Z125" s="14"/>
      <c r="AA125" s="14"/>
      <c r="AB125" s="14"/>
      <c r="AC125" s="14"/>
      <c r="AD125" s="14"/>
      <c r="AE125" s="14"/>
      <c r="AT125" s="239" t="s">
        <v>154</v>
      </c>
      <c r="AU125" s="239" t="s">
        <v>82</v>
      </c>
      <c r="AV125" s="14" t="s">
        <v>82</v>
      </c>
      <c r="AW125" s="14" t="s">
        <v>33</v>
      </c>
      <c r="AX125" s="14" t="s">
        <v>72</v>
      </c>
      <c r="AY125" s="239" t="s">
        <v>144</v>
      </c>
    </row>
    <row r="126" s="14" customFormat="1">
      <c r="A126" s="14"/>
      <c r="B126" s="229"/>
      <c r="C126" s="230"/>
      <c r="D126" s="220" t="s">
        <v>154</v>
      </c>
      <c r="E126" s="231" t="s">
        <v>19</v>
      </c>
      <c r="F126" s="232" t="s">
        <v>911</v>
      </c>
      <c r="G126" s="230"/>
      <c r="H126" s="233">
        <v>0.80000000000000004</v>
      </c>
      <c r="I126" s="234"/>
      <c r="J126" s="230"/>
      <c r="K126" s="230"/>
      <c r="L126" s="235"/>
      <c r="M126" s="236"/>
      <c r="N126" s="237"/>
      <c r="O126" s="237"/>
      <c r="P126" s="237"/>
      <c r="Q126" s="237"/>
      <c r="R126" s="237"/>
      <c r="S126" s="237"/>
      <c r="T126" s="238"/>
      <c r="U126" s="14"/>
      <c r="V126" s="14"/>
      <c r="W126" s="14"/>
      <c r="X126" s="14"/>
      <c r="Y126" s="14"/>
      <c r="Z126" s="14"/>
      <c r="AA126" s="14"/>
      <c r="AB126" s="14"/>
      <c r="AC126" s="14"/>
      <c r="AD126" s="14"/>
      <c r="AE126" s="14"/>
      <c r="AT126" s="239" t="s">
        <v>154</v>
      </c>
      <c r="AU126" s="239" t="s">
        <v>82</v>
      </c>
      <c r="AV126" s="14" t="s">
        <v>82</v>
      </c>
      <c r="AW126" s="14" t="s">
        <v>33</v>
      </c>
      <c r="AX126" s="14" t="s">
        <v>72</v>
      </c>
      <c r="AY126" s="239" t="s">
        <v>144</v>
      </c>
    </row>
    <row r="127" s="14" customFormat="1">
      <c r="A127" s="14"/>
      <c r="B127" s="229"/>
      <c r="C127" s="230"/>
      <c r="D127" s="220" t="s">
        <v>154</v>
      </c>
      <c r="E127" s="231" t="s">
        <v>19</v>
      </c>
      <c r="F127" s="232" t="s">
        <v>912</v>
      </c>
      <c r="G127" s="230"/>
      <c r="H127" s="233">
        <v>3.1400000000000001</v>
      </c>
      <c r="I127" s="234"/>
      <c r="J127" s="230"/>
      <c r="K127" s="230"/>
      <c r="L127" s="235"/>
      <c r="M127" s="236"/>
      <c r="N127" s="237"/>
      <c r="O127" s="237"/>
      <c r="P127" s="237"/>
      <c r="Q127" s="237"/>
      <c r="R127" s="237"/>
      <c r="S127" s="237"/>
      <c r="T127" s="238"/>
      <c r="U127" s="14"/>
      <c r="V127" s="14"/>
      <c r="W127" s="14"/>
      <c r="X127" s="14"/>
      <c r="Y127" s="14"/>
      <c r="Z127" s="14"/>
      <c r="AA127" s="14"/>
      <c r="AB127" s="14"/>
      <c r="AC127" s="14"/>
      <c r="AD127" s="14"/>
      <c r="AE127" s="14"/>
      <c r="AT127" s="239" t="s">
        <v>154</v>
      </c>
      <c r="AU127" s="239" t="s">
        <v>82</v>
      </c>
      <c r="AV127" s="14" t="s">
        <v>82</v>
      </c>
      <c r="AW127" s="14" t="s">
        <v>33</v>
      </c>
      <c r="AX127" s="14" t="s">
        <v>72</v>
      </c>
      <c r="AY127" s="239" t="s">
        <v>144</v>
      </c>
    </row>
    <row r="128" s="15" customFormat="1">
      <c r="A128" s="15"/>
      <c r="B128" s="240"/>
      <c r="C128" s="241"/>
      <c r="D128" s="220" t="s">
        <v>154</v>
      </c>
      <c r="E128" s="242" t="s">
        <v>19</v>
      </c>
      <c r="F128" s="243" t="s">
        <v>162</v>
      </c>
      <c r="G128" s="241"/>
      <c r="H128" s="244">
        <v>10.19</v>
      </c>
      <c r="I128" s="245"/>
      <c r="J128" s="241"/>
      <c r="K128" s="241"/>
      <c r="L128" s="246"/>
      <c r="M128" s="247"/>
      <c r="N128" s="248"/>
      <c r="O128" s="248"/>
      <c r="P128" s="248"/>
      <c r="Q128" s="248"/>
      <c r="R128" s="248"/>
      <c r="S128" s="248"/>
      <c r="T128" s="249"/>
      <c r="U128" s="15"/>
      <c r="V128" s="15"/>
      <c r="W128" s="15"/>
      <c r="X128" s="15"/>
      <c r="Y128" s="15"/>
      <c r="Z128" s="15"/>
      <c r="AA128" s="15"/>
      <c r="AB128" s="15"/>
      <c r="AC128" s="15"/>
      <c r="AD128" s="15"/>
      <c r="AE128" s="15"/>
      <c r="AT128" s="250" t="s">
        <v>154</v>
      </c>
      <c r="AU128" s="250" t="s">
        <v>82</v>
      </c>
      <c r="AV128" s="15" t="s">
        <v>152</v>
      </c>
      <c r="AW128" s="15" t="s">
        <v>33</v>
      </c>
      <c r="AX128" s="15" t="s">
        <v>80</v>
      </c>
      <c r="AY128" s="250" t="s">
        <v>144</v>
      </c>
    </row>
    <row r="129" s="12" customFormat="1" ht="22.8" customHeight="1">
      <c r="A129" s="12"/>
      <c r="B129" s="189"/>
      <c r="C129" s="190"/>
      <c r="D129" s="191" t="s">
        <v>71</v>
      </c>
      <c r="E129" s="203" t="s">
        <v>189</v>
      </c>
      <c r="F129" s="203" t="s">
        <v>913</v>
      </c>
      <c r="G129" s="190"/>
      <c r="H129" s="190"/>
      <c r="I129" s="193"/>
      <c r="J129" s="204">
        <f>BK129</f>
        <v>0</v>
      </c>
      <c r="K129" s="190"/>
      <c r="L129" s="195"/>
      <c r="M129" s="196"/>
      <c r="N129" s="197"/>
      <c r="O129" s="197"/>
      <c r="P129" s="198">
        <f>SUM(P130:P132)</f>
        <v>0</v>
      </c>
      <c r="Q129" s="197"/>
      <c r="R129" s="198">
        <f>SUM(R130:R132)</f>
        <v>0</v>
      </c>
      <c r="S129" s="197"/>
      <c r="T129" s="199">
        <f>SUM(T130:T132)</f>
        <v>0</v>
      </c>
      <c r="U129" s="12"/>
      <c r="V129" s="12"/>
      <c r="W129" s="12"/>
      <c r="X129" s="12"/>
      <c r="Y129" s="12"/>
      <c r="Z129" s="12"/>
      <c r="AA129" s="12"/>
      <c r="AB129" s="12"/>
      <c r="AC129" s="12"/>
      <c r="AD129" s="12"/>
      <c r="AE129" s="12"/>
      <c r="AR129" s="200" t="s">
        <v>80</v>
      </c>
      <c r="AT129" s="201" t="s">
        <v>71</v>
      </c>
      <c r="AU129" s="201" t="s">
        <v>80</v>
      </c>
      <c r="AY129" s="200" t="s">
        <v>144</v>
      </c>
      <c r="BK129" s="202">
        <f>SUM(BK130:BK132)</f>
        <v>0</v>
      </c>
    </row>
    <row r="130" s="2" customFormat="1" ht="16.5" customHeight="1">
      <c r="A130" s="39"/>
      <c r="B130" s="40"/>
      <c r="C130" s="205" t="s">
        <v>264</v>
      </c>
      <c r="D130" s="205" t="s">
        <v>147</v>
      </c>
      <c r="E130" s="206" t="s">
        <v>914</v>
      </c>
      <c r="F130" s="207" t="s">
        <v>915</v>
      </c>
      <c r="G130" s="208" t="s">
        <v>150</v>
      </c>
      <c r="H130" s="209">
        <v>23.550000000000001</v>
      </c>
      <c r="I130" s="210"/>
      <c r="J130" s="211">
        <f>ROUND(I130*H130,2)</f>
        <v>0</v>
      </c>
      <c r="K130" s="207" t="s">
        <v>19</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152</v>
      </c>
      <c r="AT130" s="216" t="s">
        <v>147</v>
      </c>
      <c r="AU130" s="216" t="s">
        <v>82</v>
      </c>
      <c r="AY130" s="18" t="s">
        <v>144</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152</v>
      </c>
      <c r="BM130" s="216" t="s">
        <v>346</v>
      </c>
    </row>
    <row r="131" s="14" customFormat="1">
      <c r="A131" s="14"/>
      <c r="B131" s="229"/>
      <c r="C131" s="230"/>
      <c r="D131" s="220" t="s">
        <v>154</v>
      </c>
      <c r="E131" s="231" t="s">
        <v>19</v>
      </c>
      <c r="F131" s="232" t="s">
        <v>916</v>
      </c>
      <c r="G131" s="230"/>
      <c r="H131" s="233">
        <v>23.550000000000001</v>
      </c>
      <c r="I131" s="234"/>
      <c r="J131" s="230"/>
      <c r="K131" s="230"/>
      <c r="L131" s="235"/>
      <c r="M131" s="236"/>
      <c r="N131" s="237"/>
      <c r="O131" s="237"/>
      <c r="P131" s="237"/>
      <c r="Q131" s="237"/>
      <c r="R131" s="237"/>
      <c r="S131" s="237"/>
      <c r="T131" s="238"/>
      <c r="U131" s="14"/>
      <c r="V131" s="14"/>
      <c r="W131" s="14"/>
      <c r="X131" s="14"/>
      <c r="Y131" s="14"/>
      <c r="Z131" s="14"/>
      <c r="AA131" s="14"/>
      <c r="AB131" s="14"/>
      <c r="AC131" s="14"/>
      <c r="AD131" s="14"/>
      <c r="AE131" s="14"/>
      <c r="AT131" s="239" t="s">
        <v>154</v>
      </c>
      <c r="AU131" s="239" t="s">
        <v>82</v>
      </c>
      <c r="AV131" s="14" t="s">
        <v>82</v>
      </c>
      <c r="AW131" s="14" t="s">
        <v>33</v>
      </c>
      <c r="AX131" s="14" t="s">
        <v>72</v>
      </c>
      <c r="AY131" s="239" t="s">
        <v>144</v>
      </c>
    </row>
    <row r="132" s="15" customFormat="1">
      <c r="A132" s="15"/>
      <c r="B132" s="240"/>
      <c r="C132" s="241"/>
      <c r="D132" s="220" t="s">
        <v>154</v>
      </c>
      <c r="E132" s="242" t="s">
        <v>19</v>
      </c>
      <c r="F132" s="243" t="s">
        <v>162</v>
      </c>
      <c r="G132" s="241"/>
      <c r="H132" s="244">
        <v>23.550000000000001</v>
      </c>
      <c r="I132" s="245"/>
      <c r="J132" s="241"/>
      <c r="K132" s="241"/>
      <c r="L132" s="246"/>
      <c r="M132" s="247"/>
      <c r="N132" s="248"/>
      <c r="O132" s="248"/>
      <c r="P132" s="248"/>
      <c r="Q132" s="248"/>
      <c r="R132" s="248"/>
      <c r="S132" s="248"/>
      <c r="T132" s="249"/>
      <c r="U132" s="15"/>
      <c r="V132" s="15"/>
      <c r="W132" s="15"/>
      <c r="X132" s="15"/>
      <c r="Y132" s="15"/>
      <c r="Z132" s="15"/>
      <c r="AA132" s="15"/>
      <c r="AB132" s="15"/>
      <c r="AC132" s="15"/>
      <c r="AD132" s="15"/>
      <c r="AE132" s="15"/>
      <c r="AT132" s="250" t="s">
        <v>154</v>
      </c>
      <c r="AU132" s="250" t="s">
        <v>82</v>
      </c>
      <c r="AV132" s="15" t="s">
        <v>152</v>
      </c>
      <c r="AW132" s="15" t="s">
        <v>33</v>
      </c>
      <c r="AX132" s="15" t="s">
        <v>80</v>
      </c>
      <c r="AY132" s="250" t="s">
        <v>144</v>
      </c>
    </row>
    <row r="133" s="12" customFormat="1" ht="22.8" customHeight="1">
      <c r="A133" s="12"/>
      <c r="B133" s="189"/>
      <c r="C133" s="190"/>
      <c r="D133" s="191" t="s">
        <v>71</v>
      </c>
      <c r="E133" s="203" t="s">
        <v>208</v>
      </c>
      <c r="F133" s="203" t="s">
        <v>917</v>
      </c>
      <c r="G133" s="190"/>
      <c r="H133" s="190"/>
      <c r="I133" s="193"/>
      <c r="J133" s="204">
        <f>BK133</f>
        <v>0</v>
      </c>
      <c r="K133" s="190"/>
      <c r="L133" s="195"/>
      <c r="M133" s="196"/>
      <c r="N133" s="197"/>
      <c r="O133" s="197"/>
      <c r="P133" s="198">
        <f>SUM(P134:P145)</f>
        <v>0</v>
      </c>
      <c r="Q133" s="197"/>
      <c r="R133" s="198">
        <f>SUM(R134:R145)</f>
        <v>0</v>
      </c>
      <c r="S133" s="197"/>
      <c r="T133" s="199">
        <f>SUM(T134:T145)</f>
        <v>0</v>
      </c>
      <c r="U133" s="12"/>
      <c r="V133" s="12"/>
      <c r="W133" s="12"/>
      <c r="X133" s="12"/>
      <c r="Y133" s="12"/>
      <c r="Z133" s="12"/>
      <c r="AA133" s="12"/>
      <c r="AB133" s="12"/>
      <c r="AC133" s="12"/>
      <c r="AD133" s="12"/>
      <c r="AE133" s="12"/>
      <c r="AR133" s="200" t="s">
        <v>80</v>
      </c>
      <c r="AT133" s="201" t="s">
        <v>71</v>
      </c>
      <c r="AU133" s="201" t="s">
        <v>80</v>
      </c>
      <c r="AY133" s="200" t="s">
        <v>144</v>
      </c>
      <c r="BK133" s="202">
        <f>SUM(BK134:BK145)</f>
        <v>0</v>
      </c>
    </row>
    <row r="134" s="2" customFormat="1" ht="33" customHeight="1">
      <c r="A134" s="39"/>
      <c r="B134" s="40"/>
      <c r="C134" s="205" t="s">
        <v>268</v>
      </c>
      <c r="D134" s="205" t="s">
        <v>147</v>
      </c>
      <c r="E134" s="206" t="s">
        <v>918</v>
      </c>
      <c r="F134" s="207" t="s">
        <v>919</v>
      </c>
      <c r="G134" s="208" t="s">
        <v>240</v>
      </c>
      <c r="H134" s="209">
        <v>7.5</v>
      </c>
      <c r="I134" s="210"/>
      <c r="J134" s="211">
        <f>ROUND(I134*H134,2)</f>
        <v>0</v>
      </c>
      <c r="K134" s="207" t="s">
        <v>19</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147</v>
      </c>
      <c r="AU134" s="216" t="s">
        <v>82</v>
      </c>
      <c r="AY134" s="18" t="s">
        <v>144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152</v>
      </c>
      <c r="BM134" s="216" t="s">
        <v>355</v>
      </c>
    </row>
    <row r="135" s="2" customFormat="1" ht="24.15" customHeight="1">
      <c r="A135" s="39"/>
      <c r="B135" s="40"/>
      <c r="C135" s="251" t="s">
        <v>273</v>
      </c>
      <c r="D135" s="251" t="s">
        <v>182</v>
      </c>
      <c r="E135" s="252" t="s">
        <v>920</v>
      </c>
      <c r="F135" s="253" t="s">
        <v>921</v>
      </c>
      <c r="G135" s="254" t="s">
        <v>240</v>
      </c>
      <c r="H135" s="255">
        <v>7.5</v>
      </c>
      <c r="I135" s="256"/>
      <c r="J135" s="257">
        <f>ROUND(I135*H135,2)</f>
        <v>0</v>
      </c>
      <c r="K135" s="253" t="s">
        <v>19</v>
      </c>
      <c r="L135" s="258"/>
      <c r="M135" s="259" t="s">
        <v>19</v>
      </c>
      <c r="N135" s="260"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185</v>
      </c>
      <c r="AT135" s="216" t="s">
        <v>182</v>
      </c>
      <c r="AU135" s="216" t="s">
        <v>82</v>
      </c>
      <c r="AY135" s="18" t="s">
        <v>144</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152</v>
      </c>
      <c r="BM135" s="216" t="s">
        <v>366</v>
      </c>
    </row>
    <row r="136" s="2" customFormat="1" ht="24.15" customHeight="1">
      <c r="A136" s="39"/>
      <c r="B136" s="40"/>
      <c r="C136" s="251" t="s">
        <v>279</v>
      </c>
      <c r="D136" s="251" t="s">
        <v>182</v>
      </c>
      <c r="E136" s="252" t="s">
        <v>922</v>
      </c>
      <c r="F136" s="253" t="s">
        <v>923</v>
      </c>
      <c r="G136" s="254" t="s">
        <v>173</v>
      </c>
      <c r="H136" s="255">
        <v>1</v>
      </c>
      <c r="I136" s="256"/>
      <c r="J136" s="257">
        <f>ROUND(I136*H136,2)</f>
        <v>0</v>
      </c>
      <c r="K136" s="253" t="s">
        <v>19</v>
      </c>
      <c r="L136" s="258"/>
      <c r="M136" s="259" t="s">
        <v>19</v>
      </c>
      <c r="N136" s="260"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185</v>
      </c>
      <c r="AT136" s="216" t="s">
        <v>182</v>
      </c>
      <c r="AU136" s="216" t="s">
        <v>82</v>
      </c>
      <c r="AY136" s="18" t="s">
        <v>144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152</v>
      </c>
      <c r="BM136" s="216" t="s">
        <v>375</v>
      </c>
    </row>
    <row r="137" s="2" customFormat="1" ht="24.15" customHeight="1">
      <c r="A137" s="39"/>
      <c r="B137" s="40"/>
      <c r="C137" s="205" t="s">
        <v>283</v>
      </c>
      <c r="D137" s="205" t="s">
        <v>147</v>
      </c>
      <c r="E137" s="206" t="s">
        <v>924</v>
      </c>
      <c r="F137" s="207" t="s">
        <v>925</v>
      </c>
      <c r="G137" s="208" t="s">
        <v>173</v>
      </c>
      <c r="H137" s="209">
        <v>1</v>
      </c>
      <c r="I137" s="210"/>
      <c r="J137" s="211">
        <f>ROUND(I137*H137,2)</f>
        <v>0</v>
      </c>
      <c r="K137" s="207" t="s">
        <v>19</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152</v>
      </c>
      <c r="AT137" s="216" t="s">
        <v>147</v>
      </c>
      <c r="AU137" s="216" t="s">
        <v>82</v>
      </c>
      <c r="AY137" s="18" t="s">
        <v>144</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152</v>
      </c>
      <c r="BM137" s="216" t="s">
        <v>383</v>
      </c>
    </row>
    <row r="138" s="2" customFormat="1" ht="16.5" customHeight="1">
      <c r="A138" s="39"/>
      <c r="B138" s="40"/>
      <c r="C138" s="205" t="s">
        <v>7</v>
      </c>
      <c r="D138" s="205" t="s">
        <v>147</v>
      </c>
      <c r="E138" s="206" t="s">
        <v>926</v>
      </c>
      <c r="F138" s="207" t="s">
        <v>927</v>
      </c>
      <c r="G138" s="208" t="s">
        <v>165</v>
      </c>
      <c r="H138" s="209">
        <v>4.7999999999999998</v>
      </c>
      <c r="I138" s="210"/>
      <c r="J138" s="211">
        <f>ROUND(I138*H138,2)</f>
        <v>0</v>
      </c>
      <c r="K138" s="207" t="s">
        <v>19</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152</v>
      </c>
      <c r="AT138" s="216" t="s">
        <v>147</v>
      </c>
      <c r="AU138" s="216" t="s">
        <v>82</v>
      </c>
      <c r="AY138" s="18" t="s">
        <v>144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152</v>
      </c>
      <c r="BM138" s="216" t="s">
        <v>399</v>
      </c>
    </row>
    <row r="139" s="14" customFormat="1">
      <c r="A139" s="14"/>
      <c r="B139" s="229"/>
      <c r="C139" s="230"/>
      <c r="D139" s="220" t="s">
        <v>154</v>
      </c>
      <c r="E139" s="231" t="s">
        <v>19</v>
      </c>
      <c r="F139" s="232" t="s">
        <v>928</v>
      </c>
      <c r="G139" s="230"/>
      <c r="H139" s="233">
        <v>4.7999999999999998</v>
      </c>
      <c r="I139" s="234"/>
      <c r="J139" s="230"/>
      <c r="K139" s="230"/>
      <c r="L139" s="235"/>
      <c r="M139" s="236"/>
      <c r="N139" s="237"/>
      <c r="O139" s="237"/>
      <c r="P139" s="237"/>
      <c r="Q139" s="237"/>
      <c r="R139" s="237"/>
      <c r="S139" s="237"/>
      <c r="T139" s="238"/>
      <c r="U139" s="14"/>
      <c r="V139" s="14"/>
      <c r="W139" s="14"/>
      <c r="X139" s="14"/>
      <c r="Y139" s="14"/>
      <c r="Z139" s="14"/>
      <c r="AA139" s="14"/>
      <c r="AB139" s="14"/>
      <c r="AC139" s="14"/>
      <c r="AD139" s="14"/>
      <c r="AE139" s="14"/>
      <c r="AT139" s="239" t="s">
        <v>154</v>
      </c>
      <c r="AU139" s="239" t="s">
        <v>82</v>
      </c>
      <c r="AV139" s="14" t="s">
        <v>82</v>
      </c>
      <c r="AW139" s="14" t="s">
        <v>33</v>
      </c>
      <c r="AX139" s="14" t="s">
        <v>72</v>
      </c>
      <c r="AY139" s="239" t="s">
        <v>144</v>
      </c>
    </row>
    <row r="140" s="15" customFormat="1">
      <c r="A140" s="15"/>
      <c r="B140" s="240"/>
      <c r="C140" s="241"/>
      <c r="D140" s="220" t="s">
        <v>154</v>
      </c>
      <c r="E140" s="242" t="s">
        <v>19</v>
      </c>
      <c r="F140" s="243" t="s">
        <v>162</v>
      </c>
      <c r="G140" s="241"/>
      <c r="H140" s="244">
        <v>4.7999999999999998</v>
      </c>
      <c r="I140" s="245"/>
      <c r="J140" s="241"/>
      <c r="K140" s="241"/>
      <c r="L140" s="246"/>
      <c r="M140" s="247"/>
      <c r="N140" s="248"/>
      <c r="O140" s="248"/>
      <c r="P140" s="248"/>
      <c r="Q140" s="248"/>
      <c r="R140" s="248"/>
      <c r="S140" s="248"/>
      <c r="T140" s="249"/>
      <c r="U140" s="15"/>
      <c r="V140" s="15"/>
      <c r="W140" s="15"/>
      <c r="X140" s="15"/>
      <c r="Y140" s="15"/>
      <c r="Z140" s="15"/>
      <c r="AA140" s="15"/>
      <c r="AB140" s="15"/>
      <c r="AC140" s="15"/>
      <c r="AD140" s="15"/>
      <c r="AE140" s="15"/>
      <c r="AT140" s="250" t="s">
        <v>154</v>
      </c>
      <c r="AU140" s="250" t="s">
        <v>82</v>
      </c>
      <c r="AV140" s="15" t="s">
        <v>152</v>
      </c>
      <c r="AW140" s="15" t="s">
        <v>33</v>
      </c>
      <c r="AX140" s="15" t="s">
        <v>80</v>
      </c>
      <c r="AY140" s="250" t="s">
        <v>144</v>
      </c>
    </row>
    <row r="141" s="2" customFormat="1" ht="16.5" customHeight="1">
      <c r="A141" s="39"/>
      <c r="B141" s="40"/>
      <c r="C141" s="205" t="s">
        <v>291</v>
      </c>
      <c r="D141" s="205" t="s">
        <v>147</v>
      </c>
      <c r="E141" s="206" t="s">
        <v>929</v>
      </c>
      <c r="F141" s="207" t="s">
        <v>930</v>
      </c>
      <c r="G141" s="208" t="s">
        <v>165</v>
      </c>
      <c r="H141" s="209">
        <v>10.470000000000001</v>
      </c>
      <c r="I141" s="210"/>
      <c r="J141" s="211">
        <f>ROUND(I141*H141,2)</f>
        <v>0</v>
      </c>
      <c r="K141" s="207" t="s">
        <v>19</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152</v>
      </c>
      <c r="AT141" s="216" t="s">
        <v>147</v>
      </c>
      <c r="AU141" s="216" t="s">
        <v>82</v>
      </c>
      <c r="AY141" s="18" t="s">
        <v>144</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152</v>
      </c>
      <c r="BM141" s="216" t="s">
        <v>409</v>
      </c>
    </row>
    <row r="142" s="14" customFormat="1">
      <c r="A142" s="14"/>
      <c r="B142" s="229"/>
      <c r="C142" s="230"/>
      <c r="D142" s="220" t="s">
        <v>154</v>
      </c>
      <c r="E142" s="231" t="s">
        <v>19</v>
      </c>
      <c r="F142" s="232" t="s">
        <v>931</v>
      </c>
      <c r="G142" s="230"/>
      <c r="H142" s="233">
        <v>1.1699999999999999</v>
      </c>
      <c r="I142" s="234"/>
      <c r="J142" s="230"/>
      <c r="K142" s="230"/>
      <c r="L142" s="235"/>
      <c r="M142" s="236"/>
      <c r="N142" s="237"/>
      <c r="O142" s="237"/>
      <c r="P142" s="237"/>
      <c r="Q142" s="237"/>
      <c r="R142" s="237"/>
      <c r="S142" s="237"/>
      <c r="T142" s="238"/>
      <c r="U142" s="14"/>
      <c r="V142" s="14"/>
      <c r="W142" s="14"/>
      <c r="X142" s="14"/>
      <c r="Y142" s="14"/>
      <c r="Z142" s="14"/>
      <c r="AA142" s="14"/>
      <c r="AB142" s="14"/>
      <c r="AC142" s="14"/>
      <c r="AD142" s="14"/>
      <c r="AE142" s="14"/>
      <c r="AT142" s="239" t="s">
        <v>154</v>
      </c>
      <c r="AU142" s="239" t="s">
        <v>82</v>
      </c>
      <c r="AV142" s="14" t="s">
        <v>82</v>
      </c>
      <c r="AW142" s="14" t="s">
        <v>33</v>
      </c>
      <c r="AX142" s="14" t="s">
        <v>72</v>
      </c>
      <c r="AY142" s="239" t="s">
        <v>144</v>
      </c>
    </row>
    <row r="143" s="14" customFormat="1">
      <c r="A143" s="14"/>
      <c r="B143" s="229"/>
      <c r="C143" s="230"/>
      <c r="D143" s="220" t="s">
        <v>154</v>
      </c>
      <c r="E143" s="231" t="s">
        <v>19</v>
      </c>
      <c r="F143" s="232" t="s">
        <v>932</v>
      </c>
      <c r="G143" s="230"/>
      <c r="H143" s="233">
        <v>2.1000000000000001</v>
      </c>
      <c r="I143" s="234"/>
      <c r="J143" s="230"/>
      <c r="K143" s="230"/>
      <c r="L143" s="235"/>
      <c r="M143" s="236"/>
      <c r="N143" s="237"/>
      <c r="O143" s="237"/>
      <c r="P143" s="237"/>
      <c r="Q143" s="237"/>
      <c r="R143" s="237"/>
      <c r="S143" s="237"/>
      <c r="T143" s="238"/>
      <c r="U143" s="14"/>
      <c r="V143" s="14"/>
      <c r="W143" s="14"/>
      <c r="X143" s="14"/>
      <c r="Y143" s="14"/>
      <c r="Z143" s="14"/>
      <c r="AA143" s="14"/>
      <c r="AB143" s="14"/>
      <c r="AC143" s="14"/>
      <c r="AD143" s="14"/>
      <c r="AE143" s="14"/>
      <c r="AT143" s="239" t="s">
        <v>154</v>
      </c>
      <c r="AU143" s="239" t="s">
        <v>82</v>
      </c>
      <c r="AV143" s="14" t="s">
        <v>82</v>
      </c>
      <c r="AW143" s="14" t="s">
        <v>33</v>
      </c>
      <c r="AX143" s="14" t="s">
        <v>72</v>
      </c>
      <c r="AY143" s="239" t="s">
        <v>144</v>
      </c>
    </row>
    <row r="144" s="14" customFormat="1">
      <c r="A144" s="14"/>
      <c r="B144" s="229"/>
      <c r="C144" s="230"/>
      <c r="D144" s="220" t="s">
        <v>154</v>
      </c>
      <c r="E144" s="231" t="s">
        <v>19</v>
      </c>
      <c r="F144" s="232" t="s">
        <v>933</v>
      </c>
      <c r="G144" s="230"/>
      <c r="H144" s="233">
        <v>7.2000000000000002</v>
      </c>
      <c r="I144" s="234"/>
      <c r="J144" s="230"/>
      <c r="K144" s="230"/>
      <c r="L144" s="235"/>
      <c r="M144" s="236"/>
      <c r="N144" s="237"/>
      <c r="O144" s="237"/>
      <c r="P144" s="237"/>
      <c r="Q144" s="237"/>
      <c r="R144" s="237"/>
      <c r="S144" s="237"/>
      <c r="T144" s="238"/>
      <c r="U144" s="14"/>
      <c r="V144" s="14"/>
      <c r="W144" s="14"/>
      <c r="X144" s="14"/>
      <c r="Y144" s="14"/>
      <c r="Z144" s="14"/>
      <c r="AA144" s="14"/>
      <c r="AB144" s="14"/>
      <c r="AC144" s="14"/>
      <c r="AD144" s="14"/>
      <c r="AE144" s="14"/>
      <c r="AT144" s="239" t="s">
        <v>154</v>
      </c>
      <c r="AU144" s="239" t="s">
        <v>82</v>
      </c>
      <c r="AV144" s="14" t="s">
        <v>82</v>
      </c>
      <c r="AW144" s="14" t="s">
        <v>33</v>
      </c>
      <c r="AX144" s="14" t="s">
        <v>72</v>
      </c>
      <c r="AY144" s="239" t="s">
        <v>144</v>
      </c>
    </row>
    <row r="145" s="15" customFormat="1">
      <c r="A145" s="15"/>
      <c r="B145" s="240"/>
      <c r="C145" s="241"/>
      <c r="D145" s="220" t="s">
        <v>154</v>
      </c>
      <c r="E145" s="242" t="s">
        <v>19</v>
      </c>
      <c r="F145" s="243" t="s">
        <v>162</v>
      </c>
      <c r="G145" s="241"/>
      <c r="H145" s="244">
        <v>10.470000000000001</v>
      </c>
      <c r="I145" s="245"/>
      <c r="J145" s="241"/>
      <c r="K145" s="241"/>
      <c r="L145" s="246"/>
      <c r="M145" s="247"/>
      <c r="N145" s="248"/>
      <c r="O145" s="248"/>
      <c r="P145" s="248"/>
      <c r="Q145" s="248"/>
      <c r="R145" s="248"/>
      <c r="S145" s="248"/>
      <c r="T145" s="249"/>
      <c r="U145" s="15"/>
      <c r="V145" s="15"/>
      <c r="W145" s="15"/>
      <c r="X145" s="15"/>
      <c r="Y145" s="15"/>
      <c r="Z145" s="15"/>
      <c r="AA145" s="15"/>
      <c r="AB145" s="15"/>
      <c r="AC145" s="15"/>
      <c r="AD145" s="15"/>
      <c r="AE145" s="15"/>
      <c r="AT145" s="250" t="s">
        <v>154</v>
      </c>
      <c r="AU145" s="250" t="s">
        <v>82</v>
      </c>
      <c r="AV145" s="15" t="s">
        <v>152</v>
      </c>
      <c r="AW145" s="15" t="s">
        <v>33</v>
      </c>
      <c r="AX145" s="15" t="s">
        <v>80</v>
      </c>
      <c r="AY145" s="250" t="s">
        <v>144</v>
      </c>
    </row>
    <row r="146" s="12" customFormat="1" ht="22.8" customHeight="1">
      <c r="A146" s="12"/>
      <c r="B146" s="189"/>
      <c r="C146" s="190"/>
      <c r="D146" s="191" t="s">
        <v>71</v>
      </c>
      <c r="E146" s="203" t="s">
        <v>934</v>
      </c>
      <c r="F146" s="203" t="s">
        <v>935</v>
      </c>
      <c r="G146" s="190"/>
      <c r="H146" s="190"/>
      <c r="I146" s="193"/>
      <c r="J146" s="204">
        <f>BK146</f>
        <v>0</v>
      </c>
      <c r="K146" s="190"/>
      <c r="L146" s="195"/>
      <c r="M146" s="196"/>
      <c r="N146" s="197"/>
      <c r="O146" s="197"/>
      <c r="P146" s="198">
        <f>SUM(P147:P153)</f>
        <v>0</v>
      </c>
      <c r="Q146" s="197"/>
      <c r="R146" s="198">
        <f>SUM(R147:R153)</f>
        <v>0</v>
      </c>
      <c r="S146" s="197"/>
      <c r="T146" s="199">
        <f>SUM(T147:T153)</f>
        <v>0</v>
      </c>
      <c r="U146" s="12"/>
      <c r="V146" s="12"/>
      <c r="W146" s="12"/>
      <c r="X146" s="12"/>
      <c r="Y146" s="12"/>
      <c r="Z146" s="12"/>
      <c r="AA146" s="12"/>
      <c r="AB146" s="12"/>
      <c r="AC146" s="12"/>
      <c r="AD146" s="12"/>
      <c r="AE146" s="12"/>
      <c r="AR146" s="200" t="s">
        <v>80</v>
      </c>
      <c r="AT146" s="201" t="s">
        <v>71</v>
      </c>
      <c r="AU146" s="201" t="s">
        <v>80</v>
      </c>
      <c r="AY146" s="200" t="s">
        <v>144</v>
      </c>
      <c r="BK146" s="202">
        <f>SUM(BK147:BK153)</f>
        <v>0</v>
      </c>
    </row>
    <row r="147" s="2" customFormat="1" ht="24.15" customHeight="1">
      <c r="A147" s="39"/>
      <c r="B147" s="40"/>
      <c r="C147" s="205" t="s">
        <v>295</v>
      </c>
      <c r="D147" s="205" t="s">
        <v>147</v>
      </c>
      <c r="E147" s="206" t="s">
        <v>936</v>
      </c>
      <c r="F147" s="207" t="s">
        <v>937</v>
      </c>
      <c r="G147" s="208" t="s">
        <v>211</v>
      </c>
      <c r="H147" s="209">
        <v>47.823999999999998</v>
      </c>
      <c r="I147" s="210"/>
      <c r="J147" s="211">
        <f>ROUND(I147*H147,2)</f>
        <v>0</v>
      </c>
      <c r="K147" s="207" t="s">
        <v>19</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152</v>
      </c>
      <c r="AT147" s="216" t="s">
        <v>147</v>
      </c>
      <c r="AU147" s="216" t="s">
        <v>82</v>
      </c>
      <c r="AY147" s="18" t="s">
        <v>144</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152</v>
      </c>
      <c r="BM147" s="216" t="s">
        <v>420</v>
      </c>
    </row>
    <row r="148" s="2" customFormat="1" ht="24.15" customHeight="1">
      <c r="A148" s="39"/>
      <c r="B148" s="40"/>
      <c r="C148" s="205" t="s">
        <v>301</v>
      </c>
      <c r="D148" s="205" t="s">
        <v>147</v>
      </c>
      <c r="E148" s="206" t="s">
        <v>938</v>
      </c>
      <c r="F148" s="207" t="s">
        <v>939</v>
      </c>
      <c r="G148" s="208" t="s">
        <v>211</v>
      </c>
      <c r="H148" s="209">
        <v>849.03999999999996</v>
      </c>
      <c r="I148" s="210"/>
      <c r="J148" s="211">
        <f>ROUND(I148*H148,2)</f>
        <v>0</v>
      </c>
      <c r="K148" s="207" t="s">
        <v>19</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152</v>
      </c>
      <c r="AT148" s="216" t="s">
        <v>147</v>
      </c>
      <c r="AU148" s="216" t="s">
        <v>82</v>
      </c>
      <c r="AY148" s="18" t="s">
        <v>144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152</v>
      </c>
      <c r="BM148" s="216" t="s">
        <v>430</v>
      </c>
    </row>
    <row r="149" s="14" customFormat="1">
      <c r="A149" s="14"/>
      <c r="B149" s="229"/>
      <c r="C149" s="230"/>
      <c r="D149" s="220" t="s">
        <v>154</v>
      </c>
      <c r="E149" s="231" t="s">
        <v>19</v>
      </c>
      <c r="F149" s="232" t="s">
        <v>940</v>
      </c>
      <c r="G149" s="230"/>
      <c r="H149" s="233">
        <v>849.03999999999996</v>
      </c>
      <c r="I149" s="234"/>
      <c r="J149" s="230"/>
      <c r="K149" s="230"/>
      <c r="L149" s="235"/>
      <c r="M149" s="236"/>
      <c r="N149" s="237"/>
      <c r="O149" s="237"/>
      <c r="P149" s="237"/>
      <c r="Q149" s="237"/>
      <c r="R149" s="237"/>
      <c r="S149" s="237"/>
      <c r="T149" s="238"/>
      <c r="U149" s="14"/>
      <c r="V149" s="14"/>
      <c r="W149" s="14"/>
      <c r="X149" s="14"/>
      <c r="Y149" s="14"/>
      <c r="Z149" s="14"/>
      <c r="AA149" s="14"/>
      <c r="AB149" s="14"/>
      <c r="AC149" s="14"/>
      <c r="AD149" s="14"/>
      <c r="AE149" s="14"/>
      <c r="AT149" s="239" t="s">
        <v>154</v>
      </c>
      <c r="AU149" s="239" t="s">
        <v>82</v>
      </c>
      <c r="AV149" s="14" t="s">
        <v>82</v>
      </c>
      <c r="AW149" s="14" t="s">
        <v>33</v>
      </c>
      <c r="AX149" s="14" t="s">
        <v>72</v>
      </c>
      <c r="AY149" s="239" t="s">
        <v>144</v>
      </c>
    </row>
    <row r="150" s="15" customFormat="1">
      <c r="A150" s="15"/>
      <c r="B150" s="240"/>
      <c r="C150" s="241"/>
      <c r="D150" s="220" t="s">
        <v>154</v>
      </c>
      <c r="E150" s="242" t="s">
        <v>19</v>
      </c>
      <c r="F150" s="243" t="s">
        <v>162</v>
      </c>
      <c r="G150" s="241"/>
      <c r="H150" s="244">
        <v>849.03999999999996</v>
      </c>
      <c r="I150" s="245"/>
      <c r="J150" s="241"/>
      <c r="K150" s="241"/>
      <c r="L150" s="246"/>
      <c r="M150" s="247"/>
      <c r="N150" s="248"/>
      <c r="O150" s="248"/>
      <c r="P150" s="248"/>
      <c r="Q150" s="248"/>
      <c r="R150" s="248"/>
      <c r="S150" s="248"/>
      <c r="T150" s="249"/>
      <c r="U150" s="15"/>
      <c r="V150" s="15"/>
      <c r="W150" s="15"/>
      <c r="X150" s="15"/>
      <c r="Y150" s="15"/>
      <c r="Z150" s="15"/>
      <c r="AA150" s="15"/>
      <c r="AB150" s="15"/>
      <c r="AC150" s="15"/>
      <c r="AD150" s="15"/>
      <c r="AE150" s="15"/>
      <c r="AT150" s="250" t="s">
        <v>154</v>
      </c>
      <c r="AU150" s="250" t="s">
        <v>82</v>
      </c>
      <c r="AV150" s="15" t="s">
        <v>152</v>
      </c>
      <c r="AW150" s="15" t="s">
        <v>33</v>
      </c>
      <c r="AX150" s="15" t="s">
        <v>80</v>
      </c>
      <c r="AY150" s="250" t="s">
        <v>144</v>
      </c>
    </row>
    <row r="151" s="2" customFormat="1" ht="24.15" customHeight="1">
      <c r="A151" s="39"/>
      <c r="B151" s="40"/>
      <c r="C151" s="205" t="s">
        <v>306</v>
      </c>
      <c r="D151" s="205" t="s">
        <v>147</v>
      </c>
      <c r="E151" s="206" t="s">
        <v>941</v>
      </c>
      <c r="F151" s="207" t="s">
        <v>942</v>
      </c>
      <c r="G151" s="208" t="s">
        <v>211</v>
      </c>
      <c r="H151" s="209">
        <v>84.903999999999996</v>
      </c>
      <c r="I151" s="210"/>
      <c r="J151" s="211">
        <f>ROUND(I151*H151,2)</f>
        <v>0</v>
      </c>
      <c r="K151" s="207" t="s">
        <v>19</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152</v>
      </c>
      <c r="AT151" s="216" t="s">
        <v>147</v>
      </c>
      <c r="AU151" s="216" t="s">
        <v>82</v>
      </c>
      <c r="AY151" s="18" t="s">
        <v>144</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152</v>
      </c>
      <c r="BM151" s="216" t="s">
        <v>451</v>
      </c>
    </row>
    <row r="152" s="14" customFormat="1">
      <c r="A152" s="14"/>
      <c r="B152" s="229"/>
      <c r="C152" s="230"/>
      <c r="D152" s="220" t="s">
        <v>154</v>
      </c>
      <c r="E152" s="231" t="s">
        <v>19</v>
      </c>
      <c r="F152" s="232" t="s">
        <v>943</v>
      </c>
      <c r="G152" s="230"/>
      <c r="H152" s="233">
        <v>84.903999999999996</v>
      </c>
      <c r="I152" s="234"/>
      <c r="J152" s="230"/>
      <c r="K152" s="230"/>
      <c r="L152" s="235"/>
      <c r="M152" s="236"/>
      <c r="N152" s="237"/>
      <c r="O152" s="237"/>
      <c r="P152" s="237"/>
      <c r="Q152" s="237"/>
      <c r="R152" s="237"/>
      <c r="S152" s="237"/>
      <c r="T152" s="238"/>
      <c r="U152" s="14"/>
      <c r="V152" s="14"/>
      <c r="W152" s="14"/>
      <c r="X152" s="14"/>
      <c r="Y152" s="14"/>
      <c r="Z152" s="14"/>
      <c r="AA152" s="14"/>
      <c r="AB152" s="14"/>
      <c r="AC152" s="14"/>
      <c r="AD152" s="14"/>
      <c r="AE152" s="14"/>
      <c r="AT152" s="239" t="s">
        <v>154</v>
      </c>
      <c r="AU152" s="239" t="s">
        <v>82</v>
      </c>
      <c r="AV152" s="14" t="s">
        <v>82</v>
      </c>
      <c r="AW152" s="14" t="s">
        <v>33</v>
      </c>
      <c r="AX152" s="14" t="s">
        <v>72</v>
      </c>
      <c r="AY152" s="239" t="s">
        <v>144</v>
      </c>
    </row>
    <row r="153" s="15" customFormat="1">
      <c r="A153" s="15"/>
      <c r="B153" s="240"/>
      <c r="C153" s="241"/>
      <c r="D153" s="220" t="s">
        <v>154</v>
      </c>
      <c r="E153" s="242" t="s">
        <v>19</v>
      </c>
      <c r="F153" s="243" t="s">
        <v>162</v>
      </c>
      <c r="G153" s="241"/>
      <c r="H153" s="244">
        <v>84.903999999999996</v>
      </c>
      <c r="I153" s="245"/>
      <c r="J153" s="241"/>
      <c r="K153" s="241"/>
      <c r="L153" s="246"/>
      <c r="M153" s="247"/>
      <c r="N153" s="248"/>
      <c r="O153" s="248"/>
      <c r="P153" s="248"/>
      <c r="Q153" s="248"/>
      <c r="R153" s="248"/>
      <c r="S153" s="248"/>
      <c r="T153" s="249"/>
      <c r="U153" s="15"/>
      <c r="V153" s="15"/>
      <c r="W153" s="15"/>
      <c r="X153" s="15"/>
      <c r="Y153" s="15"/>
      <c r="Z153" s="15"/>
      <c r="AA153" s="15"/>
      <c r="AB153" s="15"/>
      <c r="AC153" s="15"/>
      <c r="AD153" s="15"/>
      <c r="AE153" s="15"/>
      <c r="AT153" s="250" t="s">
        <v>154</v>
      </c>
      <c r="AU153" s="250" t="s">
        <v>82</v>
      </c>
      <c r="AV153" s="15" t="s">
        <v>152</v>
      </c>
      <c r="AW153" s="15" t="s">
        <v>33</v>
      </c>
      <c r="AX153" s="15" t="s">
        <v>80</v>
      </c>
      <c r="AY153" s="250" t="s">
        <v>144</v>
      </c>
    </row>
    <row r="154" s="12" customFormat="1" ht="22.8" customHeight="1">
      <c r="A154" s="12"/>
      <c r="B154" s="189"/>
      <c r="C154" s="190"/>
      <c r="D154" s="191" t="s">
        <v>71</v>
      </c>
      <c r="E154" s="203" t="s">
        <v>944</v>
      </c>
      <c r="F154" s="203" t="s">
        <v>945</v>
      </c>
      <c r="G154" s="190"/>
      <c r="H154" s="190"/>
      <c r="I154" s="193"/>
      <c r="J154" s="204">
        <f>BK154</f>
        <v>0</v>
      </c>
      <c r="K154" s="190"/>
      <c r="L154" s="195"/>
      <c r="M154" s="196"/>
      <c r="N154" s="197"/>
      <c r="O154" s="197"/>
      <c r="P154" s="198">
        <f>P155</f>
        <v>0</v>
      </c>
      <c r="Q154" s="197"/>
      <c r="R154" s="198">
        <f>R155</f>
        <v>0</v>
      </c>
      <c r="S154" s="197"/>
      <c r="T154" s="199">
        <f>T155</f>
        <v>0</v>
      </c>
      <c r="U154" s="12"/>
      <c r="V154" s="12"/>
      <c r="W154" s="12"/>
      <c r="X154" s="12"/>
      <c r="Y154" s="12"/>
      <c r="Z154" s="12"/>
      <c r="AA154" s="12"/>
      <c r="AB154" s="12"/>
      <c r="AC154" s="12"/>
      <c r="AD154" s="12"/>
      <c r="AE154" s="12"/>
      <c r="AR154" s="200" t="s">
        <v>80</v>
      </c>
      <c r="AT154" s="201" t="s">
        <v>71</v>
      </c>
      <c r="AU154" s="201" t="s">
        <v>80</v>
      </c>
      <c r="AY154" s="200" t="s">
        <v>144</v>
      </c>
      <c r="BK154" s="202">
        <f>BK155</f>
        <v>0</v>
      </c>
    </row>
    <row r="155" s="2" customFormat="1" ht="24.15" customHeight="1">
      <c r="A155" s="39"/>
      <c r="B155" s="40"/>
      <c r="C155" s="205" t="s">
        <v>310</v>
      </c>
      <c r="D155" s="205" t="s">
        <v>147</v>
      </c>
      <c r="E155" s="206" t="s">
        <v>946</v>
      </c>
      <c r="F155" s="207" t="s">
        <v>947</v>
      </c>
      <c r="G155" s="208" t="s">
        <v>211</v>
      </c>
      <c r="H155" s="209">
        <v>102.5</v>
      </c>
      <c r="I155" s="210"/>
      <c r="J155" s="211">
        <f>ROUND(I155*H155,2)</f>
        <v>0</v>
      </c>
      <c r="K155" s="207" t="s">
        <v>19</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152</v>
      </c>
      <c r="AT155" s="216" t="s">
        <v>147</v>
      </c>
      <c r="AU155" s="216" t="s">
        <v>82</v>
      </c>
      <c r="AY155" s="18" t="s">
        <v>144</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152</v>
      </c>
      <c r="BM155" s="216" t="s">
        <v>469</v>
      </c>
    </row>
    <row r="156" s="12" customFormat="1" ht="25.92" customHeight="1">
      <c r="A156" s="12"/>
      <c r="B156" s="189"/>
      <c r="C156" s="190"/>
      <c r="D156" s="191" t="s">
        <v>71</v>
      </c>
      <c r="E156" s="192" t="s">
        <v>182</v>
      </c>
      <c r="F156" s="192" t="s">
        <v>948</v>
      </c>
      <c r="G156" s="190"/>
      <c r="H156" s="190"/>
      <c r="I156" s="193"/>
      <c r="J156" s="194">
        <f>BK156</f>
        <v>0</v>
      </c>
      <c r="K156" s="190"/>
      <c r="L156" s="195"/>
      <c r="M156" s="196"/>
      <c r="N156" s="197"/>
      <c r="O156" s="197"/>
      <c r="P156" s="198">
        <f>P157</f>
        <v>0</v>
      </c>
      <c r="Q156" s="197"/>
      <c r="R156" s="198">
        <f>R157</f>
        <v>0</v>
      </c>
      <c r="S156" s="197"/>
      <c r="T156" s="199">
        <f>T157</f>
        <v>0</v>
      </c>
      <c r="U156" s="12"/>
      <c r="V156" s="12"/>
      <c r="W156" s="12"/>
      <c r="X156" s="12"/>
      <c r="Y156" s="12"/>
      <c r="Z156" s="12"/>
      <c r="AA156" s="12"/>
      <c r="AB156" s="12"/>
      <c r="AC156" s="12"/>
      <c r="AD156" s="12"/>
      <c r="AE156" s="12"/>
      <c r="AR156" s="200" t="s">
        <v>170</v>
      </c>
      <c r="AT156" s="201" t="s">
        <v>71</v>
      </c>
      <c r="AU156" s="201" t="s">
        <v>72</v>
      </c>
      <c r="AY156" s="200" t="s">
        <v>144</v>
      </c>
      <c r="BK156" s="202">
        <f>BK157</f>
        <v>0</v>
      </c>
    </row>
    <row r="157" s="12" customFormat="1" ht="22.8" customHeight="1">
      <c r="A157" s="12"/>
      <c r="B157" s="189"/>
      <c r="C157" s="190"/>
      <c r="D157" s="191" t="s">
        <v>71</v>
      </c>
      <c r="E157" s="203" t="s">
        <v>949</v>
      </c>
      <c r="F157" s="203" t="s">
        <v>950</v>
      </c>
      <c r="G157" s="190"/>
      <c r="H157" s="190"/>
      <c r="I157" s="193"/>
      <c r="J157" s="204">
        <f>BK157</f>
        <v>0</v>
      </c>
      <c r="K157" s="190"/>
      <c r="L157" s="195"/>
      <c r="M157" s="196"/>
      <c r="N157" s="197"/>
      <c r="O157" s="197"/>
      <c r="P157" s="198">
        <f>SUM(P158:P160)</f>
        <v>0</v>
      </c>
      <c r="Q157" s="197"/>
      <c r="R157" s="198">
        <f>SUM(R158:R160)</f>
        <v>0</v>
      </c>
      <c r="S157" s="197"/>
      <c r="T157" s="199">
        <f>SUM(T158:T160)</f>
        <v>0</v>
      </c>
      <c r="U157" s="12"/>
      <c r="V157" s="12"/>
      <c r="W157" s="12"/>
      <c r="X157" s="12"/>
      <c r="Y157" s="12"/>
      <c r="Z157" s="12"/>
      <c r="AA157" s="12"/>
      <c r="AB157" s="12"/>
      <c r="AC157" s="12"/>
      <c r="AD157" s="12"/>
      <c r="AE157" s="12"/>
      <c r="AR157" s="200" t="s">
        <v>170</v>
      </c>
      <c r="AT157" s="201" t="s">
        <v>71</v>
      </c>
      <c r="AU157" s="201" t="s">
        <v>80</v>
      </c>
      <c r="AY157" s="200" t="s">
        <v>144</v>
      </c>
      <c r="BK157" s="202">
        <f>SUM(BK158:BK160)</f>
        <v>0</v>
      </c>
    </row>
    <row r="158" s="2" customFormat="1" ht="33" customHeight="1">
      <c r="A158" s="39"/>
      <c r="B158" s="40"/>
      <c r="C158" s="205" t="s">
        <v>318</v>
      </c>
      <c r="D158" s="205" t="s">
        <v>147</v>
      </c>
      <c r="E158" s="206" t="s">
        <v>951</v>
      </c>
      <c r="F158" s="207" t="s">
        <v>952</v>
      </c>
      <c r="G158" s="208" t="s">
        <v>211</v>
      </c>
      <c r="H158" s="209">
        <v>37.079999999999998</v>
      </c>
      <c r="I158" s="210"/>
      <c r="J158" s="211">
        <f>ROUND(I158*H158,2)</f>
        <v>0</v>
      </c>
      <c r="K158" s="207" t="s">
        <v>19</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550</v>
      </c>
      <c r="AT158" s="216" t="s">
        <v>147</v>
      </c>
      <c r="AU158" s="216" t="s">
        <v>82</v>
      </c>
      <c r="AY158" s="18" t="s">
        <v>144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550</v>
      </c>
      <c r="BM158" s="216" t="s">
        <v>495</v>
      </c>
    </row>
    <row r="159" s="14" customFormat="1">
      <c r="A159" s="14"/>
      <c r="B159" s="229"/>
      <c r="C159" s="230"/>
      <c r="D159" s="220" t="s">
        <v>154</v>
      </c>
      <c r="E159" s="231" t="s">
        <v>19</v>
      </c>
      <c r="F159" s="232" t="s">
        <v>953</v>
      </c>
      <c r="G159" s="230"/>
      <c r="H159" s="233">
        <v>37.079999999999998</v>
      </c>
      <c r="I159" s="234"/>
      <c r="J159" s="230"/>
      <c r="K159" s="230"/>
      <c r="L159" s="235"/>
      <c r="M159" s="236"/>
      <c r="N159" s="237"/>
      <c r="O159" s="237"/>
      <c r="P159" s="237"/>
      <c r="Q159" s="237"/>
      <c r="R159" s="237"/>
      <c r="S159" s="237"/>
      <c r="T159" s="238"/>
      <c r="U159" s="14"/>
      <c r="V159" s="14"/>
      <c r="W159" s="14"/>
      <c r="X159" s="14"/>
      <c r="Y159" s="14"/>
      <c r="Z159" s="14"/>
      <c r="AA159" s="14"/>
      <c r="AB159" s="14"/>
      <c r="AC159" s="14"/>
      <c r="AD159" s="14"/>
      <c r="AE159" s="14"/>
      <c r="AT159" s="239" t="s">
        <v>154</v>
      </c>
      <c r="AU159" s="239" t="s">
        <v>82</v>
      </c>
      <c r="AV159" s="14" t="s">
        <v>82</v>
      </c>
      <c r="AW159" s="14" t="s">
        <v>33</v>
      </c>
      <c r="AX159" s="14" t="s">
        <v>72</v>
      </c>
      <c r="AY159" s="239" t="s">
        <v>144</v>
      </c>
    </row>
    <row r="160" s="15" customFormat="1">
      <c r="A160" s="15"/>
      <c r="B160" s="240"/>
      <c r="C160" s="241"/>
      <c r="D160" s="220" t="s">
        <v>154</v>
      </c>
      <c r="E160" s="242" t="s">
        <v>19</v>
      </c>
      <c r="F160" s="243" t="s">
        <v>162</v>
      </c>
      <c r="G160" s="241"/>
      <c r="H160" s="244">
        <v>37.079999999999998</v>
      </c>
      <c r="I160" s="245"/>
      <c r="J160" s="241"/>
      <c r="K160" s="241"/>
      <c r="L160" s="246"/>
      <c r="M160" s="247"/>
      <c r="N160" s="248"/>
      <c r="O160" s="248"/>
      <c r="P160" s="248"/>
      <c r="Q160" s="248"/>
      <c r="R160" s="248"/>
      <c r="S160" s="248"/>
      <c r="T160" s="249"/>
      <c r="U160" s="15"/>
      <c r="V160" s="15"/>
      <c r="W160" s="15"/>
      <c r="X160" s="15"/>
      <c r="Y160" s="15"/>
      <c r="Z160" s="15"/>
      <c r="AA160" s="15"/>
      <c r="AB160" s="15"/>
      <c r="AC160" s="15"/>
      <c r="AD160" s="15"/>
      <c r="AE160" s="15"/>
      <c r="AT160" s="250" t="s">
        <v>154</v>
      </c>
      <c r="AU160" s="250" t="s">
        <v>82</v>
      </c>
      <c r="AV160" s="15" t="s">
        <v>152</v>
      </c>
      <c r="AW160" s="15" t="s">
        <v>33</v>
      </c>
      <c r="AX160" s="15" t="s">
        <v>80</v>
      </c>
      <c r="AY160" s="250" t="s">
        <v>144</v>
      </c>
    </row>
    <row r="161" s="12" customFormat="1" ht="25.92" customHeight="1">
      <c r="A161" s="12"/>
      <c r="B161" s="189"/>
      <c r="C161" s="190"/>
      <c r="D161" s="191" t="s">
        <v>71</v>
      </c>
      <c r="E161" s="192" t="s">
        <v>428</v>
      </c>
      <c r="F161" s="192" t="s">
        <v>429</v>
      </c>
      <c r="G161" s="190"/>
      <c r="H161" s="190"/>
      <c r="I161" s="193"/>
      <c r="J161" s="194">
        <f>BK161</f>
        <v>0</v>
      </c>
      <c r="K161" s="190"/>
      <c r="L161" s="195"/>
      <c r="M161" s="196"/>
      <c r="N161" s="197"/>
      <c r="O161" s="197"/>
      <c r="P161" s="198">
        <f>SUM(P162:P163)</f>
        <v>0</v>
      </c>
      <c r="Q161" s="197"/>
      <c r="R161" s="198">
        <f>SUM(R162:R163)</f>
        <v>0</v>
      </c>
      <c r="S161" s="197"/>
      <c r="T161" s="199">
        <f>SUM(T162:T163)</f>
        <v>0</v>
      </c>
      <c r="U161" s="12"/>
      <c r="V161" s="12"/>
      <c r="W161" s="12"/>
      <c r="X161" s="12"/>
      <c r="Y161" s="12"/>
      <c r="Z161" s="12"/>
      <c r="AA161" s="12"/>
      <c r="AB161" s="12"/>
      <c r="AC161" s="12"/>
      <c r="AD161" s="12"/>
      <c r="AE161" s="12"/>
      <c r="AR161" s="200" t="s">
        <v>152</v>
      </c>
      <c r="AT161" s="201" t="s">
        <v>71</v>
      </c>
      <c r="AU161" s="201" t="s">
        <v>72</v>
      </c>
      <c r="AY161" s="200" t="s">
        <v>144</v>
      </c>
      <c r="BK161" s="202">
        <f>SUM(BK162:BK163)</f>
        <v>0</v>
      </c>
    </row>
    <row r="162" s="2" customFormat="1" ht="49.05" customHeight="1">
      <c r="A162" s="39"/>
      <c r="B162" s="40"/>
      <c r="C162" s="205" t="s">
        <v>326</v>
      </c>
      <c r="D162" s="205" t="s">
        <v>147</v>
      </c>
      <c r="E162" s="206" t="s">
        <v>954</v>
      </c>
      <c r="F162" s="207" t="s">
        <v>955</v>
      </c>
      <c r="G162" s="208" t="s">
        <v>211</v>
      </c>
      <c r="H162" s="209">
        <v>47.823999999999998</v>
      </c>
      <c r="I162" s="210"/>
      <c r="J162" s="211">
        <f>ROUND(I162*H162,2)</f>
        <v>0</v>
      </c>
      <c r="K162" s="207" t="s">
        <v>19</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472</v>
      </c>
      <c r="AT162" s="216" t="s">
        <v>147</v>
      </c>
      <c r="AU162" s="216" t="s">
        <v>80</v>
      </c>
      <c r="AY162" s="18" t="s">
        <v>144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472</v>
      </c>
      <c r="BM162" s="216" t="s">
        <v>528</v>
      </c>
    </row>
    <row r="163" s="2" customFormat="1" ht="62.7" customHeight="1">
      <c r="A163" s="39"/>
      <c r="B163" s="40"/>
      <c r="C163" s="205" t="s">
        <v>331</v>
      </c>
      <c r="D163" s="205" t="s">
        <v>147</v>
      </c>
      <c r="E163" s="206" t="s">
        <v>956</v>
      </c>
      <c r="F163" s="207" t="s">
        <v>957</v>
      </c>
      <c r="G163" s="208" t="s">
        <v>211</v>
      </c>
      <c r="H163" s="209">
        <v>47.823999999999998</v>
      </c>
      <c r="I163" s="210"/>
      <c r="J163" s="211">
        <f>ROUND(I163*H163,2)</f>
        <v>0</v>
      </c>
      <c r="K163" s="207" t="s">
        <v>19</v>
      </c>
      <c r="L163" s="45"/>
      <c r="M163" s="273" t="s">
        <v>19</v>
      </c>
      <c r="N163" s="274" t="s">
        <v>43</v>
      </c>
      <c r="O163" s="275"/>
      <c r="P163" s="276">
        <f>O163*H163</f>
        <v>0</v>
      </c>
      <c r="Q163" s="276">
        <v>0</v>
      </c>
      <c r="R163" s="276">
        <f>Q163*H163</f>
        <v>0</v>
      </c>
      <c r="S163" s="276">
        <v>0</v>
      </c>
      <c r="T163" s="277">
        <f>S163*H163</f>
        <v>0</v>
      </c>
      <c r="U163" s="39"/>
      <c r="V163" s="39"/>
      <c r="W163" s="39"/>
      <c r="X163" s="39"/>
      <c r="Y163" s="39"/>
      <c r="Z163" s="39"/>
      <c r="AA163" s="39"/>
      <c r="AB163" s="39"/>
      <c r="AC163" s="39"/>
      <c r="AD163" s="39"/>
      <c r="AE163" s="39"/>
      <c r="AR163" s="216" t="s">
        <v>472</v>
      </c>
      <c r="AT163" s="216" t="s">
        <v>147</v>
      </c>
      <c r="AU163" s="216" t="s">
        <v>80</v>
      </c>
      <c r="AY163" s="18" t="s">
        <v>144</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472</v>
      </c>
      <c r="BM163" s="216" t="s">
        <v>538</v>
      </c>
    </row>
    <row r="164" s="2" customFormat="1" ht="6.96" customHeight="1">
      <c r="A164" s="39"/>
      <c r="B164" s="60"/>
      <c r="C164" s="61"/>
      <c r="D164" s="61"/>
      <c r="E164" s="61"/>
      <c r="F164" s="61"/>
      <c r="G164" s="61"/>
      <c r="H164" s="61"/>
      <c r="I164" s="61"/>
      <c r="J164" s="61"/>
      <c r="K164" s="61"/>
      <c r="L164" s="45"/>
      <c r="M164" s="39"/>
      <c r="O164" s="39"/>
      <c r="P164" s="39"/>
      <c r="Q164" s="39"/>
      <c r="R164" s="39"/>
      <c r="S164" s="39"/>
      <c r="T164" s="39"/>
      <c r="U164" s="39"/>
      <c r="V164" s="39"/>
      <c r="W164" s="39"/>
      <c r="X164" s="39"/>
      <c r="Y164" s="39"/>
      <c r="Z164" s="39"/>
      <c r="AA164" s="39"/>
      <c r="AB164" s="39"/>
      <c r="AC164" s="39"/>
      <c r="AD164" s="39"/>
      <c r="AE164" s="39"/>
    </row>
  </sheetData>
  <sheetProtection sheet="1" autoFilter="0" formatColumns="0" formatRows="0" objects="1" scenarios="1" spinCount="100000" saltValue="SverkgIPFnZAsVFhvKQlVar/of1rCaD2a3ArT09JVBj1PqgEG7cuvHMWdqlqvGOPnEVrAeqKCX8pDQ1PeGuu+Q==" hashValue="KL5XW4+EcXBud7byJuHLFukwXo8ci/kXhT+IIsMRCtmVSWzbqOf93owDiRZc3qI52NQSSg/RuegOi7e+/kdl2g==" algorithmName="SHA-512" password="CC35"/>
  <autoFilter ref="C88:K163"/>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958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ROUND(J86,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ROUND((SUM(BE86:BE126)),  2)</f>
        <v>0</v>
      </c>
      <c r="G33" s="39"/>
      <c r="H33" s="39"/>
      <c r="I33" s="149">
        <v>0.20999999999999999</v>
      </c>
      <c r="J33" s="148">
        <f>ROUND(((SUM(BE86:BE126))*I33),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ROUND((SUM(BF86:BF126)),  2)</f>
        <v>0</v>
      </c>
      <c r="G34" s="39"/>
      <c r="H34" s="39"/>
      <c r="I34" s="149">
        <v>0.14999999999999999</v>
      </c>
      <c r="J34" s="148">
        <f>ROUND(((SUM(BF86:BF126))*I34),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ROUND((SUM(BG86:BG126)),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ROUND((SUM(BH86:BH126)),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ROUND((SUM(BI86:BI126)),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 xml:space="preserve">SO 09 - Oprava propustku  v km 23,052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J86</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J87</f>
        <v>0</v>
      </c>
      <c r="K60" s="167"/>
      <c r="L60" s="171"/>
      <c r="S60" s="9"/>
      <c r="T60" s="9"/>
      <c r="U60" s="9"/>
      <c r="V60" s="9"/>
      <c r="W60" s="9"/>
      <c r="X60" s="9"/>
      <c r="Y60" s="9"/>
      <c r="Z60" s="9"/>
      <c r="AA60" s="9"/>
      <c r="AB60" s="9"/>
      <c r="AC60" s="9"/>
      <c r="AD60" s="9"/>
      <c r="AE60" s="9"/>
    </row>
    <row r="61" s="10" customFormat="1" ht="19.92" customHeight="1">
      <c r="A61" s="10"/>
      <c r="B61" s="172"/>
      <c r="C61" s="173"/>
      <c r="D61" s="174" t="s">
        <v>834</v>
      </c>
      <c r="E61" s="175"/>
      <c r="F61" s="175"/>
      <c r="G61" s="175"/>
      <c r="H61" s="175"/>
      <c r="I61" s="175"/>
      <c r="J61" s="176">
        <f>J88</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959</v>
      </c>
      <c r="E62" s="175"/>
      <c r="F62" s="175"/>
      <c r="G62" s="175"/>
      <c r="H62" s="175"/>
      <c r="I62" s="175"/>
      <c r="J62" s="176">
        <f>J108</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960</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624</v>
      </c>
      <c r="E64" s="175"/>
      <c r="F64" s="175"/>
      <c r="G64" s="175"/>
      <c r="H64" s="175"/>
      <c r="I64" s="175"/>
      <c r="J64" s="176">
        <f>J117</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867</v>
      </c>
      <c r="E65" s="175"/>
      <c r="F65" s="175"/>
      <c r="G65" s="175"/>
      <c r="H65" s="175"/>
      <c r="I65" s="175"/>
      <c r="J65" s="176">
        <f>J122</f>
        <v>0</v>
      </c>
      <c r="K65" s="173"/>
      <c r="L65" s="177"/>
      <c r="S65" s="10"/>
      <c r="T65" s="10"/>
      <c r="U65" s="10"/>
      <c r="V65" s="10"/>
      <c r="W65" s="10"/>
      <c r="X65" s="10"/>
      <c r="Y65" s="10"/>
      <c r="Z65" s="10"/>
      <c r="AA65" s="10"/>
      <c r="AB65" s="10"/>
      <c r="AC65" s="10"/>
      <c r="AD65" s="10"/>
      <c r="AE65" s="10"/>
    </row>
    <row r="66" s="9" customFormat="1" ht="24.96" customHeight="1">
      <c r="A66" s="9"/>
      <c r="B66" s="166"/>
      <c r="C66" s="167"/>
      <c r="D66" s="168" t="s">
        <v>128</v>
      </c>
      <c r="E66" s="169"/>
      <c r="F66" s="169"/>
      <c r="G66" s="169"/>
      <c r="H66" s="169"/>
      <c r="I66" s="169"/>
      <c r="J66" s="170">
        <f>J124</f>
        <v>0</v>
      </c>
      <c r="K66" s="167"/>
      <c r="L66" s="171"/>
      <c r="S66" s="9"/>
      <c r="T66" s="9"/>
      <c r="U66" s="9"/>
      <c r="V66" s="9"/>
      <c r="W66" s="9"/>
      <c r="X66" s="9"/>
      <c r="Y66" s="9"/>
      <c r="Z66" s="9"/>
      <c r="AA66" s="9"/>
      <c r="AB66" s="9"/>
      <c r="AC66" s="9"/>
      <c r="AD66" s="9"/>
      <c r="AE66" s="9"/>
    </row>
    <row r="67" s="2" customFormat="1" ht="21.84" customHeight="1">
      <c r="A67" s="39"/>
      <c r="B67" s="40"/>
      <c r="C67" s="41"/>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61"/>
      <c r="J68" s="61"/>
      <c r="K68" s="61"/>
      <c r="L68" s="135"/>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63"/>
      <c r="J72" s="63"/>
      <c r="K72" s="63"/>
      <c r="L72" s="135"/>
      <c r="S72" s="39"/>
      <c r="T72" s="39"/>
      <c r="U72" s="39"/>
      <c r="V72" s="39"/>
      <c r="W72" s="39"/>
      <c r="X72" s="39"/>
      <c r="Y72" s="39"/>
      <c r="Z72" s="39"/>
      <c r="AA72" s="39"/>
      <c r="AB72" s="39"/>
      <c r="AC72" s="39"/>
      <c r="AD72" s="39"/>
      <c r="AE72" s="39"/>
    </row>
    <row r="73" s="2" customFormat="1" ht="24.96" customHeight="1">
      <c r="A73" s="39"/>
      <c r="B73" s="40"/>
      <c r="C73" s="24" t="s">
        <v>129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161" t="str">
        <f>E7</f>
        <v>Oprava trati v úseku Hněvčeves - Hořice</v>
      </c>
      <c r="F76" s="33"/>
      <c r="G76" s="33"/>
      <c r="H76" s="33"/>
      <c r="I76" s="41"/>
      <c r="J76" s="41"/>
      <c r="K76" s="41"/>
      <c r="L76" s="135"/>
      <c r="S76" s="39"/>
      <c r="T76" s="39"/>
      <c r="U76" s="39"/>
      <c r="V76" s="39"/>
      <c r="W76" s="39"/>
      <c r="X76" s="39"/>
      <c r="Y76" s="39"/>
      <c r="Z76" s="39"/>
      <c r="AA76" s="39"/>
      <c r="AB76" s="39"/>
      <c r="AC76" s="39"/>
      <c r="AD76" s="39"/>
      <c r="AE76" s="39"/>
    </row>
    <row r="77" s="2" customFormat="1" ht="12" customHeight="1">
      <c r="A77" s="39"/>
      <c r="B77" s="40"/>
      <c r="C77" s="33" t="s">
        <v>120</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70" t="str">
        <f>E9</f>
        <v xml:space="preserve">SO 09 - Oprava propustku  v km 23,052</v>
      </c>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21</v>
      </c>
      <c r="D80" s="41"/>
      <c r="E80" s="41"/>
      <c r="F80" s="28" t="str">
        <f>F12</f>
        <v>TÚ Hněvčeves - Hořice</v>
      </c>
      <c r="G80" s="41"/>
      <c r="H80" s="41"/>
      <c r="I80" s="33" t="s">
        <v>23</v>
      </c>
      <c r="J80" s="73" t="str">
        <f>IF(J12="","",J12)</f>
        <v>3. 3. 2023</v>
      </c>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5.15" customHeight="1">
      <c r="A82" s="39"/>
      <c r="B82" s="40"/>
      <c r="C82" s="33" t="s">
        <v>25</v>
      </c>
      <c r="D82" s="41"/>
      <c r="E82" s="41"/>
      <c r="F82" s="28" t="str">
        <f>E15</f>
        <v>Správa železnic, s.o.</v>
      </c>
      <c r="G82" s="41"/>
      <c r="H82" s="41"/>
      <c r="I82" s="33" t="s">
        <v>31</v>
      </c>
      <c r="J82" s="37" t="str">
        <f>E21</f>
        <v>bez PD</v>
      </c>
      <c r="K82" s="41"/>
      <c r="L82" s="135"/>
      <c r="S82" s="39"/>
      <c r="T82" s="39"/>
      <c r="U82" s="39"/>
      <c r="V82" s="39"/>
      <c r="W82" s="39"/>
      <c r="X82" s="39"/>
      <c r="Y82" s="39"/>
      <c r="Z82" s="39"/>
      <c r="AA82" s="39"/>
      <c r="AB82" s="39"/>
      <c r="AC82" s="39"/>
      <c r="AD82" s="39"/>
      <c r="AE82" s="39"/>
    </row>
    <row r="83" s="2" customFormat="1" ht="15.15" customHeight="1">
      <c r="A83" s="39"/>
      <c r="B83" s="40"/>
      <c r="C83" s="33" t="s">
        <v>29</v>
      </c>
      <c r="D83" s="41"/>
      <c r="E83" s="41"/>
      <c r="F83" s="28" t="str">
        <f>IF(E18="","",E18)</f>
        <v>Vyplň údaj</v>
      </c>
      <c r="G83" s="41"/>
      <c r="H83" s="41"/>
      <c r="I83" s="33" t="s">
        <v>34</v>
      </c>
      <c r="J83" s="37" t="str">
        <f>E24</f>
        <v>ST Hradec Králové</v>
      </c>
      <c r="K83" s="41"/>
      <c r="L83" s="135"/>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11" customFormat="1" ht="29.28" customHeight="1">
      <c r="A85" s="178"/>
      <c r="B85" s="179"/>
      <c r="C85" s="180" t="s">
        <v>130</v>
      </c>
      <c r="D85" s="181" t="s">
        <v>57</v>
      </c>
      <c r="E85" s="181" t="s">
        <v>53</v>
      </c>
      <c r="F85" s="181" t="s">
        <v>54</v>
      </c>
      <c r="G85" s="181" t="s">
        <v>131</v>
      </c>
      <c r="H85" s="181" t="s">
        <v>132</v>
      </c>
      <c r="I85" s="181" t="s">
        <v>133</v>
      </c>
      <c r="J85" s="181" t="s">
        <v>124</v>
      </c>
      <c r="K85" s="182" t="s">
        <v>134</v>
      </c>
      <c r="L85" s="183"/>
      <c r="M85" s="93" t="s">
        <v>19</v>
      </c>
      <c r="N85" s="94" t="s">
        <v>42</v>
      </c>
      <c r="O85" s="94" t="s">
        <v>135</v>
      </c>
      <c r="P85" s="94" t="s">
        <v>136</v>
      </c>
      <c r="Q85" s="94" t="s">
        <v>137</v>
      </c>
      <c r="R85" s="94" t="s">
        <v>138</v>
      </c>
      <c r="S85" s="94" t="s">
        <v>139</v>
      </c>
      <c r="T85" s="95" t="s">
        <v>140</v>
      </c>
      <c r="U85" s="178"/>
      <c r="V85" s="178"/>
      <c r="W85" s="178"/>
      <c r="X85" s="178"/>
      <c r="Y85" s="178"/>
      <c r="Z85" s="178"/>
      <c r="AA85" s="178"/>
      <c r="AB85" s="178"/>
      <c r="AC85" s="178"/>
      <c r="AD85" s="178"/>
      <c r="AE85" s="178"/>
    </row>
    <row r="86" s="2" customFormat="1" ht="22.8" customHeight="1">
      <c r="A86" s="39"/>
      <c r="B86" s="40"/>
      <c r="C86" s="100" t="s">
        <v>141</v>
      </c>
      <c r="D86" s="41"/>
      <c r="E86" s="41"/>
      <c r="F86" s="41"/>
      <c r="G86" s="41"/>
      <c r="H86" s="41"/>
      <c r="I86" s="41"/>
      <c r="J86" s="184">
        <f>BK86</f>
        <v>0</v>
      </c>
      <c r="K86" s="41"/>
      <c r="L86" s="45"/>
      <c r="M86" s="96"/>
      <c r="N86" s="185"/>
      <c r="O86" s="97"/>
      <c r="P86" s="186">
        <f>P87+P124</f>
        <v>0</v>
      </c>
      <c r="Q86" s="97"/>
      <c r="R86" s="186">
        <f>R87+R124</f>
        <v>0</v>
      </c>
      <c r="S86" s="97"/>
      <c r="T86" s="187">
        <f>T87+T124</f>
        <v>0</v>
      </c>
      <c r="U86" s="39"/>
      <c r="V86" s="39"/>
      <c r="W86" s="39"/>
      <c r="X86" s="39"/>
      <c r="Y86" s="39"/>
      <c r="Z86" s="39"/>
      <c r="AA86" s="39"/>
      <c r="AB86" s="39"/>
      <c r="AC86" s="39"/>
      <c r="AD86" s="39"/>
      <c r="AE86" s="39"/>
      <c r="AT86" s="18" t="s">
        <v>71</v>
      </c>
      <c r="AU86" s="18" t="s">
        <v>125</v>
      </c>
      <c r="BK86" s="188">
        <f>BK87+BK124</f>
        <v>0</v>
      </c>
    </row>
    <row r="87" s="12" customFormat="1" ht="25.92" customHeight="1">
      <c r="A87" s="12"/>
      <c r="B87" s="189"/>
      <c r="C87" s="190"/>
      <c r="D87" s="191" t="s">
        <v>71</v>
      </c>
      <c r="E87" s="192" t="s">
        <v>142</v>
      </c>
      <c r="F87" s="192" t="s">
        <v>143</v>
      </c>
      <c r="G87" s="190"/>
      <c r="H87" s="190"/>
      <c r="I87" s="193"/>
      <c r="J87" s="194">
        <f>BK87</f>
        <v>0</v>
      </c>
      <c r="K87" s="190"/>
      <c r="L87" s="195"/>
      <c r="M87" s="196"/>
      <c r="N87" s="197"/>
      <c r="O87" s="197"/>
      <c r="P87" s="198">
        <f>P88+P108+P112+P117+P122</f>
        <v>0</v>
      </c>
      <c r="Q87" s="197"/>
      <c r="R87" s="198">
        <f>R88+R108+R112+R117+R122</f>
        <v>0</v>
      </c>
      <c r="S87" s="197"/>
      <c r="T87" s="199">
        <f>T88+T108+T112+T117+T122</f>
        <v>0</v>
      </c>
      <c r="U87" s="12"/>
      <c r="V87" s="12"/>
      <c r="W87" s="12"/>
      <c r="X87" s="12"/>
      <c r="Y87" s="12"/>
      <c r="Z87" s="12"/>
      <c r="AA87" s="12"/>
      <c r="AB87" s="12"/>
      <c r="AC87" s="12"/>
      <c r="AD87" s="12"/>
      <c r="AE87" s="12"/>
      <c r="AR87" s="200" t="s">
        <v>80</v>
      </c>
      <c r="AT87" s="201" t="s">
        <v>71</v>
      </c>
      <c r="AU87" s="201" t="s">
        <v>72</v>
      </c>
      <c r="AY87" s="200" t="s">
        <v>144</v>
      </c>
      <c r="BK87" s="202">
        <f>BK88+BK108+BK112+BK117+BK122</f>
        <v>0</v>
      </c>
    </row>
    <row r="88" s="12" customFormat="1" ht="22.8" customHeight="1">
      <c r="A88" s="12"/>
      <c r="B88" s="189"/>
      <c r="C88" s="190"/>
      <c r="D88" s="191" t="s">
        <v>71</v>
      </c>
      <c r="E88" s="203" t="s">
        <v>80</v>
      </c>
      <c r="F88" s="203" t="s">
        <v>839</v>
      </c>
      <c r="G88" s="190"/>
      <c r="H88" s="190"/>
      <c r="I88" s="193"/>
      <c r="J88" s="204">
        <f>BK88</f>
        <v>0</v>
      </c>
      <c r="K88" s="190"/>
      <c r="L88" s="195"/>
      <c r="M88" s="196"/>
      <c r="N88" s="197"/>
      <c r="O88" s="197"/>
      <c r="P88" s="198">
        <f>SUM(P89:P107)</f>
        <v>0</v>
      </c>
      <c r="Q88" s="197"/>
      <c r="R88" s="198">
        <f>SUM(R89:R107)</f>
        <v>0</v>
      </c>
      <c r="S88" s="197"/>
      <c r="T88" s="199">
        <f>SUM(T89:T107)</f>
        <v>0</v>
      </c>
      <c r="U88" s="12"/>
      <c r="V88" s="12"/>
      <c r="W88" s="12"/>
      <c r="X88" s="12"/>
      <c r="Y88" s="12"/>
      <c r="Z88" s="12"/>
      <c r="AA88" s="12"/>
      <c r="AB88" s="12"/>
      <c r="AC88" s="12"/>
      <c r="AD88" s="12"/>
      <c r="AE88" s="12"/>
      <c r="AR88" s="200" t="s">
        <v>80</v>
      </c>
      <c r="AT88" s="201" t="s">
        <v>71</v>
      </c>
      <c r="AU88" s="201" t="s">
        <v>80</v>
      </c>
      <c r="AY88" s="200" t="s">
        <v>144</v>
      </c>
      <c r="BK88" s="202">
        <f>SUM(BK89:BK107)</f>
        <v>0</v>
      </c>
    </row>
    <row r="89" s="2" customFormat="1" ht="24.15" customHeight="1">
      <c r="A89" s="39"/>
      <c r="B89" s="40"/>
      <c r="C89" s="205" t="s">
        <v>80</v>
      </c>
      <c r="D89" s="205" t="s">
        <v>147</v>
      </c>
      <c r="E89" s="206" t="s">
        <v>961</v>
      </c>
      <c r="F89" s="207" t="s">
        <v>962</v>
      </c>
      <c r="G89" s="208" t="s">
        <v>173</v>
      </c>
      <c r="H89" s="209">
        <v>1</v>
      </c>
      <c r="I89" s="210"/>
      <c r="J89" s="211">
        <f>ROUND(I89*H89,2)</f>
        <v>0</v>
      </c>
      <c r="K89" s="207" t="s">
        <v>19</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152</v>
      </c>
      <c r="AT89" s="216" t="s">
        <v>147</v>
      </c>
      <c r="AU89" s="216" t="s">
        <v>82</v>
      </c>
      <c r="AY89" s="18" t="s">
        <v>144</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152</v>
      </c>
      <c r="BM89" s="216" t="s">
        <v>82</v>
      </c>
    </row>
    <row r="90" s="2" customFormat="1" ht="37.8" customHeight="1">
      <c r="A90" s="39"/>
      <c r="B90" s="40"/>
      <c r="C90" s="205" t="s">
        <v>82</v>
      </c>
      <c r="D90" s="205" t="s">
        <v>147</v>
      </c>
      <c r="E90" s="206" t="s">
        <v>870</v>
      </c>
      <c r="F90" s="207" t="s">
        <v>871</v>
      </c>
      <c r="G90" s="208" t="s">
        <v>165</v>
      </c>
      <c r="H90" s="209">
        <v>10</v>
      </c>
      <c r="I90" s="210"/>
      <c r="J90" s="211">
        <f>ROUND(I90*H90,2)</f>
        <v>0</v>
      </c>
      <c r="K90" s="207" t="s">
        <v>19</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147</v>
      </c>
      <c r="AU90" s="216" t="s">
        <v>82</v>
      </c>
      <c r="AY90" s="18" t="s">
        <v>144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152</v>
      </c>
      <c r="BM90" s="216" t="s">
        <v>152</v>
      </c>
    </row>
    <row r="91" s="14" customFormat="1">
      <c r="A91" s="14"/>
      <c r="B91" s="229"/>
      <c r="C91" s="230"/>
      <c r="D91" s="220" t="s">
        <v>154</v>
      </c>
      <c r="E91" s="231" t="s">
        <v>19</v>
      </c>
      <c r="F91" s="232" t="s">
        <v>963</v>
      </c>
      <c r="G91" s="230"/>
      <c r="H91" s="233">
        <v>2</v>
      </c>
      <c r="I91" s="234"/>
      <c r="J91" s="230"/>
      <c r="K91" s="230"/>
      <c r="L91" s="235"/>
      <c r="M91" s="236"/>
      <c r="N91" s="237"/>
      <c r="O91" s="237"/>
      <c r="P91" s="237"/>
      <c r="Q91" s="237"/>
      <c r="R91" s="237"/>
      <c r="S91" s="237"/>
      <c r="T91" s="238"/>
      <c r="U91" s="14"/>
      <c r="V91" s="14"/>
      <c r="W91" s="14"/>
      <c r="X91" s="14"/>
      <c r="Y91" s="14"/>
      <c r="Z91" s="14"/>
      <c r="AA91" s="14"/>
      <c r="AB91" s="14"/>
      <c r="AC91" s="14"/>
      <c r="AD91" s="14"/>
      <c r="AE91" s="14"/>
      <c r="AT91" s="239" t="s">
        <v>154</v>
      </c>
      <c r="AU91" s="239" t="s">
        <v>82</v>
      </c>
      <c r="AV91" s="14" t="s">
        <v>82</v>
      </c>
      <c r="AW91" s="14" t="s">
        <v>33</v>
      </c>
      <c r="AX91" s="14" t="s">
        <v>72</v>
      </c>
      <c r="AY91" s="239" t="s">
        <v>144</v>
      </c>
    </row>
    <row r="92" s="14" customFormat="1">
      <c r="A92" s="14"/>
      <c r="B92" s="229"/>
      <c r="C92" s="230"/>
      <c r="D92" s="220" t="s">
        <v>154</v>
      </c>
      <c r="E92" s="231" t="s">
        <v>19</v>
      </c>
      <c r="F92" s="232" t="s">
        <v>964</v>
      </c>
      <c r="G92" s="230"/>
      <c r="H92" s="233">
        <v>5</v>
      </c>
      <c r="I92" s="234"/>
      <c r="J92" s="230"/>
      <c r="K92" s="230"/>
      <c r="L92" s="235"/>
      <c r="M92" s="236"/>
      <c r="N92" s="237"/>
      <c r="O92" s="237"/>
      <c r="P92" s="237"/>
      <c r="Q92" s="237"/>
      <c r="R92" s="237"/>
      <c r="S92" s="237"/>
      <c r="T92" s="238"/>
      <c r="U92" s="14"/>
      <c r="V92" s="14"/>
      <c r="W92" s="14"/>
      <c r="X92" s="14"/>
      <c r="Y92" s="14"/>
      <c r="Z92" s="14"/>
      <c r="AA92" s="14"/>
      <c r="AB92" s="14"/>
      <c r="AC92" s="14"/>
      <c r="AD92" s="14"/>
      <c r="AE92" s="14"/>
      <c r="AT92" s="239" t="s">
        <v>154</v>
      </c>
      <c r="AU92" s="239" t="s">
        <v>82</v>
      </c>
      <c r="AV92" s="14" t="s">
        <v>82</v>
      </c>
      <c r="AW92" s="14" t="s">
        <v>33</v>
      </c>
      <c r="AX92" s="14" t="s">
        <v>72</v>
      </c>
      <c r="AY92" s="239" t="s">
        <v>144</v>
      </c>
    </row>
    <row r="93" s="14" customFormat="1">
      <c r="A93" s="14"/>
      <c r="B93" s="229"/>
      <c r="C93" s="230"/>
      <c r="D93" s="220" t="s">
        <v>154</v>
      </c>
      <c r="E93" s="231" t="s">
        <v>19</v>
      </c>
      <c r="F93" s="232" t="s">
        <v>965</v>
      </c>
      <c r="G93" s="230"/>
      <c r="H93" s="233">
        <v>3</v>
      </c>
      <c r="I93" s="234"/>
      <c r="J93" s="230"/>
      <c r="K93" s="230"/>
      <c r="L93" s="235"/>
      <c r="M93" s="236"/>
      <c r="N93" s="237"/>
      <c r="O93" s="237"/>
      <c r="P93" s="237"/>
      <c r="Q93" s="237"/>
      <c r="R93" s="237"/>
      <c r="S93" s="237"/>
      <c r="T93" s="238"/>
      <c r="U93" s="14"/>
      <c r="V93" s="14"/>
      <c r="W93" s="14"/>
      <c r="X93" s="14"/>
      <c r="Y93" s="14"/>
      <c r="Z93" s="14"/>
      <c r="AA93" s="14"/>
      <c r="AB93" s="14"/>
      <c r="AC93" s="14"/>
      <c r="AD93" s="14"/>
      <c r="AE93" s="14"/>
      <c r="AT93" s="239" t="s">
        <v>154</v>
      </c>
      <c r="AU93" s="239" t="s">
        <v>82</v>
      </c>
      <c r="AV93" s="14" t="s">
        <v>82</v>
      </c>
      <c r="AW93" s="14" t="s">
        <v>33</v>
      </c>
      <c r="AX93" s="14" t="s">
        <v>72</v>
      </c>
      <c r="AY93" s="239" t="s">
        <v>144</v>
      </c>
    </row>
    <row r="94" s="15" customFormat="1">
      <c r="A94" s="15"/>
      <c r="B94" s="240"/>
      <c r="C94" s="241"/>
      <c r="D94" s="220" t="s">
        <v>154</v>
      </c>
      <c r="E94" s="242" t="s">
        <v>19</v>
      </c>
      <c r="F94" s="243" t="s">
        <v>162</v>
      </c>
      <c r="G94" s="241"/>
      <c r="H94" s="244">
        <v>10</v>
      </c>
      <c r="I94" s="245"/>
      <c r="J94" s="241"/>
      <c r="K94" s="241"/>
      <c r="L94" s="246"/>
      <c r="M94" s="247"/>
      <c r="N94" s="248"/>
      <c r="O94" s="248"/>
      <c r="P94" s="248"/>
      <c r="Q94" s="248"/>
      <c r="R94" s="248"/>
      <c r="S94" s="248"/>
      <c r="T94" s="249"/>
      <c r="U94" s="15"/>
      <c r="V94" s="15"/>
      <c r="W94" s="15"/>
      <c r="X94" s="15"/>
      <c r="Y94" s="15"/>
      <c r="Z94" s="15"/>
      <c r="AA94" s="15"/>
      <c r="AB94" s="15"/>
      <c r="AC94" s="15"/>
      <c r="AD94" s="15"/>
      <c r="AE94" s="15"/>
      <c r="AT94" s="250" t="s">
        <v>154</v>
      </c>
      <c r="AU94" s="250" t="s">
        <v>82</v>
      </c>
      <c r="AV94" s="15" t="s">
        <v>152</v>
      </c>
      <c r="AW94" s="15" t="s">
        <v>33</v>
      </c>
      <c r="AX94" s="15" t="s">
        <v>80</v>
      </c>
      <c r="AY94" s="250" t="s">
        <v>144</v>
      </c>
    </row>
    <row r="95" s="2" customFormat="1" ht="37.8" customHeight="1">
      <c r="A95" s="39"/>
      <c r="B95" s="40"/>
      <c r="C95" s="205" t="s">
        <v>170</v>
      </c>
      <c r="D95" s="205" t="s">
        <v>147</v>
      </c>
      <c r="E95" s="206" t="s">
        <v>875</v>
      </c>
      <c r="F95" s="207" t="s">
        <v>876</v>
      </c>
      <c r="G95" s="208" t="s">
        <v>165</v>
      </c>
      <c r="H95" s="209">
        <v>10</v>
      </c>
      <c r="I95" s="210"/>
      <c r="J95" s="211">
        <f>ROUND(I95*H95,2)</f>
        <v>0</v>
      </c>
      <c r="K95" s="207" t="s">
        <v>19</v>
      </c>
      <c r="L95" s="45"/>
      <c r="M95" s="212" t="s">
        <v>19</v>
      </c>
      <c r="N95" s="213"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152</v>
      </c>
      <c r="AT95" s="216" t="s">
        <v>147</v>
      </c>
      <c r="AU95" s="216" t="s">
        <v>82</v>
      </c>
      <c r="AY95" s="18" t="s">
        <v>144</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152</v>
      </c>
      <c r="BM95" s="216" t="s">
        <v>189</v>
      </c>
    </row>
    <row r="96" s="2" customFormat="1" ht="24.15" customHeight="1">
      <c r="A96" s="39"/>
      <c r="B96" s="40"/>
      <c r="C96" s="205" t="s">
        <v>152</v>
      </c>
      <c r="D96" s="205" t="s">
        <v>147</v>
      </c>
      <c r="E96" s="206" t="s">
        <v>966</v>
      </c>
      <c r="F96" s="207" t="s">
        <v>967</v>
      </c>
      <c r="G96" s="208" t="s">
        <v>150</v>
      </c>
      <c r="H96" s="209">
        <v>16</v>
      </c>
      <c r="I96" s="210"/>
      <c r="J96" s="211">
        <f>ROUND(I96*H96,2)</f>
        <v>0</v>
      </c>
      <c r="K96" s="207" t="s">
        <v>19</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82</v>
      </c>
      <c r="AY96" s="18" t="s">
        <v>144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152</v>
      </c>
      <c r="BM96" s="216" t="s">
        <v>185</v>
      </c>
    </row>
    <row r="97" s="14" customFormat="1">
      <c r="A97" s="14"/>
      <c r="B97" s="229"/>
      <c r="C97" s="230"/>
      <c r="D97" s="220" t="s">
        <v>154</v>
      </c>
      <c r="E97" s="231" t="s">
        <v>19</v>
      </c>
      <c r="F97" s="232" t="s">
        <v>968</v>
      </c>
      <c r="G97" s="230"/>
      <c r="H97" s="233">
        <v>16</v>
      </c>
      <c r="I97" s="234"/>
      <c r="J97" s="230"/>
      <c r="K97" s="230"/>
      <c r="L97" s="235"/>
      <c r="M97" s="236"/>
      <c r="N97" s="237"/>
      <c r="O97" s="237"/>
      <c r="P97" s="237"/>
      <c r="Q97" s="237"/>
      <c r="R97" s="237"/>
      <c r="S97" s="237"/>
      <c r="T97" s="238"/>
      <c r="U97" s="14"/>
      <c r="V97" s="14"/>
      <c r="W97" s="14"/>
      <c r="X97" s="14"/>
      <c r="Y97" s="14"/>
      <c r="Z97" s="14"/>
      <c r="AA97" s="14"/>
      <c r="AB97" s="14"/>
      <c r="AC97" s="14"/>
      <c r="AD97" s="14"/>
      <c r="AE97" s="14"/>
      <c r="AT97" s="239" t="s">
        <v>154</v>
      </c>
      <c r="AU97" s="239" t="s">
        <v>82</v>
      </c>
      <c r="AV97" s="14" t="s">
        <v>82</v>
      </c>
      <c r="AW97" s="14" t="s">
        <v>33</v>
      </c>
      <c r="AX97" s="14" t="s">
        <v>72</v>
      </c>
      <c r="AY97" s="239" t="s">
        <v>144</v>
      </c>
    </row>
    <row r="98" s="15" customFormat="1">
      <c r="A98" s="15"/>
      <c r="B98" s="240"/>
      <c r="C98" s="241"/>
      <c r="D98" s="220" t="s">
        <v>154</v>
      </c>
      <c r="E98" s="242" t="s">
        <v>19</v>
      </c>
      <c r="F98" s="243" t="s">
        <v>162</v>
      </c>
      <c r="G98" s="241"/>
      <c r="H98" s="244">
        <v>16</v>
      </c>
      <c r="I98" s="245"/>
      <c r="J98" s="241"/>
      <c r="K98" s="241"/>
      <c r="L98" s="246"/>
      <c r="M98" s="247"/>
      <c r="N98" s="248"/>
      <c r="O98" s="248"/>
      <c r="P98" s="248"/>
      <c r="Q98" s="248"/>
      <c r="R98" s="248"/>
      <c r="S98" s="248"/>
      <c r="T98" s="249"/>
      <c r="U98" s="15"/>
      <c r="V98" s="15"/>
      <c r="W98" s="15"/>
      <c r="X98" s="15"/>
      <c r="Y98" s="15"/>
      <c r="Z98" s="15"/>
      <c r="AA98" s="15"/>
      <c r="AB98" s="15"/>
      <c r="AC98" s="15"/>
      <c r="AD98" s="15"/>
      <c r="AE98" s="15"/>
      <c r="AT98" s="250" t="s">
        <v>154</v>
      </c>
      <c r="AU98" s="250" t="s">
        <v>82</v>
      </c>
      <c r="AV98" s="15" t="s">
        <v>152</v>
      </c>
      <c r="AW98" s="15" t="s">
        <v>33</v>
      </c>
      <c r="AX98" s="15" t="s">
        <v>80</v>
      </c>
      <c r="AY98" s="250" t="s">
        <v>144</v>
      </c>
    </row>
    <row r="99" s="2" customFormat="1" ht="24.15" customHeight="1">
      <c r="A99" s="39"/>
      <c r="B99" s="40"/>
      <c r="C99" s="205" t="s">
        <v>145</v>
      </c>
      <c r="D99" s="205" t="s">
        <v>147</v>
      </c>
      <c r="E99" s="206" t="s">
        <v>969</v>
      </c>
      <c r="F99" s="207" t="s">
        <v>970</v>
      </c>
      <c r="G99" s="208" t="s">
        <v>150</v>
      </c>
      <c r="H99" s="209">
        <v>16</v>
      </c>
      <c r="I99" s="210"/>
      <c r="J99" s="211">
        <f>ROUND(I99*H99,2)</f>
        <v>0</v>
      </c>
      <c r="K99" s="207" t="s">
        <v>19</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82</v>
      </c>
      <c r="AY99" s="18" t="s">
        <v>144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152</v>
      </c>
      <c r="BM99" s="216" t="s">
        <v>220</v>
      </c>
    </row>
    <row r="100" s="2" customFormat="1" ht="37.8" customHeight="1">
      <c r="A100" s="39"/>
      <c r="B100" s="40"/>
      <c r="C100" s="205" t="s">
        <v>189</v>
      </c>
      <c r="D100" s="205" t="s">
        <v>147</v>
      </c>
      <c r="E100" s="206" t="s">
        <v>877</v>
      </c>
      <c r="F100" s="207" t="s">
        <v>971</v>
      </c>
      <c r="G100" s="208" t="s">
        <v>165</v>
      </c>
      <c r="H100" s="209">
        <v>10</v>
      </c>
      <c r="I100" s="210"/>
      <c r="J100" s="211">
        <f>ROUND(I100*H100,2)</f>
        <v>0</v>
      </c>
      <c r="K100" s="207" t="s">
        <v>19</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152</v>
      </c>
      <c r="AT100" s="216" t="s">
        <v>147</v>
      </c>
      <c r="AU100" s="216" t="s">
        <v>82</v>
      </c>
      <c r="AY100" s="18" t="s">
        <v>144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152</v>
      </c>
      <c r="BM100" s="216" t="s">
        <v>237</v>
      </c>
    </row>
    <row r="101" s="2" customFormat="1" ht="37.8" customHeight="1">
      <c r="A101" s="39"/>
      <c r="B101" s="40"/>
      <c r="C101" s="205" t="s">
        <v>194</v>
      </c>
      <c r="D101" s="205" t="s">
        <v>147</v>
      </c>
      <c r="E101" s="206" t="s">
        <v>879</v>
      </c>
      <c r="F101" s="207" t="s">
        <v>972</v>
      </c>
      <c r="G101" s="208" t="s">
        <v>165</v>
      </c>
      <c r="H101" s="209">
        <v>10</v>
      </c>
      <c r="I101" s="210"/>
      <c r="J101" s="211">
        <f>ROUND(I101*H101,2)</f>
        <v>0</v>
      </c>
      <c r="K101" s="207" t="s">
        <v>19</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152</v>
      </c>
      <c r="AT101" s="216" t="s">
        <v>147</v>
      </c>
      <c r="AU101" s="216" t="s">
        <v>82</v>
      </c>
      <c r="AY101" s="18" t="s">
        <v>144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152</v>
      </c>
      <c r="BM101" s="216" t="s">
        <v>254</v>
      </c>
    </row>
    <row r="102" s="2" customFormat="1" ht="24.15" customHeight="1">
      <c r="A102" s="39"/>
      <c r="B102" s="40"/>
      <c r="C102" s="205" t="s">
        <v>185</v>
      </c>
      <c r="D102" s="205" t="s">
        <v>147</v>
      </c>
      <c r="E102" s="206" t="s">
        <v>881</v>
      </c>
      <c r="F102" s="207" t="s">
        <v>882</v>
      </c>
      <c r="G102" s="208" t="s">
        <v>165</v>
      </c>
      <c r="H102" s="209">
        <v>10</v>
      </c>
      <c r="I102" s="210"/>
      <c r="J102" s="211">
        <f>ROUND(I102*H102,2)</f>
        <v>0</v>
      </c>
      <c r="K102" s="207" t="s">
        <v>19</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82</v>
      </c>
      <c r="AY102" s="18" t="s">
        <v>144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152</v>
      </c>
      <c r="BM102" s="216" t="s">
        <v>264</v>
      </c>
    </row>
    <row r="103" s="2" customFormat="1" ht="24.15" customHeight="1">
      <c r="A103" s="39"/>
      <c r="B103" s="40"/>
      <c r="C103" s="205" t="s">
        <v>208</v>
      </c>
      <c r="D103" s="205" t="s">
        <v>147</v>
      </c>
      <c r="E103" s="206" t="s">
        <v>973</v>
      </c>
      <c r="F103" s="207" t="s">
        <v>974</v>
      </c>
      <c r="G103" s="208" t="s">
        <v>165</v>
      </c>
      <c r="H103" s="209">
        <v>10</v>
      </c>
      <c r="I103" s="210"/>
      <c r="J103" s="211">
        <f>ROUND(I103*H103,2)</f>
        <v>0</v>
      </c>
      <c r="K103" s="207" t="s">
        <v>19</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82</v>
      </c>
      <c r="AY103" s="18" t="s">
        <v>144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152</v>
      </c>
      <c r="BM103" s="216" t="s">
        <v>273</v>
      </c>
    </row>
    <row r="104" s="2" customFormat="1" ht="16.5" customHeight="1">
      <c r="A104" s="39"/>
      <c r="B104" s="40"/>
      <c r="C104" s="205" t="s">
        <v>220</v>
      </c>
      <c r="D104" s="205" t="s">
        <v>147</v>
      </c>
      <c r="E104" s="206" t="s">
        <v>975</v>
      </c>
      <c r="F104" s="207" t="s">
        <v>976</v>
      </c>
      <c r="G104" s="208" t="s">
        <v>150</v>
      </c>
      <c r="H104" s="209">
        <v>80</v>
      </c>
      <c r="I104" s="210"/>
      <c r="J104" s="211">
        <f>ROUND(I104*H104,2)</f>
        <v>0</v>
      </c>
      <c r="K104" s="207" t="s">
        <v>19</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152</v>
      </c>
      <c r="AT104" s="216" t="s">
        <v>147</v>
      </c>
      <c r="AU104" s="216" t="s">
        <v>82</v>
      </c>
      <c r="AY104" s="18" t="s">
        <v>144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152</v>
      </c>
      <c r="BM104" s="216" t="s">
        <v>283</v>
      </c>
    </row>
    <row r="105" s="2" customFormat="1" ht="24.15" customHeight="1">
      <c r="A105" s="39"/>
      <c r="B105" s="40"/>
      <c r="C105" s="205" t="s">
        <v>230</v>
      </c>
      <c r="D105" s="205" t="s">
        <v>147</v>
      </c>
      <c r="E105" s="206" t="s">
        <v>899</v>
      </c>
      <c r="F105" s="207" t="s">
        <v>900</v>
      </c>
      <c r="G105" s="208" t="s">
        <v>150</v>
      </c>
      <c r="H105" s="209">
        <v>5</v>
      </c>
      <c r="I105" s="210"/>
      <c r="J105" s="211">
        <f>ROUND(I105*H105,2)</f>
        <v>0</v>
      </c>
      <c r="K105" s="207" t="s">
        <v>19</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152</v>
      </c>
      <c r="AT105" s="216" t="s">
        <v>147</v>
      </c>
      <c r="AU105" s="216" t="s">
        <v>82</v>
      </c>
      <c r="AY105" s="18" t="s">
        <v>144</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152</v>
      </c>
      <c r="BM105" s="216" t="s">
        <v>291</v>
      </c>
    </row>
    <row r="106" s="14" customFormat="1">
      <c r="A106" s="14"/>
      <c r="B106" s="229"/>
      <c r="C106" s="230"/>
      <c r="D106" s="220" t="s">
        <v>154</v>
      </c>
      <c r="E106" s="231" t="s">
        <v>19</v>
      </c>
      <c r="F106" s="232" t="s">
        <v>977</v>
      </c>
      <c r="G106" s="230"/>
      <c r="H106" s="233">
        <v>5</v>
      </c>
      <c r="I106" s="234"/>
      <c r="J106" s="230"/>
      <c r="K106" s="230"/>
      <c r="L106" s="235"/>
      <c r="M106" s="236"/>
      <c r="N106" s="237"/>
      <c r="O106" s="237"/>
      <c r="P106" s="237"/>
      <c r="Q106" s="237"/>
      <c r="R106" s="237"/>
      <c r="S106" s="237"/>
      <c r="T106" s="238"/>
      <c r="U106" s="14"/>
      <c r="V106" s="14"/>
      <c r="W106" s="14"/>
      <c r="X106" s="14"/>
      <c r="Y106" s="14"/>
      <c r="Z106" s="14"/>
      <c r="AA106" s="14"/>
      <c r="AB106" s="14"/>
      <c r="AC106" s="14"/>
      <c r="AD106" s="14"/>
      <c r="AE106" s="14"/>
      <c r="AT106" s="239" t="s">
        <v>154</v>
      </c>
      <c r="AU106" s="239" t="s">
        <v>82</v>
      </c>
      <c r="AV106" s="14" t="s">
        <v>82</v>
      </c>
      <c r="AW106" s="14" t="s">
        <v>33</v>
      </c>
      <c r="AX106" s="14" t="s">
        <v>72</v>
      </c>
      <c r="AY106" s="239" t="s">
        <v>144</v>
      </c>
    </row>
    <row r="107" s="15" customFormat="1">
      <c r="A107" s="15"/>
      <c r="B107" s="240"/>
      <c r="C107" s="241"/>
      <c r="D107" s="220" t="s">
        <v>154</v>
      </c>
      <c r="E107" s="242" t="s">
        <v>19</v>
      </c>
      <c r="F107" s="243" t="s">
        <v>162</v>
      </c>
      <c r="G107" s="241"/>
      <c r="H107" s="244">
        <v>5</v>
      </c>
      <c r="I107" s="245"/>
      <c r="J107" s="241"/>
      <c r="K107" s="241"/>
      <c r="L107" s="246"/>
      <c r="M107" s="247"/>
      <c r="N107" s="248"/>
      <c r="O107" s="248"/>
      <c r="P107" s="248"/>
      <c r="Q107" s="248"/>
      <c r="R107" s="248"/>
      <c r="S107" s="248"/>
      <c r="T107" s="249"/>
      <c r="U107" s="15"/>
      <c r="V107" s="15"/>
      <c r="W107" s="15"/>
      <c r="X107" s="15"/>
      <c r="Y107" s="15"/>
      <c r="Z107" s="15"/>
      <c r="AA107" s="15"/>
      <c r="AB107" s="15"/>
      <c r="AC107" s="15"/>
      <c r="AD107" s="15"/>
      <c r="AE107" s="15"/>
      <c r="AT107" s="250" t="s">
        <v>154</v>
      </c>
      <c r="AU107" s="250" t="s">
        <v>82</v>
      </c>
      <c r="AV107" s="15" t="s">
        <v>152</v>
      </c>
      <c r="AW107" s="15" t="s">
        <v>33</v>
      </c>
      <c r="AX107" s="15" t="s">
        <v>80</v>
      </c>
      <c r="AY107" s="250" t="s">
        <v>144</v>
      </c>
    </row>
    <row r="108" s="12" customFormat="1" ht="22.8" customHeight="1">
      <c r="A108" s="12"/>
      <c r="B108" s="189"/>
      <c r="C108" s="190"/>
      <c r="D108" s="191" t="s">
        <v>71</v>
      </c>
      <c r="E108" s="203" t="s">
        <v>82</v>
      </c>
      <c r="F108" s="203" t="s">
        <v>978</v>
      </c>
      <c r="G108" s="190"/>
      <c r="H108" s="190"/>
      <c r="I108" s="193"/>
      <c r="J108" s="204">
        <f>BK108</f>
        <v>0</v>
      </c>
      <c r="K108" s="190"/>
      <c r="L108" s="195"/>
      <c r="M108" s="196"/>
      <c r="N108" s="197"/>
      <c r="O108" s="197"/>
      <c r="P108" s="198">
        <f>SUM(P109:P111)</f>
        <v>0</v>
      </c>
      <c r="Q108" s="197"/>
      <c r="R108" s="198">
        <f>SUM(R109:R111)</f>
        <v>0</v>
      </c>
      <c r="S108" s="197"/>
      <c r="T108" s="199">
        <f>SUM(T109:T111)</f>
        <v>0</v>
      </c>
      <c r="U108" s="12"/>
      <c r="V108" s="12"/>
      <c r="W108" s="12"/>
      <c r="X108" s="12"/>
      <c r="Y108" s="12"/>
      <c r="Z108" s="12"/>
      <c r="AA108" s="12"/>
      <c r="AB108" s="12"/>
      <c r="AC108" s="12"/>
      <c r="AD108" s="12"/>
      <c r="AE108" s="12"/>
      <c r="AR108" s="200" t="s">
        <v>80</v>
      </c>
      <c r="AT108" s="201" t="s">
        <v>71</v>
      </c>
      <c r="AU108" s="201" t="s">
        <v>80</v>
      </c>
      <c r="AY108" s="200" t="s">
        <v>144</v>
      </c>
      <c r="BK108" s="202">
        <f>SUM(BK109:BK111)</f>
        <v>0</v>
      </c>
    </row>
    <row r="109" s="2" customFormat="1" ht="16.5" customHeight="1">
      <c r="A109" s="39"/>
      <c r="B109" s="40"/>
      <c r="C109" s="205" t="s">
        <v>237</v>
      </c>
      <c r="D109" s="205" t="s">
        <v>147</v>
      </c>
      <c r="E109" s="206" t="s">
        <v>979</v>
      </c>
      <c r="F109" s="207" t="s">
        <v>980</v>
      </c>
      <c r="G109" s="208" t="s">
        <v>165</v>
      </c>
      <c r="H109" s="209">
        <v>2</v>
      </c>
      <c r="I109" s="210"/>
      <c r="J109" s="211">
        <f>ROUND(I109*H109,2)</f>
        <v>0</v>
      </c>
      <c r="K109" s="207" t="s">
        <v>19</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82</v>
      </c>
      <c r="AY109" s="18" t="s">
        <v>144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152</v>
      </c>
      <c r="BM109" s="216" t="s">
        <v>301</v>
      </c>
    </row>
    <row r="110" s="14" customFormat="1">
      <c r="A110" s="14"/>
      <c r="B110" s="229"/>
      <c r="C110" s="230"/>
      <c r="D110" s="220" t="s">
        <v>154</v>
      </c>
      <c r="E110" s="231" t="s">
        <v>19</v>
      </c>
      <c r="F110" s="232" t="s">
        <v>981</v>
      </c>
      <c r="G110" s="230"/>
      <c r="H110" s="233">
        <v>2</v>
      </c>
      <c r="I110" s="234"/>
      <c r="J110" s="230"/>
      <c r="K110" s="230"/>
      <c r="L110" s="235"/>
      <c r="M110" s="236"/>
      <c r="N110" s="237"/>
      <c r="O110" s="237"/>
      <c r="P110" s="237"/>
      <c r="Q110" s="237"/>
      <c r="R110" s="237"/>
      <c r="S110" s="237"/>
      <c r="T110" s="238"/>
      <c r="U110" s="14"/>
      <c r="V110" s="14"/>
      <c r="W110" s="14"/>
      <c r="X110" s="14"/>
      <c r="Y110" s="14"/>
      <c r="Z110" s="14"/>
      <c r="AA110" s="14"/>
      <c r="AB110" s="14"/>
      <c r="AC110" s="14"/>
      <c r="AD110" s="14"/>
      <c r="AE110" s="14"/>
      <c r="AT110" s="239" t="s">
        <v>154</v>
      </c>
      <c r="AU110" s="239" t="s">
        <v>82</v>
      </c>
      <c r="AV110" s="14" t="s">
        <v>82</v>
      </c>
      <c r="AW110" s="14" t="s">
        <v>33</v>
      </c>
      <c r="AX110" s="14" t="s">
        <v>72</v>
      </c>
      <c r="AY110" s="239" t="s">
        <v>144</v>
      </c>
    </row>
    <row r="111" s="15" customFormat="1">
      <c r="A111" s="15"/>
      <c r="B111" s="240"/>
      <c r="C111" s="241"/>
      <c r="D111" s="220" t="s">
        <v>154</v>
      </c>
      <c r="E111" s="242" t="s">
        <v>19</v>
      </c>
      <c r="F111" s="243" t="s">
        <v>162</v>
      </c>
      <c r="G111" s="241"/>
      <c r="H111" s="244">
        <v>2</v>
      </c>
      <c r="I111" s="245"/>
      <c r="J111" s="241"/>
      <c r="K111" s="241"/>
      <c r="L111" s="246"/>
      <c r="M111" s="247"/>
      <c r="N111" s="248"/>
      <c r="O111" s="248"/>
      <c r="P111" s="248"/>
      <c r="Q111" s="248"/>
      <c r="R111" s="248"/>
      <c r="S111" s="248"/>
      <c r="T111" s="249"/>
      <c r="U111" s="15"/>
      <c r="V111" s="15"/>
      <c r="W111" s="15"/>
      <c r="X111" s="15"/>
      <c r="Y111" s="15"/>
      <c r="Z111" s="15"/>
      <c r="AA111" s="15"/>
      <c r="AB111" s="15"/>
      <c r="AC111" s="15"/>
      <c r="AD111" s="15"/>
      <c r="AE111" s="15"/>
      <c r="AT111" s="250" t="s">
        <v>154</v>
      </c>
      <c r="AU111" s="250" t="s">
        <v>82</v>
      </c>
      <c r="AV111" s="15" t="s">
        <v>152</v>
      </c>
      <c r="AW111" s="15" t="s">
        <v>33</v>
      </c>
      <c r="AX111" s="15" t="s">
        <v>80</v>
      </c>
      <c r="AY111" s="250" t="s">
        <v>144</v>
      </c>
    </row>
    <row r="112" s="12" customFormat="1" ht="22.8" customHeight="1">
      <c r="A112" s="12"/>
      <c r="B112" s="189"/>
      <c r="C112" s="190"/>
      <c r="D112" s="191" t="s">
        <v>71</v>
      </c>
      <c r="E112" s="203" t="s">
        <v>170</v>
      </c>
      <c r="F112" s="203" t="s">
        <v>982</v>
      </c>
      <c r="G112" s="190"/>
      <c r="H112" s="190"/>
      <c r="I112" s="193"/>
      <c r="J112" s="204">
        <f>BK112</f>
        <v>0</v>
      </c>
      <c r="K112" s="190"/>
      <c r="L112" s="195"/>
      <c r="M112" s="196"/>
      <c r="N112" s="197"/>
      <c r="O112" s="197"/>
      <c r="P112" s="198">
        <f>SUM(P113:P116)</f>
        <v>0</v>
      </c>
      <c r="Q112" s="197"/>
      <c r="R112" s="198">
        <f>SUM(R113:R116)</f>
        <v>0</v>
      </c>
      <c r="S112" s="197"/>
      <c r="T112" s="199">
        <f>SUM(T113:T116)</f>
        <v>0</v>
      </c>
      <c r="U112" s="12"/>
      <c r="V112" s="12"/>
      <c r="W112" s="12"/>
      <c r="X112" s="12"/>
      <c r="Y112" s="12"/>
      <c r="Z112" s="12"/>
      <c r="AA112" s="12"/>
      <c r="AB112" s="12"/>
      <c r="AC112" s="12"/>
      <c r="AD112" s="12"/>
      <c r="AE112" s="12"/>
      <c r="AR112" s="200" t="s">
        <v>80</v>
      </c>
      <c r="AT112" s="201" t="s">
        <v>71</v>
      </c>
      <c r="AU112" s="201" t="s">
        <v>80</v>
      </c>
      <c r="AY112" s="200" t="s">
        <v>144</v>
      </c>
      <c r="BK112" s="202">
        <f>SUM(BK113:BK116)</f>
        <v>0</v>
      </c>
    </row>
    <row r="113" s="2" customFormat="1" ht="24.15" customHeight="1">
      <c r="A113" s="39"/>
      <c r="B113" s="40"/>
      <c r="C113" s="205" t="s">
        <v>244</v>
      </c>
      <c r="D113" s="205" t="s">
        <v>147</v>
      </c>
      <c r="E113" s="206" t="s">
        <v>983</v>
      </c>
      <c r="F113" s="207" t="s">
        <v>984</v>
      </c>
      <c r="G113" s="208" t="s">
        <v>165</v>
      </c>
      <c r="H113" s="209">
        <v>3</v>
      </c>
      <c r="I113" s="210"/>
      <c r="J113" s="211">
        <f>ROUND(I113*H113,2)</f>
        <v>0</v>
      </c>
      <c r="K113" s="207" t="s">
        <v>19</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152</v>
      </c>
      <c r="AT113" s="216" t="s">
        <v>147</v>
      </c>
      <c r="AU113" s="216" t="s">
        <v>82</v>
      </c>
      <c r="AY113" s="18" t="s">
        <v>144</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152</v>
      </c>
      <c r="BM113" s="216" t="s">
        <v>310</v>
      </c>
    </row>
    <row r="114" s="14" customFormat="1">
      <c r="A114" s="14"/>
      <c r="B114" s="229"/>
      <c r="C114" s="230"/>
      <c r="D114" s="220" t="s">
        <v>154</v>
      </c>
      <c r="E114" s="231" t="s">
        <v>19</v>
      </c>
      <c r="F114" s="232" t="s">
        <v>985</v>
      </c>
      <c r="G114" s="230"/>
      <c r="H114" s="233">
        <v>2</v>
      </c>
      <c r="I114" s="234"/>
      <c r="J114" s="230"/>
      <c r="K114" s="230"/>
      <c r="L114" s="235"/>
      <c r="M114" s="236"/>
      <c r="N114" s="237"/>
      <c r="O114" s="237"/>
      <c r="P114" s="237"/>
      <c r="Q114" s="237"/>
      <c r="R114" s="237"/>
      <c r="S114" s="237"/>
      <c r="T114" s="238"/>
      <c r="U114" s="14"/>
      <c r="V114" s="14"/>
      <c r="W114" s="14"/>
      <c r="X114" s="14"/>
      <c r="Y114" s="14"/>
      <c r="Z114" s="14"/>
      <c r="AA114" s="14"/>
      <c r="AB114" s="14"/>
      <c r="AC114" s="14"/>
      <c r="AD114" s="14"/>
      <c r="AE114" s="14"/>
      <c r="AT114" s="239" t="s">
        <v>154</v>
      </c>
      <c r="AU114" s="239" t="s">
        <v>82</v>
      </c>
      <c r="AV114" s="14" t="s">
        <v>82</v>
      </c>
      <c r="AW114" s="14" t="s">
        <v>33</v>
      </c>
      <c r="AX114" s="14" t="s">
        <v>72</v>
      </c>
      <c r="AY114" s="239" t="s">
        <v>144</v>
      </c>
    </row>
    <row r="115" s="14" customFormat="1">
      <c r="A115" s="14"/>
      <c r="B115" s="229"/>
      <c r="C115" s="230"/>
      <c r="D115" s="220" t="s">
        <v>154</v>
      </c>
      <c r="E115" s="231" t="s">
        <v>19</v>
      </c>
      <c r="F115" s="232" t="s">
        <v>986</v>
      </c>
      <c r="G115" s="230"/>
      <c r="H115" s="233">
        <v>1</v>
      </c>
      <c r="I115" s="234"/>
      <c r="J115" s="230"/>
      <c r="K115" s="230"/>
      <c r="L115" s="235"/>
      <c r="M115" s="236"/>
      <c r="N115" s="237"/>
      <c r="O115" s="237"/>
      <c r="P115" s="237"/>
      <c r="Q115" s="237"/>
      <c r="R115" s="237"/>
      <c r="S115" s="237"/>
      <c r="T115" s="238"/>
      <c r="U115" s="14"/>
      <c r="V115" s="14"/>
      <c r="W115" s="14"/>
      <c r="X115" s="14"/>
      <c r="Y115" s="14"/>
      <c r="Z115" s="14"/>
      <c r="AA115" s="14"/>
      <c r="AB115" s="14"/>
      <c r="AC115" s="14"/>
      <c r="AD115" s="14"/>
      <c r="AE115" s="14"/>
      <c r="AT115" s="239" t="s">
        <v>154</v>
      </c>
      <c r="AU115" s="239" t="s">
        <v>82</v>
      </c>
      <c r="AV115" s="14" t="s">
        <v>82</v>
      </c>
      <c r="AW115" s="14" t="s">
        <v>33</v>
      </c>
      <c r="AX115" s="14" t="s">
        <v>72</v>
      </c>
      <c r="AY115" s="239" t="s">
        <v>144</v>
      </c>
    </row>
    <row r="116" s="15" customFormat="1">
      <c r="A116" s="15"/>
      <c r="B116" s="240"/>
      <c r="C116" s="241"/>
      <c r="D116" s="220" t="s">
        <v>154</v>
      </c>
      <c r="E116" s="242" t="s">
        <v>19</v>
      </c>
      <c r="F116" s="243" t="s">
        <v>162</v>
      </c>
      <c r="G116" s="241"/>
      <c r="H116" s="244">
        <v>3</v>
      </c>
      <c r="I116" s="245"/>
      <c r="J116" s="241"/>
      <c r="K116" s="241"/>
      <c r="L116" s="246"/>
      <c r="M116" s="247"/>
      <c r="N116" s="248"/>
      <c r="O116" s="248"/>
      <c r="P116" s="248"/>
      <c r="Q116" s="248"/>
      <c r="R116" s="248"/>
      <c r="S116" s="248"/>
      <c r="T116" s="249"/>
      <c r="U116" s="15"/>
      <c r="V116" s="15"/>
      <c r="W116" s="15"/>
      <c r="X116" s="15"/>
      <c r="Y116" s="15"/>
      <c r="Z116" s="15"/>
      <c r="AA116" s="15"/>
      <c r="AB116" s="15"/>
      <c r="AC116" s="15"/>
      <c r="AD116" s="15"/>
      <c r="AE116" s="15"/>
      <c r="AT116" s="250" t="s">
        <v>154</v>
      </c>
      <c r="AU116" s="250" t="s">
        <v>82</v>
      </c>
      <c r="AV116" s="15" t="s">
        <v>152</v>
      </c>
      <c r="AW116" s="15" t="s">
        <v>33</v>
      </c>
      <c r="AX116" s="15" t="s">
        <v>80</v>
      </c>
      <c r="AY116" s="250" t="s">
        <v>144</v>
      </c>
    </row>
    <row r="117" s="12" customFormat="1" ht="22.8" customHeight="1">
      <c r="A117" s="12"/>
      <c r="B117" s="189"/>
      <c r="C117" s="190"/>
      <c r="D117" s="191" t="s">
        <v>71</v>
      </c>
      <c r="E117" s="203" t="s">
        <v>152</v>
      </c>
      <c r="F117" s="203" t="s">
        <v>625</v>
      </c>
      <c r="G117" s="190"/>
      <c r="H117" s="190"/>
      <c r="I117" s="193"/>
      <c r="J117" s="204">
        <f>BK117</f>
        <v>0</v>
      </c>
      <c r="K117" s="190"/>
      <c r="L117" s="195"/>
      <c r="M117" s="196"/>
      <c r="N117" s="197"/>
      <c r="O117" s="197"/>
      <c r="P117" s="198">
        <f>SUM(P118:P121)</f>
        <v>0</v>
      </c>
      <c r="Q117" s="197"/>
      <c r="R117" s="198">
        <f>SUM(R118:R121)</f>
        <v>0</v>
      </c>
      <c r="S117" s="197"/>
      <c r="T117" s="199">
        <f>SUM(T118:T121)</f>
        <v>0</v>
      </c>
      <c r="U117" s="12"/>
      <c r="V117" s="12"/>
      <c r="W117" s="12"/>
      <c r="X117" s="12"/>
      <c r="Y117" s="12"/>
      <c r="Z117" s="12"/>
      <c r="AA117" s="12"/>
      <c r="AB117" s="12"/>
      <c r="AC117" s="12"/>
      <c r="AD117" s="12"/>
      <c r="AE117" s="12"/>
      <c r="AR117" s="200" t="s">
        <v>80</v>
      </c>
      <c r="AT117" s="201" t="s">
        <v>71</v>
      </c>
      <c r="AU117" s="201" t="s">
        <v>80</v>
      </c>
      <c r="AY117" s="200" t="s">
        <v>144</v>
      </c>
      <c r="BK117" s="202">
        <f>SUM(BK118:BK121)</f>
        <v>0</v>
      </c>
    </row>
    <row r="118" s="2" customFormat="1" ht="33" customHeight="1">
      <c r="A118" s="39"/>
      <c r="B118" s="40"/>
      <c r="C118" s="205" t="s">
        <v>254</v>
      </c>
      <c r="D118" s="205" t="s">
        <v>147</v>
      </c>
      <c r="E118" s="206" t="s">
        <v>906</v>
      </c>
      <c r="F118" s="207" t="s">
        <v>907</v>
      </c>
      <c r="G118" s="208" t="s">
        <v>150</v>
      </c>
      <c r="H118" s="209">
        <v>10</v>
      </c>
      <c r="I118" s="210"/>
      <c r="J118" s="211">
        <f>ROUND(I118*H118,2)</f>
        <v>0</v>
      </c>
      <c r="K118" s="207" t="s">
        <v>19</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152</v>
      </c>
      <c r="AT118" s="216" t="s">
        <v>147</v>
      </c>
      <c r="AU118" s="216" t="s">
        <v>82</v>
      </c>
      <c r="AY118" s="18" t="s">
        <v>144</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152</v>
      </c>
      <c r="BM118" s="216" t="s">
        <v>326</v>
      </c>
    </row>
    <row r="119" s="2" customFormat="1" ht="33" customHeight="1">
      <c r="A119" s="39"/>
      <c r="B119" s="40"/>
      <c r="C119" s="205" t="s">
        <v>8</v>
      </c>
      <c r="D119" s="205" t="s">
        <v>147</v>
      </c>
      <c r="E119" s="206" t="s">
        <v>908</v>
      </c>
      <c r="F119" s="207" t="s">
        <v>909</v>
      </c>
      <c r="G119" s="208" t="s">
        <v>150</v>
      </c>
      <c r="H119" s="209">
        <v>10</v>
      </c>
      <c r="I119" s="210"/>
      <c r="J119" s="211">
        <f>ROUND(I119*H119,2)</f>
        <v>0</v>
      </c>
      <c r="K119" s="207" t="s">
        <v>19</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152</v>
      </c>
      <c r="AT119" s="216" t="s">
        <v>147</v>
      </c>
      <c r="AU119" s="216" t="s">
        <v>82</v>
      </c>
      <c r="AY119" s="18" t="s">
        <v>144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152</v>
      </c>
      <c r="BM119" s="216" t="s">
        <v>336</v>
      </c>
    </row>
    <row r="120" s="14" customFormat="1">
      <c r="A120" s="14"/>
      <c r="B120" s="229"/>
      <c r="C120" s="230"/>
      <c r="D120" s="220" t="s">
        <v>154</v>
      </c>
      <c r="E120" s="231" t="s">
        <v>19</v>
      </c>
      <c r="F120" s="232" t="s">
        <v>987</v>
      </c>
      <c r="G120" s="230"/>
      <c r="H120" s="233">
        <v>10</v>
      </c>
      <c r="I120" s="234"/>
      <c r="J120" s="230"/>
      <c r="K120" s="230"/>
      <c r="L120" s="235"/>
      <c r="M120" s="236"/>
      <c r="N120" s="237"/>
      <c r="O120" s="237"/>
      <c r="P120" s="237"/>
      <c r="Q120" s="237"/>
      <c r="R120" s="237"/>
      <c r="S120" s="237"/>
      <c r="T120" s="238"/>
      <c r="U120" s="14"/>
      <c r="V120" s="14"/>
      <c r="W120" s="14"/>
      <c r="X120" s="14"/>
      <c r="Y120" s="14"/>
      <c r="Z120" s="14"/>
      <c r="AA120" s="14"/>
      <c r="AB120" s="14"/>
      <c r="AC120" s="14"/>
      <c r="AD120" s="14"/>
      <c r="AE120" s="14"/>
      <c r="AT120" s="239" t="s">
        <v>154</v>
      </c>
      <c r="AU120" s="239" t="s">
        <v>82</v>
      </c>
      <c r="AV120" s="14" t="s">
        <v>82</v>
      </c>
      <c r="AW120" s="14" t="s">
        <v>33</v>
      </c>
      <c r="AX120" s="14" t="s">
        <v>72</v>
      </c>
      <c r="AY120" s="239" t="s">
        <v>144</v>
      </c>
    </row>
    <row r="121" s="15" customFormat="1">
      <c r="A121" s="15"/>
      <c r="B121" s="240"/>
      <c r="C121" s="241"/>
      <c r="D121" s="220" t="s">
        <v>154</v>
      </c>
      <c r="E121" s="242" t="s">
        <v>19</v>
      </c>
      <c r="F121" s="243" t="s">
        <v>162</v>
      </c>
      <c r="G121" s="241"/>
      <c r="H121" s="244">
        <v>10</v>
      </c>
      <c r="I121" s="245"/>
      <c r="J121" s="241"/>
      <c r="K121" s="241"/>
      <c r="L121" s="246"/>
      <c r="M121" s="247"/>
      <c r="N121" s="248"/>
      <c r="O121" s="248"/>
      <c r="P121" s="248"/>
      <c r="Q121" s="248"/>
      <c r="R121" s="248"/>
      <c r="S121" s="248"/>
      <c r="T121" s="249"/>
      <c r="U121" s="15"/>
      <c r="V121" s="15"/>
      <c r="W121" s="15"/>
      <c r="X121" s="15"/>
      <c r="Y121" s="15"/>
      <c r="Z121" s="15"/>
      <c r="AA121" s="15"/>
      <c r="AB121" s="15"/>
      <c r="AC121" s="15"/>
      <c r="AD121" s="15"/>
      <c r="AE121" s="15"/>
      <c r="AT121" s="250" t="s">
        <v>154</v>
      </c>
      <c r="AU121" s="250" t="s">
        <v>82</v>
      </c>
      <c r="AV121" s="15" t="s">
        <v>152</v>
      </c>
      <c r="AW121" s="15" t="s">
        <v>33</v>
      </c>
      <c r="AX121" s="15" t="s">
        <v>80</v>
      </c>
      <c r="AY121" s="250" t="s">
        <v>144</v>
      </c>
    </row>
    <row r="122" s="12" customFormat="1" ht="22.8" customHeight="1">
      <c r="A122" s="12"/>
      <c r="B122" s="189"/>
      <c r="C122" s="190"/>
      <c r="D122" s="191" t="s">
        <v>71</v>
      </c>
      <c r="E122" s="203" t="s">
        <v>944</v>
      </c>
      <c r="F122" s="203" t="s">
        <v>945</v>
      </c>
      <c r="G122" s="190"/>
      <c r="H122" s="190"/>
      <c r="I122" s="193"/>
      <c r="J122" s="204">
        <f>BK122</f>
        <v>0</v>
      </c>
      <c r="K122" s="190"/>
      <c r="L122" s="195"/>
      <c r="M122" s="196"/>
      <c r="N122" s="197"/>
      <c r="O122" s="197"/>
      <c r="P122" s="198">
        <f>P123</f>
        <v>0</v>
      </c>
      <c r="Q122" s="197"/>
      <c r="R122" s="198">
        <f>R123</f>
        <v>0</v>
      </c>
      <c r="S122" s="197"/>
      <c r="T122" s="199">
        <f>T123</f>
        <v>0</v>
      </c>
      <c r="U122" s="12"/>
      <c r="V122" s="12"/>
      <c r="W122" s="12"/>
      <c r="X122" s="12"/>
      <c r="Y122" s="12"/>
      <c r="Z122" s="12"/>
      <c r="AA122" s="12"/>
      <c r="AB122" s="12"/>
      <c r="AC122" s="12"/>
      <c r="AD122" s="12"/>
      <c r="AE122" s="12"/>
      <c r="AR122" s="200" t="s">
        <v>80</v>
      </c>
      <c r="AT122" s="201" t="s">
        <v>71</v>
      </c>
      <c r="AU122" s="201" t="s">
        <v>80</v>
      </c>
      <c r="AY122" s="200" t="s">
        <v>144</v>
      </c>
      <c r="BK122" s="202">
        <f>BK123</f>
        <v>0</v>
      </c>
    </row>
    <row r="123" s="2" customFormat="1" ht="24.15" customHeight="1">
      <c r="A123" s="39"/>
      <c r="B123" s="40"/>
      <c r="C123" s="205" t="s">
        <v>264</v>
      </c>
      <c r="D123" s="205" t="s">
        <v>147</v>
      </c>
      <c r="E123" s="206" t="s">
        <v>946</v>
      </c>
      <c r="F123" s="207" t="s">
        <v>947</v>
      </c>
      <c r="G123" s="208" t="s">
        <v>211</v>
      </c>
      <c r="H123" s="209">
        <v>24.841999999999999</v>
      </c>
      <c r="I123" s="210"/>
      <c r="J123" s="211">
        <f>ROUND(I123*H123,2)</f>
        <v>0</v>
      </c>
      <c r="K123" s="207" t="s">
        <v>19</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152</v>
      </c>
      <c r="AT123" s="216" t="s">
        <v>147</v>
      </c>
      <c r="AU123" s="216" t="s">
        <v>82</v>
      </c>
      <c r="AY123" s="18" t="s">
        <v>144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152</v>
      </c>
      <c r="BM123" s="216" t="s">
        <v>346</v>
      </c>
    </row>
    <row r="124" s="12" customFormat="1" ht="25.92" customHeight="1">
      <c r="A124" s="12"/>
      <c r="B124" s="189"/>
      <c r="C124" s="190"/>
      <c r="D124" s="191" t="s">
        <v>71</v>
      </c>
      <c r="E124" s="192" t="s">
        <v>428</v>
      </c>
      <c r="F124" s="192" t="s">
        <v>429</v>
      </c>
      <c r="G124" s="190"/>
      <c r="H124" s="190"/>
      <c r="I124" s="193"/>
      <c r="J124" s="194">
        <f>BK124</f>
        <v>0</v>
      </c>
      <c r="K124" s="190"/>
      <c r="L124" s="195"/>
      <c r="M124" s="196"/>
      <c r="N124" s="197"/>
      <c r="O124" s="197"/>
      <c r="P124" s="198">
        <f>SUM(P125:P126)</f>
        <v>0</v>
      </c>
      <c r="Q124" s="197"/>
      <c r="R124" s="198">
        <f>SUM(R125:R126)</f>
        <v>0</v>
      </c>
      <c r="S124" s="197"/>
      <c r="T124" s="199">
        <f>SUM(T125:T126)</f>
        <v>0</v>
      </c>
      <c r="U124" s="12"/>
      <c r="V124" s="12"/>
      <c r="W124" s="12"/>
      <c r="X124" s="12"/>
      <c r="Y124" s="12"/>
      <c r="Z124" s="12"/>
      <c r="AA124" s="12"/>
      <c r="AB124" s="12"/>
      <c r="AC124" s="12"/>
      <c r="AD124" s="12"/>
      <c r="AE124" s="12"/>
      <c r="AR124" s="200" t="s">
        <v>152</v>
      </c>
      <c r="AT124" s="201" t="s">
        <v>71</v>
      </c>
      <c r="AU124" s="201" t="s">
        <v>72</v>
      </c>
      <c r="AY124" s="200" t="s">
        <v>144</v>
      </c>
      <c r="BK124" s="202">
        <f>SUM(BK125:BK126)</f>
        <v>0</v>
      </c>
    </row>
    <row r="125" s="2" customFormat="1" ht="49.05" customHeight="1">
      <c r="A125" s="39"/>
      <c r="B125" s="40"/>
      <c r="C125" s="205" t="s">
        <v>268</v>
      </c>
      <c r="D125" s="205" t="s">
        <v>147</v>
      </c>
      <c r="E125" s="206" t="s">
        <v>954</v>
      </c>
      <c r="F125" s="207" t="s">
        <v>955</v>
      </c>
      <c r="G125" s="208" t="s">
        <v>211</v>
      </c>
      <c r="H125" s="209">
        <v>24.841999999999999</v>
      </c>
      <c r="I125" s="210"/>
      <c r="J125" s="211">
        <f>ROUND(I125*H125,2)</f>
        <v>0</v>
      </c>
      <c r="K125" s="207" t="s">
        <v>19</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472</v>
      </c>
      <c r="AT125" s="216" t="s">
        <v>147</v>
      </c>
      <c r="AU125" s="216" t="s">
        <v>80</v>
      </c>
      <c r="AY125" s="18" t="s">
        <v>144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472</v>
      </c>
      <c r="BM125" s="216" t="s">
        <v>366</v>
      </c>
    </row>
    <row r="126" s="2" customFormat="1" ht="62.7" customHeight="1">
      <c r="A126" s="39"/>
      <c r="B126" s="40"/>
      <c r="C126" s="205" t="s">
        <v>273</v>
      </c>
      <c r="D126" s="205" t="s">
        <v>147</v>
      </c>
      <c r="E126" s="206" t="s">
        <v>956</v>
      </c>
      <c r="F126" s="207" t="s">
        <v>957</v>
      </c>
      <c r="G126" s="208" t="s">
        <v>211</v>
      </c>
      <c r="H126" s="209">
        <v>24.841999999999999</v>
      </c>
      <c r="I126" s="210"/>
      <c r="J126" s="211">
        <f>ROUND(I126*H126,2)</f>
        <v>0</v>
      </c>
      <c r="K126" s="207" t="s">
        <v>19</v>
      </c>
      <c r="L126" s="45"/>
      <c r="M126" s="273" t="s">
        <v>19</v>
      </c>
      <c r="N126" s="274" t="s">
        <v>43</v>
      </c>
      <c r="O126" s="275"/>
      <c r="P126" s="276">
        <f>O126*H126</f>
        <v>0</v>
      </c>
      <c r="Q126" s="276">
        <v>0</v>
      </c>
      <c r="R126" s="276">
        <f>Q126*H126</f>
        <v>0</v>
      </c>
      <c r="S126" s="276">
        <v>0</v>
      </c>
      <c r="T126" s="277">
        <f>S126*H126</f>
        <v>0</v>
      </c>
      <c r="U126" s="39"/>
      <c r="V126" s="39"/>
      <c r="W126" s="39"/>
      <c r="X126" s="39"/>
      <c r="Y126" s="39"/>
      <c r="Z126" s="39"/>
      <c r="AA126" s="39"/>
      <c r="AB126" s="39"/>
      <c r="AC126" s="39"/>
      <c r="AD126" s="39"/>
      <c r="AE126" s="39"/>
      <c r="AR126" s="216" t="s">
        <v>472</v>
      </c>
      <c r="AT126" s="216" t="s">
        <v>147</v>
      </c>
      <c r="AU126" s="216" t="s">
        <v>80</v>
      </c>
      <c r="AY126" s="18" t="s">
        <v>144</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472</v>
      </c>
      <c r="BM126" s="216" t="s">
        <v>375</v>
      </c>
    </row>
    <row r="127" s="2" customFormat="1" ht="6.96" customHeight="1">
      <c r="A127" s="39"/>
      <c r="B127" s="60"/>
      <c r="C127" s="61"/>
      <c r="D127" s="61"/>
      <c r="E127" s="61"/>
      <c r="F127" s="61"/>
      <c r="G127" s="61"/>
      <c r="H127" s="61"/>
      <c r="I127" s="61"/>
      <c r="J127" s="61"/>
      <c r="K127" s="61"/>
      <c r="L127" s="45"/>
      <c r="M127" s="39"/>
      <c r="O127" s="39"/>
      <c r="P127" s="39"/>
      <c r="Q127" s="39"/>
      <c r="R127" s="39"/>
      <c r="S127" s="39"/>
      <c r="T127" s="39"/>
      <c r="U127" s="39"/>
      <c r="V127" s="39"/>
      <c r="W127" s="39"/>
      <c r="X127" s="39"/>
      <c r="Y127" s="39"/>
      <c r="Z127" s="39"/>
      <c r="AA127" s="39"/>
      <c r="AB127" s="39"/>
      <c r="AC127" s="39"/>
      <c r="AD127" s="39"/>
      <c r="AE127" s="39"/>
    </row>
  </sheetData>
  <sheetProtection sheet="1" autoFilter="0" formatColumns="0" formatRows="0" objects="1" scenarios="1" spinCount="100000" saltValue="dHSjGE1j8MOULPpbdXhJ7H+UDdMCH5EDg57enXx1OgtB7vkoVhCB3xA40NDAohrVR+L3SBT/3Vr2Q55FtaszFA==" hashValue="9Yox/cWDm0TWkTc23J3v5B9QMGL3jEZC/YwRUOPHF/0f0vN5RXXld/g6Xer4STAHCjIk50ZNlDQSS9OneSHmYA==" algorithmName="SHA-512" password="CC35"/>
  <autoFilter ref="C85:K126"/>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115</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988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ROUND((SUM(BE81:BE92)),  2)</f>
        <v>0</v>
      </c>
      <c r="G33" s="39"/>
      <c r="H33" s="39"/>
      <c r="I33" s="149">
        <v>0.20999999999999999</v>
      </c>
      <c r="J33" s="148">
        <f>ROUND(((SUM(BE81:BE92))*I33),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ROUND((SUM(BF81:BF92)),  2)</f>
        <v>0</v>
      </c>
      <c r="G34" s="39"/>
      <c r="H34" s="39"/>
      <c r="I34" s="149">
        <v>0.14999999999999999</v>
      </c>
      <c r="J34" s="148">
        <f>ROUND(((SUM(BF81:BF92))*I34),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ROUND((SUM(BG81:BG92)),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ROUND((SUM(BH81:BH92)),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ROUND((SUM(BI81:BI92)),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ON - Materiál objednatele (NEOCEŇOVAT)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989</v>
      </c>
      <c r="E60" s="169"/>
      <c r="F60" s="169"/>
      <c r="G60" s="169"/>
      <c r="H60" s="169"/>
      <c r="I60" s="169"/>
      <c r="J60" s="170">
        <f>J82</f>
        <v>0</v>
      </c>
      <c r="K60" s="167"/>
      <c r="L60" s="171"/>
      <c r="S60" s="9"/>
      <c r="T60" s="9"/>
      <c r="U60" s="9"/>
      <c r="V60" s="9"/>
      <c r="W60" s="9"/>
      <c r="X60" s="9"/>
      <c r="Y60" s="9"/>
      <c r="Z60" s="9"/>
      <c r="AA60" s="9"/>
      <c r="AB60" s="9"/>
      <c r="AC60" s="9"/>
      <c r="AD60" s="9"/>
      <c r="AE60" s="9"/>
    </row>
    <row r="61" s="10" customFormat="1" ht="19.92" customHeight="1">
      <c r="A61" s="10"/>
      <c r="B61" s="172"/>
      <c r="C61" s="173"/>
      <c r="D61" s="174" t="s">
        <v>990</v>
      </c>
      <c r="E61" s="175"/>
      <c r="F61" s="175"/>
      <c r="G61" s="175"/>
      <c r="H61" s="175"/>
      <c r="I61" s="175"/>
      <c r="J61" s="176">
        <f>J83</f>
        <v>0</v>
      </c>
      <c r="K61" s="173"/>
      <c r="L61" s="177"/>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129</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Oprava trati v úseku Hněvčeves - Hořice</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120</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ON - Materiál objednatele (NEOCEŇOVAT)</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TÚ Hněvčeves - Hořice</v>
      </c>
      <c r="G75" s="41"/>
      <c r="H75" s="41"/>
      <c r="I75" s="33" t="s">
        <v>23</v>
      </c>
      <c r="J75" s="73" t="str">
        <f>IF(J12="","",J12)</f>
        <v>3. 3. 2023</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Správa železnic, s.o.</v>
      </c>
      <c r="G77" s="41"/>
      <c r="H77" s="41"/>
      <c r="I77" s="33" t="s">
        <v>31</v>
      </c>
      <c r="J77" s="37" t="str">
        <f>E21</f>
        <v>bez PD</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 Hradec Králové</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130</v>
      </c>
      <c r="D80" s="181" t="s">
        <v>57</v>
      </c>
      <c r="E80" s="181" t="s">
        <v>53</v>
      </c>
      <c r="F80" s="181" t="s">
        <v>54</v>
      </c>
      <c r="G80" s="181" t="s">
        <v>131</v>
      </c>
      <c r="H80" s="181" t="s">
        <v>132</v>
      </c>
      <c r="I80" s="181" t="s">
        <v>133</v>
      </c>
      <c r="J80" s="181" t="s">
        <v>124</v>
      </c>
      <c r="K80" s="182" t="s">
        <v>134</v>
      </c>
      <c r="L80" s="183"/>
      <c r="M80" s="93" t="s">
        <v>19</v>
      </c>
      <c r="N80" s="94" t="s">
        <v>42</v>
      </c>
      <c r="O80" s="94" t="s">
        <v>135</v>
      </c>
      <c r="P80" s="94" t="s">
        <v>136</v>
      </c>
      <c r="Q80" s="94" t="s">
        <v>137</v>
      </c>
      <c r="R80" s="94" t="s">
        <v>138</v>
      </c>
      <c r="S80" s="94" t="s">
        <v>139</v>
      </c>
      <c r="T80" s="95" t="s">
        <v>140</v>
      </c>
      <c r="U80" s="178"/>
      <c r="V80" s="178"/>
      <c r="W80" s="178"/>
      <c r="X80" s="178"/>
      <c r="Y80" s="178"/>
      <c r="Z80" s="178"/>
      <c r="AA80" s="178"/>
      <c r="AB80" s="178"/>
      <c r="AC80" s="178"/>
      <c r="AD80" s="178"/>
      <c r="AE80" s="178"/>
    </row>
    <row r="81" s="2" customFormat="1" ht="22.8" customHeight="1">
      <c r="A81" s="39"/>
      <c r="B81" s="40"/>
      <c r="C81" s="100" t="s">
        <v>141</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71</v>
      </c>
      <c r="AU81" s="18" t="s">
        <v>125</v>
      </c>
      <c r="BK81" s="188">
        <f>BK82</f>
        <v>0</v>
      </c>
    </row>
    <row r="82" s="12" customFormat="1" ht="25.92" customHeight="1">
      <c r="A82" s="12"/>
      <c r="B82" s="189"/>
      <c r="C82" s="190"/>
      <c r="D82" s="191" t="s">
        <v>71</v>
      </c>
      <c r="E82" s="192" t="s">
        <v>142</v>
      </c>
      <c r="F82" s="192" t="s">
        <v>142</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80</v>
      </c>
      <c r="AT82" s="201" t="s">
        <v>71</v>
      </c>
      <c r="AU82" s="201" t="s">
        <v>72</v>
      </c>
      <c r="AY82" s="200" t="s">
        <v>144</v>
      </c>
      <c r="BK82" s="202">
        <f>BK83</f>
        <v>0</v>
      </c>
    </row>
    <row r="83" s="12" customFormat="1" ht="22.8" customHeight="1">
      <c r="A83" s="12"/>
      <c r="B83" s="189"/>
      <c r="C83" s="190"/>
      <c r="D83" s="191" t="s">
        <v>71</v>
      </c>
      <c r="E83" s="203" t="s">
        <v>77</v>
      </c>
      <c r="F83" s="203" t="s">
        <v>991</v>
      </c>
      <c r="G83" s="190"/>
      <c r="H83" s="190"/>
      <c r="I83" s="193"/>
      <c r="J83" s="204">
        <f>BK83</f>
        <v>0</v>
      </c>
      <c r="K83" s="190"/>
      <c r="L83" s="195"/>
      <c r="M83" s="196"/>
      <c r="N83" s="197"/>
      <c r="O83" s="197"/>
      <c r="P83" s="198">
        <f>SUM(P84:P92)</f>
        <v>0</v>
      </c>
      <c r="Q83" s="197"/>
      <c r="R83" s="198">
        <f>SUM(R84:R92)</f>
        <v>0</v>
      </c>
      <c r="S83" s="197"/>
      <c r="T83" s="199">
        <f>SUM(T84:T92)</f>
        <v>0</v>
      </c>
      <c r="U83" s="12"/>
      <c r="V83" s="12"/>
      <c r="W83" s="12"/>
      <c r="X83" s="12"/>
      <c r="Y83" s="12"/>
      <c r="Z83" s="12"/>
      <c r="AA83" s="12"/>
      <c r="AB83" s="12"/>
      <c r="AC83" s="12"/>
      <c r="AD83" s="12"/>
      <c r="AE83" s="12"/>
      <c r="AR83" s="200" t="s">
        <v>80</v>
      </c>
      <c r="AT83" s="201" t="s">
        <v>71</v>
      </c>
      <c r="AU83" s="201" t="s">
        <v>80</v>
      </c>
      <c r="AY83" s="200" t="s">
        <v>144</v>
      </c>
      <c r="BK83" s="202">
        <f>SUM(BK84:BK92)</f>
        <v>0</v>
      </c>
    </row>
    <row r="84" s="2" customFormat="1" ht="16.5" customHeight="1">
      <c r="A84" s="39"/>
      <c r="B84" s="40"/>
      <c r="C84" s="251" t="s">
        <v>80</v>
      </c>
      <c r="D84" s="251" t="s">
        <v>182</v>
      </c>
      <c r="E84" s="252" t="s">
        <v>992</v>
      </c>
      <c r="F84" s="253" t="s">
        <v>993</v>
      </c>
      <c r="G84" s="254" t="s">
        <v>240</v>
      </c>
      <c r="H84" s="255">
        <v>3785</v>
      </c>
      <c r="I84" s="256"/>
      <c r="J84" s="257">
        <f>ROUND(I84*H84,2)</f>
        <v>0</v>
      </c>
      <c r="K84" s="253" t="s">
        <v>151</v>
      </c>
      <c r="L84" s="258"/>
      <c r="M84" s="259" t="s">
        <v>19</v>
      </c>
      <c r="N84" s="260"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185</v>
      </c>
      <c r="AT84" s="216" t="s">
        <v>182</v>
      </c>
      <c r="AU84" s="216" t="s">
        <v>82</v>
      </c>
      <c r="AY84" s="18" t="s">
        <v>144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152</v>
      </c>
      <c r="BM84" s="216" t="s">
        <v>994</v>
      </c>
    </row>
    <row r="85" s="14" customFormat="1">
      <c r="A85" s="14"/>
      <c r="B85" s="229"/>
      <c r="C85" s="230"/>
      <c r="D85" s="220" t="s">
        <v>154</v>
      </c>
      <c r="E85" s="231" t="s">
        <v>19</v>
      </c>
      <c r="F85" s="232" t="s">
        <v>995</v>
      </c>
      <c r="G85" s="230"/>
      <c r="H85" s="233">
        <v>3785</v>
      </c>
      <c r="I85" s="234"/>
      <c r="J85" s="230"/>
      <c r="K85" s="230"/>
      <c r="L85" s="235"/>
      <c r="M85" s="236"/>
      <c r="N85" s="237"/>
      <c r="O85" s="237"/>
      <c r="P85" s="237"/>
      <c r="Q85" s="237"/>
      <c r="R85" s="237"/>
      <c r="S85" s="237"/>
      <c r="T85" s="238"/>
      <c r="U85" s="14"/>
      <c r="V85" s="14"/>
      <c r="W85" s="14"/>
      <c r="X85" s="14"/>
      <c r="Y85" s="14"/>
      <c r="Z85" s="14"/>
      <c r="AA85" s="14"/>
      <c r="AB85" s="14"/>
      <c r="AC85" s="14"/>
      <c r="AD85" s="14"/>
      <c r="AE85" s="14"/>
      <c r="AT85" s="239" t="s">
        <v>154</v>
      </c>
      <c r="AU85" s="239" t="s">
        <v>82</v>
      </c>
      <c r="AV85" s="14" t="s">
        <v>82</v>
      </c>
      <c r="AW85" s="14" t="s">
        <v>33</v>
      </c>
      <c r="AX85" s="14" t="s">
        <v>80</v>
      </c>
      <c r="AY85" s="239" t="s">
        <v>144</v>
      </c>
    </row>
    <row r="86" s="2" customFormat="1" ht="21.75" customHeight="1">
      <c r="A86" s="39"/>
      <c r="B86" s="40"/>
      <c r="C86" s="251" t="s">
        <v>82</v>
      </c>
      <c r="D86" s="251" t="s">
        <v>182</v>
      </c>
      <c r="E86" s="252" t="s">
        <v>996</v>
      </c>
      <c r="F86" s="253" t="s">
        <v>997</v>
      </c>
      <c r="G86" s="254" t="s">
        <v>173</v>
      </c>
      <c r="H86" s="255">
        <v>3152</v>
      </c>
      <c r="I86" s="256"/>
      <c r="J86" s="257">
        <f>ROUND(I86*H86,2)</f>
        <v>0</v>
      </c>
      <c r="K86" s="253" t="s">
        <v>151</v>
      </c>
      <c r="L86" s="258"/>
      <c r="M86" s="259" t="s">
        <v>19</v>
      </c>
      <c r="N86" s="260"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185</v>
      </c>
      <c r="AT86" s="216" t="s">
        <v>182</v>
      </c>
      <c r="AU86" s="216" t="s">
        <v>82</v>
      </c>
      <c r="AY86" s="18" t="s">
        <v>144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152</v>
      </c>
      <c r="BM86" s="216" t="s">
        <v>998</v>
      </c>
    </row>
    <row r="87" s="14" customFormat="1">
      <c r="A87" s="14"/>
      <c r="B87" s="229"/>
      <c r="C87" s="230"/>
      <c r="D87" s="220" t="s">
        <v>154</v>
      </c>
      <c r="E87" s="231" t="s">
        <v>19</v>
      </c>
      <c r="F87" s="232" t="s">
        <v>999</v>
      </c>
      <c r="G87" s="230"/>
      <c r="H87" s="233">
        <v>3152</v>
      </c>
      <c r="I87" s="234"/>
      <c r="J87" s="230"/>
      <c r="K87" s="230"/>
      <c r="L87" s="235"/>
      <c r="M87" s="236"/>
      <c r="N87" s="237"/>
      <c r="O87" s="237"/>
      <c r="P87" s="237"/>
      <c r="Q87" s="237"/>
      <c r="R87" s="237"/>
      <c r="S87" s="237"/>
      <c r="T87" s="238"/>
      <c r="U87" s="14"/>
      <c r="V87" s="14"/>
      <c r="W87" s="14"/>
      <c r="X87" s="14"/>
      <c r="Y87" s="14"/>
      <c r="Z87" s="14"/>
      <c r="AA87" s="14"/>
      <c r="AB87" s="14"/>
      <c r="AC87" s="14"/>
      <c r="AD87" s="14"/>
      <c r="AE87" s="14"/>
      <c r="AT87" s="239" t="s">
        <v>154</v>
      </c>
      <c r="AU87" s="239" t="s">
        <v>82</v>
      </c>
      <c r="AV87" s="14" t="s">
        <v>82</v>
      </c>
      <c r="AW87" s="14" t="s">
        <v>33</v>
      </c>
      <c r="AX87" s="14" t="s">
        <v>72</v>
      </c>
      <c r="AY87" s="239" t="s">
        <v>144</v>
      </c>
    </row>
    <row r="88" s="15" customFormat="1">
      <c r="A88" s="15"/>
      <c r="B88" s="240"/>
      <c r="C88" s="241"/>
      <c r="D88" s="220" t="s">
        <v>154</v>
      </c>
      <c r="E88" s="242" t="s">
        <v>19</v>
      </c>
      <c r="F88" s="243" t="s">
        <v>162</v>
      </c>
      <c r="G88" s="241"/>
      <c r="H88" s="244">
        <v>3152</v>
      </c>
      <c r="I88" s="245"/>
      <c r="J88" s="241"/>
      <c r="K88" s="241"/>
      <c r="L88" s="246"/>
      <c r="M88" s="247"/>
      <c r="N88" s="248"/>
      <c r="O88" s="248"/>
      <c r="P88" s="248"/>
      <c r="Q88" s="248"/>
      <c r="R88" s="248"/>
      <c r="S88" s="248"/>
      <c r="T88" s="249"/>
      <c r="U88" s="15"/>
      <c r="V88" s="15"/>
      <c r="W88" s="15"/>
      <c r="X88" s="15"/>
      <c r="Y88" s="15"/>
      <c r="Z88" s="15"/>
      <c r="AA88" s="15"/>
      <c r="AB88" s="15"/>
      <c r="AC88" s="15"/>
      <c r="AD88" s="15"/>
      <c r="AE88" s="15"/>
      <c r="AT88" s="250" t="s">
        <v>154</v>
      </c>
      <c r="AU88" s="250" t="s">
        <v>82</v>
      </c>
      <c r="AV88" s="15" t="s">
        <v>152</v>
      </c>
      <c r="AW88" s="15" t="s">
        <v>33</v>
      </c>
      <c r="AX88" s="15" t="s">
        <v>80</v>
      </c>
      <c r="AY88" s="250" t="s">
        <v>144</v>
      </c>
    </row>
    <row r="89" s="2" customFormat="1" ht="16.5" customHeight="1">
      <c r="A89" s="39"/>
      <c r="B89" s="40"/>
      <c r="C89" s="251" t="s">
        <v>170</v>
      </c>
      <c r="D89" s="251" t="s">
        <v>182</v>
      </c>
      <c r="E89" s="252" t="s">
        <v>1000</v>
      </c>
      <c r="F89" s="253" t="s">
        <v>1001</v>
      </c>
      <c r="G89" s="254" t="s">
        <v>173</v>
      </c>
      <c r="H89" s="255">
        <v>91</v>
      </c>
      <c r="I89" s="256"/>
      <c r="J89" s="257">
        <f>ROUND(I89*H89,2)</f>
        <v>0</v>
      </c>
      <c r="K89" s="253" t="s">
        <v>151</v>
      </c>
      <c r="L89" s="258"/>
      <c r="M89" s="259" t="s">
        <v>19</v>
      </c>
      <c r="N89" s="260"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185</v>
      </c>
      <c r="AT89" s="216" t="s">
        <v>182</v>
      </c>
      <c r="AU89" s="216" t="s">
        <v>82</v>
      </c>
      <c r="AY89" s="18" t="s">
        <v>144</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152</v>
      </c>
      <c r="BM89" s="216" t="s">
        <v>1002</v>
      </c>
    </row>
    <row r="90" s="14" customFormat="1">
      <c r="A90" s="14"/>
      <c r="B90" s="229"/>
      <c r="C90" s="230"/>
      <c r="D90" s="220" t="s">
        <v>154</v>
      </c>
      <c r="E90" s="231" t="s">
        <v>19</v>
      </c>
      <c r="F90" s="232" t="s">
        <v>1003</v>
      </c>
      <c r="G90" s="230"/>
      <c r="H90" s="233">
        <v>91</v>
      </c>
      <c r="I90" s="234"/>
      <c r="J90" s="230"/>
      <c r="K90" s="230"/>
      <c r="L90" s="235"/>
      <c r="M90" s="236"/>
      <c r="N90" s="237"/>
      <c r="O90" s="237"/>
      <c r="P90" s="237"/>
      <c r="Q90" s="237"/>
      <c r="R90" s="237"/>
      <c r="S90" s="237"/>
      <c r="T90" s="238"/>
      <c r="U90" s="14"/>
      <c r="V90" s="14"/>
      <c r="W90" s="14"/>
      <c r="X90" s="14"/>
      <c r="Y90" s="14"/>
      <c r="Z90" s="14"/>
      <c r="AA90" s="14"/>
      <c r="AB90" s="14"/>
      <c r="AC90" s="14"/>
      <c r="AD90" s="14"/>
      <c r="AE90" s="14"/>
      <c r="AT90" s="239" t="s">
        <v>154</v>
      </c>
      <c r="AU90" s="239" t="s">
        <v>82</v>
      </c>
      <c r="AV90" s="14" t="s">
        <v>82</v>
      </c>
      <c r="AW90" s="14" t="s">
        <v>33</v>
      </c>
      <c r="AX90" s="14" t="s">
        <v>80</v>
      </c>
      <c r="AY90" s="239" t="s">
        <v>144</v>
      </c>
    </row>
    <row r="91" s="2" customFormat="1" ht="16.5" customHeight="1">
      <c r="A91" s="39"/>
      <c r="B91" s="40"/>
      <c r="C91" s="251" t="s">
        <v>152</v>
      </c>
      <c r="D91" s="251" t="s">
        <v>182</v>
      </c>
      <c r="E91" s="252" t="s">
        <v>1004</v>
      </c>
      <c r="F91" s="253" t="s">
        <v>1005</v>
      </c>
      <c r="G91" s="254" t="s">
        <v>173</v>
      </c>
      <c r="H91" s="255">
        <v>17</v>
      </c>
      <c r="I91" s="256"/>
      <c r="J91" s="257">
        <f>ROUND(I91*H91,2)</f>
        <v>0</v>
      </c>
      <c r="K91" s="253" t="s">
        <v>151</v>
      </c>
      <c r="L91" s="258"/>
      <c r="M91" s="259" t="s">
        <v>19</v>
      </c>
      <c r="N91" s="260"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185</v>
      </c>
      <c r="AT91" s="216" t="s">
        <v>182</v>
      </c>
      <c r="AU91" s="216" t="s">
        <v>82</v>
      </c>
      <c r="AY91" s="18" t="s">
        <v>144</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152</v>
      </c>
      <c r="BM91" s="216" t="s">
        <v>1006</v>
      </c>
    </row>
    <row r="92" s="14" customFormat="1">
      <c r="A92" s="14"/>
      <c r="B92" s="229"/>
      <c r="C92" s="230"/>
      <c r="D92" s="220" t="s">
        <v>154</v>
      </c>
      <c r="E92" s="231" t="s">
        <v>19</v>
      </c>
      <c r="F92" s="232" t="s">
        <v>1007</v>
      </c>
      <c r="G92" s="230"/>
      <c r="H92" s="233">
        <v>17</v>
      </c>
      <c r="I92" s="234"/>
      <c r="J92" s="230"/>
      <c r="K92" s="230"/>
      <c r="L92" s="235"/>
      <c r="M92" s="270"/>
      <c r="N92" s="271"/>
      <c r="O92" s="271"/>
      <c r="P92" s="271"/>
      <c r="Q92" s="271"/>
      <c r="R92" s="271"/>
      <c r="S92" s="271"/>
      <c r="T92" s="272"/>
      <c r="U92" s="14"/>
      <c r="V92" s="14"/>
      <c r="W92" s="14"/>
      <c r="X92" s="14"/>
      <c r="Y92" s="14"/>
      <c r="Z92" s="14"/>
      <c r="AA92" s="14"/>
      <c r="AB92" s="14"/>
      <c r="AC92" s="14"/>
      <c r="AD92" s="14"/>
      <c r="AE92" s="14"/>
      <c r="AT92" s="239" t="s">
        <v>154</v>
      </c>
      <c r="AU92" s="239" t="s">
        <v>82</v>
      </c>
      <c r="AV92" s="14" t="s">
        <v>82</v>
      </c>
      <c r="AW92" s="14" t="s">
        <v>33</v>
      </c>
      <c r="AX92" s="14" t="s">
        <v>80</v>
      </c>
      <c r="AY92" s="239" t="s">
        <v>144</v>
      </c>
    </row>
    <row r="93" s="2" customFormat="1" ht="6.96" customHeight="1">
      <c r="A93" s="39"/>
      <c r="B93" s="60"/>
      <c r="C93" s="61"/>
      <c r="D93" s="61"/>
      <c r="E93" s="61"/>
      <c r="F93" s="61"/>
      <c r="G93" s="61"/>
      <c r="H93" s="61"/>
      <c r="I93" s="61"/>
      <c r="J93" s="61"/>
      <c r="K93" s="61"/>
      <c r="L93" s="45"/>
      <c r="M93" s="39"/>
      <c r="O93" s="39"/>
      <c r="P93" s="39"/>
      <c r="Q93" s="39"/>
      <c r="R93" s="39"/>
      <c r="S93" s="39"/>
      <c r="T93" s="39"/>
      <c r="U93" s="39"/>
      <c r="V93" s="39"/>
      <c r="W93" s="39"/>
      <c r="X93" s="39"/>
      <c r="Y93" s="39"/>
      <c r="Z93" s="39"/>
      <c r="AA93" s="39"/>
      <c r="AB93" s="39"/>
      <c r="AC93" s="39"/>
      <c r="AD93" s="39"/>
      <c r="AE93" s="39"/>
    </row>
  </sheetData>
  <sheetProtection sheet="1" autoFilter="0" formatColumns="0" formatRows="0" objects="1" scenarios="1" spinCount="100000" saltValue="D+bgO2jXW80PJwPAssh4Kn+43FQNZIKCWFkoq4h4kV0H94jlNbIbeWIUV1mK8PUPkoxfhQjBnhH5Q79e+4ww+A==" hashValue="f20vGp+as5iK19cXfVYyTwlrr+Mn2dTQBmfZIccauWdzraKjGULKDg6GfR0Ah+YQTYi2vvsOBkm6qB0h5VHXKQ==" algorithmName="SHA-512" password="CC35"/>
  <autoFilter ref="C80:K92"/>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ROUND((SUM(BE81:BE105)),  2)</f>
        <v>0</v>
      </c>
      <c r="G33" s="39"/>
      <c r="H33" s="39"/>
      <c r="I33" s="149">
        <v>0.20999999999999999</v>
      </c>
      <c r="J33" s="148">
        <f>ROUND(((SUM(BE81:BE105))*I33),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ROUND((SUM(BF81:BF105)),  2)</f>
        <v>0</v>
      </c>
      <c r="G34" s="39"/>
      <c r="H34" s="39"/>
      <c r="I34" s="149">
        <v>0.14999999999999999</v>
      </c>
      <c r="J34" s="148">
        <f>ROUND(((SUM(BF81:BF105))*I34),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ROUND((SUM(BG81:BG105)),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ROUND((SUM(BH81:BH105)),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ROUND((SUM(BI81:BI105)),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128</v>
      </c>
      <c r="E60" s="169"/>
      <c r="F60" s="169"/>
      <c r="G60" s="169"/>
      <c r="H60" s="169"/>
      <c r="I60" s="169"/>
      <c r="J60" s="170">
        <f>J82</f>
        <v>0</v>
      </c>
      <c r="K60" s="167"/>
      <c r="L60" s="171"/>
      <c r="S60" s="9"/>
      <c r="T60" s="9"/>
      <c r="U60" s="9"/>
      <c r="V60" s="9"/>
      <c r="W60" s="9"/>
      <c r="X60" s="9"/>
      <c r="Y60" s="9"/>
      <c r="Z60" s="9"/>
      <c r="AA60" s="9"/>
      <c r="AB60" s="9"/>
      <c r="AC60" s="9"/>
      <c r="AD60" s="9"/>
      <c r="AE60" s="9"/>
    </row>
    <row r="61" s="9" customFormat="1" ht="24.96" customHeight="1">
      <c r="A61" s="9"/>
      <c r="B61" s="166"/>
      <c r="C61" s="167"/>
      <c r="D61" s="168" t="s">
        <v>1009</v>
      </c>
      <c r="E61" s="169"/>
      <c r="F61" s="169"/>
      <c r="G61" s="169"/>
      <c r="H61" s="169"/>
      <c r="I61" s="169"/>
      <c r="J61" s="170">
        <f>J90</f>
        <v>0</v>
      </c>
      <c r="K61" s="167"/>
      <c r="L61" s="171"/>
      <c r="S61" s="9"/>
      <c r="T61" s="9"/>
      <c r="U61" s="9"/>
      <c r="V61" s="9"/>
      <c r="W61" s="9"/>
      <c r="X61" s="9"/>
      <c r="Y61" s="9"/>
      <c r="Z61" s="9"/>
      <c r="AA61" s="9"/>
      <c r="AB61" s="9"/>
      <c r="AC61" s="9"/>
      <c r="AD61" s="9"/>
      <c r="AE61" s="9"/>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129</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Oprava trati v úseku Hněvčeves - Hořice</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120</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VON - Vedlejší a ostatní náklady</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TÚ Hněvčeves - Hořice</v>
      </c>
      <c r="G75" s="41"/>
      <c r="H75" s="41"/>
      <c r="I75" s="33" t="s">
        <v>23</v>
      </c>
      <c r="J75" s="73" t="str">
        <f>IF(J12="","",J12)</f>
        <v>3. 3. 2023</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Správa železnic, s.o.</v>
      </c>
      <c r="G77" s="41"/>
      <c r="H77" s="41"/>
      <c r="I77" s="33" t="s">
        <v>31</v>
      </c>
      <c r="J77" s="37" t="str">
        <f>E21</f>
        <v>bez PD</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 Hradec Králové</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130</v>
      </c>
      <c r="D80" s="181" t="s">
        <v>57</v>
      </c>
      <c r="E80" s="181" t="s">
        <v>53</v>
      </c>
      <c r="F80" s="181" t="s">
        <v>54</v>
      </c>
      <c r="G80" s="181" t="s">
        <v>131</v>
      </c>
      <c r="H80" s="181" t="s">
        <v>132</v>
      </c>
      <c r="I80" s="181" t="s">
        <v>133</v>
      </c>
      <c r="J80" s="181" t="s">
        <v>124</v>
      </c>
      <c r="K80" s="182" t="s">
        <v>134</v>
      </c>
      <c r="L80" s="183"/>
      <c r="M80" s="93" t="s">
        <v>19</v>
      </c>
      <c r="N80" s="94" t="s">
        <v>42</v>
      </c>
      <c r="O80" s="94" t="s">
        <v>135</v>
      </c>
      <c r="P80" s="94" t="s">
        <v>136</v>
      </c>
      <c r="Q80" s="94" t="s">
        <v>137</v>
      </c>
      <c r="R80" s="94" t="s">
        <v>138</v>
      </c>
      <c r="S80" s="94" t="s">
        <v>139</v>
      </c>
      <c r="T80" s="95" t="s">
        <v>140</v>
      </c>
      <c r="U80" s="178"/>
      <c r="V80" s="178"/>
      <c r="W80" s="178"/>
      <c r="X80" s="178"/>
      <c r="Y80" s="178"/>
      <c r="Z80" s="178"/>
      <c r="AA80" s="178"/>
      <c r="AB80" s="178"/>
      <c r="AC80" s="178"/>
      <c r="AD80" s="178"/>
      <c r="AE80" s="178"/>
    </row>
    <row r="81" s="2" customFormat="1" ht="22.8" customHeight="1">
      <c r="A81" s="39"/>
      <c r="B81" s="40"/>
      <c r="C81" s="100" t="s">
        <v>141</v>
      </c>
      <c r="D81" s="41"/>
      <c r="E81" s="41"/>
      <c r="F81" s="41"/>
      <c r="G81" s="41"/>
      <c r="H81" s="41"/>
      <c r="I81" s="41"/>
      <c r="J81" s="184">
        <f>BK81</f>
        <v>0</v>
      </c>
      <c r="K81" s="41"/>
      <c r="L81" s="45"/>
      <c r="M81" s="96"/>
      <c r="N81" s="185"/>
      <c r="O81" s="97"/>
      <c r="P81" s="186">
        <f>P82+P90</f>
        <v>0</v>
      </c>
      <c r="Q81" s="97"/>
      <c r="R81" s="186">
        <f>R82+R90</f>
        <v>0</v>
      </c>
      <c r="S81" s="97"/>
      <c r="T81" s="187">
        <f>T82+T90</f>
        <v>0</v>
      </c>
      <c r="U81" s="39"/>
      <c r="V81" s="39"/>
      <c r="W81" s="39"/>
      <c r="X81" s="39"/>
      <c r="Y81" s="39"/>
      <c r="Z81" s="39"/>
      <c r="AA81" s="39"/>
      <c r="AB81" s="39"/>
      <c r="AC81" s="39"/>
      <c r="AD81" s="39"/>
      <c r="AE81" s="39"/>
      <c r="AT81" s="18" t="s">
        <v>71</v>
      </c>
      <c r="AU81" s="18" t="s">
        <v>125</v>
      </c>
      <c r="BK81" s="188">
        <f>BK82+BK90</f>
        <v>0</v>
      </c>
    </row>
    <row r="82" s="12" customFormat="1" ht="25.92" customHeight="1">
      <c r="A82" s="12"/>
      <c r="B82" s="189"/>
      <c r="C82" s="190"/>
      <c r="D82" s="191" t="s">
        <v>71</v>
      </c>
      <c r="E82" s="192" t="s">
        <v>428</v>
      </c>
      <c r="F82" s="192" t="s">
        <v>429</v>
      </c>
      <c r="G82" s="190"/>
      <c r="H82" s="190"/>
      <c r="I82" s="193"/>
      <c r="J82" s="194">
        <f>BK82</f>
        <v>0</v>
      </c>
      <c r="K82" s="190"/>
      <c r="L82" s="195"/>
      <c r="M82" s="196"/>
      <c r="N82" s="197"/>
      <c r="O82" s="197"/>
      <c r="P82" s="198">
        <f>SUM(P83:P89)</f>
        <v>0</v>
      </c>
      <c r="Q82" s="197"/>
      <c r="R82" s="198">
        <f>SUM(R83:R89)</f>
        <v>0</v>
      </c>
      <c r="S82" s="197"/>
      <c r="T82" s="199">
        <f>SUM(T83:T89)</f>
        <v>0</v>
      </c>
      <c r="U82" s="12"/>
      <c r="V82" s="12"/>
      <c r="W82" s="12"/>
      <c r="X82" s="12"/>
      <c r="Y82" s="12"/>
      <c r="Z82" s="12"/>
      <c r="AA82" s="12"/>
      <c r="AB82" s="12"/>
      <c r="AC82" s="12"/>
      <c r="AD82" s="12"/>
      <c r="AE82" s="12"/>
      <c r="AR82" s="200" t="s">
        <v>152</v>
      </c>
      <c r="AT82" s="201" t="s">
        <v>71</v>
      </c>
      <c r="AU82" s="201" t="s">
        <v>72</v>
      </c>
      <c r="AY82" s="200" t="s">
        <v>144</v>
      </c>
      <c r="BK82" s="202">
        <f>SUM(BK83:BK89)</f>
        <v>0</v>
      </c>
    </row>
    <row r="83" s="2" customFormat="1" ht="90" customHeight="1">
      <c r="A83" s="39"/>
      <c r="B83" s="40"/>
      <c r="C83" s="205" t="s">
        <v>80</v>
      </c>
      <c r="D83" s="205" t="s">
        <v>147</v>
      </c>
      <c r="E83" s="206" t="s">
        <v>1010</v>
      </c>
      <c r="F83" s="207" t="s">
        <v>1011</v>
      </c>
      <c r="G83" s="208" t="s">
        <v>173</v>
      </c>
      <c r="H83" s="209">
        <v>3</v>
      </c>
      <c r="I83" s="210"/>
      <c r="J83" s="211">
        <f>ROUND(I83*H83,2)</f>
        <v>0</v>
      </c>
      <c r="K83" s="207" t="s">
        <v>151</v>
      </c>
      <c r="L83" s="45"/>
      <c r="M83" s="212" t="s">
        <v>19</v>
      </c>
      <c r="N83" s="213" t="s">
        <v>43</v>
      </c>
      <c r="O83" s="85"/>
      <c r="P83" s="214">
        <f>O83*H83</f>
        <v>0</v>
      </c>
      <c r="Q83" s="214">
        <v>0</v>
      </c>
      <c r="R83" s="214">
        <f>Q83*H83</f>
        <v>0</v>
      </c>
      <c r="S83" s="214">
        <v>0</v>
      </c>
      <c r="T83" s="215">
        <f>S83*H83</f>
        <v>0</v>
      </c>
      <c r="U83" s="39"/>
      <c r="V83" s="39"/>
      <c r="W83" s="39"/>
      <c r="X83" s="39"/>
      <c r="Y83" s="39"/>
      <c r="Z83" s="39"/>
      <c r="AA83" s="39"/>
      <c r="AB83" s="39"/>
      <c r="AC83" s="39"/>
      <c r="AD83" s="39"/>
      <c r="AE83" s="39"/>
      <c r="AR83" s="216" t="s">
        <v>1012</v>
      </c>
      <c r="AT83" s="216" t="s">
        <v>147</v>
      </c>
      <c r="AU83" s="216" t="s">
        <v>80</v>
      </c>
      <c r="AY83" s="18" t="s">
        <v>144</v>
      </c>
      <c r="BE83" s="217">
        <f>IF(N83="základní",J83,0)</f>
        <v>0</v>
      </c>
      <c r="BF83" s="217">
        <f>IF(N83="snížená",J83,0)</f>
        <v>0</v>
      </c>
      <c r="BG83" s="217">
        <f>IF(N83="zákl. přenesená",J83,0)</f>
        <v>0</v>
      </c>
      <c r="BH83" s="217">
        <f>IF(N83="sníž. přenesená",J83,0)</f>
        <v>0</v>
      </c>
      <c r="BI83" s="217">
        <f>IF(N83="nulová",J83,0)</f>
        <v>0</v>
      </c>
      <c r="BJ83" s="18" t="s">
        <v>80</v>
      </c>
      <c r="BK83" s="217">
        <f>ROUND(I83*H83,2)</f>
        <v>0</v>
      </c>
      <c r="BL83" s="18" t="s">
        <v>1012</v>
      </c>
      <c r="BM83" s="216" t="s">
        <v>1013</v>
      </c>
    </row>
    <row r="84" s="14" customFormat="1">
      <c r="A84" s="14"/>
      <c r="B84" s="229"/>
      <c r="C84" s="230"/>
      <c r="D84" s="220" t="s">
        <v>154</v>
      </c>
      <c r="E84" s="231" t="s">
        <v>19</v>
      </c>
      <c r="F84" s="232" t="s">
        <v>170</v>
      </c>
      <c r="G84" s="230"/>
      <c r="H84" s="233">
        <v>3</v>
      </c>
      <c r="I84" s="234"/>
      <c r="J84" s="230"/>
      <c r="K84" s="230"/>
      <c r="L84" s="235"/>
      <c r="M84" s="236"/>
      <c r="N84" s="237"/>
      <c r="O84" s="237"/>
      <c r="P84" s="237"/>
      <c r="Q84" s="237"/>
      <c r="R84" s="237"/>
      <c r="S84" s="237"/>
      <c r="T84" s="238"/>
      <c r="U84" s="14"/>
      <c r="V84" s="14"/>
      <c r="W84" s="14"/>
      <c r="X84" s="14"/>
      <c r="Y84" s="14"/>
      <c r="Z84" s="14"/>
      <c r="AA84" s="14"/>
      <c r="AB84" s="14"/>
      <c r="AC84" s="14"/>
      <c r="AD84" s="14"/>
      <c r="AE84" s="14"/>
      <c r="AT84" s="239" t="s">
        <v>154</v>
      </c>
      <c r="AU84" s="239" t="s">
        <v>80</v>
      </c>
      <c r="AV84" s="14" t="s">
        <v>82</v>
      </c>
      <c r="AW84" s="14" t="s">
        <v>33</v>
      </c>
      <c r="AX84" s="14" t="s">
        <v>72</v>
      </c>
      <c r="AY84" s="239" t="s">
        <v>144</v>
      </c>
    </row>
    <row r="85" s="15" customFormat="1">
      <c r="A85" s="15"/>
      <c r="B85" s="240"/>
      <c r="C85" s="241"/>
      <c r="D85" s="220" t="s">
        <v>154</v>
      </c>
      <c r="E85" s="242" t="s">
        <v>19</v>
      </c>
      <c r="F85" s="243" t="s">
        <v>162</v>
      </c>
      <c r="G85" s="241"/>
      <c r="H85" s="244">
        <v>3</v>
      </c>
      <c r="I85" s="245"/>
      <c r="J85" s="241"/>
      <c r="K85" s="241"/>
      <c r="L85" s="246"/>
      <c r="M85" s="247"/>
      <c r="N85" s="248"/>
      <c r="O85" s="248"/>
      <c r="P85" s="248"/>
      <c r="Q85" s="248"/>
      <c r="R85" s="248"/>
      <c r="S85" s="248"/>
      <c r="T85" s="249"/>
      <c r="U85" s="15"/>
      <c r="V85" s="15"/>
      <c r="W85" s="15"/>
      <c r="X85" s="15"/>
      <c r="Y85" s="15"/>
      <c r="Z85" s="15"/>
      <c r="AA85" s="15"/>
      <c r="AB85" s="15"/>
      <c r="AC85" s="15"/>
      <c r="AD85" s="15"/>
      <c r="AE85" s="15"/>
      <c r="AT85" s="250" t="s">
        <v>154</v>
      </c>
      <c r="AU85" s="250" t="s">
        <v>80</v>
      </c>
      <c r="AV85" s="15" t="s">
        <v>152</v>
      </c>
      <c r="AW85" s="15" t="s">
        <v>33</v>
      </c>
      <c r="AX85" s="15" t="s">
        <v>80</v>
      </c>
      <c r="AY85" s="250" t="s">
        <v>144</v>
      </c>
    </row>
    <row r="86" s="2" customFormat="1" ht="90" customHeight="1">
      <c r="A86" s="39"/>
      <c r="B86" s="40"/>
      <c r="C86" s="205" t="s">
        <v>82</v>
      </c>
      <c r="D86" s="205" t="s">
        <v>147</v>
      </c>
      <c r="E86" s="206" t="s">
        <v>1014</v>
      </c>
      <c r="F86" s="207" t="s">
        <v>1015</v>
      </c>
      <c r="G86" s="208" t="s">
        <v>173</v>
      </c>
      <c r="H86" s="209">
        <v>4</v>
      </c>
      <c r="I86" s="210"/>
      <c r="J86" s="211">
        <f>ROUND(I86*H86,2)</f>
        <v>0</v>
      </c>
      <c r="K86" s="207" t="s">
        <v>151</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1012</v>
      </c>
      <c r="AT86" s="216" t="s">
        <v>147</v>
      </c>
      <c r="AU86" s="216" t="s">
        <v>80</v>
      </c>
      <c r="AY86" s="18" t="s">
        <v>144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1012</v>
      </c>
      <c r="BM86" s="216" t="s">
        <v>1016</v>
      </c>
    </row>
    <row r="87" s="14" customFormat="1">
      <c r="A87" s="14"/>
      <c r="B87" s="229"/>
      <c r="C87" s="230"/>
      <c r="D87" s="220" t="s">
        <v>154</v>
      </c>
      <c r="E87" s="231" t="s">
        <v>19</v>
      </c>
      <c r="F87" s="232" t="s">
        <v>359</v>
      </c>
      <c r="G87" s="230"/>
      <c r="H87" s="233">
        <v>2</v>
      </c>
      <c r="I87" s="234"/>
      <c r="J87" s="230"/>
      <c r="K87" s="230"/>
      <c r="L87" s="235"/>
      <c r="M87" s="236"/>
      <c r="N87" s="237"/>
      <c r="O87" s="237"/>
      <c r="P87" s="237"/>
      <c r="Q87" s="237"/>
      <c r="R87" s="237"/>
      <c r="S87" s="237"/>
      <c r="T87" s="238"/>
      <c r="U87" s="14"/>
      <c r="V87" s="14"/>
      <c r="W87" s="14"/>
      <c r="X87" s="14"/>
      <c r="Y87" s="14"/>
      <c r="Z87" s="14"/>
      <c r="AA87" s="14"/>
      <c r="AB87" s="14"/>
      <c r="AC87" s="14"/>
      <c r="AD87" s="14"/>
      <c r="AE87" s="14"/>
      <c r="AT87" s="239" t="s">
        <v>154</v>
      </c>
      <c r="AU87" s="239" t="s">
        <v>80</v>
      </c>
      <c r="AV87" s="14" t="s">
        <v>82</v>
      </c>
      <c r="AW87" s="14" t="s">
        <v>33</v>
      </c>
      <c r="AX87" s="14" t="s">
        <v>72</v>
      </c>
      <c r="AY87" s="239" t="s">
        <v>144</v>
      </c>
    </row>
    <row r="88" s="14" customFormat="1">
      <c r="A88" s="14"/>
      <c r="B88" s="229"/>
      <c r="C88" s="230"/>
      <c r="D88" s="220" t="s">
        <v>154</v>
      </c>
      <c r="E88" s="231" t="s">
        <v>19</v>
      </c>
      <c r="F88" s="232" t="s">
        <v>359</v>
      </c>
      <c r="G88" s="230"/>
      <c r="H88" s="233">
        <v>2</v>
      </c>
      <c r="I88" s="234"/>
      <c r="J88" s="230"/>
      <c r="K88" s="230"/>
      <c r="L88" s="235"/>
      <c r="M88" s="236"/>
      <c r="N88" s="237"/>
      <c r="O88" s="237"/>
      <c r="P88" s="237"/>
      <c r="Q88" s="237"/>
      <c r="R88" s="237"/>
      <c r="S88" s="237"/>
      <c r="T88" s="238"/>
      <c r="U88" s="14"/>
      <c r="V88" s="14"/>
      <c r="W88" s="14"/>
      <c r="X88" s="14"/>
      <c r="Y88" s="14"/>
      <c r="Z88" s="14"/>
      <c r="AA88" s="14"/>
      <c r="AB88" s="14"/>
      <c r="AC88" s="14"/>
      <c r="AD88" s="14"/>
      <c r="AE88" s="14"/>
      <c r="AT88" s="239" t="s">
        <v>154</v>
      </c>
      <c r="AU88" s="239" t="s">
        <v>80</v>
      </c>
      <c r="AV88" s="14" t="s">
        <v>82</v>
      </c>
      <c r="AW88" s="14" t="s">
        <v>33</v>
      </c>
      <c r="AX88" s="14" t="s">
        <v>72</v>
      </c>
      <c r="AY88" s="239" t="s">
        <v>144</v>
      </c>
    </row>
    <row r="89" s="15" customFormat="1">
      <c r="A89" s="15"/>
      <c r="B89" s="240"/>
      <c r="C89" s="241"/>
      <c r="D89" s="220" t="s">
        <v>154</v>
      </c>
      <c r="E89" s="242" t="s">
        <v>19</v>
      </c>
      <c r="F89" s="243" t="s">
        <v>162</v>
      </c>
      <c r="G89" s="241"/>
      <c r="H89" s="244">
        <v>4</v>
      </c>
      <c r="I89" s="245"/>
      <c r="J89" s="241"/>
      <c r="K89" s="241"/>
      <c r="L89" s="246"/>
      <c r="M89" s="247"/>
      <c r="N89" s="248"/>
      <c r="O89" s="248"/>
      <c r="P89" s="248"/>
      <c r="Q89" s="248"/>
      <c r="R89" s="248"/>
      <c r="S89" s="248"/>
      <c r="T89" s="249"/>
      <c r="U89" s="15"/>
      <c r="V89" s="15"/>
      <c r="W89" s="15"/>
      <c r="X89" s="15"/>
      <c r="Y89" s="15"/>
      <c r="Z89" s="15"/>
      <c r="AA89" s="15"/>
      <c r="AB89" s="15"/>
      <c r="AC89" s="15"/>
      <c r="AD89" s="15"/>
      <c r="AE89" s="15"/>
      <c r="AT89" s="250" t="s">
        <v>154</v>
      </c>
      <c r="AU89" s="250" t="s">
        <v>80</v>
      </c>
      <c r="AV89" s="15" t="s">
        <v>152</v>
      </c>
      <c r="AW89" s="15" t="s">
        <v>33</v>
      </c>
      <c r="AX89" s="15" t="s">
        <v>80</v>
      </c>
      <c r="AY89" s="250" t="s">
        <v>144</v>
      </c>
    </row>
    <row r="90" s="12" customFormat="1" ht="25.92" customHeight="1">
      <c r="A90" s="12"/>
      <c r="B90" s="189"/>
      <c r="C90" s="190"/>
      <c r="D90" s="191" t="s">
        <v>71</v>
      </c>
      <c r="E90" s="192" t="s">
        <v>1017</v>
      </c>
      <c r="F90" s="192" t="s">
        <v>1018</v>
      </c>
      <c r="G90" s="190"/>
      <c r="H90" s="190"/>
      <c r="I90" s="193"/>
      <c r="J90" s="194">
        <f>BK90</f>
        <v>0</v>
      </c>
      <c r="K90" s="190"/>
      <c r="L90" s="195"/>
      <c r="M90" s="196"/>
      <c r="N90" s="197"/>
      <c r="O90" s="197"/>
      <c r="P90" s="198">
        <f>SUM(P91:P105)</f>
        <v>0</v>
      </c>
      <c r="Q90" s="197"/>
      <c r="R90" s="198">
        <f>SUM(R91:R105)</f>
        <v>0</v>
      </c>
      <c r="S90" s="197"/>
      <c r="T90" s="199">
        <f>SUM(T91:T105)</f>
        <v>0</v>
      </c>
      <c r="U90" s="12"/>
      <c r="V90" s="12"/>
      <c r="W90" s="12"/>
      <c r="X90" s="12"/>
      <c r="Y90" s="12"/>
      <c r="Z90" s="12"/>
      <c r="AA90" s="12"/>
      <c r="AB90" s="12"/>
      <c r="AC90" s="12"/>
      <c r="AD90" s="12"/>
      <c r="AE90" s="12"/>
      <c r="AR90" s="200" t="s">
        <v>145</v>
      </c>
      <c r="AT90" s="201" t="s">
        <v>71</v>
      </c>
      <c r="AU90" s="201" t="s">
        <v>72</v>
      </c>
      <c r="AY90" s="200" t="s">
        <v>144</v>
      </c>
      <c r="BK90" s="202">
        <f>SUM(BK91:BK105)</f>
        <v>0</v>
      </c>
    </row>
    <row r="91" s="2" customFormat="1" ht="24.15" customHeight="1">
      <c r="A91" s="39"/>
      <c r="B91" s="40"/>
      <c r="C91" s="205" t="s">
        <v>170</v>
      </c>
      <c r="D91" s="205" t="s">
        <v>147</v>
      </c>
      <c r="E91" s="206" t="s">
        <v>1019</v>
      </c>
      <c r="F91" s="207" t="s">
        <v>1020</v>
      </c>
      <c r="G91" s="208" t="s">
        <v>1021</v>
      </c>
      <c r="H91" s="209">
        <v>1</v>
      </c>
      <c r="I91" s="210"/>
      <c r="J91" s="211">
        <f>ROUND(I91*H91,2)</f>
        <v>0</v>
      </c>
      <c r="K91" s="207" t="s">
        <v>151</v>
      </c>
      <c r="L91" s="45"/>
      <c r="M91" s="212" t="s">
        <v>19</v>
      </c>
      <c r="N91" s="213"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1012</v>
      </c>
      <c r="AT91" s="216" t="s">
        <v>147</v>
      </c>
      <c r="AU91" s="216" t="s">
        <v>80</v>
      </c>
      <c r="AY91" s="18" t="s">
        <v>144</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1012</v>
      </c>
      <c r="BM91" s="216" t="s">
        <v>1022</v>
      </c>
    </row>
    <row r="92" s="2" customFormat="1">
      <c r="A92" s="39"/>
      <c r="B92" s="40"/>
      <c r="C92" s="205" t="s">
        <v>152</v>
      </c>
      <c r="D92" s="205" t="s">
        <v>147</v>
      </c>
      <c r="E92" s="206" t="s">
        <v>1023</v>
      </c>
      <c r="F92" s="207" t="s">
        <v>1024</v>
      </c>
      <c r="G92" s="208" t="s">
        <v>1021</v>
      </c>
      <c r="H92" s="209">
        <v>1</v>
      </c>
      <c r="I92" s="210"/>
      <c r="J92" s="211">
        <f>ROUND(I92*H92,2)</f>
        <v>0</v>
      </c>
      <c r="K92" s="207" t="s">
        <v>151</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1012</v>
      </c>
      <c r="AT92" s="216" t="s">
        <v>147</v>
      </c>
      <c r="AU92" s="216" t="s">
        <v>80</v>
      </c>
      <c r="AY92" s="18" t="s">
        <v>144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1012</v>
      </c>
      <c r="BM92" s="216" t="s">
        <v>1025</v>
      </c>
    </row>
    <row r="93" s="2" customFormat="1" ht="114.9" customHeight="1">
      <c r="A93" s="39"/>
      <c r="B93" s="40"/>
      <c r="C93" s="205" t="s">
        <v>145</v>
      </c>
      <c r="D93" s="205" t="s">
        <v>147</v>
      </c>
      <c r="E93" s="206" t="s">
        <v>1026</v>
      </c>
      <c r="F93" s="207" t="s">
        <v>1027</v>
      </c>
      <c r="G93" s="208" t="s">
        <v>197</v>
      </c>
      <c r="H93" s="209">
        <v>1.946</v>
      </c>
      <c r="I93" s="210"/>
      <c r="J93" s="211">
        <f>ROUND(I93*H93,2)</f>
        <v>0</v>
      </c>
      <c r="K93" s="207" t="s">
        <v>151</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1012</v>
      </c>
      <c r="AT93" s="216" t="s">
        <v>147</v>
      </c>
      <c r="AU93" s="216" t="s">
        <v>80</v>
      </c>
      <c r="AY93" s="18" t="s">
        <v>144</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1012</v>
      </c>
      <c r="BM93" s="216" t="s">
        <v>1028</v>
      </c>
    </row>
    <row r="94" s="2" customFormat="1" ht="78" customHeight="1">
      <c r="A94" s="39"/>
      <c r="B94" s="40"/>
      <c r="C94" s="205" t="s">
        <v>189</v>
      </c>
      <c r="D94" s="205" t="s">
        <v>147</v>
      </c>
      <c r="E94" s="206" t="s">
        <v>1029</v>
      </c>
      <c r="F94" s="207" t="s">
        <v>1030</v>
      </c>
      <c r="G94" s="208" t="s">
        <v>1021</v>
      </c>
      <c r="H94" s="209">
        <v>1</v>
      </c>
      <c r="I94" s="210"/>
      <c r="J94" s="211">
        <f>ROUND(I94*H94,2)</f>
        <v>0</v>
      </c>
      <c r="K94" s="207" t="s">
        <v>151</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1012</v>
      </c>
      <c r="AT94" s="216" t="s">
        <v>147</v>
      </c>
      <c r="AU94" s="216" t="s">
        <v>80</v>
      </c>
      <c r="AY94" s="18" t="s">
        <v>144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1012</v>
      </c>
      <c r="BM94" s="216" t="s">
        <v>1031</v>
      </c>
    </row>
    <row r="95" s="2" customFormat="1" ht="33" customHeight="1">
      <c r="A95" s="39"/>
      <c r="B95" s="40"/>
      <c r="C95" s="205" t="s">
        <v>194</v>
      </c>
      <c r="D95" s="205" t="s">
        <v>147</v>
      </c>
      <c r="E95" s="206" t="s">
        <v>1032</v>
      </c>
      <c r="F95" s="207" t="s">
        <v>1033</v>
      </c>
      <c r="G95" s="208" t="s">
        <v>1021</v>
      </c>
      <c r="H95" s="209">
        <v>1</v>
      </c>
      <c r="I95" s="210"/>
      <c r="J95" s="211">
        <f>ROUND(I95*H95,2)</f>
        <v>0</v>
      </c>
      <c r="K95" s="207" t="s">
        <v>151</v>
      </c>
      <c r="L95" s="45"/>
      <c r="M95" s="212" t="s">
        <v>19</v>
      </c>
      <c r="N95" s="213"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1012</v>
      </c>
      <c r="AT95" s="216" t="s">
        <v>147</v>
      </c>
      <c r="AU95" s="216" t="s">
        <v>80</v>
      </c>
      <c r="AY95" s="18" t="s">
        <v>144</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1012</v>
      </c>
      <c r="BM95" s="216" t="s">
        <v>1034</v>
      </c>
    </row>
    <row r="96" s="2" customFormat="1">
      <c r="A96" s="39"/>
      <c r="B96" s="40"/>
      <c r="C96" s="205" t="s">
        <v>185</v>
      </c>
      <c r="D96" s="205" t="s">
        <v>147</v>
      </c>
      <c r="E96" s="206" t="s">
        <v>1035</v>
      </c>
      <c r="F96" s="207" t="s">
        <v>1036</v>
      </c>
      <c r="G96" s="208" t="s">
        <v>1021</v>
      </c>
      <c r="H96" s="209">
        <v>1</v>
      </c>
      <c r="I96" s="210"/>
      <c r="J96" s="211">
        <f>ROUND(I96*H96,2)</f>
        <v>0</v>
      </c>
      <c r="K96" s="207" t="s">
        <v>151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1012</v>
      </c>
      <c r="AT96" s="216" t="s">
        <v>147</v>
      </c>
      <c r="AU96" s="216" t="s">
        <v>80</v>
      </c>
      <c r="AY96" s="18" t="s">
        <v>144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1012</v>
      </c>
      <c r="BM96" s="216" t="s">
        <v>1037</v>
      </c>
    </row>
    <row r="97" s="2" customFormat="1" ht="66.75" customHeight="1">
      <c r="A97" s="39"/>
      <c r="B97" s="40"/>
      <c r="C97" s="205" t="s">
        <v>208</v>
      </c>
      <c r="D97" s="205" t="s">
        <v>147</v>
      </c>
      <c r="E97" s="206" t="s">
        <v>1038</v>
      </c>
      <c r="F97" s="207" t="s">
        <v>1039</v>
      </c>
      <c r="G97" s="208" t="s">
        <v>1021</v>
      </c>
      <c r="H97" s="209">
        <v>1</v>
      </c>
      <c r="I97" s="210"/>
      <c r="J97" s="211">
        <f>ROUND(I97*H97,2)</f>
        <v>0</v>
      </c>
      <c r="K97" s="207" t="s">
        <v>151</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1012</v>
      </c>
      <c r="AT97" s="216" t="s">
        <v>147</v>
      </c>
      <c r="AU97" s="216" t="s">
        <v>80</v>
      </c>
      <c r="AY97" s="18" t="s">
        <v>144</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1012</v>
      </c>
      <c r="BM97" s="216" t="s">
        <v>1040</v>
      </c>
    </row>
    <row r="98" s="2" customFormat="1" ht="24.15" customHeight="1">
      <c r="A98" s="39"/>
      <c r="B98" s="40"/>
      <c r="C98" s="205" t="s">
        <v>220</v>
      </c>
      <c r="D98" s="205" t="s">
        <v>147</v>
      </c>
      <c r="E98" s="206" t="s">
        <v>1041</v>
      </c>
      <c r="F98" s="207" t="s">
        <v>1042</v>
      </c>
      <c r="G98" s="208" t="s">
        <v>1021</v>
      </c>
      <c r="H98" s="209">
        <v>3</v>
      </c>
      <c r="I98" s="210"/>
      <c r="J98" s="211">
        <f>ROUND(I98*H98,2)</f>
        <v>0</v>
      </c>
      <c r="K98" s="207" t="s">
        <v>151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1012</v>
      </c>
      <c r="AT98" s="216" t="s">
        <v>147</v>
      </c>
      <c r="AU98" s="216" t="s">
        <v>80</v>
      </c>
      <c r="AY98" s="18" t="s">
        <v>144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1012</v>
      </c>
      <c r="BM98" s="216" t="s">
        <v>1043</v>
      </c>
    </row>
    <row r="99" s="2" customFormat="1" ht="16.5" customHeight="1">
      <c r="A99" s="39"/>
      <c r="B99" s="40"/>
      <c r="C99" s="205" t="s">
        <v>230</v>
      </c>
      <c r="D99" s="205" t="s">
        <v>147</v>
      </c>
      <c r="E99" s="206" t="s">
        <v>1044</v>
      </c>
      <c r="F99" s="207" t="s">
        <v>1045</v>
      </c>
      <c r="G99" s="208" t="s">
        <v>1046</v>
      </c>
      <c r="H99" s="209">
        <v>2</v>
      </c>
      <c r="I99" s="210"/>
      <c r="J99" s="211">
        <f>ROUND(I99*H99,2)</f>
        <v>0</v>
      </c>
      <c r="K99" s="207" t="s">
        <v>19</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80</v>
      </c>
      <c r="AY99" s="18" t="s">
        <v>144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152</v>
      </c>
      <c r="BM99" s="216" t="s">
        <v>1047</v>
      </c>
    </row>
    <row r="100" s="14" customFormat="1">
      <c r="A100" s="14"/>
      <c r="B100" s="229"/>
      <c r="C100" s="230"/>
      <c r="D100" s="220" t="s">
        <v>154</v>
      </c>
      <c r="E100" s="231" t="s">
        <v>19</v>
      </c>
      <c r="F100" s="232" t="s">
        <v>1048</v>
      </c>
      <c r="G100" s="230"/>
      <c r="H100" s="233">
        <v>1</v>
      </c>
      <c r="I100" s="234"/>
      <c r="J100" s="230"/>
      <c r="K100" s="230"/>
      <c r="L100" s="235"/>
      <c r="M100" s="236"/>
      <c r="N100" s="237"/>
      <c r="O100" s="237"/>
      <c r="P100" s="237"/>
      <c r="Q100" s="237"/>
      <c r="R100" s="237"/>
      <c r="S100" s="237"/>
      <c r="T100" s="238"/>
      <c r="U100" s="14"/>
      <c r="V100" s="14"/>
      <c r="W100" s="14"/>
      <c r="X100" s="14"/>
      <c r="Y100" s="14"/>
      <c r="Z100" s="14"/>
      <c r="AA100" s="14"/>
      <c r="AB100" s="14"/>
      <c r="AC100" s="14"/>
      <c r="AD100" s="14"/>
      <c r="AE100" s="14"/>
      <c r="AT100" s="239" t="s">
        <v>154</v>
      </c>
      <c r="AU100" s="239" t="s">
        <v>80</v>
      </c>
      <c r="AV100" s="14" t="s">
        <v>82</v>
      </c>
      <c r="AW100" s="14" t="s">
        <v>33</v>
      </c>
      <c r="AX100" s="14" t="s">
        <v>72</v>
      </c>
      <c r="AY100" s="239" t="s">
        <v>144</v>
      </c>
    </row>
    <row r="101" s="14" customFormat="1">
      <c r="A101" s="14"/>
      <c r="B101" s="229"/>
      <c r="C101" s="230"/>
      <c r="D101" s="220" t="s">
        <v>154</v>
      </c>
      <c r="E101" s="231" t="s">
        <v>19</v>
      </c>
      <c r="F101" s="232" t="s">
        <v>1049</v>
      </c>
      <c r="G101" s="230"/>
      <c r="H101" s="233">
        <v>1</v>
      </c>
      <c r="I101" s="234"/>
      <c r="J101" s="230"/>
      <c r="K101" s="230"/>
      <c r="L101" s="235"/>
      <c r="M101" s="236"/>
      <c r="N101" s="237"/>
      <c r="O101" s="237"/>
      <c r="P101" s="237"/>
      <c r="Q101" s="237"/>
      <c r="R101" s="237"/>
      <c r="S101" s="237"/>
      <c r="T101" s="238"/>
      <c r="U101" s="14"/>
      <c r="V101" s="14"/>
      <c r="W101" s="14"/>
      <c r="X101" s="14"/>
      <c r="Y101" s="14"/>
      <c r="Z101" s="14"/>
      <c r="AA101" s="14"/>
      <c r="AB101" s="14"/>
      <c r="AC101" s="14"/>
      <c r="AD101" s="14"/>
      <c r="AE101" s="14"/>
      <c r="AT101" s="239" t="s">
        <v>154</v>
      </c>
      <c r="AU101" s="239" t="s">
        <v>80</v>
      </c>
      <c r="AV101" s="14" t="s">
        <v>82</v>
      </c>
      <c r="AW101" s="14" t="s">
        <v>33</v>
      </c>
      <c r="AX101" s="14" t="s">
        <v>72</v>
      </c>
      <c r="AY101" s="239" t="s">
        <v>144</v>
      </c>
    </row>
    <row r="102" s="15" customFormat="1">
      <c r="A102" s="15"/>
      <c r="B102" s="240"/>
      <c r="C102" s="241"/>
      <c r="D102" s="220" t="s">
        <v>154</v>
      </c>
      <c r="E102" s="242" t="s">
        <v>19</v>
      </c>
      <c r="F102" s="243" t="s">
        <v>162</v>
      </c>
      <c r="G102" s="241"/>
      <c r="H102" s="244">
        <v>2</v>
      </c>
      <c r="I102" s="245"/>
      <c r="J102" s="241"/>
      <c r="K102" s="241"/>
      <c r="L102" s="246"/>
      <c r="M102" s="247"/>
      <c r="N102" s="248"/>
      <c r="O102" s="248"/>
      <c r="P102" s="248"/>
      <c r="Q102" s="248"/>
      <c r="R102" s="248"/>
      <c r="S102" s="248"/>
      <c r="T102" s="249"/>
      <c r="U102" s="15"/>
      <c r="V102" s="15"/>
      <c r="W102" s="15"/>
      <c r="X102" s="15"/>
      <c r="Y102" s="15"/>
      <c r="Z102" s="15"/>
      <c r="AA102" s="15"/>
      <c r="AB102" s="15"/>
      <c r="AC102" s="15"/>
      <c r="AD102" s="15"/>
      <c r="AE102" s="15"/>
      <c r="AT102" s="250" t="s">
        <v>154</v>
      </c>
      <c r="AU102" s="250" t="s">
        <v>80</v>
      </c>
      <c r="AV102" s="15" t="s">
        <v>152</v>
      </c>
      <c r="AW102" s="15" t="s">
        <v>33</v>
      </c>
      <c r="AX102" s="15" t="s">
        <v>80</v>
      </c>
      <c r="AY102" s="250" t="s">
        <v>144</v>
      </c>
    </row>
    <row r="103" s="2" customFormat="1" ht="16.5" customHeight="1">
      <c r="A103" s="39"/>
      <c r="B103" s="40"/>
      <c r="C103" s="205" t="s">
        <v>237</v>
      </c>
      <c r="D103" s="205" t="s">
        <v>147</v>
      </c>
      <c r="E103" s="206" t="s">
        <v>1050</v>
      </c>
      <c r="F103" s="207" t="s">
        <v>1051</v>
      </c>
      <c r="G103" s="208" t="s">
        <v>1046</v>
      </c>
      <c r="H103" s="209">
        <v>1</v>
      </c>
      <c r="I103" s="210"/>
      <c r="J103" s="211">
        <f>ROUND(I103*H103,2)</f>
        <v>0</v>
      </c>
      <c r="K103" s="207" t="s">
        <v>19</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80</v>
      </c>
      <c r="AY103" s="18" t="s">
        <v>144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152</v>
      </c>
      <c r="BM103" s="216" t="s">
        <v>1052</v>
      </c>
    </row>
    <row r="104" s="14" customFormat="1">
      <c r="A104" s="14"/>
      <c r="B104" s="229"/>
      <c r="C104" s="230"/>
      <c r="D104" s="220" t="s">
        <v>154</v>
      </c>
      <c r="E104" s="231" t="s">
        <v>19</v>
      </c>
      <c r="F104" s="232" t="s">
        <v>1053</v>
      </c>
      <c r="G104" s="230"/>
      <c r="H104" s="233">
        <v>1</v>
      </c>
      <c r="I104" s="234"/>
      <c r="J104" s="230"/>
      <c r="K104" s="230"/>
      <c r="L104" s="235"/>
      <c r="M104" s="236"/>
      <c r="N104" s="237"/>
      <c r="O104" s="237"/>
      <c r="P104" s="237"/>
      <c r="Q104" s="237"/>
      <c r="R104" s="237"/>
      <c r="S104" s="237"/>
      <c r="T104" s="238"/>
      <c r="U104" s="14"/>
      <c r="V104" s="14"/>
      <c r="W104" s="14"/>
      <c r="X104" s="14"/>
      <c r="Y104" s="14"/>
      <c r="Z104" s="14"/>
      <c r="AA104" s="14"/>
      <c r="AB104" s="14"/>
      <c r="AC104" s="14"/>
      <c r="AD104" s="14"/>
      <c r="AE104" s="14"/>
      <c r="AT104" s="239" t="s">
        <v>154</v>
      </c>
      <c r="AU104" s="239" t="s">
        <v>80</v>
      </c>
      <c r="AV104" s="14" t="s">
        <v>82</v>
      </c>
      <c r="AW104" s="14" t="s">
        <v>33</v>
      </c>
      <c r="AX104" s="14" t="s">
        <v>72</v>
      </c>
      <c r="AY104" s="239" t="s">
        <v>144</v>
      </c>
    </row>
    <row r="105" s="15" customFormat="1">
      <c r="A105" s="15"/>
      <c r="B105" s="240"/>
      <c r="C105" s="241"/>
      <c r="D105" s="220" t="s">
        <v>154</v>
      </c>
      <c r="E105" s="242" t="s">
        <v>19</v>
      </c>
      <c r="F105" s="243" t="s">
        <v>162</v>
      </c>
      <c r="G105" s="241"/>
      <c r="H105" s="244">
        <v>1</v>
      </c>
      <c r="I105" s="245"/>
      <c r="J105" s="241"/>
      <c r="K105" s="241"/>
      <c r="L105" s="246"/>
      <c r="M105" s="267"/>
      <c r="N105" s="268"/>
      <c r="O105" s="268"/>
      <c r="P105" s="268"/>
      <c r="Q105" s="268"/>
      <c r="R105" s="268"/>
      <c r="S105" s="268"/>
      <c r="T105" s="269"/>
      <c r="U105" s="15"/>
      <c r="V105" s="15"/>
      <c r="W105" s="15"/>
      <c r="X105" s="15"/>
      <c r="Y105" s="15"/>
      <c r="Z105" s="15"/>
      <c r="AA105" s="15"/>
      <c r="AB105" s="15"/>
      <c r="AC105" s="15"/>
      <c r="AD105" s="15"/>
      <c r="AE105" s="15"/>
      <c r="AT105" s="250" t="s">
        <v>154</v>
      </c>
      <c r="AU105" s="250" t="s">
        <v>80</v>
      </c>
      <c r="AV105" s="15" t="s">
        <v>152</v>
      </c>
      <c r="AW105" s="15" t="s">
        <v>33</v>
      </c>
      <c r="AX105" s="15" t="s">
        <v>80</v>
      </c>
      <c r="AY105" s="250" t="s">
        <v>144</v>
      </c>
    </row>
    <row r="106" s="2" customFormat="1" ht="6.96" customHeight="1">
      <c r="A106" s="39"/>
      <c r="B106" s="60"/>
      <c r="C106" s="61"/>
      <c r="D106" s="61"/>
      <c r="E106" s="61"/>
      <c r="F106" s="61"/>
      <c r="G106" s="61"/>
      <c r="H106" s="61"/>
      <c r="I106" s="61"/>
      <c r="J106" s="61"/>
      <c r="K106" s="61"/>
      <c r="L106" s="45"/>
      <c r="M106" s="39"/>
      <c r="O106" s="39"/>
      <c r="P106" s="39"/>
      <c r="Q106" s="39"/>
      <c r="R106" s="39"/>
      <c r="S106" s="39"/>
      <c r="T106" s="39"/>
      <c r="U106" s="39"/>
      <c r="V106" s="39"/>
      <c r="W106" s="39"/>
      <c r="X106" s="39"/>
      <c r="Y106" s="39"/>
      <c r="Z106" s="39"/>
      <c r="AA106" s="39"/>
      <c r="AB106" s="39"/>
      <c r="AC106" s="39"/>
      <c r="AD106" s="39"/>
      <c r="AE106" s="39"/>
    </row>
  </sheetData>
  <sheetProtection sheet="1" autoFilter="0" formatColumns="0" formatRows="0" objects="1" scenarios="1" spinCount="100000" saltValue="lAM9Zs0O2ZqH8c59Ti4eXS2x6m7Gdm3XO0JRupwIfKw0few2Wfb4LFgD/ugagei3toUCDZpZjwNZxJ96CnOS9g==" hashValue="8aQ8UMIx3v/fbGbJqzNHLPldUWdvUyYYuRmDl1xAUTg9NmD6iZ6/NgNVLywEKlYYU0VpA8lcmTQRkSBzuYzuBA==" algorithmName="SHA-512" password="CC35"/>
  <autoFilter ref="C80:K10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1054</v>
      </c>
      <c r="D3" s="283"/>
      <c r="E3" s="283"/>
      <c r="F3" s="283"/>
      <c r="G3" s="283"/>
      <c r="H3" s="283"/>
      <c r="I3" s="283"/>
      <c r="J3" s="283"/>
      <c r="K3" s="284"/>
    </row>
    <row r="4" s="1" customFormat="1" ht="25.5" customHeight="1">
      <c r="B4" s="285"/>
      <c r="C4" s="286" t="s">
        <v>1055</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1056</v>
      </c>
      <c r="D6" s="289"/>
      <c r="E6" s="289"/>
      <c r="F6" s="289"/>
      <c r="G6" s="289"/>
      <c r="H6" s="289"/>
      <c r="I6" s="289"/>
      <c r="J6" s="289"/>
      <c r="K6" s="287"/>
    </row>
    <row r="7" s="1" customFormat="1" ht="15" customHeight="1">
      <c r="B7" s="290"/>
      <c r="C7" s="289" t="s">
        <v>1057</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1058</v>
      </c>
      <c r="D9" s="289"/>
      <c r="E9" s="289"/>
      <c r="F9" s="289"/>
      <c r="G9" s="289"/>
      <c r="H9" s="289"/>
      <c r="I9" s="289"/>
      <c r="J9" s="289"/>
      <c r="K9" s="287"/>
    </row>
    <row r="10" s="1" customFormat="1" ht="15" customHeight="1">
      <c r="B10" s="290"/>
      <c r="C10" s="289"/>
      <c r="D10" s="289" t="s">
        <v>1059</v>
      </c>
      <c r="E10" s="289"/>
      <c r="F10" s="289"/>
      <c r="G10" s="289"/>
      <c r="H10" s="289"/>
      <c r="I10" s="289"/>
      <c r="J10" s="289"/>
      <c r="K10" s="287"/>
    </row>
    <row r="11" s="1" customFormat="1" ht="15" customHeight="1">
      <c r="B11" s="290"/>
      <c r="C11" s="291"/>
      <c r="D11" s="289" t="s">
        <v>1060</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1061</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1062</v>
      </c>
      <c r="E15" s="289"/>
      <c r="F15" s="289"/>
      <c r="G15" s="289"/>
      <c r="H15" s="289"/>
      <c r="I15" s="289"/>
      <c r="J15" s="289"/>
      <c r="K15" s="287"/>
    </row>
    <row r="16" s="1" customFormat="1" ht="15" customHeight="1">
      <c r="B16" s="290"/>
      <c r="C16" s="291"/>
      <c r="D16" s="289" t="s">
        <v>1063</v>
      </c>
      <c r="E16" s="289"/>
      <c r="F16" s="289"/>
      <c r="G16" s="289"/>
      <c r="H16" s="289"/>
      <c r="I16" s="289"/>
      <c r="J16" s="289"/>
      <c r="K16" s="287"/>
    </row>
    <row r="17" s="1" customFormat="1" ht="15" customHeight="1">
      <c r="B17" s="290"/>
      <c r="C17" s="291"/>
      <c r="D17" s="289" t="s">
        <v>1064</v>
      </c>
      <c r="E17" s="289"/>
      <c r="F17" s="289"/>
      <c r="G17" s="289"/>
      <c r="H17" s="289"/>
      <c r="I17" s="289"/>
      <c r="J17" s="289"/>
      <c r="K17" s="287"/>
    </row>
    <row r="18" s="1" customFormat="1" ht="15" customHeight="1">
      <c r="B18" s="290"/>
      <c r="C18" s="291"/>
      <c r="D18" s="291"/>
      <c r="E18" s="293" t="s">
        <v>79</v>
      </c>
      <c r="F18" s="289" t="s">
        <v>1065</v>
      </c>
      <c r="G18" s="289"/>
      <c r="H18" s="289"/>
      <c r="I18" s="289"/>
      <c r="J18" s="289"/>
      <c r="K18" s="287"/>
    </row>
    <row r="19" s="1" customFormat="1" ht="15" customHeight="1">
      <c r="B19" s="290"/>
      <c r="C19" s="291"/>
      <c r="D19" s="291"/>
      <c r="E19" s="293" t="s">
        <v>1066</v>
      </c>
      <c r="F19" s="289" t="s">
        <v>1067</v>
      </c>
      <c r="G19" s="289"/>
      <c r="H19" s="289"/>
      <c r="I19" s="289"/>
      <c r="J19" s="289"/>
      <c r="K19" s="287"/>
    </row>
    <row r="20" s="1" customFormat="1" ht="15" customHeight="1">
      <c r="B20" s="290"/>
      <c r="C20" s="291"/>
      <c r="D20" s="291"/>
      <c r="E20" s="293" t="s">
        <v>1068</v>
      </c>
      <c r="F20" s="289" t="s">
        <v>1069</v>
      </c>
      <c r="G20" s="289"/>
      <c r="H20" s="289"/>
      <c r="I20" s="289"/>
      <c r="J20" s="289"/>
      <c r="K20" s="287"/>
    </row>
    <row r="21" s="1" customFormat="1" ht="15" customHeight="1">
      <c r="B21" s="290"/>
      <c r="C21" s="291"/>
      <c r="D21" s="291"/>
      <c r="E21" s="293" t="s">
        <v>116</v>
      </c>
      <c r="F21" s="289" t="s">
        <v>117</v>
      </c>
      <c r="G21" s="289"/>
      <c r="H21" s="289"/>
      <c r="I21" s="289"/>
      <c r="J21" s="289"/>
      <c r="K21" s="287"/>
    </row>
    <row r="22" s="1" customFormat="1" ht="15" customHeight="1">
      <c r="B22" s="290"/>
      <c r="C22" s="291"/>
      <c r="D22" s="291"/>
      <c r="E22" s="293" t="s">
        <v>428</v>
      </c>
      <c r="F22" s="289" t="s">
        <v>429</v>
      </c>
      <c r="G22" s="289"/>
      <c r="H22" s="289"/>
      <c r="I22" s="289"/>
      <c r="J22" s="289"/>
      <c r="K22" s="287"/>
    </row>
    <row r="23" s="1" customFormat="1" ht="15" customHeight="1">
      <c r="B23" s="290"/>
      <c r="C23" s="291"/>
      <c r="D23" s="291"/>
      <c r="E23" s="293" t="s">
        <v>1070</v>
      </c>
      <c r="F23" s="289" t="s">
        <v>1071</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1072</v>
      </c>
      <c r="D25" s="289"/>
      <c r="E25" s="289"/>
      <c r="F25" s="289"/>
      <c r="G25" s="289"/>
      <c r="H25" s="289"/>
      <c r="I25" s="289"/>
      <c r="J25" s="289"/>
      <c r="K25" s="287"/>
    </row>
    <row r="26" s="1" customFormat="1" ht="15" customHeight="1">
      <c r="B26" s="290"/>
      <c r="C26" s="289" t="s">
        <v>1073</v>
      </c>
      <c r="D26" s="289"/>
      <c r="E26" s="289"/>
      <c r="F26" s="289"/>
      <c r="G26" s="289"/>
      <c r="H26" s="289"/>
      <c r="I26" s="289"/>
      <c r="J26" s="289"/>
      <c r="K26" s="287"/>
    </row>
    <row r="27" s="1" customFormat="1" ht="15" customHeight="1">
      <c r="B27" s="290"/>
      <c r="C27" s="289"/>
      <c r="D27" s="289" t="s">
        <v>1074</v>
      </c>
      <c r="E27" s="289"/>
      <c r="F27" s="289"/>
      <c r="G27" s="289"/>
      <c r="H27" s="289"/>
      <c r="I27" s="289"/>
      <c r="J27" s="289"/>
      <c r="K27" s="287"/>
    </row>
    <row r="28" s="1" customFormat="1" ht="15" customHeight="1">
      <c r="B28" s="290"/>
      <c r="C28" s="291"/>
      <c r="D28" s="289" t="s">
        <v>1075</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1076</v>
      </c>
      <c r="E30" s="289"/>
      <c r="F30" s="289"/>
      <c r="G30" s="289"/>
      <c r="H30" s="289"/>
      <c r="I30" s="289"/>
      <c r="J30" s="289"/>
      <c r="K30" s="287"/>
    </row>
    <row r="31" s="1" customFormat="1" ht="15" customHeight="1">
      <c r="B31" s="290"/>
      <c r="C31" s="291"/>
      <c r="D31" s="289" t="s">
        <v>1077</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1078</v>
      </c>
      <c r="E33" s="289"/>
      <c r="F33" s="289"/>
      <c r="G33" s="289"/>
      <c r="H33" s="289"/>
      <c r="I33" s="289"/>
      <c r="J33" s="289"/>
      <c r="K33" s="287"/>
    </row>
    <row r="34" s="1" customFormat="1" ht="15" customHeight="1">
      <c r="B34" s="290"/>
      <c r="C34" s="291"/>
      <c r="D34" s="289" t="s">
        <v>1079</v>
      </c>
      <c r="E34" s="289"/>
      <c r="F34" s="289"/>
      <c r="G34" s="289"/>
      <c r="H34" s="289"/>
      <c r="I34" s="289"/>
      <c r="J34" s="289"/>
      <c r="K34" s="287"/>
    </row>
    <row r="35" s="1" customFormat="1" ht="15" customHeight="1">
      <c r="B35" s="290"/>
      <c r="C35" s="291"/>
      <c r="D35" s="289" t="s">
        <v>1080</v>
      </c>
      <c r="E35" s="289"/>
      <c r="F35" s="289"/>
      <c r="G35" s="289"/>
      <c r="H35" s="289"/>
      <c r="I35" s="289"/>
      <c r="J35" s="289"/>
      <c r="K35" s="287"/>
    </row>
    <row r="36" s="1" customFormat="1" ht="15" customHeight="1">
      <c r="B36" s="290"/>
      <c r="C36" s="291"/>
      <c r="D36" s="289"/>
      <c r="E36" s="292" t="s">
        <v>130</v>
      </c>
      <c r="F36" s="289"/>
      <c r="G36" s="289" t="s">
        <v>1081</v>
      </c>
      <c r="H36" s="289"/>
      <c r="I36" s="289"/>
      <c r="J36" s="289"/>
      <c r="K36" s="287"/>
    </row>
    <row r="37" s="1" customFormat="1" ht="30.75" customHeight="1">
      <c r="B37" s="290"/>
      <c r="C37" s="291"/>
      <c r="D37" s="289"/>
      <c r="E37" s="292" t="s">
        <v>1082</v>
      </c>
      <c r="F37" s="289"/>
      <c r="G37" s="289" t="s">
        <v>1083</v>
      </c>
      <c r="H37" s="289"/>
      <c r="I37" s="289"/>
      <c r="J37" s="289"/>
      <c r="K37" s="287"/>
    </row>
    <row r="38" s="1" customFormat="1" ht="15" customHeight="1">
      <c r="B38" s="290"/>
      <c r="C38" s="291"/>
      <c r="D38" s="289"/>
      <c r="E38" s="292" t="s">
        <v>53</v>
      </c>
      <c r="F38" s="289"/>
      <c r="G38" s="289" t="s">
        <v>1084</v>
      </c>
      <c r="H38" s="289"/>
      <c r="I38" s="289"/>
      <c r="J38" s="289"/>
      <c r="K38" s="287"/>
    </row>
    <row r="39" s="1" customFormat="1" ht="15" customHeight="1">
      <c r="B39" s="290"/>
      <c r="C39" s="291"/>
      <c r="D39" s="289"/>
      <c r="E39" s="292" t="s">
        <v>54</v>
      </c>
      <c r="F39" s="289"/>
      <c r="G39" s="289" t="s">
        <v>1085</v>
      </c>
      <c r="H39" s="289"/>
      <c r="I39" s="289"/>
      <c r="J39" s="289"/>
      <c r="K39" s="287"/>
    </row>
    <row r="40" s="1" customFormat="1" ht="15" customHeight="1">
      <c r="B40" s="290"/>
      <c r="C40" s="291"/>
      <c r="D40" s="289"/>
      <c r="E40" s="292" t="s">
        <v>131</v>
      </c>
      <c r="F40" s="289"/>
      <c r="G40" s="289" t="s">
        <v>1086</v>
      </c>
      <c r="H40" s="289"/>
      <c r="I40" s="289"/>
      <c r="J40" s="289"/>
      <c r="K40" s="287"/>
    </row>
    <row r="41" s="1" customFormat="1" ht="15" customHeight="1">
      <c r="B41" s="290"/>
      <c r="C41" s="291"/>
      <c r="D41" s="289"/>
      <c r="E41" s="292" t="s">
        <v>132</v>
      </c>
      <c r="F41" s="289"/>
      <c r="G41" s="289" t="s">
        <v>1087</v>
      </c>
      <c r="H41" s="289"/>
      <c r="I41" s="289"/>
      <c r="J41" s="289"/>
      <c r="K41" s="287"/>
    </row>
    <row r="42" s="1" customFormat="1" ht="15" customHeight="1">
      <c r="B42" s="290"/>
      <c r="C42" s="291"/>
      <c r="D42" s="289"/>
      <c r="E42" s="292" t="s">
        <v>1088</v>
      </c>
      <c r="F42" s="289"/>
      <c r="G42" s="289" t="s">
        <v>1089</v>
      </c>
      <c r="H42" s="289"/>
      <c r="I42" s="289"/>
      <c r="J42" s="289"/>
      <c r="K42" s="287"/>
    </row>
    <row r="43" s="1" customFormat="1" ht="15" customHeight="1">
      <c r="B43" s="290"/>
      <c r="C43" s="291"/>
      <c r="D43" s="289"/>
      <c r="E43" s="292"/>
      <c r="F43" s="289"/>
      <c r="G43" s="289" t="s">
        <v>1090</v>
      </c>
      <c r="H43" s="289"/>
      <c r="I43" s="289"/>
      <c r="J43" s="289"/>
      <c r="K43" s="287"/>
    </row>
    <row r="44" s="1" customFormat="1" ht="15" customHeight="1">
      <c r="B44" s="290"/>
      <c r="C44" s="291"/>
      <c r="D44" s="289"/>
      <c r="E44" s="292" t="s">
        <v>1091</v>
      </c>
      <c r="F44" s="289"/>
      <c r="G44" s="289" t="s">
        <v>1092</v>
      </c>
      <c r="H44" s="289"/>
      <c r="I44" s="289"/>
      <c r="J44" s="289"/>
      <c r="K44" s="287"/>
    </row>
    <row r="45" s="1" customFormat="1" ht="15" customHeight="1">
      <c r="B45" s="290"/>
      <c r="C45" s="291"/>
      <c r="D45" s="289"/>
      <c r="E45" s="292" t="s">
        <v>134</v>
      </c>
      <c r="F45" s="289"/>
      <c r="G45" s="289" t="s">
        <v>1093</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1094</v>
      </c>
      <c r="E47" s="289"/>
      <c r="F47" s="289"/>
      <c r="G47" s="289"/>
      <c r="H47" s="289"/>
      <c r="I47" s="289"/>
      <c r="J47" s="289"/>
      <c r="K47" s="287"/>
    </row>
    <row r="48" s="1" customFormat="1" ht="15" customHeight="1">
      <c r="B48" s="290"/>
      <c r="C48" s="291"/>
      <c r="D48" s="291"/>
      <c r="E48" s="289" t="s">
        <v>1095</v>
      </c>
      <c r="F48" s="289"/>
      <c r="G48" s="289"/>
      <c r="H48" s="289"/>
      <c r="I48" s="289"/>
      <c r="J48" s="289"/>
      <c r="K48" s="287"/>
    </row>
    <row r="49" s="1" customFormat="1" ht="15" customHeight="1">
      <c r="B49" s="290"/>
      <c r="C49" s="291"/>
      <c r="D49" s="291"/>
      <c r="E49" s="289" t="s">
        <v>1096</v>
      </c>
      <c r="F49" s="289"/>
      <c r="G49" s="289"/>
      <c r="H49" s="289"/>
      <c r="I49" s="289"/>
      <c r="J49" s="289"/>
      <c r="K49" s="287"/>
    </row>
    <row r="50" s="1" customFormat="1" ht="15" customHeight="1">
      <c r="B50" s="290"/>
      <c r="C50" s="291"/>
      <c r="D50" s="291"/>
      <c r="E50" s="289" t="s">
        <v>1097</v>
      </c>
      <c r="F50" s="289"/>
      <c r="G50" s="289"/>
      <c r="H50" s="289"/>
      <c r="I50" s="289"/>
      <c r="J50" s="289"/>
      <c r="K50" s="287"/>
    </row>
    <row r="51" s="1" customFormat="1" ht="15" customHeight="1">
      <c r="B51" s="290"/>
      <c r="C51" s="291"/>
      <c r="D51" s="289" t="s">
        <v>1098</v>
      </c>
      <c r="E51" s="289"/>
      <c r="F51" s="289"/>
      <c r="G51" s="289"/>
      <c r="H51" s="289"/>
      <c r="I51" s="289"/>
      <c r="J51" s="289"/>
      <c r="K51" s="287"/>
    </row>
    <row r="52" s="1" customFormat="1" ht="25.5" customHeight="1">
      <c r="B52" s="285"/>
      <c r="C52" s="286" t="s">
        <v>1099</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1100</v>
      </c>
      <c r="D54" s="289"/>
      <c r="E54" s="289"/>
      <c r="F54" s="289"/>
      <c r="G54" s="289"/>
      <c r="H54" s="289"/>
      <c r="I54" s="289"/>
      <c r="J54" s="289"/>
      <c r="K54" s="287"/>
    </row>
    <row r="55" s="1" customFormat="1" ht="15" customHeight="1">
      <c r="B55" s="285"/>
      <c r="C55" s="289" t="s">
        <v>1101</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1102</v>
      </c>
      <c r="D57" s="289"/>
      <c r="E57" s="289"/>
      <c r="F57" s="289"/>
      <c r="G57" s="289"/>
      <c r="H57" s="289"/>
      <c r="I57" s="289"/>
      <c r="J57" s="289"/>
      <c r="K57" s="287"/>
    </row>
    <row r="58" s="1" customFormat="1" ht="15" customHeight="1">
      <c r="B58" s="285"/>
      <c r="C58" s="291"/>
      <c r="D58" s="289" t="s">
        <v>1103</v>
      </c>
      <c r="E58" s="289"/>
      <c r="F58" s="289"/>
      <c r="G58" s="289"/>
      <c r="H58" s="289"/>
      <c r="I58" s="289"/>
      <c r="J58" s="289"/>
      <c r="K58" s="287"/>
    </row>
    <row r="59" s="1" customFormat="1" ht="15" customHeight="1">
      <c r="B59" s="285"/>
      <c r="C59" s="291"/>
      <c r="D59" s="289" t="s">
        <v>1104</v>
      </c>
      <c r="E59" s="289"/>
      <c r="F59" s="289"/>
      <c r="G59" s="289"/>
      <c r="H59" s="289"/>
      <c r="I59" s="289"/>
      <c r="J59" s="289"/>
      <c r="K59" s="287"/>
    </row>
    <row r="60" s="1" customFormat="1" ht="15" customHeight="1">
      <c r="B60" s="285"/>
      <c r="C60" s="291"/>
      <c r="D60" s="289" t="s">
        <v>1105</v>
      </c>
      <c r="E60" s="289"/>
      <c r="F60" s="289"/>
      <c r="G60" s="289"/>
      <c r="H60" s="289"/>
      <c r="I60" s="289"/>
      <c r="J60" s="289"/>
      <c r="K60" s="287"/>
    </row>
    <row r="61" s="1" customFormat="1" ht="15" customHeight="1">
      <c r="B61" s="285"/>
      <c r="C61" s="291"/>
      <c r="D61" s="289" t="s">
        <v>1106</v>
      </c>
      <c r="E61" s="289"/>
      <c r="F61" s="289"/>
      <c r="G61" s="289"/>
      <c r="H61" s="289"/>
      <c r="I61" s="289"/>
      <c r="J61" s="289"/>
      <c r="K61" s="287"/>
    </row>
    <row r="62" s="1" customFormat="1" ht="15" customHeight="1">
      <c r="B62" s="285"/>
      <c r="C62" s="291"/>
      <c r="D62" s="294" t="s">
        <v>1107</v>
      </c>
      <c r="E62" s="294"/>
      <c r="F62" s="294"/>
      <c r="G62" s="294"/>
      <c r="H62" s="294"/>
      <c r="I62" s="294"/>
      <c r="J62" s="294"/>
      <c r="K62" s="287"/>
    </row>
    <row r="63" s="1" customFormat="1" ht="15" customHeight="1">
      <c r="B63" s="285"/>
      <c r="C63" s="291"/>
      <c r="D63" s="289" t="s">
        <v>1108</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1109</v>
      </c>
      <c r="E65" s="289"/>
      <c r="F65" s="289"/>
      <c r="G65" s="289"/>
      <c r="H65" s="289"/>
      <c r="I65" s="289"/>
      <c r="J65" s="289"/>
      <c r="K65" s="287"/>
    </row>
    <row r="66" s="1" customFormat="1" ht="15" customHeight="1">
      <c r="B66" s="285"/>
      <c r="C66" s="291"/>
      <c r="D66" s="294" t="s">
        <v>1110</v>
      </c>
      <c r="E66" s="294"/>
      <c r="F66" s="294"/>
      <c r="G66" s="294"/>
      <c r="H66" s="294"/>
      <c r="I66" s="294"/>
      <c r="J66" s="294"/>
      <c r="K66" s="287"/>
    </row>
    <row r="67" s="1" customFormat="1" ht="15" customHeight="1">
      <c r="B67" s="285"/>
      <c r="C67" s="291"/>
      <c r="D67" s="289" t="s">
        <v>1111</v>
      </c>
      <c r="E67" s="289"/>
      <c r="F67" s="289"/>
      <c r="G67" s="289"/>
      <c r="H67" s="289"/>
      <c r="I67" s="289"/>
      <c r="J67" s="289"/>
      <c r="K67" s="287"/>
    </row>
    <row r="68" s="1" customFormat="1" ht="15" customHeight="1">
      <c r="B68" s="285"/>
      <c r="C68" s="291"/>
      <c r="D68" s="289" t="s">
        <v>1112</v>
      </c>
      <c r="E68" s="289"/>
      <c r="F68" s="289"/>
      <c r="G68" s="289"/>
      <c r="H68" s="289"/>
      <c r="I68" s="289"/>
      <c r="J68" s="289"/>
      <c r="K68" s="287"/>
    </row>
    <row r="69" s="1" customFormat="1" ht="15" customHeight="1">
      <c r="B69" s="285"/>
      <c r="C69" s="291"/>
      <c r="D69" s="289" t="s">
        <v>1113</v>
      </c>
      <c r="E69" s="289"/>
      <c r="F69" s="289"/>
      <c r="G69" s="289"/>
      <c r="H69" s="289"/>
      <c r="I69" s="289"/>
      <c r="J69" s="289"/>
      <c r="K69" s="287"/>
    </row>
    <row r="70" s="1" customFormat="1" ht="15" customHeight="1">
      <c r="B70" s="285"/>
      <c r="C70" s="291"/>
      <c r="D70" s="289" t="s">
        <v>1114</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1115</v>
      </c>
      <c r="D75" s="305"/>
      <c r="E75" s="305"/>
      <c r="F75" s="305"/>
      <c r="G75" s="305"/>
      <c r="H75" s="305"/>
      <c r="I75" s="305"/>
      <c r="J75" s="305"/>
      <c r="K75" s="306"/>
    </row>
    <row r="76" s="1" customFormat="1" ht="17.25" customHeight="1">
      <c r="B76" s="304"/>
      <c r="C76" s="307" t="s">
        <v>1116</v>
      </c>
      <c r="D76" s="307"/>
      <c r="E76" s="307"/>
      <c r="F76" s="307" t="s">
        <v>1117</v>
      </c>
      <c r="G76" s="308"/>
      <c r="H76" s="307" t="s">
        <v>54</v>
      </c>
      <c r="I76" s="307" t="s">
        <v>57</v>
      </c>
      <c r="J76" s="307" t="s">
        <v>1118</v>
      </c>
      <c r="K76" s="306"/>
    </row>
    <row r="77" s="1" customFormat="1" ht="17.25" customHeight="1">
      <c r="B77" s="304"/>
      <c r="C77" s="309" t="s">
        <v>1119</v>
      </c>
      <c r="D77" s="309"/>
      <c r="E77" s="309"/>
      <c r="F77" s="310" t="s">
        <v>1120</v>
      </c>
      <c r="G77" s="311"/>
      <c r="H77" s="309"/>
      <c r="I77" s="309"/>
      <c r="J77" s="309" t="s">
        <v>1121</v>
      </c>
      <c r="K77" s="306"/>
    </row>
    <row r="78" s="1" customFormat="1" ht="5.25" customHeight="1">
      <c r="B78" s="304"/>
      <c r="C78" s="312"/>
      <c r="D78" s="312"/>
      <c r="E78" s="312"/>
      <c r="F78" s="312"/>
      <c r="G78" s="313"/>
      <c r="H78" s="312"/>
      <c r="I78" s="312"/>
      <c r="J78" s="312"/>
      <c r="K78" s="306"/>
    </row>
    <row r="79" s="1" customFormat="1" ht="15" customHeight="1">
      <c r="B79" s="304"/>
      <c r="C79" s="292" t="s">
        <v>53</v>
      </c>
      <c r="D79" s="314"/>
      <c r="E79" s="314"/>
      <c r="F79" s="315" t="s">
        <v>1122</v>
      </c>
      <c r="G79" s="316"/>
      <c r="H79" s="292" t="s">
        <v>1123</v>
      </c>
      <c r="I79" s="292" t="s">
        <v>1124</v>
      </c>
      <c r="J79" s="292">
        <v>20</v>
      </c>
      <c r="K79" s="306"/>
    </row>
    <row r="80" s="1" customFormat="1" ht="15" customHeight="1">
      <c r="B80" s="304"/>
      <c r="C80" s="292" t="s">
        <v>1125</v>
      </c>
      <c r="D80" s="292"/>
      <c r="E80" s="292"/>
      <c r="F80" s="315" t="s">
        <v>1122</v>
      </c>
      <c r="G80" s="316"/>
      <c r="H80" s="292" t="s">
        <v>1126</v>
      </c>
      <c r="I80" s="292" t="s">
        <v>1124</v>
      </c>
      <c r="J80" s="292">
        <v>120</v>
      </c>
      <c r="K80" s="306"/>
    </row>
    <row r="81" s="1" customFormat="1" ht="15" customHeight="1">
      <c r="B81" s="317"/>
      <c r="C81" s="292" t="s">
        <v>1127</v>
      </c>
      <c r="D81" s="292"/>
      <c r="E81" s="292"/>
      <c r="F81" s="315" t="s">
        <v>1128</v>
      </c>
      <c r="G81" s="316"/>
      <c r="H81" s="292" t="s">
        <v>1129</v>
      </c>
      <c r="I81" s="292" t="s">
        <v>1124</v>
      </c>
      <c r="J81" s="292">
        <v>50</v>
      </c>
      <c r="K81" s="306"/>
    </row>
    <row r="82" s="1" customFormat="1" ht="15" customHeight="1">
      <c r="B82" s="317"/>
      <c r="C82" s="292" t="s">
        <v>1130</v>
      </c>
      <c r="D82" s="292"/>
      <c r="E82" s="292"/>
      <c r="F82" s="315" t="s">
        <v>1122</v>
      </c>
      <c r="G82" s="316"/>
      <c r="H82" s="292" t="s">
        <v>1131</v>
      </c>
      <c r="I82" s="292" t="s">
        <v>1132</v>
      </c>
      <c r="J82" s="292"/>
      <c r="K82" s="306"/>
    </row>
    <row r="83" s="1" customFormat="1" ht="15" customHeight="1">
      <c r="B83" s="317"/>
      <c r="C83" s="318" t="s">
        <v>1133</v>
      </c>
      <c r="D83" s="318"/>
      <c r="E83" s="318"/>
      <c r="F83" s="319" t="s">
        <v>1128</v>
      </c>
      <c r="G83" s="318"/>
      <c r="H83" s="318" t="s">
        <v>1134</v>
      </c>
      <c r="I83" s="318" t="s">
        <v>1124</v>
      </c>
      <c r="J83" s="318">
        <v>15</v>
      </c>
      <c r="K83" s="306"/>
    </row>
    <row r="84" s="1" customFormat="1" ht="15" customHeight="1">
      <c r="B84" s="317"/>
      <c r="C84" s="318" t="s">
        <v>1135</v>
      </c>
      <c r="D84" s="318"/>
      <c r="E84" s="318"/>
      <c r="F84" s="319" t="s">
        <v>1128</v>
      </c>
      <c r="G84" s="318"/>
      <c r="H84" s="318" t="s">
        <v>1136</v>
      </c>
      <c r="I84" s="318" t="s">
        <v>1124</v>
      </c>
      <c r="J84" s="318">
        <v>15</v>
      </c>
      <c r="K84" s="306"/>
    </row>
    <row r="85" s="1" customFormat="1" ht="15" customHeight="1">
      <c r="B85" s="317"/>
      <c r="C85" s="318" t="s">
        <v>1137</v>
      </c>
      <c r="D85" s="318"/>
      <c r="E85" s="318"/>
      <c r="F85" s="319" t="s">
        <v>1128</v>
      </c>
      <c r="G85" s="318"/>
      <c r="H85" s="318" t="s">
        <v>1138</v>
      </c>
      <c r="I85" s="318" t="s">
        <v>1124</v>
      </c>
      <c r="J85" s="318">
        <v>20</v>
      </c>
      <c r="K85" s="306"/>
    </row>
    <row r="86" s="1" customFormat="1" ht="15" customHeight="1">
      <c r="B86" s="317"/>
      <c r="C86" s="318" t="s">
        <v>1139</v>
      </c>
      <c r="D86" s="318"/>
      <c r="E86" s="318"/>
      <c r="F86" s="319" t="s">
        <v>1128</v>
      </c>
      <c r="G86" s="318"/>
      <c r="H86" s="318" t="s">
        <v>1140</v>
      </c>
      <c r="I86" s="318" t="s">
        <v>1124</v>
      </c>
      <c r="J86" s="318">
        <v>20</v>
      </c>
      <c r="K86" s="306"/>
    </row>
    <row r="87" s="1" customFormat="1" ht="15" customHeight="1">
      <c r="B87" s="317"/>
      <c r="C87" s="292" t="s">
        <v>1141</v>
      </c>
      <c r="D87" s="292"/>
      <c r="E87" s="292"/>
      <c r="F87" s="315" t="s">
        <v>1128</v>
      </c>
      <c r="G87" s="316"/>
      <c r="H87" s="292" t="s">
        <v>1142</v>
      </c>
      <c r="I87" s="292" t="s">
        <v>1124</v>
      </c>
      <c r="J87" s="292">
        <v>50</v>
      </c>
      <c r="K87" s="306"/>
    </row>
    <row r="88" s="1" customFormat="1" ht="15" customHeight="1">
      <c r="B88" s="317"/>
      <c r="C88" s="292" t="s">
        <v>1143</v>
      </c>
      <c r="D88" s="292"/>
      <c r="E88" s="292"/>
      <c r="F88" s="315" t="s">
        <v>1128</v>
      </c>
      <c r="G88" s="316"/>
      <c r="H88" s="292" t="s">
        <v>1144</v>
      </c>
      <c r="I88" s="292" t="s">
        <v>1124</v>
      </c>
      <c r="J88" s="292">
        <v>20</v>
      </c>
      <c r="K88" s="306"/>
    </row>
    <row r="89" s="1" customFormat="1" ht="15" customHeight="1">
      <c r="B89" s="317"/>
      <c r="C89" s="292" t="s">
        <v>1145</v>
      </c>
      <c r="D89" s="292"/>
      <c r="E89" s="292"/>
      <c r="F89" s="315" t="s">
        <v>1128</v>
      </c>
      <c r="G89" s="316"/>
      <c r="H89" s="292" t="s">
        <v>1146</v>
      </c>
      <c r="I89" s="292" t="s">
        <v>1124</v>
      </c>
      <c r="J89" s="292">
        <v>20</v>
      </c>
      <c r="K89" s="306"/>
    </row>
    <row r="90" s="1" customFormat="1" ht="15" customHeight="1">
      <c r="B90" s="317"/>
      <c r="C90" s="292" t="s">
        <v>1147</v>
      </c>
      <c r="D90" s="292"/>
      <c r="E90" s="292"/>
      <c r="F90" s="315" t="s">
        <v>1128</v>
      </c>
      <c r="G90" s="316"/>
      <c r="H90" s="292" t="s">
        <v>1148</v>
      </c>
      <c r="I90" s="292" t="s">
        <v>1124</v>
      </c>
      <c r="J90" s="292">
        <v>50</v>
      </c>
      <c r="K90" s="306"/>
    </row>
    <row r="91" s="1" customFormat="1" ht="15" customHeight="1">
      <c r="B91" s="317"/>
      <c r="C91" s="292" t="s">
        <v>1149</v>
      </c>
      <c r="D91" s="292"/>
      <c r="E91" s="292"/>
      <c r="F91" s="315" t="s">
        <v>1128</v>
      </c>
      <c r="G91" s="316"/>
      <c r="H91" s="292" t="s">
        <v>1149</v>
      </c>
      <c r="I91" s="292" t="s">
        <v>1124</v>
      </c>
      <c r="J91" s="292">
        <v>50</v>
      </c>
      <c r="K91" s="306"/>
    </row>
    <row r="92" s="1" customFormat="1" ht="15" customHeight="1">
      <c r="B92" s="317"/>
      <c r="C92" s="292" t="s">
        <v>1150</v>
      </c>
      <c r="D92" s="292"/>
      <c r="E92" s="292"/>
      <c r="F92" s="315" t="s">
        <v>1128</v>
      </c>
      <c r="G92" s="316"/>
      <c r="H92" s="292" t="s">
        <v>1151</v>
      </c>
      <c r="I92" s="292" t="s">
        <v>1124</v>
      </c>
      <c r="J92" s="292">
        <v>255</v>
      </c>
      <c r="K92" s="306"/>
    </row>
    <row r="93" s="1" customFormat="1" ht="15" customHeight="1">
      <c r="B93" s="317"/>
      <c r="C93" s="292" t="s">
        <v>1152</v>
      </c>
      <c r="D93" s="292"/>
      <c r="E93" s="292"/>
      <c r="F93" s="315" t="s">
        <v>1122</v>
      </c>
      <c r="G93" s="316"/>
      <c r="H93" s="292" t="s">
        <v>1153</v>
      </c>
      <c r="I93" s="292" t="s">
        <v>1154</v>
      </c>
      <c r="J93" s="292"/>
      <c r="K93" s="306"/>
    </row>
    <row r="94" s="1" customFormat="1" ht="15" customHeight="1">
      <c r="B94" s="317"/>
      <c r="C94" s="292" t="s">
        <v>1155</v>
      </c>
      <c r="D94" s="292"/>
      <c r="E94" s="292"/>
      <c r="F94" s="315" t="s">
        <v>1122</v>
      </c>
      <c r="G94" s="316"/>
      <c r="H94" s="292" t="s">
        <v>1156</v>
      </c>
      <c r="I94" s="292" t="s">
        <v>1157</v>
      </c>
      <c r="J94" s="292"/>
      <c r="K94" s="306"/>
    </row>
    <row r="95" s="1" customFormat="1" ht="15" customHeight="1">
      <c r="B95" s="317"/>
      <c r="C95" s="292" t="s">
        <v>1158</v>
      </c>
      <c r="D95" s="292"/>
      <c r="E95" s="292"/>
      <c r="F95" s="315" t="s">
        <v>1122</v>
      </c>
      <c r="G95" s="316"/>
      <c r="H95" s="292" t="s">
        <v>1158</v>
      </c>
      <c r="I95" s="292" t="s">
        <v>1157</v>
      </c>
      <c r="J95" s="292"/>
      <c r="K95" s="306"/>
    </row>
    <row r="96" s="1" customFormat="1" ht="15" customHeight="1">
      <c r="B96" s="317"/>
      <c r="C96" s="292" t="s">
        <v>38</v>
      </c>
      <c r="D96" s="292"/>
      <c r="E96" s="292"/>
      <c r="F96" s="315" t="s">
        <v>1122</v>
      </c>
      <c r="G96" s="316"/>
      <c r="H96" s="292" t="s">
        <v>1159</v>
      </c>
      <c r="I96" s="292" t="s">
        <v>1157</v>
      </c>
      <c r="J96" s="292"/>
      <c r="K96" s="306"/>
    </row>
    <row r="97" s="1" customFormat="1" ht="15" customHeight="1">
      <c r="B97" s="317"/>
      <c r="C97" s="292" t="s">
        <v>48</v>
      </c>
      <c r="D97" s="292"/>
      <c r="E97" s="292"/>
      <c r="F97" s="315" t="s">
        <v>1122</v>
      </c>
      <c r="G97" s="316"/>
      <c r="H97" s="292" t="s">
        <v>1160</v>
      </c>
      <c r="I97" s="292" t="s">
        <v>1157</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1161</v>
      </c>
      <c r="D102" s="305"/>
      <c r="E102" s="305"/>
      <c r="F102" s="305"/>
      <c r="G102" s="305"/>
      <c r="H102" s="305"/>
      <c r="I102" s="305"/>
      <c r="J102" s="305"/>
      <c r="K102" s="306"/>
    </row>
    <row r="103" s="1" customFormat="1" ht="17.25" customHeight="1">
      <c r="B103" s="304"/>
      <c r="C103" s="307" t="s">
        <v>1116</v>
      </c>
      <c r="D103" s="307"/>
      <c r="E103" s="307"/>
      <c r="F103" s="307" t="s">
        <v>1117</v>
      </c>
      <c r="G103" s="308"/>
      <c r="H103" s="307" t="s">
        <v>54</v>
      </c>
      <c r="I103" s="307" t="s">
        <v>57</v>
      </c>
      <c r="J103" s="307" t="s">
        <v>1118</v>
      </c>
      <c r="K103" s="306"/>
    </row>
    <row r="104" s="1" customFormat="1" ht="17.25" customHeight="1">
      <c r="B104" s="304"/>
      <c r="C104" s="309" t="s">
        <v>1119</v>
      </c>
      <c r="D104" s="309"/>
      <c r="E104" s="309"/>
      <c r="F104" s="310" t="s">
        <v>1120</v>
      </c>
      <c r="G104" s="311"/>
      <c r="H104" s="309"/>
      <c r="I104" s="309"/>
      <c r="J104" s="309" t="s">
        <v>1121</v>
      </c>
      <c r="K104" s="306"/>
    </row>
    <row r="105" s="1" customFormat="1" ht="5.25" customHeight="1">
      <c r="B105" s="304"/>
      <c r="C105" s="307"/>
      <c r="D105" s="307"/>
      <c r="E105" s="307"/>
      <c r="F105" s="307"/>
      <c r="G105" s="325"/>
      <c r="H105" s="307"/>
      <c r="I105" s="307"/>
      <c r="J105" s="307"/>
      <c r="K105" s="306"/>
    </row>
    <row r="106" s="1" customFormat="1" ht="15" customHeight="1">
      <c r="B106" s="304"/>
      <c r="C106" s="292" t="s">
        <v>53</v>
      </c>
      <c r="D106" s="314"/>
      <c r="E106" s="314"/>
      <c r="F106" s="315" t="s">
        <v>1122</v>
      </c>
      <c r="G106" s="292"/>
      <c r="H106" s="292" t="s">
        <v>1162</v>
      </c>
      <c r="I106" s="292" t="s">
        <v>1124</v>
      </c>
      <c r="J106" s="292">
        <v>20</v>
      </c>
      <c r="K106" s="306"/>
    </row>
    <row r="107" s="1" customFormat="1" ht="15" customHeight="1">
      <c r="B107" s="304"/>
      <c r="C107" s="292" t="s">
        <v>1125</v>
      </c>
      <c r="D107" s="292"/>
      <c r="E107" s="292"/>
      <c r="F107" s="315" t="s">
        <v>1122</v>
      </c>
      <c r="G107" s="292"/>
      <c r="H107" s="292" t="s">
        <v>1162</v>
      </c>
      <c r="I107" s="292" t="s">
        <v>1124</v>
      </c>
      <c r="J107" s="292">
        <v>120</v>
      </c>
      <c r="K107" s="306"/>
    </row>
    <row r="108" s="1" customFormat="1" ht="15" customHeight="1">
      <c r="B108" s="317"/>
      <c r="C108" s="292" t="s">
        <v>1127</v>
      </c>
      <c r="D108" s="292"/>
      <c r="E108" s="292"/>
      <c r="F108" s="315" t="s">
        <v>1128</v>
      </c>
      <c r="G108" s="292"/>
      <c r="H108" s="292" t="s">
        <v>1162</v>
      </c>
      <c r="I108" s="292" t="s">
        <v>1124</v>
      </c>
      <c r="J108" s="292">
        <v>50</v>
      </c>
      <c r="K108" s="306"/>
    </row>
    <row r="109" s="1" customFormat="1" ht="15" customHeight="1">
      <c r="B109" s="317"/>
      <c r="C109" s="292" t="s">
        <v>1130</v>
      </c>
      <c r="D109" s="292"/>
      <c r="E109" s="292"/>
      <c r="F109" s="315" t="s">
        <v>1122</v>
      </c>
      <c r="G109" s="292"/>
      <c r="H109" s="292" t="s">
        <v>1162</v>
      </c>
      <c r="I109" s="292" t="s">
        <v>1132</v>
      </c>
      <c r="J109" s="292"/>
      <c r="K109" s="306"/>
    </row>
    <row r="110" s="1" customFormat="1" ht="15" customHeight="1">
      <c r="B110" s="317"/>
      <c r="C110" s="292" t="s">
        <v>1141</v>
      </c>
      <c r="D110" s="292"/>
      <c r="E110" s="292"/>
      <c r="F110" s="315" t="s">
        <v>1128</v>
      </c>
      <c r="G110" s="292"/>
      <c r="H110" s="292" t="s">
        <v>1162</v>
      </c>
      <c r="I110" s="292" t="s">
        <v>1124</v>
      </c>
      <c r="J110" s="292">
        <v>50</v>
      </c>
      <c r="K110" s="306"/>
    </row>
    <row r="111" s="1" customFormat="1" ht="15" customHeight="1">
      <c r="B111" s="317"/>
      <c r="C111" s="292" t="s">
        <v>1149</v>
      </c>
      <c r="D111" s="292"/>
      <c r="E111" s="292"/>
      <c r="F111" s="315" t="s">
        <v>1128</v>
      </c>
      <c r="G111" s="292"/>
      <c r="H111" s="292" t="s">
        <v>1162</v>
      </c>
      <c r="I111" s="292" t="s">
        <v>1124</v>
      </c>
      <c r="J111" s="292">
        <v>50</v>
      </c>
      <c r="K111" s="306"/>
    </row>
    <row r="112" s="1" customFormat="1" ht="15" customHeight="1">
      <c r="B112" s="317"/>
      <c r="C112" s="292" t="s">
        <v>1147</v>
      </c>
      <c r="D112" s="292"/>
      <c r="E112" s="292"/>
      <c r="F112" s="315" t="s">
        <v>1128</v>
      </c>
      <c r="G112" s="292"/>
      <c r="H112" s="292" t="s">
        <v>1162</v>
      </c>
      <c r="I112" s="292" t="s">
        <v>1124</v>
      </c>
      <c r="J112" s="292">
        <v>50</v>
      </c>
      <c r="K112" s="306"/>
    </row>
    <row r="113" s="1" customFormat="1" ht="15" customHeight="1">
      <c r="B113" s="317"/>
      <c r="C113" s="292" t="s">
        <v>53</v>
      </c>
      <c r="D113" s="292"/>
      <c r="E113" s="292"/>
      <c r="F113" s="315" t="s">
        <v>1122</v>
      </c>
      <c r="G113" s="292"/>
      <c r="H113" s="292" t="s">
        <v>1163</v>
      </c>
      <c r="I113" s="292" t="s">
        <v>1124</v>
      </c>
      <c r="J113" s="292">
        <v>20</v>
      </c>
      <c r="K113" s="306"/>
    </row>
    <row r="114" s="1" customFormat="1" ht="15" customHeight="1">
      <c r="B114" s="317"/>
      <c r="C114" s="292" t="s">
        <v>1164</v>
      </c>
      <c r="D114" s="292"/>
      <c r="E114" s="292"/>
      <c r="F114" s="315" t="s">
        <v>1122</v>
      </c>
      <c r="G114" s="292"/>
      <c r="H114" s="292" t="s">
        <v>1165</v>
      </c>
      <c r="I114" s="292" t="s">
        <v>1124</v>
      </c>
      <c r="J114" s="292">
        <v>120</v>
      </c>
      <c r="K114" s="306"/>
    </row>
    <row r="115" s="1" customFormat="1" ht="15" customHeight="1">
      <c r="B115" s="317"/>
      <c r="C115" s="292" t="s">
        <v>38</v>
      </c>
      <c r="D115" s="292"/>
      <c r="E115" s="292"/>
      <c r="F115" s="315" t="s">
        <v>1122</v>
      </c>
      <c r="G115" s="292"/>
      <c r="H115" s="292" t="s">
        <v>1166</v>
      </c>
      <c r="I115" s="292" t="s">
        <v>1157</v>
      </c>
      <c r="J115" s="292"/>
      <c r="K115" s="306"/>
    </row>
    <row r="116" s="1" customFormat="1" ht="15" customHeight="1">
      <c r="B116" s="317"/>
      <c r="C116" s="292" t="s">
        <v>48</v>
      </c>
      <c r="D116" s="292"/>
      <c r="E116" s="292"/>
      <c r="F116" s="315" t="s">
        <v>1122</v>
      </c>
      <c r="G116" s="292"/>
      <c r="H116" s="292" t="s">
        <v>1167</v>
      </c>
      <c r="I116" s="292" t="s">
        <v>1157</v>
      </c>
      <c r="J116" s="292"/>
      <c r="K116" s="306"/>
    </row>
    <row r="117" s="1" customFormat="1" ht="15" customHeight="1">
      <c r="B117" s="317"/>
      <c r="C117" s="292" t="s">
        <v>57</v>
      </c>
      <c r="D117" s="292"/>
      <c r="E117" s="292"/>
      <c r="F117" s="315" t="s">
        <v>1122</v>
      </c>
      <c r="G117" s="292"/>
      <c r="H117" s="292" t="s">
        <v>1168</v>
      </c>
      <c r="I117" s="292" t="s">
        <v>1169</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1170</v>
      </c>
      <c r="D122" s="283"/>
      <c r="E122" s="283"/>
      <c r="F122" s="283"/>
      <c r="G122" s="283"/>
      <c r="H122" s="283"/>
      <c r="I122" s="283"/>
      <c r="J122" s="283"/>
      <c r="K122" s="334"/>
    </row>
    <row r="123" s="1" customFormat="1" ht="17.25" customHeight="1">
      <c r="B123" s="335"/>
      <c r="C123" s="307" t="s">
        <v>1116</v>
      </c>
      <c r="D123" s="307"/>
      <c r="E123" s="307"/>
      <c r="F123" s="307" t="s">
        <v>1117</v>
      </c>
      <c r="G123" s="308"/>
      <c r="H123" s="307" t="s">
        <v>54</v>
      </c>
      <c r="I123" s="307" t="s">
        <v>57</v>
      </c>
      <c r="J123" s="307" t="s">
        <v>1118</v>
      </c>
      <c r="K123" s="336"/>
    </row>
    <row r="124" s="1" customFormat="1" ht="17.25" customHeight="1">
      <c r="B124" s="335"/>
      <c r="C124" s="309" t="s">
        <v>1119</v>
      </c>
      <c r="D124" s="309"/>
      <c r="E124" s="309"/>
      <c r="F124" s="310" t="s">
        <v>1120</v>
      </c>
      <c r="G124" s="311"/>
      <c r="H124" s="309"/>
      <c r="I124" s="309"/>
      <c r="J124" s="309" t="s">
        <v>1121</v>
      </c>
      <c r="K124" s="336"/>
    </row>
    <row r="125" s="1" customFormat="1" ht="5.25" customHeight="1">
      <c r="B125" s="337"/>
      <c r="C125" s="312"/>
      <c r="D125" s="312"/>
      <c r="E125" s="312"/>
      <c r="F125" s="312"/>
      <c r="G125" s="338"/>
      <c r="H125" s="312"/>
      <c r="I125" s="312"/>
      <c r="J125" s="312"/>
      <c r="K125" s="339"/>
    </row>
    <row r="126" s="1" customFormat="1" ht="15" customHeight="1">
      <c r="B126" s="337"/>
      <c r="C126" s="292" t="s">
        <v>1125</v>
      </c>
      <c r="D126" s="314"/>
      <c r="E126" s="314"/>
      <c r="F126" s="315" t="s">
        <v>1122</v>
      </c>
      <c r="G126" s="292"/>
      <c r="H126" s="292" t="s">
        <v>1162</v>
      </c>
      <c r="I126" s="292" t="s">
        <v>1124</v>
      </c>
      <c r="J126" s="292">
        <v>120</v>
      </c>
      <c r="K126" s="340"/>
    </row>
    <row r="127" s="1" customFormat="1" ht="15" customHeight="1">
      <c r="B127" s="337"/>
      <c r="C127" s="292" t="s">
        <v>1171</v>
      </c>
      <c r="D127" s="292"/>
      <c r="E127" s="292"/>
      <c r="F127" s="315" t="s">
        <v>1122</v>
      </c>
      <c r="G127" s="292"/>
      <c r="H127" s="292" t="s">
        <v>1172</v>
      </c>
      <c r="I127" s="292" t="s">
        <v>1124</v>
      </c>
      <c r="J127" s="292" t="s">
        <v>1173</v>
      </c>
      <c r="K127" s="340"/>
    </row>
    <row r="128" s="1" customFormat="1" ht="15" customHeight="1">
      <c r="B128" s="337"/>
      <c r="C128" s="292" t="s">
        <v>1070</v>
      </c>
      <c r="D128" s="292"/>
      <c r="E128" s="292"/>
      <c r="F128" s="315" t="s">
        <v>1122</v>
      </c>
      <c r="G128" s="292"/>
      <c r="H128" s="292" t="s">
        <v>1174</v>
      </c>
      <c r="I128" s="292" t="s">
        <v>1124</v>
      </c>
      <c r="J128" s="292" t="s">
        <v>1173</v>
      </c>
      <c r="K128" s="340"/>
    </row>
    <row r="129" s="1" customFormat="1" ht="15" customHeight="1">
      <c r="B129" s="337"/>
      <c r="C129" s="292" t="s">
        <v>1133</v>
      </c>
      <c r="D129" s="292"/>
      <c r="E129" s="292"/>
      <c r="F129" s="315" t="s">
        <v>1128</v>
      </c>
      <c r="G129" s="292"/>
      <c r="H129" s="292" t="s">
        <v>1134</v>
      </c>
      <c r="I129" s="292" t="s">
        <v>1124</v>
      </c>
      <c r="J129" s="292">
        <v>15</v>
      </c>
      <c r="K129" s="340"/>
    </row>
    <row r="130" s="1" customFormat="1" ht="15" customHeight="1">
      <c r="B130" s="337"/>
      <c r="C130" s="318" t="s">
        <v>1135</v>
      </c>
      <c r="D130" s="318"/>
      <c r="E130" s="318"/>
      <c r="F130" s="319" t="s">
        <v>1128</v>
      </c>
      <c r="G130" s="318"/>
      <c r="H130" s="318" t="s">
        <v>1136</v>
      </c>
      <c r="I130" s="318" t="s">
        <v>1124</v>
      </c>
      <c r="J130" s="318">
        <v>15</v>
      </c>
      <c r="K130" s="340"/>
    </row>
    <row r="131" s="1" customFormat="1" ht="15" customHeight="1">
      <c r="B131" s="337"/>
      <c r="C131" s="318" t="s">
        <v>1137</v>
      </c>
      <c r="D131" s="318"/>
      <c r="E131" s="318"/>
      <c r="F131" s="319" t="s">
        <v>1128</v>
      </c>
      <c r="G131" s="318"/>
      <c r="H131" s="318" t="s">
        <v>1138</v>
      </c>
      <c r="I131" s="318" t="s">
        <v>1124</v>
      </c>
      <c r="J131" s="318">
        <v>20</v>
      </c>
      <c r="K131" s="340"/>
    </row>
    <row r="132" s="1" customFormat="1" ht="15" customHeight="1">
      <c r="B132" s="337"/>
      <c r="C132" s="318" t="s">
        <v>1139</v>
      </c>
      <c r="D132" s="318"/>
      <c r="E132" s="318"/>
      <c r="F132" s="319" t="s">
        <v>1128</v>
      </c>
      <c r="G132" s="318"/>
      <c r="H132" s="318" t="s">
        <v>1140</v>
      </c>
      <c r="I132" s="318" t="s">
        <v>1124</v>
      </c>
      <c r="J132" s="318">
        <v>20</v>
      </c>
      <c r="K132" s="340"/>
    </row>
    <row r="133" s="1" customFormat="1" ht="15" customHeight="1">
      <c r="B133" s="337"/>
      <c r="C133" s="292" t="s">
        <v>1127</v>
      </c>
      <c r="D133" s="292"/>
      <c r="E133" s="292"/>
      <c r="F133" s="315" t="s">
        <v>1128</v>
      </c>
      <c r="G133" s="292"/>
      <c r="H133" s="292" t="s">
        <v>1162</v>
      </c>
      <c r="I133" s="292" t="s">
        <v>1124</v>
      </c>
      <c r="J133" s="292">
        <v>50</v>
      </c>
      <c r="K133" s="340"/>
    </row>
    <row r="134" s="1" customFormat="1" ht="15" customHeight="1">
      <c r="B134" s="337"/>
      <c r="C134" s="292" t="s">
        <v>1141</v>
      </c>
      <c r="D134" s="292"/>
      <c r="E134" s="292"/>
      <c r="F134" s="315" t="s">
        <v>1128</v>
      </c>
      <c r="G134" s="292"/>
      <c r="H134" s="292" t="s">
        <v>1162</v>
      </c>
      <c r="I134" s="292" t="s">
        <v>1124</v>
      </c>
      <c r="J134" s="292">
        <v>50</v>
      </c>
      <c r="K134" s="340"/>
    </row>
    <row r="135" s="1" customFormat="1" ht="15" customHeight="1">
      <c r="B135" s="337"/>
      <c r="C135" s="292" t="s">
        <v>1147</v>
      </c>
      <c r="D135" s="292"/>
      <c r="E135" s="292"/>
      <c r="F135" s="315" t="s">
        <v>1128</v>
      </c>
      <c r="G135" s="292"/>
      <c r="H135" s="292" t="s">
        <v>1162</v>
      </c>
      <c r="I135" s="292" t="s">
        <v>1124</v>
      </c>
      <c r="J135" s="292">
        <v>50</v>
      </c>
      <c r="K135" s="340"/>
    </row>
    <row r="136" s="1" customFormat="1" ht="15" customHeight="1">
      <c r="B136" s="337"/>
      <c r="C136" s="292" t="s">
        <v>1149</v>
      </c>
      <c r="D136" s="292"/>
      <c r="E136" s="292"/>
      <c r="F136" s="315" t="s">
        <v>1128</v>
      </c>
      <c r="G136" s="292"/>
      <c r="H136" s="292" t="s">
        <v>1162</v>
      </c>
      <c r="I136" s="292" t="s">
        <v>1124</v>
      </c>
      <c r="J136" s="292">
        <v>50</v>
      </c>
      <c r="K136" s="340"/>
    </row>
    <row r="137" s="1" customFormat="1" ht="15" customHeight="1">
      <c r="B137" s="337"/>
      <c r="C137" s="292" t="s">
        <v>1150</v>
      </c>
      <c r="D137" s="292"/>
      <c r="E137" s="292"/>
      <c r="F137" s="315" t="s">
        <v>1128</v>
      </c>
      <c r="G137" s="292"/>
      <c r="H137" s="292" t="s">
        <v>1175</v>
      </c>
      <c r="I137" s="292" t="s">
        <v>1124</v>
      </c>
      <c r="J137" s="292">
        <v>255</v>
      </c>
      <c r="K137" s="340"/>
    </row>
    <row r="138" s="1" customFormat="1" ht="15" customHeight="1">
      <c r="B138" s="337"/>
      <c r="C138" s="292" t="s">
        <v>1152</v>
      </c>
      <c r="D138" s="292"/>
      <c r="E138" s="292"/>
      <c r="F138" s="315" t="s">
        <v>1122</v>
      </c>
      <c r="G138" s="292"/>
      <c r="H138" s="292" t="s">
        <v>1176</v>
      </c>
      <c r="I138" s="292" t="s">
        <v>1154</v>
      </c>
      <c r="J138" s="292"/>
      <c r="K138" s="340"/>
    </row>
    <row r="139" s="1" customFormat="1" ht="15" customHeight="1">
      <c r="B139" s="337"/>
      <c r="C139" s="292" t="s">
        <v>1155</v>
      </c>
      <c r="D139" s="292"/>
      <c r="E139" s="292"/>
      <c r="F139" s="315" t="s">
        <v>1122</v>
      </c>
      <c r="G139" s="292"/>
      <c r="H139" s="292" t="s">
        <v>1177</v>
      </c>
      <c r="I139" s="292" t="s">
        <v>1157</v>
      </c>
      <c r="J139" s="292"/>
      <c r="K139" s="340"/>
    </row>
    <row r="140" s="1" customFormat="1" ht="15" customHeight="1">
      <c r="B140" s="337"/>
      <c r="C140" s="292" t="s">
        <v>1158</v>
      </c>
      <c r="D140" s="292"/>
      <c r="E140" s="292"/>
      <c r="F140" s="315" t="s">
        <v>1122</v>
      </c>
      <c r="G140" s="292"/>
      <c r="H140" s="292" t="s">
        <v>1158</v>
      </c>
      <c r="I140" s="292" t="s">
        <v>1157</v>
      </c>
      <c r="J140" s="292"/>
      <c r="K140" s="340"/>
    </row>
    <row r="141" s="1" customFormat="1" ht="15" customHeight="1">
      <c r="B141" s="337"/>
      <c r="C141" s="292" t="s">
        <v>38</v>
      </c>
      <c r="D141" s="292"/>
      <c r="E141" s="292"/>
      <c r="F141" s="315" t="s">
        <v>1122</v>
      </c>
      <c r="G141" s="292"/>
      <c r="H141" s="292" t="s">
        <v>1178</v>
      </c>
      <c r="I141" s="292" t="s">
        <v>1157</v>
      </c>
      <c r="J141" s="292"/>
      <c r="K141" s="340"/>
    </row>
    <row r="142" s="1" customFormat="1" ht="15" customHeight="1">
      <c r="B142" s="337"/>
      <c r="C142" s="292" t="s">
        <v>1179</v>
      </c>
      <c r="D142" s="292"/>
      <c r="E142" s="292"/>
      <c r="F142" s="315" t="s">
        <v>1122</v>
      </c>
      <c r="G142" s="292"/>
      <c r="H142" s="292" t="s">
        <v>1180</v>
      </c>
      <c r="I142" s="292" t="s">
        <v>1157</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1181</v>
      </c>
      <c r="D147" s="305"/>
      <c r="E147" s="305"/>
      <c r="F147" s="305"/>
      <c r="G147" s="305"/>
      <c r="H147" s="305"/>
      <c r="I147" s="305"/>
      <c r="J147" s="305"/>
      <c r="K147" s="306"/>
    </row>
    <row r="148" s="1" customFormat="1" ht="17.25" customHeight="1">
      <c r="B148" s="304"/>
      <c r="C148" s="307" t="s">
        <v>1116</v>
      </c>
      <c r="D148" s="307"/>
      <c r="E148" s="307"/>
      <c r="F148" s="307" t="s">
        <v>1117</v>
      </c>
      <c r="G148" s="308"/>
      <c r="H148" s="307" t="s">
        <v>54</v>
      </c>
      <c r="I148" s="307" t="s">
        <v>57</v>
      </c>
      <c r="J148" s="307" t="s">
        <v>1118</v>
      </c>
      <c r="K148" s="306"/>
    </row>
    <row r="149" s="1" customFormat="1" ht="17.25" customHeight="1">
      <c r="B149" s="304"/>
      <c r="C149" s="309" t="s">
        <v>1119</v>
      </c>
      <c r="D149" s="309"/>
      <c r="E149" s="309"/>
      <c r="F149" s="310" t="s">
        <v>1120</v>
      </c>
      <c r="G149" s="311"/>
      <c r="H149" s="309"/>
      <c r="I149" s="309"/>
      <c r="J149" s="309" t="s">
        <v>1121</v>
      </c>
      <c r="K149" s="306"/>
    </row>
    <row r="150" s="1" customFormat="1" ht="5.25" customHeight="1">
      <c r="B150" s="317"/>
      <c r="C150" s="312"/>
      <c r="D150" s="312"/>
      <c r="E150" s="312"/>
      <c r="F150" s="312"/>
      <c r="G150" s="313"/>
      <c r="H150" s="312"/>
      <c r="I150" s="312"/>
      <c r="J150" s="312"/>
      <c r="K150" s="340"/>
    </row>
    <row r="151" s="1" customFormat="1" ht="15" customHeight="1">
      <c r="B151" s="317"/>
      <c r="C151" s="344" t="s">
        <v>1125</v>
      </c>
      <c r="D151" s="292"/>
      <c r="E151" s="292"/>
      <c r="F151" s="345" t="s">
        <v>1122</v>
      </c>
      <c r="G151" s="292"/>
      <c r="H151" s="344" t="s">
        <v>1162</v>
      </c>
      <c r="I151" s="344" t="s">
        <v>1124</v>
      </c>
      <c r="J151" s="344">
        <v>120</v>
      </c>
      <c r="K151" s="340"/>
    </row>
    <row r="152" s="1" customFormat="1" ht="15" customHeight="1">
      <c r="B152" s="317"/>
      <c r="C152" s="344" t="s">
        <v>1171</v>
      </c>
      <c r="D152" s="292"/>
      <c r="E152" s="292"/>
      <c r="F152" s="345" t="s">
        <v>1122</v>
      </c>
      <c r="G152" s="292"/>
      <c r="H152" s="344" t="s">
        <v>1182</v>
      </c>
      <c r="I152" s="344" t="s">
        <v>1124</v>
      </c>
      <c r="J152" s="344" t="s">
        <v>1173</v>
      </c>
      <c r="K152" s="340"/>
    </row>
    <row r="153" s="1" customFormat="1" ht="15" customHeight="1">
      <c r="B153" s="317"/>
      <c r="C153" s="344" t="s">
        <v>1070</v>
      </c>
      <c r="D153" s="292"/>
      <c r="E153" s="292"/>
      <c r="F153" s="345" t="s">
        <v>1122</v>
      </c>
      <c r="G153" s="292"/>
      <c r="H153" s="344" t="s">
        <v>1183</v>
      </c>
      <c r="I153" s="344" t="s">
        <v>1124</v>
      </c>
      <c r="J153" s="344" t="s">
        <v>1173</v>
      </c>
      <c r="K153" s="340"/>
    </row>
    <row r="154" s="1" customFormat="1" ht="15" customHeight="1">
      <c r="B154" s="317"/>
      <c r="C154" s="344" t="s">
        <v>1127</v>
      </c>
      <c r="D154" s="292"/>
      <c r="E154" s="292"/>
      <c r="F154" s="345" t="s">
        <v>1128</v>
      </c>
      <c r="G154" s="292"/>
      <c r="H154" s="344" t="s">
        <v>1162</v>
      </c>
      <c r="I154" s="344" t="s">
        <v>1124</v>
      </c>
      <c r="J154" s="344">
        <v>50</v>
      </c>
      <c r="K154" s="340"/>
    </row>
    <row r="155" s="1" customFormat="1" ht="15" customHeight="1">
      <c r="B155" s="317"/>
      <c r="C155" s="344" t="s">
        <v>1130</v>
      </c>
      <c r="D155" s="292"/>
      <c r="E155" s="292"/>
      <c r="F155" s="345" t="s">
        <v>1122</v>
      </c>
      <c r="G155" s="292"/>
      <c r="H155" s="344" t="s">
        <v>1162</v>
      </c>
      <c r="I155" s="344" t="s">
        <v>1132</v>
      </c>
      <c r="J155" s="344"/>
      <c r="K155" s="340"/>
    </row>
    <row r="156" s="1" customFormat="1" ht="15" customHeight="1">
      <c r="B156" s="317"/>
      <c r="C156" s="344" t="s">
        <v>1141</v>
      </c>
      <c r="D156" s="292"/>
      <c r="E156" s="292"/>
      <c r="F156" s="345" t="s">
        <v>1128</v>
      </c>
      <c r="G156" s="292"/>
      <c r="H156" s="344" t="s">
        <v>1162</v>
      </c>
      <c r="I156" s="344" t="s">
        <v>1124</v>
      </c>
      <c r="J156" s="344">
        <v>50</v>
      </c>
      <c r="K156" s="340"/>
    </row>
    <row r="157" s="1" customFormat="1" ht="15" customHeight="1">
      <c r="B157" s="317"/>
      <c r="C157" s="344" t="s">
        <v>1149</v>
      </c>
      <c r="D157" s="292"/>
      <c r="E157" s="292"/>
      <c r="F157" s="345" t="s">
        <v>1128</v>
      </c>
      <c r="G157" s="292"/>
      <c r="H157" s="344" t="s">
        <v>1162</v>
      </c>
      <c r="I157" s="344" t="s">
        <v>1124</v>
      </c>
      <c r="J157" s="344">
        <v>50</v>
      </c>
      <c r="K157" s="340"/>
    </row>
    <row r="158" s="1" customFormat="1" ht="15" customHeight="1">
      <c r="B158" s="317"/>
      <c r="C158" s="344" t="s">
        <v>1147</v>
      </c>
      <c r="D158" s="292"/>
      <c r="E158" s="292"/>
      <c r="F158" s="345" t="s">
        <v>1128</v>
      </c>
      <c r="G158" s="292"/>
      <c r="H158" s="344" t="s">
        <v>1162</v>
      </c>
      <c r="I158" s="344" t="s">
        <v>1124</v>
      </c>
      <c r="J158" s="344">
        <v>50</v>
      </c>
      <c r="K158" s="340"/>
    </row>
    <row r="159" s="1" customFormat="1" ht="15" customHeight="1">
      <c r="B159" s="317"/>
      <c r="C159" s="344" t="s">
        <v>123</v>
      </c>
      <c r="D159" s="292"/>
      <c r="E159" s="292"/>
      <c r="F159" s="345" t="s">
        <v>1122</v>
      </c>
      <c r="G159" s="292"/>
      <c r="H159" s="344" t="s">
        <v>1184</v>
      </c>
      <c r="I159" s="344" t="s">
        <v>1124</v>
      </c>
      <c r="J159" s="344" t="s">
        <v>1185</v>
      </c>
      <c r="K159" s="340"/>
    </row>
    <row r="160" s="1" customFormat="1" ht="15" customHeight="1">
      <c r="B160" s="317"/>
      <c r="C160" s="344" t="s">
        <v>1186</v>
      </c>
      <c r="D160" s="292"/>
      <c r="E160" s="292"/>
      <c r="F160" s="345" t="s">
        <v>1122</v>
      </c>
      <c r="G160" s="292"/>
      <c r="H160" s="344" t="s">
        <v>1187</v>
      </c>
      <c r="I160" s="344" t="s">
        <v>1157</v>
      </c>
      <c r="J160" s="344"/>
      <c r="K160" s="340"/>
    </row>
    <row r="161" s="1" customFormat="1" ht="15" customHeight="1">
      <c r="B161" s="346"/>
      <c r="C161" s="347"/>
      <c r="D161" s="347"/>
      <c r="E161" s="347"/>
      <c r="F161" s="347"/>
      <c r="G161" s="347"/>
      <c r="H161" s="347"/>
      <c r="I161" s="347"/>
      <c r="J161" s="347"/>
      <c r="K161" s="348"/>
    </row>
    <row r="162" s="1" customFormat="1" ht="18.75" customHeight="1">
      <c r="B162" s="328"/>
      <c r="C162" s="338"/>
      <c r="D162" s="338"/>
      <c r="E162" s="338"/>
      <c r="F162" s="349"/>
      <c r="G162" s="338"/>
      <c r="H162" s="338"/>
      <c r="I162" s="338"/>
      <c r="J162" s="338"/>
      <c r="K162" s="328"/>
    </row>
    <row r="163" s="1" customFormat="1" ht="18.75" customHeight="1">
      <c r="B163" s="328"/>
      <c r="C163" s="338"/>
      <c r="D163" s="338"/>
      <c r="E163" s="338"/>
      <c r="F163" s="349"/>
      <c r="G163" s="338"/>
      <c r="H163" s="338"/>
      <c r="I163" s="338"/>
      <c r="J163" s="338"/>
      <c r="K163" s="328"/>
    </row>
    <row r="164" s="1" customFormat="1" ht="18.75" customHeight="1">
      <c r="B164" s="328"/>
      <c r="C164" s="338"/>
      <c r="D164" s="338"/>
      <c r="E164" s="338"/>
      <c r="F164" s="349"/>
      <c r="G164" s="338"/>
      <c r="H164" s="338"/>
      <c r="I164" s="338"/>
      <c r="J164" s="338"/>
      <c r="K164" s="328"/>
    </row>
    <row r="165" s="1" customFormat="1" ht="18.75" customHeight="1">
      <c r="B165" s="328"/>
      <c r="C165" s="338"/>
      <c r="D165" s="338"/>
      <c r="E165" s="338"/>
      <c r="F165" s="349"/>
      <c r="G165" s="338"/>
      <c r="H165" s="338"/>
      <c r="I165" s="338"/>
      <c r="J165" s="338"/>
      <c r="K165" s="328"/>
    </row>
    <row r="166" s="1" customFormat="1" ht="18.75" customHeight="1">
      <c r="B166" s="328"/>
      <c r="C166" s="338"/>
      <c r="D166" s="338"/>
      <c r="E166" s="338"/>
      <c r="F166" s="349"/>
      <c r="G166" s="338"/>
      <c r="H166" s="338"/>
      <c r="I166" s="338"/>
      <c r="J166" s="338"/>
      <c r="K166" s="328"/>
    </row>
    <row r="167" s="1" customFormat="1" ht="18.75" customHeight="1">
      <c r="B167" s="328"/>
      <c r="C167" s="338"/>
      <c r="D167" s="338"/>
      <c r="E167" s="338"/>
      <c r="F167" s="349"/>
      <c r="G167" s="338"/>
      <c r="H167" s="338"/>
      <c r="I167" s="338"/>
      <c r="J167" s="338"/>
      <c r="K167" s="328"/>
    </row>
    <row r="168" s="1" customFormat="1" ht="18.75" customHeight="1">
      <c r="B168" s="328"/>
      <c r="C168" s="338"/>
      <c r="D168" s="338"/>
      <c r="E168" s="338"/>
      <c r="F168" s="349"/>
      <c r="G168" s="338"/>
      <c r="H168" s="338"/>
      <c r="I168" s="338"/>
      <c r="J168" s="338"/>
      <c r="K168" s="328"/>
    </row>
    <row r="169" s="1" customFormat="1" ht="18.75" customHeight="1">
      <c r="B169" s="300"/>
      <c r="C169" s="300"/>
      <c r="D169" s="300"/>
      <c r="E169" s="300"/>
      <c r="F169" s="300"/>
      <c r="G169" s="300"/>
      <c r="H169" s="300"/>
      <c r="I169" s="300"/>
      <c r="J169" s="300"/>
      <c r="K169" s="300"/>
    </row>
    <row r="170" s="1" customFormat="1" ht="7.5" customHeight="1">
      <c r="B170" s="279"/>
      <c r="C170" s="280"/>
      <c r="D170" s="280"/>
      <c r="E170" s="280"/>
      <c r="F170" s="280"/>
      <c r="G170" s="280"/>
      <c r="H170" s="280"/>
      <c r="I170" s="280"/>
      <c r="J170" s="280"/>
      <c r="K170" s="281"/>
    </row>
    <row r="171" s="1" customFormat="1" ht="45" customHeight="1">
      <c r="B171" s="282"/>
      <c r="C171" s="283" t="s">
        <v>1188</v>
      </c>
      <c r="D171" s="283"/>
      <c r="E171" s="283"/>
      <c r="F171" s="283"/>
      <c r="G171" s="283"/>
      <c r="H171" s="283"/>
      <c r="I171" s="283"/>
      <c r="J171" s="283"/>
      <c r="K171" s="284"/>
    </row>
    <row r="172" s="1" customFormat="1" ht="17.25" customHeight="1">
      <c r="B172" s="282"/>
      <c r="C172" s="307" t="s">
        <v>1116</v>
      </c>
      <c r="D172" s="307"/>
      <c r="E172" s="307"/>
      <c r="F172" s="307" t="s">
        <v>1117</v>
      </c>
      <c r="G172" s="350"/>
      <c r="H172" s="351" t="s">
        <v>54</v>
      </c>
      <c r="I172" s="351" t="s">
        <v>57</v>
      </c>
      <c r="J172" s="307" t="s">
        <v>1118</v>
      </c>
      <c r="K172" s="284"/>
    </row>
    <row r="173" s="1" customFormat="1" ht="17.25" customHeight="1">
      <c r="B173" s="285"/>
      <c r="C173" s="309" t="s">
        <v>1119</v>
      </c>
      <c r="D173" s="309"/>
      <c r="E173" s="309"/>
      <c r="F173" s="310" t="s">
        <v>1120</v>
      </c>
      <c r="G173" s="352"/>
      <c r="H173" s="353"/>
      <c r="I173" s="353"/>
      <c r="J173" s="309" t="s">
        <v>1121</v>
      </c>
      <c r="K173" s="287"/>
    </row>
    <row r="174" s="1" customFormat="1" ht="5.25" customHeight="1">
      <c r="B174" s="317"/>
      <c r="C174" s="312"/>
      <c r="D174" s="312"/>
      <c r="E174" s="312"/>
      <c r="F174" s="312"/>
      <c r="G174" s="313"/>
      <c r="H174" s="312"/>
      <c r="I174" s="312"/>
      <c r="J174" s="312"/>
      <c r="K174" s="340"/>
    </row>
    <row r="175" s="1" customFormat="1" ht="15" customHeight="1">
      <c r="B175" s="317"/>
      <c r="C175" s="292" t="s">
        <v>1125</v>
      </c>
      <c r="D175" s="292"/>
      <c r="E175" s="292"/>
      <c r="F175" s="315" t="s">
        <v>1122</v>
      </c>
      <c r="G175" s="292"/>
      <c r="H175" s="292" t="s">
        <v>1162</v>
      </c>
      <c r="I175" s="292" t="s">
        <v>1124</v>
      </c>
      <c r="J175" s="292">
        <v>120</v>
      </c>
      <c r="K175" s="340"/>
    </row>
    <row r="176" s="1" customFormat="1" ht="15" customHeight="1">
      <c r="B176" s="317"/>
      <c r="C176" s="292" t="s">
        <v>1171</v>
      </c>
      <c r="D176" s="292"/>
      <c r="E176" s="292"/>
      <c r="F176" s="315" t="s">
        <v>1122</v>
      </c>
      <c r="G176" s="292"/>
      <c r="H176" s="292" t="s">
        <v>1172</v>
      </c>
      <c r="I176" s="292" t="s">
        <v>1124</v>
      </c>
      <c r="J176" s="292" t="s">
        <v>1173</v>
      </c>
      <c r="K176" s="340"/>
    </row>
    <row r="177" s="1" customFormat="1" ht="15" customHeight="1">
      <c r="B177" s="317"/>
      <c r="C177" s="292" t="s">
        <v>1070</v>
      </c>
      <c r="D177" s="292"/>
      <c r="E177" s="292"/>
      <c r="F177" s="315" t="s">
        <v>1122</v>
      </c>
      <c r="G177" s="292"/>
      <c r="H177" s="292" t="s">
        <v>1189</v>
      </c>
      <c r="I177" s="292" t="s">
        <v>1124</v>
      </c>
      <c r="J177" s="292" t="s">
        <v>1173</v>
      </c>
      <c r="K177" s="340"/>
    </row>
    <row r="178" s="1" customFormat="1" ht="15" customHeight="1">
      <c r="B178" s="317"/>
      <c r="C178" s="292" t="s">
        <v>1127</v>
      </c>
      <c r="D178" s="292"/>
      <c r="E178" s="292"/>
      <c r="F178" s="315" t="s">
        <v>1128</v>
      </c>
      <c r="G178" s="292"/>
      <c r="H178" s="292" t="s">
        <v>1189</v>
      </c>
      <c r="I178" s="292" t="s">
        <v>1124</v>
      </c>
      <c r="J178" s="292">
        <v>50</v>
      </c>
      <c r="K178" s="340"/>
    </row>
    <row r="179" s="1" customFormat="1" ht="15" customHeight="1">
      <c r="B179" s="317"/>
      <c r="C179" s="292" t="s">
        <v>1130</v>
      </c>
      <c r="D179" s="292"/>
      <c r="E179" s="292"/>
      <c r="F179" s="315" t="s">
        <v>1122</v>
      </c>
      <c r="G179" s="292"/>
      <c r="H179" s="292" t="s">
        <v>1189</v>
      </c>
      <c r="I179" s="292" t="s">
        <v>1132</v>
      </c>
      <c r="J179" s="292"/>
      <c r="K179" s="340"/>
    </row>
    <row r="180" s="1" customFormat="1" ht="15" customHeight="1">
      <c r="B180" s="317"/>
      <c r="C180" s="292" t="s">
        <v>1141</v>
      </c>
      <c r="D180" s="292"/>
      <c r="E180" s="292"/>
      <c r="F180" s="315" t="s">
        <v>1128</v>
      </c>
      <c r="G180" s="292"/>
      <c r="H180" s="292" t="s">
        <v>1189</v>
      </c>
      <c r="I180" s="292" t="s">
        <v>1124</v>
      </c>
      <c r="J180" s="292">
        <v>50</v>
      </c>
      <c r="K180" s="340"/>
    </row>
    <row r="181" s="1" customFormat="1" ht="15" customHeight="1">
      <c r="B181" s="317"/>
      <c r="C181" s="292" t="s">
        <v>1149</v>
      </c>
      <c r="D181" s="292"/>
      <c r="E181" s="292"/>
      <c r="F181" s="315" t="s">
        <v>1128</v>
      </c>
      <c r="G181" s="292"/>
      <c r="H181" s="292" t="s">
        <v>1189</v>
      </c>
      <c r="I181" s="292" t="s">
        <v>1124</v>
      </c>
      <c r="J181" s="292">
        <v>50</v>
      </c>
      <c r="K181" s="340"/>
    </row>
    <row r="182" s="1" customFormat="1" ht="15" customHeight="1">
      <c r="B182" s="317"/>
      <c r="C182" s="292" t="s">
        <v>1147</v>
      </c>
      <c r="D182" s="292"/>
      <c r="E182" s="292"/>
      <c r="F182" s="315" t="s">
        <v>1128</v>
      </c>
      <c r="G182" s="292"/>
      <c r="H182" s="292" t="s">
        <v>1189</v>
      </c>
      <c r="I182" s="292" t="s">
        <v>1124</v>
      </c>
      <c r="J182" s="292">
        <v>50</v>
      </c>
      <c r="K182" s="340"/>
    </row>
    <row r="183" s="1" customFormat="1" ht="15" customHeight="1">
      <c r="B183" s="317"/>
      <c r="C183" s="292" t="s">
        <v>130</v>
      </c>
      <c r="D183" s="292"/>
      <c r="E183" s="292"/>
      <c r="F183" s="315" t="s">
        <v>1122</v>
      </c>
      <c r="G183" s="292"/>
      <c r="H183" s="292" t="s">
        <v>1190</v>
      </c>
      <c r="I183" s="292" t="s">
        <v>1191</v>
      </c>
      <c r="J183" s="292"/>
      <c r="K183" s="340"/>
    </row>
    <row r="184" s="1" customFormat="1" ht="15" customHeight="1">
      <c r="B184" s="317"/>
      <c r="C184" s="292" t="s">
        <v>57</v>
      </c>
      <c r="D184" s="292"/>
      <c r="E184" s="292"/>
      <c r="F184" s="315" t="s">
        <v>1122</v>
      </c>
      <c r="G184" s="292"/>
      <c r="H184" s="292" t="s">
        <v>1192</v>
      </c>
      <c r="I184" s="292" t="s">
        <v>1193</v>
      </c>
      <c r="J184" s="292">
        <v>1</v>
      </c>
      <c r="K184" s="340"/>
    </row>
    <row r="185" s="1" customFormat="1" ht="15" customHeight="1">
      <c r="B185" s="317"/>
      <c r="C185" s="292" t="s">
        <v>53</v>
      </c>
      <c r="D185" s="292"/>
      <c r="E185" s="292"/>
      <c r="F185" s="315" t="s">
        <v>1122</v>
      </c>
      <c r="G185" s="292"/>
      <c r="H185" s="292" t="s">
        <v>1194</v>
      </c>
      <c r="I185" s="292" t="s">
        <v>1124</v>
      </c>
      <c r="J185" s="292">
        <v>20</v>
      </c>
      <c r="K185" s="340"/>
    </row>
    <row r="186" s="1" customFormat="1" ht="15" customHeight="1">
      <c r="B186" s="317"/>
      <c r="C186" s="292" t="s">
        <v>54</v>
      </c>
      <c r="D186" s="292"/>
      <c r="E186" s="292"/>
      <c r="F186" s="315" t="s">
        <v>1122</v>
      </c>
      <c r="G186" s="292"/>
      <c r="H186" s="292" t="s">
        <v>1195</v>
      </c>
      <c r="I186" s="292" t="s">
        <v>1124</v>
      </c>
      <c r="J186" s="292">
        <v>255</v>
      </c>
      <c r="K186" s="340"/>
    </row>
    <row r="187" s="1" customFormat="1" ht="15" customHeight="1">
      <c r="B187" s="317"/>
      <c r="C187" s="292" t="s">
        <v>131</v>
      </c>
      <c r="D187" s="292"/>
      <c r="E187" s="292"/>
      <c r="F187" s="315" t="s">
        <v>1122</v>
      </c>
      <c r="G187" s="292"/>
      <c r="H187" s="292" t="s">
        <v>1086</v>
      </c>
      <c r="I187" s="292" t="s">
        <v>1124</v>
      </c>
      <c r="J187" s="292">
        <v>10</v>
      </c>
      <c r="K187" s="340"/>
    </row>
    <row r="188" s="1" customFormat="1" ht="15" customHeight="1">
      <c r="B188" s="317"/>
      <c r="C188" s="292" t="s">
        <v>132</v>
      </c>
      <c r="D188" s="292"/>
      <c r="E188" s="292"/>
      <c r="F188" s="315" t="s">
        <v>1122</v>
      </c>
      <c r="G188" s="292"/>
      <c r="H188" s="292" t="s">
        <v>1196</v>
      </c>
      <c r="I188" s="292" t="s">
        <v>1157</v>
      </c>
      <c r="J188" s="292"/>
      <c r="K188" s="340"/>
    </row>
    <row r="189" s="1" customFormat="1" ht="15" customHeight="1">
      <c r="B189" s="317"/>
      <c r="C189" s="292" t="s">
        <v>1197</v>
      </c>
      <c r="D189" s="292"/>
      <c r="E189" s="292"/>
      <c r="F189" s="315" t="s">
        <v>1122</v>
      </c>
      <c r="G189" s="292"/>
      <c r="H189" s="292" t="s">
        <v>1198</v>
      </c>
      <c r="I189" s="292" t="s">
        <v>1157</v>
      </c>
      <c r="J189" s="292"/>
      <c r="K189" s="340"/>
    </row>
    <row r="190" s="1" customFormat="1" ht="15" customHeight="1">
      <c r="B190" s="317"/>
      <c r="C190" s="292" t="s">
        <v>1186</v>
      </c>
      <c r="D190" s="292"/>
      <c r="E190" s="292"/>
      <c r="F190" s="315" t="s">
        <v>1122</v>
      </c>
      <c r="G190" s="292"/>
      <c r="H190" s="292" t="s">
        <v>1199</v>
      </c>
      <c r="I190" s="292" t="s">
        <v>1157</v>
      </c>
      <c r="J190" s="292"/>
      <c r="K190" s="340"/>
    </row>
    <row r="191" s="1" customFormat="1" ht="15" customHeight="1">
      <c r="B191" s="317"/>
      <c r="C191" s="292" t="s">
        <v>134</v>
      </c>
      <c r="D191" s="292"/>
      <c r="E191" s="292"/>
      <c r="F191" s="315" t="s">
        <v>1128</v>
      </c>
      <c r="G191" s="292"/>
      <c r="H191" s="292" t="s">
        <v>1200</v>
      </c>
      <c r="I191" s="292" t="s">
        <v>1124</v>
      </c>
      <c r="J191" s="292">
        <v>50</v>
      </c>
      <c r="K191" s="340"/>
    </row>
    <row r="192" s="1" customFormat="1" ht="15" customHeight="1">
      <c r="B192" s="317"/>
      <c r="C192" s="292" t="s">
        <v>1201</v>
      </c>
      <c r="D192" s="292"/>
      <c r="E192" s="292"/>
      <c r="F192" s="315" t="s">
        <v>1128</v>
      </c>
      <c r="G192" s="292"/>
      <c r="H192" s="292" t="s">
        <v>1202</v>
      </c>
      <c r="I192" s="292" t="s">
        <v>1203</v>
      </c>
      <c r="J192" s="292"/>
      <c r="K192" s="340"/>
    </row>
    <row r="193" s="1" customFormat="1" ht="15" customHeight="1">
      <c r="B193" s="317"/>
      <c r="C193" s="292" t="s">
        <v>1204</v>
      </c>
      <c r="D193" s="292"/>
      <c r="E193" s="292"/>
      <c r="F193" s="315" t="s">
        <v>1128</v>
      </c>
      <c r="G193" s="292"/>
      <c r="H193" s="292" t="s">
        <v>1205</v>
      </c>
      <c r="I193" s="292" t="s">
        <v>1203</v>
      </c>
      <c r="J193" s="292"/>
      <c r="K193" s="340"/>
    </row>
    <row r="194" s="1" customFormat="1" ht="15" customHeight="1">
      <c r="B194" s="317"/>
      <c r="C194" s="292" t="s">
        <v>1206</v>
      </c>
      <c r="D194" s="292"/>
      <c r="E194" s="292"/>
      <c r="F194" s="315" t="s">
        <v>1128</v>
      </c>
      <c r="G194" s="292"/>
      <c r="H194" s="292" t="s">
        <v>1207</v>
      </c>
      <c r="I194" s="292" t="s">
        <v>1203</v>
      </c>
      <c r="J194" s="292"/>
      <c r="K194" s="340"/>
    </row>
    <row r="195" s="1" customFormat="1" ht="15" customHeight="1">
      <c r="B195" s="317"/>
      <c r="C195" s="354" t="s">
        <v>1208</v>
      </c>
      <c r="D195" s="292"/>
      <c r="E195" s="292"/>
      <c r="F195" s="315" t="s">
        <v>1128</v>
      </c>
      <c r="G195" s="292"/>
      <c r="H195" s="292" t="s">
        <v>1209</v>
      </c>
      <c r="I195" s="292" t="s">
        <v>1210</v>
      </c>
      <c r="J195" s="355" t="s">
        <v>1211</v>
      </c>
      <c r="K195" s="340"/>
    </row>
    <row r="196" s="1" customFormat="1" ht="15" customHeight="1">
      <c r="B196" s="317"/>
      <c r="C196" s="354" t="s">
        <v>42</v>
      </c>
      <c r="D196" s="292"/>
      <c r="E196" s="292"/>
      <c r="F196" s="315" t="s">
        <v>1122</v>
      </c>
      <c r="G196" s="292"/>
      <c r="H196" s="289" t="s">
        <v>1212</v>
      </c>
      <c r="I196" s="292" t="s">
        <v>1213</v>
      </c>
      <c r="J196" s="292"/>
      <c r="K196" s="340"/>
    </row>
    <row r="197" s="1" customFormat="1" ht="15" customHeight="1">
      <c r="B197" s="317"/>
      <c r="C197" s="354" t="s">
        <v>1214</v>
      </c>
      <c r="D197" s="292"/>
      <c r="E197" s="292"/>
      <c r="F197" s="315" t="s">
        <v>1122</v>
      </c>
      <c r="G197" s="292"/>
      <c r="H197" s="292" t="s">
        <v>1215</v>
      </c>
      <c r="I197" s="292" t="s">
        <v>1157</v>
      </c>
      <c r="J197" s="292"/>
      <c r="K197" s="340"/>
    </row>
    <row r="198" s="1" customFormat="1" ht="15" customHeight="1">
      <c r="B198" s="317"/>
      <c r="C198" s="354" t="s">
        <v>1216</v>
      </c>
      <c r="D198" s="292"/>
      <c r="E198" s="292"/>
      <c r="F198" s="315" t="s">
        <v>1122</v>
      </c>
      <c r="G198" s="292"/>
      <c r="H198" s="292" t="s">
        <v>1217</v>
      </c>
      <c r="I198" s="292" t="s">
        <v>1157</v>
      </c>
      <c r="J198" s="292"/>
      <c r="K198" s="340"/>
    </row>
    <row r="199" s="1" customFormat="1" ht="15" customHeight="1">
      <c r="B199" s="317"/>
      <c r="C199" s="354" t="s">
        <v>1218</v>
      </c>
      <c r="D199" s="292"/>
      <c r="E199" s="292"/>
      <c r="F199" s="315" t="s">
        <v>1128</v>
      </c>
      <c r="G199" s="292"/>
      <c r="H199" s="292" t="s">
        <v>1219</v>
      </c>
      <c r="I199" s="292" t="s">
        <v>1157</v>
      </c>
      <c r="J199" s="292"/>
      <c r="K199" s="340"/>
    </row>
    <row r="200" s="1" customFormat="1" ht="15" customHeight="1">
      <c r="B200" s="346"/>
      <c r="C200" s="356"/>
      <c r="D200" s="347"/>
      <c r="E200" s="347"/>
      <c r="F200" s="347"/>
      <c r="G200" s="347"/>
      <c r="H200" s="347"/>
      <c r="I200" s="347"/>
      <c r="J200" s="347"/>
      <c r="K200" s="348"/>
    </row>
    <row r="201" s="1" customFormat="1" ht="18.75" customHeight="1">
      <c r="B201" s="328"/>
      <c r="C201" s="338"/>
      <c r="D201" s="338"/>
      <c r="E201" s="338"/>
      <c r="F201" s="349"/>
      <c r="G201" s="338"/>
      <c r="H201" s="338"/>
      <c r="I201" s="338"/>
      <c r="J201" s="338"/>
      <c r="K201" s="328"/>
    </row>
    <row r="202" s="1" customFormat="1" ht="18.75" customHeight="1">
      <c r="B202" s="300"/>
      <c r="C202" s="300"/>
      <c r="D202" s="300"/>
      <c r="E202" s="300"/>
      <c r="F202" s="300"/>
      <c r="G202" s="300"/>
      <c r="H202" s="300"/>
      <c r="I202" s="300"/>
      <c r="J202" s="300"/>
      <c r="K202" s="300"/>
    </row>
    <row r="203" s="1" customFormat="1" ht="13.5">
      <c r="B203" s="279"/>
      <c r="C203" s="280"/>
      <c r="D203" s="280"/>
      <c r="E203" s="280"/>
      <c r="F203" s="280"/>
      <c r="G203" s="280"/>
      <c r="H203" s="280"/>
      <c r="I203" s="280"/>
      <c r="J203" s="280"/>
      <c r="K203" s="281"/>
    </row>
    <row r="204" s="1" customFormat="1" ht="21" customHeight="1">
      <c r="B204" s="282"/>
      <c r="C204" s="283" t="s">
        <v>1220</v>
      </c>
      <c r="D204" s="283"/>
      <c r="E204" s="283"/>
      <c r="F204" s="283"/>
      <c r="G204" s="283"/>
      <c r="H204" s="283"/>
      <c r="I204" s="283"/>
      <c r="J204" s="283"/>
      <c r="K204" s="284"/>
    </row>
    <row r="205" s="1" customFormat="1" ht="25.5" customHeight="1">
      <c r="B205" s="282"/>
      <c r="C205" s="357" t="s">
        <v>1221</v>
      </c>
      <c r="D205" s="357"/>
      <c r="E205" s="357"/>
      <c r="F205" s="357" t="s">
        <v>1222</v>
      </c>
      <c r="G205" s="358"/>
      <c r="H205" s="357" t="s">
        <v>1223</v>
      </c>
      <c r="I205" s="357"/>
      <c r="J205" s="357"/>
      <c r="K205" s="284"/>
    </row>
    <row r="206" s="1" customFormat="1" ht="5.25" customHeight="1">
      <c r="B206" s="317"/>
      <c r="C206" s="312"/>
      <c r="D206" s="312"/>
      <c r="E206" s="312"/>
      <c r="F206" s="312"/>
      <c r="G206" s="338"/>
      <c r="H206" s="312"/>
      <c r="I206" s="312"/>
      <c r="J206" s="312"/>
      <c r="K206" s="340"/>
    </row>
    <row r="207" s="1" customFormat="1" ht="15" customHeight="1">
      <c r="B207" s="317"/>
      <c r="C207" s="292" t="s">
        <v>1213</v>
      </c>
      <c r="D207" s="292"/>
      <c r="E207" s="292"/>
      <c r="F207" s="315" t="s">
        <v>43</v>
      </c>
      <c r="G207" s="292"/>
      <c r="H207" s="292" t="s">
        <v>1224</v>
      </c>
      <c r="I207" s="292"/>
      <c r="J207" s="292"/>
      <c r="K207" s="340"/>
    </row>
    <row r="208" s="1" customFormat="1" ht="15" customHeight="1">
      <c r="B208" s="317"/>
      <c r="C208" s="292"/>
      <c r="D208" s="292"/>
      <c r="E208" s="292"/>
      <c r="F208" s="315" t="s">
        <v>44</v>
      </c>
      <c r="G208" s="292"/>
      <c r="H208" s="292" t="s">
        <v>1225</v>
      </c>
      <c r="I208" s="292"/>
      <c r="J208" s="292"/>
      <c r="K208" s="340"/>
    </row>
    <row r="209" s="1" customFormat="1" ht="15" customHeight="1">
      <c r="B209" s="317"/>
      <c r="C209" s="292"/>
      <c r="D209" s="292"/>
      <c r="E209" s="292"/>
      <c r="F209" s="315" t="s">
        <v>47</v>
      </c>
      <c r="G209" s="292"/>
      <c r="H209" s="292" t="s">
        <v>1226</v>
      </c>
      <c r="I209" s="292"/>
      <c r="J209" s="292"/>
      <c r="K209" s="340"/>
    </row>
    <row r="210" s="1" customFormat="1" ht="15" customHeight="1">
      <c r="B210" s="317"/>
      <c r="C210" s="292"/>
      <c r="D210" s="292"/>
      <c r="E210" s="292"/>
      <c r="F210" s="315" t="s">
        <v>45</v>
      </c>
      <c r="G210" s="292"/>
      <c r="H210" s="292" t="s">
        <v>1227</v>
      </c>
      <c r="I210" s="292"/>
      <c r="J210" s="292"/>
      <c r="K210" s="340"/>
    </row>
    <row r="211" s="1" customFormat="1" ht="15" customHeight="1">
      <c r="B211" s="317"/>
      <c r="C211" s="292"/>
      <c r="D211" s="292"/>
      <c r="E211" s="292"/>
      <c r="F211" s="315" t="s">
        <v>46</v>
      </c>
      <c r="G211" s="292"/>
      <c r="H211" s="292" t="s">
        <v>1228</v>
      </c>
      <c r="I211" s="292"/>
      <c r="J211" s="292"/>
      <c r="K211" s="340"/>
    </row>
    <row r="212" s="1" customFormat="1" ht="15" customHeight="1">
      <c r="B212" s="317"/>
      <c r="C212" s="292"/>
      <c r="D212" s="292"/>
      <c r="E212" s="292"/>
      <c r="F212" s="315"/>
      <c r="G212" s="292"/>
      <c r="H212" s="292"/>
      <c r="I212" s="292"/>
      <c r="J212" s="292"/>
      <c r="K212" s="340"/>
    </row>
    <row r="213" s="1" customFormat="1" ht="15" customHeight="1">
      <c r="B213" s="317"/>
      <c r="C213" s="292" t="s">
        <v>1169</v>
      </c>
      <c r="D213" s="292"/>
      <c r="E213" s="292"/>
      <c r="F213" s="315" t="s">
        <v>79</v>
      </c>
      <c r="G213" s="292"/>
      <c r="H213" s="292" t="s">
        <v>1229</v>
      </c>
      <c r="I213" s="292"/>
      <c r="J213" s="292"/>
      <c r="K213" s="340"/>
    </row>
    <row r="214" s="1" customFormat="1" ht="15" customHeight="1">
      <c r="B214" s="317"/>
      <c r="C214" s="292"/>
      <c r="D214" s="292"/>
      <c r="E214" s="292"/>
      <c r="F214" s="315" t="s">
        <v>1068</v>
      </c>
      <c r="G214" s="292"/>
      <c r="H214" s="292" t="s">
        <v>1069</v>
      </c>
      <c r="I214" s="292"/>
      <c r="J214" s="292"/>
      <c r="K214" s="340"/>
    </row>
    <row r="215" s="1" customFormat="1" ht="15" customHeight="1">
      <c r="B215" s="317"/>
      <c r="C215" s="292"/>
      <c r="D215" s="292"/>
      <c r="E215" s="292"/>
      <c r="F215" s="315" t="s">
        <v>1066</v>
      </c>
      <c r="G215" s="292"/>
      <c r="H215" s="292" t="s">
        <v>1230</v>
      </c>
      <c r="I215" s="292"/>
      <c r="J215" s="292"/>
      <c r="K215" s="340"/>
    </row>
    <row r="216" s="1" customFormat="1" ht="15" customHeight="1">
      <c r="B216" s="359"/>
      <c r="C216" s="292"/>
      <c r="D216" s="292"/>
      <c r="E216" s="292"/>
      <c r="F216" s="315" t="s">
        <v>116</v>
      </c>
      <c r="G216" s="354"/>
      <c r="H216" s="344" t="s">
        <v>117</v>
      </c>
      <c r="I216" s="344"/>
      <c r="J216" s="344"/>
      <c r="K216" s="360"/>
    </row>
    <row r="217" s="1" customFormat="1" ht="15" customHeight="1">
      <c r="B217" s="359"/>
      <c r="C217" s="292"/>
      <c r="D217" s="292"/>
      <c r="E217" s="292"/>
      <c r="F217" s="315" t="s">
        <v>428</v>
      </c>
      <c r="G217" s="354"/>
      <c r="H217" s="344" t="s">
        <v>1231</v>
      </c>
      <c r="I217" s="344"/>
      <c r="J217" s="344"/>
      <c r="K217" s="360"/>
    </row>
    <row r="218" s="1" customFormat="1" ht="15" customHeight="1">
      <c r="B218" s="359"/>
      <c r="C218" s="292"/>
      <c r="D218" s="292"/>
      <c r="E218" s="292"/>
      <c r="F218" s="315"/>
      <c r="G218" s="354"/>
      <c r="H218" s="344"/>
      <c r="I218" s="344"/>
      <c r="J218" s="344"/>
      <c r="K218" s="360"/>
    </row>
    <row r="219" s="1" customFormat="1" ht="15" customHeight="1">
      <c r="B219" s="359"/>
      <c r="C219" s="292" t="s">
        <v>1193</v>
      </c>
      <c r="D219" s="292"/>
      <c r="E219" s="292"/>
      <c r="F219" s="315">
        <v>1</v>
      </c>
      <c r="G219" s="354"/>
      <c r="H219" s="344" t="s">
        <v>1232</v>
      </c>
      <c r="I219" s="344"/>
      <c r="J219" s="344"/>
      <c r="K219" s="360"/>
    </row>
    <row r="220" s="1" customFormat="1" ht="15" customHeight="1">
      <c r="B220" s="359"/>
      <c r="C220" s="292"/>
      <c r="D220" s="292"/>
      <c r="E220" s="292"/>
      <c r="F220" s="315">
        <v>2</v>
      </c>
      <c r="G220" s="354"/>
      <c r="H220" s="344" t="s">
        <v>1233</v>
      </c>
      <c r="I220" s="344"/>
      <c r="J220" s="344"/>
      <c r="K220" s="360"/>
    </row>
    <row r="221" s="1" customFormat="1" ht="15" customHeight="1">
      <c r="B221" s="359"/>
      <c r="C221" s="292"/>
      <c r="D221" s="292"/>
      <c r="E221" s="292"/>
      <c r="F221" s="315">
        <v>3</v>
      </c>
      <c r="G221" s="354"/>
      <c r="H221" s="344" t="s">
        <v>1234</v>
      </c>
      <c r="I221" s="344"/>
      <c r="J221" s="344"/>
      <c r="K221" s="360"/>
    </row>
    <row r="222" s="1" customFormat="1" ht="15" customHeight="1">
      <c r="B222" s="359"/>
      <c r="C222" s="292"/>
      <c r="D222" s="292"/>
      <c r="E222" s="292"/>
      <c r="F222" s="315">
        <v>4</v>
      </c>
      <c r="G222" s="354"/>
      <c r="H222" s="344" t="s">
        <v>1235</v>
      </c>
      <c r="I222" s="344"/>
      <c r="J222" s="344"/>
      <c r="K222" s="360"/>
    </row>
    <row r="223" s="1" customFormat="1" ht="12.75" customHeight="1">
      <c r="B223" s="361"/>
      <c r="C223" s="362"/>
      <c r="D223" s="362"/>
      <c r="E223" s="362"/>
      <c r="F223" s="362"/>
      <c r="G223" s="362"/>
      <c r="H223" s="362"/>
      <c r="I223" s="362"/>
      <c r="J223" s="362"/>
      <c r="K223" s="363"/>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30" customHeight="1">
      <c r="A9" s="39"/>
      <c r="B9" s="45"/>
      <c r="C9" s="39"/>
      <c r="D9" s="39"/>
      <c r="E9" s="136" t="s">
        <v>121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ROUND((SUM(BE82:BE348)),  2)</f>
        <v>0</v>
      </c>
      <c r="G33" s="39"/>
      <c r="H33" s="39"/>
      <c r="I33" s="149">
        <v>0.20999999999999999</v>
      </c>
      <c r="J33" s="148">
        <f>ROUND(((SUM(BE82:BE348))*I33),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ROUND((SUM(BF82:BF348)),  2)</f>
        <v>0</v>
      </c>
      <c r="G34" s="39"/>
      <c r="H34" s="39"/>
      <c r="I34" s="149">
        <v>0.14999999999999999</v>
      </c>
      <c r="J34" s="148">
        <f>ROUND(((SUM(BF82:BF348))*I34),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ROUND((SUM(BG82:BG348)),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ROUND((SUM(BH82:BH348)),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ROUND((SUM(BI82:BI348)),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30" customHeight="1">
      <c r="A50" s="39"/>
      <c r="B50" s="40"/>
      <c r="C50" s="41"/>
      <c r="D50" s="41"/>
      <c r="E50" s="70" t="str">
        <f>E9</f>
        <v>SO 01 - Železniční svršek km 21,880 - 22,875 a km 22,895 - 23,846</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127</v>
      </c>
      <c r="E61" s="175"/>
      <c r="F61" s="175"/>
      <c r="G61" s="175"/>
      <c r="H61" s="175"/>
      <c r="I61" s="175"/>
      <c r="J61" s="176">
        <f>J84</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128</v>
      </c>
      <c r="E62" s="169"/>
      <c r="F62" s="169"/>
      <c r="G62" s="169"/>
      <c r="H62" s="169"/>
      <c r="I62" s="169"/>
      <c r="J62" s="170">
        <f>J248</f>
        <v>0</v>
      </c>
      <c r="K62" s="167"/>
      <c r="L62" s="171"/>
      <c r="S62" s="9"/>
      <c r="T62" s="9"/>
      <c r="U62" s="9"/>
      <c r="V62" s="9"/>
      <c r="W62" s="9"/>
      <c r="X62" s="9"/>
      <c r="Y62" s="9"/>
      <c r="Z62" s="9"/>
      <c r="AA62" s="9"/>
      <c r="AB62" s="9"/>
      <c r="AC62" s="9"/>
      <c r="AD62" s="9"/>
      <c r="AE62" s="9"/>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129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Oprava trati v úseku Hněvčeves - Hořice</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120</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30" customHeight="1">
      <c r="A74" s="39"/>
      <c r="B74" s="40"/>
      <c r="C74" s="41"/>
      <c r="D74" s="41"/>
      <c r="E74" s="70" t="str">
        <f>E9</f>
        <v>SO 01 - Železniční svršek km 21,880 - 22,875 a km 22,895 - 23,846</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TÚ Hněvčeves - Hořice</v>
      </c>
      <c r="G76" s="41"/>
      <c r="H76" s="41"/>
      <c r="I76" s="33" t="s">
        <v>23</v>
      </c>
      <c r="J76" s="73" t="str">
        <f>IF(J12="","",J12)</f>
        <v>3. 3. 2023</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Správa železnic, s.o.</v>
      </c>
      <c r="G78" s="41"/>
      <c r="H78" s="41"/>
      <c r="I78" s="33" t="s">
        <v>31</v>
      </c>
      <c r="J78" s="37" t="str">
        <f>E21</f>
        <v>bez PD</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34</v>
      </c>
      <c r="J79" s="37" t="str">
        <f>E24</f>
        <v>ST Hradec Králové</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130</v>
      </c>
      <c r="D81" s="181" t="s">
        <v>57</v>
      </c>
      <c r="E81" s="181" t="s">
        <v>53</v>
      </c>
      <c r="F81" s="181" t="s">
        <v>54</v>
      </c>
      <c r="G81" s="181" t="s">
        <v>131</v>
      </c>
      <c r="H81" s="181" t="s">
        <v>132</v>
      </c>
      <c r="I81" s="181" t="s">
        <v>133</v>
      </c>
      <c r="J81" s="181" t="s">
        <v>124</v>
      </c>
      <c r="K81" s="182" t="s">
        <v>134</v>
      </c>
      <c r="L81" s="183"/>
      <c r="M81" s="93" t="s">
        <v>19</v>
      </c>
      <c r="N81" s="94" t="s">
        <v>42</v>
      </c>
      <c r="O81" s="94" t="s">
        <v>135</v>
      </c>
      <c r="P81" s="94" t="s">
        <v>136</v>
      </c>
      <c r="Q81" s="94" t="s">
        <v>137</v>
      </c>
      <c r="R81" s="94" t="s">
        <v>138</v>
      </c>
      <c r="S81" s="94" t="s">
        <v>139</v>
      </c>
      <c r="T81" s="95" t="s">
        <v>140</v>
      </c>
      <c r="U81" s="178"/>
      <c r="V81" s="178"/>
      <c r="W81" s="178"/>
      <c r="X81" s="178"/>
      <c r="Y81" s="178"/>
      <c r="Z81" s="178"/>
      <c r="AA81" s="178"/>
      <c r="AB81" s="178"/>
      <c r="AC81" s="178"/>
      <c r="AD81" s="178"/>
      <c r="AE81" s="178"/>
    </row>
    <row r="82" s="2" customFormat="1" ht="22.8" customHeight="1">
      <c r="A82" s="39"/>
      <c r="B82" s="40"/>
      <c r="C82" s="100" t="s">
        <v>141</v>
      </c>
      <c r="D82" s="41"/>
      <c r="E82" s="41"/>
      <c r="F82" s="41"/>
      <c r="G82" s="41"/>
      <c r="H82" s="41"/>
      <c r="I82" s="41"/>
      <c r="J82" s="184">
        <f>BK82</f>
        <v>0</v>
      </c>
      <c r="K82" s="41"/>
      <c r="L82" s="45"/>
      <c r="M82" s="96"/>
      <c r="N82" s="185"/>
      <c r="O82" s="97"/>
      <c r="P82" s="186">
        <f>P83+P248</f>
        <v>0</v>
      </c>
      <c r="Q82" s="97"/>
      <c r="R82" s="186">
        <f>R83+R248</f>
        <v>3334.5565400000005</v>
      </c>
      <c r="S82" s="97"/>
      <c r="T82" s="187">
        <f>T83+T248</f>
        <v>0</v>
      </c>
      <c r="U82" s="39"/>
      <c r="V82" s="39"/>
      <c r="W82" s="39"/>
      <c r="X82" s="39"/>
      <c r="Y82" s="39"/>
      <c r="Z82" s="39"/>
      <c r="AA82" s="39"/>
      <c r="AB82" s="39"/>
      <c r="AC82" s="39"/>
      <c r="AD82" s="39"/>
      <c r="AE82" s="39"/>
      <c r="AT82" s="18" t="s">
        <v>71</v>
      </c>
      <c r="AU82" s="18" t="s">
        <v>125</v>
      </c>
      <c r="BK82" s="188">
        <f>BK83+BK248</f>
        <v>0</v>
      </c>
    </row>
    <row r="83" s="12" customFormat="1" ht="25.92" customHeight="1">
      <c r="A83" s="12"/>
      <c r="B83" s="189"/>
      <c r="C83" s="190"/>
      <c r="D83" s="191" t="s">
        <v>71</v>
      </c>
      <c r="E83" s="192" t="s">
        <v>142</v>
      </c>
      <c r="F83" s="192" t="s">
        <v>143</v>
      </c>
      <c r="G83" s="190"/>
      <c r="H83" s="190"/>
      <c r="I83" s="193"/>
      <c r="J83" s="194">
        <f>BK83</f>
        <v>0</v>
      </c>
      <c r="K83" s="190"/>
      <c r="L83" s="195"/>
      <c r="M83" s="196"/>
      <c r="N83" s="197"/>
      <c r="O83" s="197"/>
      <c r="P83" s="198">
        <f>P84</f>
        <v>0</v>
      </c>
      <c r="Q83" s="197"/>
      <c r="R83" s="198">
        <f>R84</f>
        <v>3334.5565400000005</v>
      </c>
      <c r="S83" s="197"/>
      <c r="T83" s="199">
        <f>T84</f>
        <v>0</v>
      </c>
      <c r="U83" s="12"/>
      <c r="V83" s="12"/>
      <c r="W83" s="12"/>
      <c r="X83" s="12"/>
      <c r="Y83" s="12"/>
      <c r="Z83" s="12"/>
      <c r="AA83" s="12"/>
      <c r="AB83" s="12"/>
      <c r="AC83" s="12"/>
      <c r="AD83" s="12"/>
      <c r="AE83" s="12"/>
      <c r="AR83" s="200" t="s">
        <v>80</v>
      </c>
      <c r="AT83" s="201" t="s">
        <v>71</v>
      </c>
      <c r="AU83" s="201" t="s">
        <v>72</v>
      </c>
      <c r="AY83" s="200" t="s">
        <v>144</v>
      </c>
      <c r="BK83" s="202">
        <f>BK84</f>
        <v>0</v>
      </c>
    </row>
    <row r="84" s="12" customFormat="1" ht="22.8" customHeight="1">
      <c r="A84" s="12"/>
      <c r="B84" s="189"/>
      <c r="C84" s="190"/>
      <c r="D84" s="191" t="s">
        <v>71</v>
      </c>
      <c r="E84" s="203" t="s">
        <v>145</v>
      </c>
      <c r="F84" s="203" t="s">
        <v>146</v>
      </c>
      <c r="G84" s="190"/>
      <c r="H84" s="190"/>
      <c r="I84" s="193"/>
      <c r="J84" s="204">
        <f>BK84</f>
        <v>0</v>
      </c>
      <c r="K84" s="190"/>
      <c r="L84" s="195"/>
      <c r="M84" s="196"/>
      <c r="N84" s="197"/>
      <c r="O84" s="197"/>
      <c r="P84" s="198">
        <f>SUM(P85:P247)</f>
        <v>0</v>
      </c>
      <c r="Q84" s="197"/>
      <c r="R84" s="198">
        <f>SUM(R85:R247)</f>
        <v>3334.5565400000005</v>
      </c>
      <c r="S84" s="197"/>
      <c r="T84" s="199">
        <f>SUM(T85:T247)</f>
        <v>0</v>
      </c>
      <c r="U84" s="12"/>
      <c r="V84" s="12"/>
      <c r="W84" s="12"/>
      <c r="X84" s="12"/>
      <c r="Y84" s="12"/>
      <c r="Z84" s="12"/>
      <c r="AA84" s="12"/>
      <c r="AB84" s="12"/>
      <c r="AC84" s="12"/>
      <c r="AD84" s="12"/>
      <c r="AE84" s="12"/>
      <c r="AR84" s="200" t="s">
        <v>80</v>
      </c>
      <c r="AT84" s="201" t="s">
        <v>71</v>
      </c>
      <c r="AU84" s="201" t="s">
        <v>80</v>
      </c>
      <c r="AY84" s="200" t="s">
        <v>144</v>
      </c>
      <c r="BK84" s="202">
        <f>SUM(BK85:BK247)</f>
        <v>0</v>
      </c>
    </row>
    <row r="85" s="2" customFormat="1" ht="66.75" customHeight="1">
      <c r="A85" s="39"/>
      <c r="B85" s="40"/>
      <c r="C85" s="205" t="s">
        <v>80</v>
      </c>
      <c r="D85" s="205" t="s">
        <v>147</v>
      </c>
      <c r="E85" s="206" t="s">
        <v>148</v>
      </c>
      <c r="F85" s="207" t="s">
        <v>149</v>
      </c>
      <c r="G85" s="208" t="s">
        <v>150</v>
      </c>
      <c r="H85" s="209">
        <v>2448</v>
      </c>
      <c r="I85" s="210"/>
      <c r="J85" s="211">
        <f>ROUND(I85*H85,2)</f>
        <v>0</v>
      </c>
      <c r="K85" s="207" t="s">
        <v>151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152</v>
      </c>
      <c r="AT85" s="216" t="s">
        <v>147</v>
      </c>
      <c r="AU85" s="216" t="s">
        <v>82</v>
      </c>
      <c r="AY85" s="18" t="s">
        <v>144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152</v>
      </c>
      <c r="BM85" s="216" t="s">
        <v>153</v>
      </c>
    </row>
    <row r="86" s="13" customFormat="1">
      <c r="A86" s="13"/>
      <c r="B86" s="218"/>
      <c r="C86" s="219"/>
      <c r="D86" s="220" t="s">
        <v>154</v>
      </c>
      <c r="E86" s="221" t="s">
        <v>19</v>
      </c>
      <c r="F86" s="222" t="s">
        <v>155</v>
      </c>
      <c r="G86" s="219"/>
      <c r="H86" s="221" t="s">
        <v>19</v>
      </c>
      <c r="I86" s="223"/>
      <c r="J86" s="219"/>
      <c r="K86" s="219"/>
      <c r="L86" s="224"/>
      <c r="M86" s="225"/>
      <c r="N86" s="226"/>
      <c r="O86" s="226"/>
      <c r="P86" s="226"/>
      <c r="Q86" s="226"/>
      <c r="R86" s="226"/>
      <c r="S86" s="226"/>
      <c r="T86" s="227"/>
      <c r="U86" s="13"/>
      <c r="V86" s="13"/>
      <c r="W86" s="13"/>
      <c r="X86" s="13"/>
      <c r="Y86" s="13"/>
      <c r="Z86" s="13"/>
      <c r="AA86" s="13"/>
      <c r="AB86" s="13"/>
      <c r="AC86" s="13"/>
      <c r="AD86" s="13"/>
      <c r="AE86" s="13"/>
      <c r="AT86" s="228" t="s">
        <v>154</v>
      </c>
      <c r="AU86" s="228" t="s">
        <v>82</v>
      </c>
      <c r="AV86" s="13" t="s">
        <v>80</v>
      </c>
      <c r="AW86" s="13" t="s">
        <v>33</v>
      </c>
      <c r="AX86" s="13" t="s">
        <v>72</v>
      </c>
      <c r="AY86" s="228" t="s">
        <v>144</v>
      </c>
    </row>
    <row r="87" s="14" customFormat="1">
      <c r="A87" s="14"/>
      <c r="B87" s="229"/>
      <c r="C87" s="230"/>
      <c r="D87" s="220" t="s">
        <v>154</v>
      </c>
      <c r="E87" s="231" t="s">
        <v>19</v>
      </c>
      <c r="F87" s="232" t="s">
        <v>156</v>
      </c>
      <c r="G87" s="230"/>
      <c r="H87" s="233">
        <v>155.19999999999999</v>
      </c>
      <c r="I87" s="234"/>
      <c r="J87" s="230"/>
      <c r="K87" s="230"/>
      <c r="L87" s="235"/>
      <c r="M87" s="236"/>
      <c r="N87" s="237"/>
      <c r="O87" s="237"/>
      <c r="P87" s="237"/>
      <c r="Q87" s="237"/>
      <c r="R87" s="237"/>
      <c r="S87" s="237"/>
      <c r="T87" s="238"/>
      <c r="U87" s="14"/>
      <c r="V87" s="14"/>
      <c r="W87" s="14"/>
      <c r="X87" s="14"/>
      <c r="Y87" s="14"/>
      <c r="Z87" s="14"/>
      <c r="AA87" s="14"/>
      <c r="AB87" s="14"/>
      <c r="AC87" s="14"/>
      <c r="AD87" s="14"/>
      <c r="AE87" s="14"/>
      <c r="AT87" s="239" t="s">
        <v>154</v>
      </c>
      <c r="AU87" s="239" t="s">
        <v>82</v>
      </c>
      <c r="AV87" s="14" t="s">
        <v>82</v>
      </c>
      <c r="AW87" s="14" t="s">
        <v>33</v>
      </c>
      <c r="AX87" s="14" t="s">
        <v>72</v>
      </c>
      <c r="AY87" s="239" t="s">
        <v>144</v>
      </c>
    </row>
    <row r="88" s="14" customFormat="1">
      <c r="A88" s="14"/>
      <c r="B88" s="229"/>
      <c r="C88" s="230"/>
      <c r="D88" s="220" t="s">
        <v>154</v>
      </c>
      <c r="E88" s="231" t="s">
        <v>19</v>
      </c>
      <c r="F88" s="232" t="s">
        <v>157</v>
      </c>
      <c r="G88" s="230"/>
      <c r="H88" s="233">
        <v>28</v>
      </c>
      <c r="I88" s="234"/>
      <c r="J88" s="230"/>
      <c r="K88" s="230"/>
      <c r="L88" s="235"/>
      <c r="M88" s="236"/>
      <c r="N88" s="237"/>
      <c r="O88" s="237"/>
      <c r="P88" s="237"/>
      <c r="Q88" s="237"/>
      <c r="R88" s="237"/>
      <c r="S88" s="237"/>
      <c r="T88" s="238"/>
      <c r="U88" s="14"/>
      <c r="V88" s="14"/>
      <c r="W88" s="14"/>
      <c r="X88" s="14"/>
      <c r="Y88" s="14"/>
      <c r="Z88" s="14"/>
      <c r="AA88" s="14"/>
      <c r="AB88" s="14"/>
      <c r="AC88" s="14"/>
      <c r="AD88" s="14"/>
      <c r="AE88" s="14"/>
      <c r="AT88" s="239" t="s">
        <v>154</v>
      </c>
      <c r="AU88" s="239" t="s">
        <v>82</v>
      </c>
      <c r="AV88" s="14" t="s">
        <v>82</v>
      </c>
      <c r="AW88" s="14" t="s">
        <v>33</v>
      </c>
      <c r="AX88" s="14" t="s">
        <v>72</v>
      </c>
      <c r="AY88" s="239" t="s">
        <v>144</v>
      </c>
    </row>
    <row r="89" s="14" customFormat="1">
      <c r="A89" s="14"/>
      <c r="B89" s="229"/>
      <c r="C89" s="230"/>
      <c r="D89" s="220" t="s">
        <v>154</v>
      </c>
      <c r="E89" s="231" t="s">
        <v>19</v>
      </c>
      <c r="F89" s="232" t="s">
        <v>158</v>
      </c>
      <c r="G89" s="230"/>
      <c r="H89" s="233">
        <v>452.80000000000001</v>
      </c>
      <c r="I89" s="234"/>
      <c r="J89" s="230"/>
      <c r="K89" s="230"/>
      <c r="L89" s="235"/>
      <c r="M89" s="236"/>
      <c r="N89" s="237"/>
      <c r="O89" s="237"/>
      <c r="P89" s="237"/>
      <c r="Q89" s="237"/>
      <c r="R89" s="237"/>
      <c r="S89" s="237"/>
      <c r="T89" s="238"/>
      <c r="U89" s="14"/>
      <c r="V89" s="14"/>
      <c r="W89" s="14"/>
      <c r="X89" s="14"/>
      <c r="Y89" s="14"/>
      <c r="Z89" s="14"/>
      <c r="AA89" s="14"/>
      <c r="AB89" s="14"/>
      <c r="AC89" s="14"/>
      <c r="AD89" s="14"/>
      <c r="AE89" s="14"/>
      <c r="AT89" s="239" t="s">
        <v>154</v>
      </c>
      <c r="AU89" s="239" t="s">
        <v>82</v>
      </c>
      <c r="AV89" s="14" t="s">
        <v>82</v>
      </c>
      <c r="AW89" s="14" t="s">
        <v>33</v>
      </c>
      <c r="AX89" s="14" t="s">
        <v>72</v>
      </c>
      <c r="AY89" s="239" t="s">
        <v>144</v>
      </c>
    </row>
    <row r="90" s="14" customFormat="1">
      <c r="A90" s="14"/>
      <c r="B90" s="229"/>
      <c r="C90" s="230"/>
      <c r="D90" s="220" t="s">
        <v>154</v>
      </c>
      <c r="E90" s="231" t="s">
        <v>19</v>
      </c>
      <c r="F90" s="232" t="s">
        <v>159</v>
      </c>
      <c r="G90" s="230"/>
      <c r="H90" s="233">
        <v>36</v>
      </c>
      <c r="I90" s="234"/>
      <c r="J90" s="230"/>
      <c r="K90" s="230"/>
      <c r="L90" s="235"/>
      <c r="M90" s="236"/>
      <c r="N90" s="237"/>
      <c r="O90" s="237"/>
      <c r="P90" s="237"/>
      <c r="Q90" s="237"/>
      <c r="R90" s="237"/>
      <c r="S90" s="237"/>
      <c r="T90" s="238"/>
      <c r="U90" s="14"/>
      <c r="V90" s="14"/>
      <c r="W90" s="14"/>
      <c r="X90" s="14"/>
      <c r="Y90" s="14"/>
      <c r="Z90" s="14"/>
      <c r="AA90" s="14"/>
      <c r="AB90" s="14"/>
      <c r="AC90" s="14"/>
      <c r="AD90" s="14"/>
      <c r="AE90" s="14"/>
      <c r="AT90" s="239" t="s">
        <v>154</v>
      </c>
      <c r="AU90" s="239" t="s">
        <v>82</v>
      </c>
      <c r="AV90" s="14" t="s">
        <v>82</v>
      </c>
      <c r="AW90" s="14" t="s">
        <v>33</v>
      </c>
      <c r="AX90" s="14" t="s">
        <v>72</v>
      </c>
      <c r="AY90" s="239" t="s">
        <v>144</v>
      </c>
    </row>
    <row r="91" s="14" customFormat="1">
      <c r="A91" s="14"/>
      <c r="B91" s="229"/>
      <c r="C91" s="230"/>
      <c r="D91" s="220" t="s">
        <v>154</v>
      </c>
      <c r="E91" s="231" t="s">
        <v>19</v>
      </c>
      <c r="F91" s="232" t="s">
        <v>160</v>
      </c>
      <c r="G91" s="230"/>
      <c r="H91" s="233">
        <v>1019.2000000000001</v>
      </c>
      <c r="I91" s="234"/>
      <c r="J91" s="230"/>
      <c r="K91" s="230"/>
      <c r="L91" s="235"/>
      <c r="M91" s="236"/>
      <c r="N91" s="237"/>
      <c r="O91" s="237"/>
      <c r="P91" s="237"/>
      <c r="Q91" s="237"/>
      <c r="R91" s="237"/>
      <c r="S91" s="237"/>
      <c r="T91" s="238"/>
      <c r="U91" s="14"/>
      <c r="V91" s="14"/>
      <c r="W91" s="14"/>
      <c r="X91" s="14"/>
      <c r="Y91" s="14"/>
      <c r="Z91" s="14"/>
      <c r="AA91" s="14"/>
      <c r="AB91" s="14"/>
      <c r="AC91" s="14"/>
      <c r="AD91" s="14"/>
      <c r="AE91" s="14"/>
      <c r="AT91" s="239" t="s">
        <v>154</v>
      </c>
      <c r="AU91" s="239" t="s">
        <v>82</v>
      </c>
      <c r="AV91" s="14" t="s">
        <v>82</v>
      </c>
      <c r="AW91" s="14" t="s">
        <v>33</v>
      </c>
      <c r="AX91" s="14" t="s">
        <v>72</v>
      </c>
      <c r="AY91" s="239" t="s">
        <v>144</v>
      </c>
    </row>
    <row r="92" s="14" customFormat="1">
      <c r="A92" s="14"/>
      <c r="B92" s="229"/>
      <c r="C92" s="230"/>
      <c r="D92" s="220" t="s">
        <v>154</v>
      </c>
      <c r="E92" s="231" t="s">
        <v>19</v>
      </c>
      <c r="F92" s="232" t="s">
        <v>161</v>
      </c>
      <c r="G92" s="230"/>
      <c r="H92" s="233">
        <v>756.79999999999995</v>
      </c>
      <c r="I92" s="234"/>
      <c r="J92" s="230"/>
      <c r="K92" s="230"/>
      <c r="L92" s="235"/>
      <c r="M92" s="236"/>
      <c r="N92" s="237"/>
      <c r="O92" s="237"/>
      <c r="P92" s="237"/>
      <c r="Q92" s="237"/>
      <c r="R92" s="237"/>
      <c r="S92" s="237"/>
      <c r="T92" s="238"/>
      <c r="U92" s="14"/>
      <c r="V92" s="14"/>
      <c r="W92" s="14"/>
      <c r="X92" s="14"/>
      <c r="Y92" s="14"/>
      <c r="Z92" s="14"/>
      <c r="AA92" s="14"/>
      <c r="AB92" s="14"/>
      <c r="AC92" s="14"/>
      <c r="AD92" s="14"/>
      <c r="AE92" s="14"/>
      <c r="AT92" s="239" t="s">
        <v>154</v>
      </c>
      <c r="AU92" s="239" t="s">
        <v>82</v>
      </c>
      <c r="AV92" s="14" t="s">
        <v>82</v>
      </c>
      <c r="AW92" s="14" t="s">
        <v>33</v>
      </c>
      <c r="AX92" s="14" t="s">
        <v>72</v>
      </c>
      <c r="AY92" s="239" t="s">
        <v>144</v>
      </c>
    </row>
    <row r="93" s="15" customFormat="1">
      <c r="A93" s="15"/>
      <c r="B93" s="240"/>
      <c r="C93" s="241"/>
      <c r="D93" s="220" t="s">
        <v>154</v>
      </c>
      <c r="E93" s="242" t="s">
        <v>19</v>
      </c>
      <c r="F93" s="243" t="s">
        <v>162</v>
      </c>
      <c r="G93" s="241"/>
      <c r="H93" s="244">
        <v>2448</v>
      </c>
      <c r="I93" s="245"/>
      <c r="J93" s="241"/>
      <c r="K93" s="241"/>
      <c r="L93" s="246"/>
      <c r="M93" s="247"/>
      <c r="N93" s="248"/>
      <c r="O93" s="248"/>
      <c r="P93" s="248"/>
      <c r="Q93" s="248"/>
      <c r="R93" s="248"/>
      <c r="S93" s="248"/>
      <c r="T93" s="249"/>
      <c r="U93" s="15"/>
      <c r="V93" s="15"/>
      <c r="W93" s="15"/>
      <c r="X93" s="15"/>
      <c r="Y93" s="15"/>
      <c r="Z93" s="15"/>
      <c r="AA93" s="15"/>
      <c r="AB93" s="15"/>
      <c r="AC93" s="15"/>
      <c r="AD93" s="15"/>
      <c r="AE93" s="15"/>
      <c r="AT93" s="250" t="s">
        <v>154</v>
      </c>
      <c r="AU93" s="250" t="s">
        <v>82</v>
      </c>
      <c r="AV93" s="15" t="s">
        <v>152</v>
      </c>
      <c r="AW93" s="15" t="s">
        <v>33</v>
      </c>
      <c r="AX93" s="15" t="s">
        <v>80</v>
      </c>
      <c r="AY93" s="250" t="s">
        <v>144</v>
      </c>
    </row>
    <row r="94" s="2" customFormat="1" ht="201" customHeight="1">
      <c r="A94" s="39"/>
      <c r="B94" s="40"/>
      <c r="C94" s="205" t="s">
        <v>82</v>
      </c>
      <c r="D94" s="205" t="s">
        <v>147</v>
      </c>
      <c r="E94" s="206" t="s">
        <v>163</v>
      </c>
      <c r="F94" s="207" t="s">
        <v>164</v>
      </c>
      <c r="G94" s="208" t="s">
        <v>165</v>
      </c>
      <c r="H94" s="209">
        <v>281.86000000000001</v>
      </c>
      <c r="I94" s="210"/>
      <c r="J94" s="211">
        <f>ROUND(I94*H94,2)</f>
        <v>0</v>
      </c>
      <c r="K94" s="207" t="s">
        <v>151</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82</v>
      </c>
      <c r="AY94" s="18" t="s">
        <v>144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152</v>
      </c>
      <c r="BM94" s="216" t="s">
        <v>166</v>
      </c>
    </row>
    <row r="95" s="14" customFormat="1">
      <c r="A95" s="14"/>
      <c r="B95" s="229"/>
      <c r="C95" s="230"/>
      <c r="D95" s="220" t="s">
        <v>154</v>
      </c>
      <c r="E95" s="231" t="s">
        <v>19</v>
      </c>
      <c r="F95" s="232" t="s">
        <v>167</v>
      </c>
      <c r="G95" s="230"/>
      <c r="H95" s="233">
        <v>24.870000000000001</v>
      </c>
      <c r="I95" s="234"/>
      <c r="J95" s="230"/>
      <c r="K95" s="230"/>
      <c r="L95" s="235"/>
      <c r="M95" s="236"/>
      <c r="N95" s="237"/>
      <c r="O95" s="237"/>
      <c r="P95" s="237"/>
      <c r="Q95" s="237"/>
      <c r="R95" s="237"/>
      <c r="S95" s="237"/>
      <c r="T95" s="238"/>
      <c r="U95" s="14"/>
      <c r="V95" s="14"/>
      <c r="W95" s="14"/>
      <c r="X95" s="14"/>
      <c r="Y95" s="14"/>
      <c r="Z95" s="14"/>
      <c r="AA95" s="14"/>
      <c r="AB95" s="14"/>
      <c r="AC95" s="14"/>
      <c r="AD95" s="14"/>
      <c r="AE95" s="14"/>
      <c r="AT95" s="239" t="s">
        <v>154</v>
      </c>
      <c r="AU95" s="239" t="s">
        <v>82</v>
      </c>
      <c r="AV95" s="14" t="s">
        <v>82</v>
      </c>
      <c r="AW95" s="14" t="s">
        <v>33</v>
      </c>
      <c r="AX95" s="14" t="s">
        <v>72</v>
      </c>
      <c r="AY95" s="239" t="s">
        <v>144</v>
      </c>
    </row>
    <row r="96" s="14" customFormat="1">
      <c r="A96" s="14"/>
      <c r="B96" s="229"/>
      <c r="C96" s="230"/>
      <c r="D96" s="220" t="s">
        <v>154</v>
      </c>
      <c r="E96" s="231" t="s">
        <v>19</v>
      </c>
      <c r="F96" s="232" t="s">
        <v>168</v>
      </c>
      <c r="G96" s="230"/>
      <c r="H96" s="233">
        <v>8.2899999999999991</v>
      </c>
      <c r="I96" s="234"/>
      <c r="J96" s="230"/>
      <c r="K96" s="230"/>
      <c r="L96" s="235"/>
      <c r="M96" s="236"/>
      <c r="N96" s="237"/>
      <c r="O96" s="237"/>
      <c r="P96" s="237"/>
      <c r="Q96" s="237"/>
      <c r="R96" s="237"/>
      <c r="S96" s="237"/>
      <c r="T96" s="238"/>
      <c r="U96" s="14"/>
      <c r="V96" s="14"/>
      <c r="W96" s="14"/>
      <c r="X96" s="14"/>
      <c r="Y96" s="14"/>
      <c r="Z96" s="14"/>
      <c r="AA96" s="14"/>
      <c r="AB96" s="14"/>
      <c r="AC96" s="14"/>
      <c r="AD96" s="14"/>
      <c r="AE96" s="14"/>
      <c r="AT96" s="239" t="s">
        <v>154</v>
      </c>
      <c r="AU96" s="239" t="s">
        <v>82</v>
      </c>
      <c r="AV96" s="14" t="s">
        <v>82</v>
      </c>
      <c r="AW96" s="14" t="s">
        <v>33</v>
      </c>
      <c r="AX96" s="14" t="s">
        <v>72</v>
      </c>
      <c r="AY96" s="239" t="s">
        <v>144</v>
      </c>
    </row>
    <row r="97" s="14" customFormat="1">
      <c r="A97" s="14"/>
      <c r="B97" s="229"/>
      <c r="C97" s="230"/>
      <c r="D97" s="220" t="s">
        <v>154</v>
      </c>
      <c r="E97" s="231" t="s">
        <v>19</v>
      </c>
      <c r="F97" s="232" t="s">
        <v>169</v>
      </c>
      <c r="G97" s="230"/>
      <c r="H97" s="233">
        <v>248.69999999999999</v>
      </c>
      <c r="I97" s="234"/>
      <c r="J97" s="230"/>
      <c r="K97" s="230"/>
      <c r="L97" s="235"/>
      <c r="M97" s="236"/>
      <c r="N97" s="237"/>
      <c r="O97" s="237"/>
      <c r="P97" s="237"/>
      <c r="Q97" s="237"/>
      <c r="R97" s="237"/>
      <c r="S97" s="237"/>
      <c r="T97" s="238"/>
      <c r="U97" s="14"/>
      <c r="V97" s="14"/>
      <c r="W97" s="14"/>
      <c r="X97" s="14"/>
      <c r="Y97" s="14"/>
      <c r="Z97" s="14"/>
      <c r="AA97" s="14"/>
      <c r="AB97" s="14"/>
      <c r="AC97" s="14"/>
      <c r="AD97" s="14"/>
      <c r="AE97" s="14"/>
      <c r="AT97" s="239" t="s">
        <v>154</v>
      </c>
      <c r="AU97" s="239" t="s">
        <v>82</v>
      </c>
      <c r="AV97" s="14" t="s">
        <v>82</v>
      </c>
      <c r="AW97" s="14" t="s">
        <v>33</v>
      </c>
      <c r="AX97" s="14" t="s">
        <v>72</v>
      </c>
      <c r="AY97" s="239" t="s">
        <v>144</v>
      </c>
    </row>
    <row r="98" s="15" customFormat="1">
      <c r="A98" s="15"/>
      <c r="B98" s="240"/>
      <c r="C98" s="241"/>
      <c r="D98" s="220" t="s">
        <v>154</v>
      </c>
      <c r="E98" s="242" t="s">
        <v>19</v>
      </c>
      <c r="F98" s="243" t="s">
        <v>162</v>
      </c>
      <c r="G98" s="241"/>
      <c r="H98" s="244">
        <v>281.86000000000001</v>
      </c>
      <c r="I98" s="245"/>
      <c r="J98" s="241"/>
      <c r="K98" s="241"/>
      <c r="L98" s="246"/>
      <c r="M98" s="247"/>
      <c r="N98" s="248"/>
      <c r="O98" s="248"/>
      <c r="P98" s="248"/>
      <c r="Q98" s="248"/>
      <c r="R98" s="248"/>
      <c r="S98" s="248"/>
      <c r="T98" s="249"/>
      <c r="U98" s="15"/>
      <c r="V98" s="15"/>
      <c r="W98" s="15"/>
      <c r="X98" s="15"/>
      <c r="Y98" s="15"/>
      <c r="Z98" s="15"/>
      <c r="AA98" s="15"/>
      <c r="AB98" s="15"/>
      <c r="AC98" s="15"/>
      <c r="AD98" s="15"/>
      <c r="AE98" s="15"/>
      <c r="AT98" s="250" t="s">
        <v>154</v>
      </c>
      <c r="AU98" s="250" t="s">
        <v>82</v>
      </c>
      <c r="AV98" s="15" t="s">
        <v>152</v>
      </c>
      <c r="AW98" s="15" t="s">
        <v>33</v>
      </c>
      <c r="AX98" s="15" t="s">
        <v>80</v>
      </c>
      <c r="AY98" s="250" t="s">
        <v>144</v>
      </c>
    </row>
    <row r="99" s="2" customFormat="1" ht="134.25" customHeight="1">
      <c r="A99" s="39"/>
      <c r="B99" s="40"/>
      <c r="C99" s="205" t="s">
        <v>170</v>
      </c>
      <c r="D99" s="205" t="s">
        <v>147</v>
      </c>
      <c r="E99" s="206" t="s">
        <v>171</v>
      </c>
      <c r="F99" s="207" t="s">
        <v>172</v>
      </c>
      <c r="G99" s="208" t="s">
        <v>173</v>
      </c>
      <c r="H99" s="209">
        <v>3152</v>
      </c>
      <c r="I99" s="210"/>
      <c r="J99" s="211">
        <f>ROUND(I99*H99,2)</f>
        <v>0</v>
      </c>
      <c r="K99" s="207" t="s">
        <v>151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82</v>
      </c>
      <c r="AY99" s="18" t="s">
        <v>144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152</v>
      </c>
      <c r="BM99" s="216" t="s">
        <v>174</v>
      </c>
    </row>
    <row r="100" s="14" customFormat="1">
      <c r="A100" s="14"/>
      <c r="B100" s="229"/>
      <c r="C100" s="230"/>
      <c r="D100" s="220" t="s">
        <v>154</v>
      </c>
      <c r="E100" s="231" t="s">
        <v>19</v>
      </c>
      <c r="F100" s="232" t="s">
        <v>175</v>
      </c>
      <c r="G100" s="230"/>
      <c r="H100" s="233">
        <v>1596</v>
      </c>
      <c r="I100" s="234"/>
      <c r="J100" s="230"/>
      <c r="K100" s="230"/>
      <c r="L100" s="235"/>
      <c r="M100" s="236"/>
      <c r="N100" s="237"/>
      <c r="O100" s="237"/>
      <c r="P100" s="237"/>
      <c r="Q100" s="237"/>
      <c r="R100" s="237"/>
      <c r="S100" s="237"/>
      <c r="T100" s="238"/>
      <c r="U100" s="14"/>
      <c r="V100" s="14"/>
      <c r="W100" s="14"/>
      <c r="X100" s="14"/>
      <c r="Y100" s="14"/>
      <c r="Z100" s="14"/>
      <c r="AA100" s="14"/>
      <c r="AB100" s="14"/>
      <c r="AC100" s="14"/>
      <c r="AD100" s="14"/>
      <c r="AE100" s="14"/>
      <c r="AT100" s="239" t="s">
        <v>154</v>
      </c>
      <c r="AU100" s="239" t="s">
        <v>82</v>
      </c>
      <c r="AV100" s="14" t="s">
        <v>82</v>
      </c>
      <c r="AW100" s="14" t="s">
        <v>33</v>
      </c>
      <c r="AX100" s="14" t="s">
        <v>72</v>
      </c>
      <c r="AY100" s="239" t="s">
        <v>144</v>
      </c>
    </row>
    <row r="101" s="14" customFormat="1">
      <c r="A101" s="14"/>
      <c r="B101" s="229"/>
      <c r="C101" s="230"/>
      <c r="D101" s="220" t="s">
        <v>154</v>
      </c>
      <c r="E101" s="231" t="s">
        <v>19</v>
      </c>
      <c r="F101" s="232" t="s">
        <v>176</v>
      </c>
      <c r="G101" s="230"/>
      <c r="H101" s="233">
        <v>1556</v>
      </c>
      <c r="I101" s="234"/>
      <c r="J101" s="230"/>
      <c r="K101" s="230"/>
      <c r="L101" s="235"/>
      <c r="M101" s="236"/>
      <c r="N101" s="237"/>
      <c r="O101" s="237"/>
      <c r="P101" s="237"/>
      <c r="Q101" s="237"/>
      <c r="R101" s="237"/>
      <c r="S101" s="237"/>
      <c r="T101" s="238"/>
      <c r="U101" s="14"/>
      <c r="V101" s="14"/>
      <c r="W101" s="14"/>
      <c r="X101" s="14"/>
      <c r="Y101" s="14"/>
      <c r="Z101" s="14"/>
      <c r="AA101" s="14"/>
      <c r="AB101" s="14"/>
      <c r="AC101" s="14"/>
      <c r="AD101" s="14"/>
      <c r="AE101" s="14"/>
      <c r="AT101" s="239" t="s">
        <v>154</v>
      </c>
      <c r="AU101" s="239" t="s">
        <v>82</v>
      </c>
      <c r="AV101" s="14" t="s">
        <v>82</v>
      </c>
      <c r="AW101" s="14" t="s">
        <v>33</v>
      </c>
      <c r="AX101" s="14" t="s">
        <v>72</v>
      </c>
      <c r="AY101" s="239" t="s">
        <v>144</v>
      </c>
    </row>
    <row r="102" s="15" customFormat="1">
      <c r="A102" s="15"/>
      <c r="B102" s="240"/>
      <c r="C102" s="241"/>
      <c r="D102" s="220" t="s">
        <v>154</v>
      </c>
      <c r="E102" s="242" t="s">
        <v>19</v>
      </c>
      <c r="F102" s="243" t="s">
        <v>162</v>
      </c>
      <c r="G102" s="241"/>
      <c r="H102" s="244">
        <v>3152</v>
      </c>
      <c r="I102" s="245"/>
      <c r="J102" s="241"/>
      <c r="K102" s="241"/>
      <c r="L102" s="246"/>
      <c r="M102" s="247"/>
      <c r="N102" s="248"/>
      <c r="O102" s="248"/>
      <c r="P102" s="248"/>
      <c r="Q102" s="248"/>
      <c r="R102" s="248"/>
      <c r="S102" s="248"/>
      <c r="T102" s="249"/>
      <c r="U102" s="15"/>
      <c r="V102" s="15"/>
      <c r="W102" s="15"/>
      <c r="X102" s="15"/>
      <c r="Y102" s="15"/>
      <c r="Z102" s="15"/>
      <c r="AA102" s="15"/>
      <c r="AB102" s="15"/>
      <c r="AC102" s="15"/>
      <c r="AD102" s="15"/>
      <c r="AE102" s="15"/>
      <c r="AT102" s="250" t="s">
        <v>154</v>
      </c>
      <c r="AU102" s="250" t="s">
        <v>82</v>
      </c>
      <c r="AV102" s="15" t="s">
        <v>152</v>
      </c>
      <c r="AW102" s="15" t="s">
        <v>33</v>
      </c>
      <c r="AX102" s="15" t="s">
        <v>80</v>
      </c>
      <c r="AY102" s="250" t="s">
        <v>144</v>
      </c>
    </row>
    <row r="103" s="2" customFormat="1" ht="55.5" customHeight="1">
      <c r="A103" s="39"/>
      <c r="B103" s="40"/>
      <c r="C103" s="205" t="s">
        <v>152</v>
      </c>
      <c r="D103" s="205" t="s">
        <v>147</v>
      </c>
      <c r="E103" s="206" t="s">
        <v>177</v>
      </c>
      <c r="F103" s="207" t="s">
        <v>178</v>
      </c>
      <c r="G103" s="208" t="s">
        <v>173</v>
      </c>
      <c r="H103" s="209">
        <v>12608</v>
      </c>
      <c r="I103" s="210"/>
      <c r="J103" s="211">
        <f>ROUND(I103*H103,2)</f>
        <v>0</v>
      </c>
      <c r="K103" s="207" t="s">
        <v>151</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82</v>
      </c>
      <c r="AY103" s="18" t="s">
        <v>144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152</v>
      </c>
      <c r="BM103" s="216" t="s">
        <v>179</v>
      </c>
    </row>
    <row r="104" s="14" customFormat="1">
      <c r="A104" s="14"/>
      <c r="B104" s="229"/>
      <c r="C104" s="230"/>
      <c r="D104" s="220" t="s">
        <v>154</v>
      </c>
      <c r="E104" s="231" t="s">
        <v>19</v>
      </c>
      <c r="F104" s="232" t="s">
        <v>180</v>
      </c>
      <c r="G104" s="230"/>
      <c r="H104" s="233">
        <v>6384</v>
      </c>
      <c r="I104" s="234"/>
      <c r="J104" s="230"/>
      <c r="K104" s="230"/>
      <c r="L104" s="235"/>
      <c r="M104" s="236"/>
      <c r="N104" s="237"/>
      <c r="O104" s="237"/>
      <c r="P104" s="237"/>
      <c r="Q104" s="237"/>
      <c r="R104" s="237"/>
      <c r="S104" s="237"/>
      <c r="T104" s="238"/>
      <c r="U104" s="14"/>
      <c r="V104" s="14"/>
      <c r="W104" s="14"/>
      <c r="X104" s="14"/>
      <c r="Y104" s="14"/>
      <c r="Z104" s="14"/>
      <c r="AA104" s="14"/>
      <c r="AB104" s="14"/>
      <c r="AC104" s="14"/>
      <c r="AD104" s="14"/>
      <c r="AE104" s="14"/>
      <c r="AT104" s="239" t="s">
        <v>154</v>
      </c>
      <c r="AU104" s="239" t="s">
        <v>82</v>
      </c>
      <c r="AV104" s="14" t="s">
        <v>82</v>
      </c>
      <c r="AW104" s="14" t="s">
        <v>33</v>
      </c>
      <c r="AX104" s="14" t="s">
        <v>72</v>
      </c>
      <c r="AY104" s="239" t="s">
        <v>144</v>
      </c>
    </row>
    <row r="105" s="14" customFormat="1">
      <c r="A105" s="14"/>
      <c r="B105" s="229"/>
      <c r="C105" s="230"/>
      <c r="D105" s="220" t="s">
        <v>154</v>
      </c>
      <c r="E105" s="231" t="s">
        <v>19</v>
      </c>
      <c r="F105" s="232" t="s">
        <v>181</v>
      </c>
      <c r="G105" s="230"/>
      <c r="H105" s="233">
        <v>6224</v>
      </c>
      <c r="I105" s="234"/>
      <c r="J105" s="230"/>
      <c r="K105" s="230"/>
      <c r="L105" s="235"/>
      <c r="M105" s="236"/>
      <c r="N105" s="237"/>
      <c r="O105" s="237"/>
      <c r="P105" s="237"/>
      <c r="Q105" s="237"/>
      <c r="R105" s="237"/>
      <c r="S105" s="237"/>
      <c r="T105" s="238"/>
      <c r="U105" s="14"/>
      <c r="V105" s="14"/>
      <c r="W105" s="14"/>
      <c r="X105" s="14"/>
      <c r="Y105" s="14"/>
      <c r="Z105" s="14"/>
      <c r="AA105" s="14"/>
      <c r="AB105" s="14"/>
      <c r="AC105" s="14"/>
      <c r="AD105" s="14"/>
      <c r="AE105" s="14"/>
      <c r="AT105" s="239" t="s">
        <v>154</v>
      </c>
      <c r="AU105" s="239" t="s">
        <v>82</v>
      </c>
      <c r="AV105" s="14" t="s">
        <v>82</v>
      </c>
      <c r="AW105" s="14" t="s">
        <v>33</v>
      </c>
      <c r="AX105" s="14" t="s">
        <v>72</v>
      </c>
      <c r="AY105" s="239" t="s">
        <v>144</v>
      </c>
    </row>
    <row r="106" s="15" customFormat="1">
      <c r="A106" s="15"/>
      <c r="B106" s="240"/>
      <c r="C106" s="241"/>
      <c r="D106" s="220" t="s">
        <v>154</v>
      </c>
      <c r="E106" s="242" t="s">
        <v>19</v>
      </c>
      <c r="F106" s="243" t="s">
        <v>162</v>
      </c>
      <c r="G106" s="241"/>
      <c r="H106" s="244">
        <v>12608</v>
      </c>
      <c r="I106" s="245"/>
      <c r="J106" s="241"/>
      <c r="K106" s="241"/>
      <c r="L106" s="246"/>
      <c r="M106" s="247"/>
      <c r="N106" s="248"/>
      <c r="O106" s="248"/>
      <c r="P106" s="248"/>
      <c r="Q106" s="248"/>
      <c r="R106" s="248"/>
      <c r="S106" s="248"/>
      <c r="T106" s="249"/>
      <c r="U106" s="15"/>
      <c r="V106" s="15"/>
      <c r="W106" s="15"/>
      <c r="X106" s="15"/>
      <c r="Y106" s="15"/>
      <c r="Z106" s="15"/>
      <c r="AA106" s="15"/>
      <c r="AB106" s="15"/>
      <c r="AC106" s="15"/>
      <c r="AD106" s="15"/>
      <c r="AE106" s="15"/>
      <c r="AT106" s="250" t="s">
        <v>154</v>
      </c>
      <c r="AU106" s="250" t="s">
        <v>82</v>
      </c>
      <c r="AV106" s="15" t="s">
        <v>152</v>
      </c>
      <c r="AW106" s="15" t="s">
        <v>33</v>
      </c>
      <c r="AX106" s="15" t="s">
        <v>80</v>
      </c>
      <c r="AY106" s="250" t="s">
        <v>144</v>
      </c>
    </row>
    <row r="107" s="2" customFormat="1" ht="21.75" customHeight="1">
      <c r="A107" s="39"/>
      <c r="B107" s="40"/>
      <c r="C107" s="251" t="s">
        <v>145</v>
      </c>
      <c r="D107" s="251" t="s">
        <v>182</v>
      </c>
      <c r="E107" s="252" t="s">
        <v>183</v>
      </c>
      <c r="F107" s="253" t="s">
        <v>184</v>
      </c>
      <c r="G107" s="254" t="s">
        <v>173</v>
      </c>
      <c r="H107" s="255">
        <v>6304</v>
      </c>
      <c r="I107" s="256"/>
      <c r="J107" s="257">
        <f>ROUND(I107*H107,2)</f>
        <v>0</v>
      </c>
      <c r="K107" s="253" t="s">
        <v>151</v>
      </c>
      <c r="L107" s="258"/>
      <c r="M107" s="259" t="s">
        <v>19</v>
      </c>
      <c r="N107" s="260" t="s">
        <v>43</v>
      </c>
      <c r="O107" s="85"/>
      <c r="P107" s="214">
        <f>O107*H107</f>
        <v>0</v>
      </c>
      <c r="Q107" s="214">
        <v>0.00021000000000000001</v>
      </c>
      <c r="R107" s="214">
        <f>Q107*H107</f>
        <v>1.3238400000000001</v>
      </c>
      <c r="S107" s="214">
        <v>0</v>
      </c>
      <c r="T107" s="215">
        <f>S107*H107</f>
        <v>0</v>
      </c>
      <c r="U107" s="39"/>
      <c r="V107" s="39"/>
      <c r="W107" s="39"/>
      <c r="X107" s="39"/>
      <c r="Y107" s="39"/>
      <c r="Z107" s="39"/>
      <c r="AA107" s="39"/>
      <c r="AB107" s="39"/>
      <c r="AC107" s="39"/>
      <c r="AD107" s="39"/>
      <c r="AE107" s="39"/>
      <c r="AR107" s="216" t="s">
        <v>185</v>
      </c>
      <c r="AT107" s="216" t="s">
        <v>182</v>
      </c>
      <c r="AU107" s="216" t="s">
        <v>82</v>
      </c>
      <c r="AY107" s="18" t="s">
        <v>144</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152</v>
      </c>
      <c r="BM107" s="216" t="s">
        <v>186</v>
      </c>
    </row>
    <row r="108" s="14" customFormat="1">
      <c r="A108" s="14"/>
      <c r="B108" s="229"/>
      <c r="C108" s="230"/>
      <c r="D108" s="220" t="s">
        <v>154</v>
      </c>
      <c r="E108" s="231" t="s">
        <v>19</v>
      </c>
      <c r="F108" s="232" t="s">
        <v>187</v>
      </c>
      <c r="G108" s="230"/>
      <c r="H108" s="233">
        <v>3192</v>
      </c>
      <c r="I108" s="234"/>
      <c r="J108" s="230"/>
      <c r="K108" s="230"/>
      <c r="L108" s="235"/>
      <c r="M108" s="236"/>
      <c r="N108" s="237"/>
      <c r="O108" s="237"/>
      <c r="P108" s="237"/>
      <c r="Q108" s="237"/>
      <c r="R108" s="237"/>
      <c r="S108" s="237"/>
      <c r="T108" s="238"/>
      <c r="U108" s="14"/>
      <c r="V108" s="14"/>
      <c r="W108" s="14"/>
      <c r="X108" s="14"/>
      <c r="Y108" s="14"/>
      <c r="Z108" s="14"/>
      <c r="AA108" s="14"/>
      <c r="AB108" s="14"/>
      <c r="AC108" s="14"/>
      <c r="AD108" s="14"/>
      <c r="AE108" s="14"/>
      <c r="AT108" s="239" t="s">
        <v>154</v>
      </c>
      <c r="AU108" s="239" t="s">
        <v>82</v>
      </c>
      <c r="AV108" s="14" t="s">
        <v>82</v>
      </c>
      <c r="AW108" s="14" t="s">
        <v>33</v>
      </c>
      <c r="AX108" s="14" t="s">
        <v>72</v>
      </c>
      <c r="AY108" s="239" t="s">
        <v>144</v>
      </c>
    </row>
    <row r="109" s="14" customFormat="1">
      <c r="A109" s="14"/>
      <c r="B109" s="229"/>
      <c r="C109" s="230"/>
      <c r="D109" s="220" t="s">
        <v>154</v>
      </c>
      <c r="E109" s="231" t="s">
        <v>19</v>
      </c>
      <c r="F109" s="232" t="s">
        <v>188</v>
      </c>
      <c r="G109" s="230"/>
      <c r="H109" s="233">
        <v>3112</v>
      </c>
      <c r="I109" s="234"/>
      <c r="J109" s="230"/>
      <c r="K109" s="230"/>
      <c r="L109" s="235"/>
      <c r="M109" s="236"/>
      <c r="N109" s="237"/>
      <c r="O109" s="237"/>
      <c r="P109" s="237"/>
      <c r="Q109" s="237"/>
      <c r="R109" s="237"/>
      <c r="S109" s="237"/>
      <c r="T109" s="238"/>
      <c r="U109" s="14"/>
      <c r="V109" s="14"/>
      <c r="W109" s="14"/>
      <c r="X109" s="14"/>
      <c r="Y109" s="14"/>
      <c r="Z109" s="14"/>
      <c r="AA109" s="14"/>
      <c r="AB109" s="14"/>
      <c r="AC109" s="14"/>
      <c r="AD109" s="14"/>
      <c r="AE109" s="14"/>
      <c r="AT109" s="239" t="s">
        <v>154</v>
      </c>
      <c r="AU109" s="239" t="s">
        <v>82</v>
      </c>
      <c r="AV109" s="14" t="s">
        <v>82</v>
      </c>
      <c r="AW109" s="14" t="s">
        <v>33</v>
      </c>
      <c r="AX109" s="14" t="s">
        <v>72</v>
      </c>
      <c r="AY109" s="239" t="s">
        <v>144</v>
      </c>
    </row>
    <row r="110" s="15" customFormat="1">
      <c r="A110" s="15"/>
      <c r="B110" s="240"/>
      <c r="C110" s="241"/>
      <c r="D110" s="220" t="s">
        <v>154</v>
      </c>
      <c r="E110" s="242" t="s">
        <v>19</v>
      </c>
      <c r="F110" s="243" t="s">
        <v>162</v>
      </c>
      <c r="G110" s="241"/>
      <c r="H110" s="244">
        <v>6304</v>
      </c>
      <c r="I110" s="245"/>
      <c r="J110" s="241"/>
      <c r="K110" s="241"/>
      <c r="L110" s="246"/>
      <c r="M110" s="247"/>
      <c r="N110" s="248"/>
      <c r="O110" s="248"/>
      <c r="P110" s="248"/>
      <c r="Q110" s="248"/>
      <c r="R110" s="248"/>
      <c r="S110" s="248"/>
      <c r="T110" s="249"/>
      <c r="U110" s="15"/>
      <c r="V110" s="15"/>
      <c r="W110" s="15"/>
      <c r="X110" s="15"/>
      <c r="Y110" s="15"/>
      <c r="Z110" s="15"/>
      <c r="AA110" s="15"/>
      <c r="AB110" s="15"/>
      <c r="AC110" s="15"/>
      <c r="AD110" s="15"/>
      <c r="AE110" s="15"/>
      <c r="AT110" s="250" t="s">
        <v>154</v>
      </c>
      <c r="AU110" s="250" t="s">
        <v>82</v>
      </c>
      <c r="AV110" s="15" t="s">
        <v>152</v>
      </c>
      <c r="AW110" s="15" t="s">
        <v>33</v>
      </c>
      <c r="AX110" s="15" t="s">
        <v>80</v>
      </c>
      <c r="AY110" s="250" t="s">
        <v>144</v>
      </c>
    </row>
    <row r="111" s="2" customFormat="1" ht="21.75" customHeight="1">
      <c r="A111" s="39"/>
      <c r="B111" s="40"/>
      <c r="C111" s="251" t="s">
        <v>189</v>
      </c>
      <c r="D111" s="251" t="s">
        <v>182</v>
      </c>
      <c r="E111" s="252" t="s">
        <v>190</v>
      </c>
      <c r="F111" s="253" t="s">
        <v>191</v>
      </c>
      <c r="G111" s="254" t="s">
        <v>173</v>
      </c>
      <c r="H111" s="255">
        <v>32</v>
      </c>
      <c r="I111" s="256"/>
      <c r="J111" s="257">
        <f>ROUND(I111*H111,2)</f>
        <v>0</v>
      </c>
      <c r="K111" s="253" t="s">
        <v>151</v>
      </c>
      <c r="L111" s="258"/>
      <c r="M111" s="259" t="s">
        <v>19</v>
      </c>
      <c r="N111" s="260" t="s">
        <v>43</v>
      </c>
      <c r="O111" s="85"/>
      <c r="P111" s="214">
        <f>O111*H111</f>
        <v>0</v>
      </c>
      <c r="Q111" s="214">
        <v>0.00018000000000000001</v>
      </c>
      <c r="R111" s="214">
        <f>Q111*H111</f>
        <v>0.0057600000000000004</v>
      </c>
      <c r="S111" s="214">
        <v>0</v>
      </c>
      <c r="T111" s="215">
        <f>S111*H111</f>
        <v>0</v>
      </c>
      <c r="U111" s="39"/>
      <c r="V111" s="39"/>
      <c r="W111" s="39"/>
      <c r="X111" s="39"/>
      <c r="Y111" s="39"/>
      <c r="Z111" s="39"/>
      <c r="AA111" s="39"/>
      <c r="AB111" s="39"/>
      <c r="AC111" s="39"/>
      <c r="AD111" s="39"/>
      <c r="AE111" s="39"/>
      <c r="AR111" s="216" t="s">
        <v>185</v>
      </c>
      <c r="AT111" s="216" t="s">
        <v>182</v>
      </c>
      <c r="AU111" s="216" t="s">
        <v>82</v>
      </c>
      <c r="AY111" s="18" t="s">
        <v>144</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152</v>
      </c>
      <c r="BM111" s="216" t="s">
        <v>192</v>
      </c>
    </row>
    <row r="112" s="14" customFormat="1">
      <c r="A112" s="14"/>
      <c r="B112" s="229"/>
      <c r="C112" s="230"/>
      <c r="D112" s="220" t="s">
        <v>154</v>
      </c>
      <c r="E112" s="231" t="s">
        <v>19</v>
      </c>
      <c r="F112" s="232" t="s">
        <v>193</v>
      </c>
      <c r="G112" s="230"/>
      <c r="H112" s="233">
        <v>32</v>
      </c>
      <c r="I112" s="234"/>
      <c r="J112" s="230"/>
      <c r="K112" s="230"/>
      <c r="L112" s="235"/>
      <c r="M112" s="236"/>
      <c r="N112" s="237"/>
      <c r="O112" s="237"/>
      <c r="P112" s="237"/>
      <c r="Q112" s="237"/>
      <c r="R112" s="237"/>
      <c r="S112" s="237"/>
      <c r="T112" s="238"/>
      <c r="U112" s="14"/>
      <c r="V112" s="14"/>
      <c r="W112" s="14"/>
      <c r="X112" s="14"/>
      <c r="Y112" s="14"/>
      <c r="Z112" s="14"/>
      <c r="AA112" s="14"/>
      <c r="AB112" s="14"/>
      <c r="AC112" s="14"/>
      <c r="AD112" s="14"/>
      <c r="AE112" s="14"/>
      <c r="AT112" s="239" t="s">
        <v>154</v>
      </c>
      <c r="AU112" s="239" t="s">
        <v>82</v>
      </c>
      <c r="AV112" s="14" t="s">
        <v>82</v>
      </c>
      <c r="AW112" s="14" t="s">
        <v>33</v>
      </c>
      <c r="AX112" s="14" t="s">
        <v>80</v>
      </c>
      <c r="AY112" s="239" t="s">
        <v>144</v>
      </c>
    </row>
    <row r="113" s="2" customFormat="1" ht="194.4" customHeight="1">
      <c r="A113" s="39"/>
      <c r="B113" s="40"/>
      <c r="C113" s="205" t="s">
        <v>194</v>
      </c>
      <c r="D113" s="205" t="s">
        <v>147</v>
      </c>
      <c r="E113" s="206" t="s">
        <v>195</v>
      </c>
      <c r="F113" s="207" t="s">
        <v>196</v>
      </c>
      <c r="G113" s="208" t="s">
        <v>197</v>
      </c>
      <c r="H113" s="209">
        <v>1.7609999999999999</v>
      </c>
      <c r="I113" s="210"/>
      <c r="J113" s="211">
        <f>ROUND(I113*H113,2)</f>
        <v>0</v>
      </c>
      <c r="K113" s="207" t="s">
        <v>151</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152</v>
      </c>
      <c r="AT113" s="216" t="s">
        <v>147</v>
      </c>
      <c r="AU113" s="216" t="s">
        <v>82</v>
      </c>
      <c r="AY113" s="18" t="s">
        <v>144</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152</v>
      </c>
      <c r="BM113" s="216" t="s">
        <v>198</v>
      </c>
    </row>
    <row r="114" s="14" customFormat="1">
      <c r="A114" s="14"/>
      <c r="B114" s="229"/>
      <c r="C114" s="230"/>
      <c r="D114" s="220" t="s">
        <v>154</v>
      </c>
      <c r="E114" s="231" t="s">
        <v>19</v>
      </c>
      <c r="F114" s="232" t="s">
        <v>199</v>
      </c>
      <c r="G114" s="230"/>
      <c r="H114" s="233">
        <v>0.81000000000000005</v>
      </c>
      <c r="I114" s="234"/>
      <c r="J114" s="230"/>
      <c r="K114" s="230"/>
      <c r="L114" s="235"/>
      <c r="M114" s="236"/>
      <c r="N114" s="237"/>
      <c r="O114" s="237"/>
      <c r="P114" s="237"/>
      <c r="Q114" s="237"/>
      <c r="R114" s="237"/>
      <c r="S114" s="237"/>
      <c r="T114" s="238"/>
      <c r="U114" s="14"/>
      <c r="V114" s="14"/>
      <c r="W114" s="14"/>
      <c r="X114" s="14"/>
      <c r="Y114" s="14"/>
      <c r="Z114" s="14"/>
      <c r="AA114" s="14"/>
      <c r="AB114" s="14"/>
      <c r="AC114" s="14"/>
      <c r="AD114" s="14"/>
      <c r="AE114" s="14"/>
      <c r="AT114" s="239" t="s">
        <v>154</v>
      </c>
      <c r="AU114" s="239" t="s">
        <v>82</v>
      </c>
      <c r="AV114" s="14" t="s">
        <v>82</v>
      </c>
      <c r="AW114" s="14" t="s">
        <v>33</v>
      </c>
      <c r="AX114" s="14" t="s">
        <v>72</v>
      </c>
      <c r="AY114" s="239" t="s">
        <v>144</v>
      </c>
    </row>
    <row r="115" s="14" customFormat="1">
      <c r="A115" s="14"/>
      <c r="B115" s="229"/>
      <c r="C115" s="230"/>
      <c r="D115" s="220" t="s">
        <v>154</v>
      </c>
      <c r="E115" s="231" t="s">
        <v>19</v>
      </c>
      <c r="F115" s="232" t="s">
        <v>200</v>
      </c>
      <c r="G115" s="230"/>
      <c r="H115" s="233">
        <v>0.95099999999999996</v>
      </c>
      <c r="I115" s="234"/>
      <c r="J115" s="230"/>
      <c r="K115" s="230"/>
      <c r="L115" s="235"/>
      <c r="M115" s="236"/>
      <c r="N115" s="237"/>
      <c r="O115" s="237"/>
      <c r="P115" s="237"/>
      <c r="Q115" s="237"/>
      <c r="R115" s="237"/>
      <c r="S115" s="237"/>
      <c r="T115" s="238"/>
      <c r="U115" s="14"/>
      <c r="V115" s="14"/>
      <c r="W115" s="14"/>
      <c r="X115" s="14"/>
      <c r="Y115" s="14"/>
      <c r="Z115" s="14"/>
      <c r="AA115" s="14"/>
      <c r="AB115" s="14"/>
      <c r="AC115" s="14"/>
      <c r="AD115" s="14"/>
      <c r="AE115" s="14"/>
      <c r="AT115" s="239" t="s">
        <v>154</v>
      </c>
      <c r="AU115" s="239" t="s">
        <v>82</v>
      </c>
      <c r="AV115" s="14" t="s">
        <v>82</v>
      </c>
      <c r="AW115" s="14" t="s">
        <v>33</v>
      </c>
      <c r="AX115" s="14" t="s">
        <v>72</v>
      </c>
      <c r="AY115" s="239" t="s">
        <v>144</v>
      </c>
    </row>
    <row r="116" s="15" customFormat="1">
      <c r="A116" s="15"/>
      <c r="B116" s="240"/>
      <c r="C116" s="241"/>
      <c r="D116" s="220" t="s">
        <v>154</v>
      </c>
      <c r="E116" s="242" t="s">
        <v>19</v>
      </c>
      <c r="F116" s="243" t="s">
        <v>162</v>
      </c>
      <c r="G116" s="241"/>
      <c r="H116" s="244">
        <v>1.7610000000000001</v>
      </c>
      <c r="I116" s="245"/>
      <c r="J116" s="241"/>
      <c r="K116" s="241"/>
      <c r="L116" s="246"/>
      <c r="M116" s="247"/>
      <c r="N116" s="248"/>
      <c r="O116" s="248"/>
      <c r="P116" s="248"/>
      <c r="Q116" s="248"/>
      <c r="R116" s="248"/>
      <c r="S116" s="248"/>
      <c r="T116" s="249"/>
      <c r="U116" s="15"/>
      <c r="V116" s="15"/>
      <c r="W116" s="15"/>
      <c r="X116" s="15"/>
      <c r="Y116" s="15"/>
      <c r="Z116" s="15"/>
      <c r="AA116" s="15"/>
      <c r="AB116" s="15"/>
      <c r="AC116" s="15"/>
      <c r="AD116" s="15"/>
      <c r="AE116" s="15"/>
      <c r="AT116" s="250" t="s">
        <v>154</v>
      </c>
      <c r="AU116" s="250" t="s">
        <v>82</v>
      </c>
      <c r="AV116" s="15" t="s">
        <v>152</v>
      </c>
      <c r="AW116" s="15" t="s">
        <v>33</v>
      </c>
      <c r="AX116" s="15" t="s">
        <v>80</v>
      </c>
      <c r="AY116" s="250" t="s">
        <v>144</v>
      </c>
    </row>
    <row r="117" s="2" customFormat="1" ht="76.35" customHeight="1">
      <c r="A117" s="39"/>
      <c r="B117" s="40"/>
      <c r="C117" s="205" t="s">
        <v>185</v>
      </c>
      <c r="D117" s="205" t="s">
        <v>147</v>
      </c>
      <c r="E117" s="206" t="s">
        <v>201</v>
      </c>
      <c r="F117" s="207" t="s">
        <v>202</v>
      </c>
      <c r="G117" s="208" t="s">
        <v>165</v>
      </c>
      <c r="H117" s="209">
        <v>1688.797</v>
      </c>
      <c r="I117" s="210"/>
      <c r="J117" s="211">
        <f>ROUND(I117*H117,2)</f>
        <v>0</v>
      </c>
      <c r="K117" s="207" t="s">
        <v>151</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152</v>
      </c>
      <c r="AT117" s="216" t="s">
        <v>147</v>
      </c>
      <c r="AU117" s="216" t="s">
        <v>82</v>
      </c>
      <c r="AY117" s="18" t="s">
        <v>144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152</v>
      </c>
      <c r="BM117" s="216" t="s">
        <v>203</v>
      </c>
    </row>
    <row r="118" s="14" customFormat="1">
      <c r="A118" s="14"/>
      <c r="B118" s="229"/>
      <c r="C118" s="230"/>
      <c r="D118" s="220" t="s">
        <v>154</v>
      </c>
      <c r="E118" s="231" t="s">
        <v>19</v>
      </c>
      <c r="F118" s="232" t="s">
        <v>204</v>
      </c>
      <c r="G118" s="230"/>
      <c r="H118" s="233">
        <v>830.59199999999998</v>
      </c>
      <c r="I118" s="234"/>
      <c r="J118" s="230"/>
      <c r="K118" s="230"/>
      <c r="L118" s="235"/>
      <c r="M118" s="236"/>
      <c r="N118" s="237"/>
      <c r="O118" s="237"/>
      <c r="P118" s="237"/>
      <c r="Q118" s="237"/>
      <c r="R118" s="237"/>
      <c r="S118" s="237"/>
      <c r="T118" s="238"/>
      <c r="U118" s="14"/>
      <c r="V118" s="14"/>
      <c r="W118" s="14"/>
      <c r="X118" s="14"/>
      <c r="Y118" s="14"/>
      <c r="Z118" s="14"/>
      <c r="AA118" s="14"/>
      <c r="AB118" s="14"/>
      <c r="AC118" s="14"/>
      <c r="AD118" s="14"/>
      <c r="AE118" s="14"/>
      <c r="AT118" s="239" t="s">
        <v>154</v>
      </c>
      <c r="AU118" s="239" t="s">
        <v>82</v>
      </c>
      <c r="AV118" s="14" t="s">
        <v>82</v>
      </c>
      <c r="AW118" s="14" t="s">
        <v>33</v>
      </c>
      <c r="AX118" s="14" t="s">
        <v>72</v>
      </c>
      <c r="AY118" s="239" t="s">
        <v>144</v>
      </c>
    </row>
    <row r="119" s="14" customFormat="1">
      <c r="A119" s="14"/>
      <c r="B119" s="229"/>
      <c r="C119" s="230"/>
      <c r="D119" s="220" t="s">
        <v>154</v>
      </c>
      <c r="E119" s="231" t="s">
        <v>19</v>
      </c>
      <c r="F119" s="232" t="s">
        <v>205</v>
      </c>
      <c r="G119" s="230"/>
      <c r="H119" s="233">
        <v>822.80499999999995</v>
      </c>
      <c r="I119" s="234"/>
      <c r="J119" s="230"/>
      <c r="K119" s="230"/>
      <c r="L119" s="235"/>
      <c r="M119" s="236"/>
      <c r="N119" s="237"/>
      <c r="O119" s="237"/>
      <c r="P119" s="237"/>
      <c r="Q119" s="237"/>
      <c r="R119" s="237"/>
      <c r="S119" s="237"/>
      <c r="T119" s="238"/>
      <c r="U119" s="14"/>
      <c r="V119" s="14"/>
      <c r="W119" s="14"/>
      <c r="X119" s="14"/>
      <c r="Y119" s="14"/>
      <c r="Z119" s="14"/>
      <c r="AA119" s="14"/>
      <c r="AB119" s="14"/>
      <c r="AC119" s="14"/>
      <c r="AD119" s="14"/>
      <c r="AE119" s="14"/>
      <c r="AT119" s="239" t="s">
        <v>154</v>
      </c>
      <c r="AU119" s="239" t="s">
        <v>82</v>
      </c>
      <c r="AV119" s="14" t="s">
        <v>82</v>
      </c>
      <c r="AW119" s="14" t="s">
        <v>33</v>
      </c>
      <c r="AX119" s="14" t="s">
        <v>72</v>
      </c>
      <c r="AY119" s="239" t="s">
        <v>144</v>
      </c>
    </row>
    <row r="120" s="14" customFormat="1">
      <c r="A120" s="14"/>
      <c r="B120" s="229"/>
      <c r="C120" s="230"/>
      <c r="D120" s="220" t="s">
        <v>154</v>
      </c>
      <c r="E120" s="231" t="s">
        <v>19</v>
      </c>
      <c r="F120" s="232" t="s">
        <v>206</v>
      </c>
      <c r="G120" s="230"/>
      <c r="H120" s="233">
        <v>10</v>
      </c>
      <c r="I120" s="234"/>
      <c r="J120" s="230"/>
      <c r="K120" s="230"/>
      <c r="L120" s="235"/>
      <c r="M120" s="236"/>
      <c r="N120" s="237"/>
      <c r="O120" s="237"/>
      <c r="P120" s="237"/>
      <c r="Q120" s="237"/>
      <c r="R120" s="237"/>
      <c r="S120" s="237"/>
      <c r="T120" s="238"/>
      <c r="U120" s="14"/>
      <c r="V120" s="14"/>
      <c r="W120" s="14"/>
      <c r="X120" s="14"/>
      <c r="Y120" s="14"/>
      <c r="Z120" s="14"/>
      <c r="AA120" s="14"/>
      <c r="AB120" s="14"/>
      <c r="AC120" s="14"/>
      <c r="AD120" s="14"/>
      <c r="AE120" s="14"/>
      <c r="AT120" s="239" t="s">
        <v>154</v>
      </c>
      <c r="AU120" s="239" t="s">
        <v>82</v>
      </c>
      <c r="AV120" s="14" t="s">
        <v>82</v>
      </c>
      <c r="AW120" s="14" t="s">
        <v>33</v>
      </c>
      <c r="AX120" s="14" t="s">
        <v>72</v>
      </c>
      <c r="AY120" s="239" t="s">
        <v>144</v>
      </c>
    </row>
    <row r="121" s="14" customFormat="1">
      <c r="A121" s="14"/>
      <c r="B121" s="229"/>
      <c r="C121" s="230"/>
      <c r="D121" s="220" t="s">
        <v>154</v>
      </c>
      <c r="E121" s="231" t="s">
        <v>19</v>
      </c>
      <c r="F121" s="232" t="s">
        <v>207</v>
      </c>
      <c r="G121" s="230"/>
      <c r="H121" s="233">
        <v>25.399999999999999</v>
      </c>
      <c r="I121" s="234"/>
      <c r="J121" s="230"/>
      <c r="K121" s="230"/>
      <c r="L121" s="235"/>
      <c r="M121" s="236"/>
      <c r="N121" s="237"/>
      <c r="O121" s="237"/>
      <c r="P121" s="237"/>
      <c r="Q121" s="237"/>
      <c r="R121" s="237"/>
      <c r="S121" s="237"/>
      <c r="T121" s="238"/>
      <c r="U121" s="14"/>
      <c r="V121" s="14"/>
      <c r="W121" s="14"/>
      <c r="X121" s="14"/>
      <c r="Y121" s="14"/>
      <c r="Z121" s="14"/>
      <c r="AA121" s="14"/>
      <c r="AB121" s="14"/>
      <c r="AC121" s="14"/>
      <c r="AD121" s="14"/>
      <c r="AE121" s="14"/>
      <c r="AT121" s="239" t="s">
        <v>154</v>
      </c>
      <c r="AU121" s="239" t="s">
        <v>82</v>
      </c>
      <c r="AV121" s="14" t="s">
        <v>82</v>
      </c>
      <c r="AW121" s="14" t="s">
        <v>33</v>
      </c>
      <c r="AX121" s="14" t="s">
        <v>72</v>
      </c>
      <c r="AY121" s="239" t="s">
        <v>144</v>
      </c>
    </row>
    <row r="122" s="15" customFormat="1">
      <c r="A122" s="15"/>
      <c r="B122" s="240"/>
      <c r="C122" s="241"/>
      <c r="D122" s="220" t="s">
        <v>154</v>
      </c>
      <c r="E122" s="242" t="s">
        <v>19</v>
      </c>
      <c r="F122" s="243" t="s">
        <v>162</v>
      </c>
      <c r="G122" s="241"/>
      <c r="H122" s="244">
        <v>1688.797</v>
      </c>
      <c r="I122" s="245"/>
      <c r="J122" s="241"/>
      <c r="K122" s="241"/>
      <c r="L122" s="246"/>
      <c r="M122" s="247"/>
      <c r="N122" s="248"/>
      <c r="O122" s="248"/>
      <c r="P122" s="248"/>
      <c r="Q122" s="248"/>
      <c r="R122" s="248"/>
      <c r="S122" s="248"/>
      <c r="T122" s="249"/>
      <c r="U122" s="15"/>
      <c r="V122" s="15"/>
      <c r="W122" s="15"/>
      <c r="X122" s="15"/>
      <c r="Y122" s="15"/>
      <c r="Z122" s="15"/>
      <c r="AA122" s="15"/>
      <c r="AB122" s="15"/>
      <c r="AC122" s="15"/>
      <c r="AD122" s="15"/>
      <c r="AE122" s="15"/>
      <c r="AT122" s="250" t="s">
        <v>154</v>
      </c>
      <c r="AU122" s="250" t="s">
        <v>82</v>
      </c>
      <c r="AV122" s="15" t="s">
        <v>152</v>
      </c>
      <c r="AW122" s="15" t="s">
        <v>33</v>
      </c>
      <c r="AX122" s="15" t="s">
        <v>80</v>
      </c>
      <c r="AY122" s="250" t="s">
        <v>144</v>
      </c>
    </row>
    <row r="123" s="2" customFormat="1" ht="21.75" customHeight="1">
      <c r="A123" s="39"/>
      <c r="B123" s="40"/>
      <c r="C123" s="251" t="s">
        <v>208</v>
      </c>
      <c r="D123" s="251" t="s">
        <v>182</v>
      </c>
      <c r="E123" s="252" t="s">
        <v>209</v>
      </c>
      <c r="F123" s="253" t="s">
        <v>210</v>
      </c>
      <c r="G123" s="254" t="s">
        <v>211</v>
      </c>
      <c r="H123" s="255">
        <v>3326.902</v>
      </c>
      <c r="I123" s="256"/>
      <c r="J123" s="257">
        <f>ROUND(I123*H123,2)</f>
        <v>0</v>
      </c>
      <c r="K123" s="253" t="s">
        <v>151</v>
      </c>
      <c r="L123" s="258"/>
      <c r="M123" s="259" t="s">
        <v>19</v>
      </c>
      <c r="N123" s="260" t="s">
        <v>43</v>
      </c>
      <c r="O123" s="85"/>
      <c r="P123" s="214">
        <f>O123*H123</f>
        <v>0</v>
      </c>
      <c r="Q123" s="214">
        <v>1</v>
      </c>
      <c r="R123" s="214">
        <f>Q123*H123</f>
        <v>3326.902</v>
      </c>
      <c r="S123" s="214">
        <v>0</v>
      </c>
      <c r="T123" s="215">
        <f>S123*H123</f>
        <v>0</v>
      </c>
      <c r="U123" s="39"/>
      <c r="V123" s="39"/>
      <c r="W123" s="39"/>
      <c r="X123" s="39"/>
      <c r="Y123" s="39"/>
      <c r="Z123" s="39"/>
      <c r="AA123" s="39"/>
      <c r="AB123" s="39"/>
      <c r="AC123" s="39"/>
      <c r="AD123" s="39"/>
      <c r="AE123" s="39"/>
      <c r="AR123" s="216" t="s">
        <v>185</v>
      </c>
      <c r="AT123" s="216" t="s">
        <v>182</v>
      </c>
      <c r="AU123" s="216" t="s">
        <v>82</v>
      </c>
      <c r="AY123" s="18" t="s">
        <v>144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152</v>
      </c>
      <c r="BM123" s="216" t="s">
        <v>212</v>
      </c>
    </row>
    <row r="124" s="14" customFormat="1">
      <c r="A124" s="14"/>
      <c r="B124" s="229"/>
      <c r="C124" s="230"/>
      <c r="D124" s="220" t="s">
        <v>154</v>
      </c>
      <c r="E124" s="231" t="s">
        <v>19</v>
      </c>
      <c r="F124" s="232" t="s">
        <v>213</v>
      </c>
      <c r="G124" s="230"/>
      <c r="H124" s="233">
        <v>44.841000000000001</v>
      </c>
      <c r="I124" s="234"/>
      <c r="J124" s="230"/>
      <c r="K124" s="230"/>
      <c r="L124" s="235"/>
      <c r="M124" s="236"/>
      <c r="N124" s="237"/>
      <c r="O124" s="237"/>
      <c r="P124" s="237"/>
      <c r="Q124" s="237"/>
      <c r="R124" s="237"/>
      <c r="S124" s="237"/>
      <c r="T124" s="238"/>
      <c r="U124" s="14"/>
      <c r="V124" s="14"/>
      <c r="W124" s="14"/>
      <c r="X124" s="14"/>
      <c r="Y124" s="14"/>
      <c r="Z124" s="14"/>
      <c r="AA124" s="14"/>
      <c r="AB124" s="14"/>
      <c r="AC124" s="14"/>
      <c r="AD124" s="14"/>
      <c r="AE124" s="14"/>
      <c r="AT124" s="239" t="s">
        <v>154</v>
      </c>
      <c r="AU124" s="239" t="s">
        <v>82</v>
      </c>
      <c r="AV124" s="14" t="s">
        <v>82</v>
      </c>
      <c r="AW124" s="14" t="s">
        <v>33</v>
      </c>
      <c r="AX124" s="14" t="s">
        <v>72</v>
      </c>
      <c r="AY124" s="239" t="s">
        <v>144</v>
      </c>
    </row>
    <row r="125" s="14" customFormat="1">
      <c r="A125" s="14"/>
      <c r="B125" s="229"/>
      <c r="C125" s="230"/>
      <c r="D125" s="220" t="s">
        <v>154</v>
      </c>
      <c r="E125" s="231" t="s">
        <v>19</v>
      </c>
      <c r="F125" s="232" t="s">
        <v>214</v>
      </c>
      <c r="G125" s="230"/>
      <c r="H125" s="233">
        <v>14.946999999999999</v>
      </c>
      <c r="I125" s="234"/>
      <c r="J125" s="230"/>
      <c r="K125" s="230"/>
      <c r="L125" s="235"/>
      <c r="M125" s="236"/>
      <c r="N125" s="237"/>
      <c r="O125" s="237"/>
      <c r="P125" s="237"/>
      <c r="Q125" s="237"/>
      <c r="R125" s="237"/>
      <c r="S125" s="237"/>
      <c r="T125" s="238"/>
      <c r="U125" s="14"/>
      <c r="V125" s="14"/>
      <c r="W125" s="14"/>
      <c r="X125" s="14"/>
      <c r="Y125" s="14"/>
      <c r="Z125" s="14"/>
      <c r="AA125" s="14"/>
      <c r="AB125" s="14"/>
      <c r="AC125" s="14"/>
      <c r="AD125" s="14"/>
      <c r="AE125" s="14"/>
      <c r="AT125" s="239" t="s">
        <v>154</v>
      </c>
      <c r="AU125" s="239" t="s">
        <v>82</v>
      </c>
      <c r="AV125" s="14" t="s">
        <v>82</v>
      </c>
      <c r="AW125" s="14" t="s">
        <v>33</v>
      </c>
      <c r="AX125" s="14" t="s">
        <v>72</v>
      </c>
      <c r="AY125" s="239" t="s">
        <v>144</v>
      </c>
    </row>
    <row r="126" s="14" customFormat="1">
      <c r="A126" s="14"/>
      <c r="B126" s="229"/>
      <c r="C126" s="230"/>
      <c r="D126" s="220" t="s">
        <v>154</v>
      </c>
      <c r="E126" s="231" t="s">
        <v>19</v>
      </c>
      <c r="F126" s="232" t="s">
        <v>215</v>
      </c>
      <c r="G126" s="230"/>
      <c r="H126" s="233">
        <v>448.40600000000001</v>
      </c>
      <c r="I126" s="234"/>
      <c r="J126" s="230"/>
      <c r="K126" s="230"/>
      <c r="L126" s="235"/>
      <c r="M126" s="236"/>
      <c r="N126" s="237"/>
      <c r="O126" s="237"/>
      <c r="P126" s="237"/>
      <c r="Q126" s="237"/>
      <c r="R126" s="237"/>
      <c r="S126" s="237"/>
      <c r="T126" s="238"/>
      <c r="U126" s="14"/>
      <c r="V126" s="14"/>
      <c r="W126" s="14"/>
      <c r="X126" s="14"/>
      <c r="Y126" s="14"/>
      <c r="Z126" s="14"/>
      <c r="AA126" s="14"/>
      <c r="AB126" s="14"/>
      <c r="AC126" s="14"/>
      <c r="AD126" s="14"/>
      <c r="AE126" s="14"/>
      <c r="AT126" s="239" t="s">
        <v>154</v>
      </c>
      <c r="AU126" s="239" t="s">
        <v>82</v>
      </c>
      <c r="AV126" s="14" t="s">
        <v>82</v>
      </c>
      <c r="AW126" s="14" t="s">
        <v>33</v>
      </c>
      <c r="AX126" s="14" t="s">
        <v>72</v>
      </c>
      <c r="AY126" s="239" t="s">
        <v>144</v>
      </c>
    </row>
    <row r="127" s="14" customFormat="1">
      <c r="A127" s="14"/>
      <c r="B127" s="229"/>
      <c r="C127" s="230"/>
      <c r="D127" s="220" t="s">
        <v>154</v>
      </c>
      <c r="E127" s="231" t="s">
        <v>19</v>
      </c>
      <c r="F127" s="232" t="s">
        <v>216</v>
      </c>
      <c r="G127" s="230"/>
      <c r="H127" s="233">
        <v>1271.364</v>
      </c>
      <c r="I127" s="234"/>
      <c r="J127" s="230"/>
      <c r="K127" s="230"/>
      <c r="L127" s="235"/>
      <c r="M127" s="236"/>
      <c r="N127" s="237"/>
      <c r="O127" s="237"/>
      <c r="P127" s="237"/>
      <c r="Q127" s="237"/>
      <c r="R127" s="237"/>
      <c r="S127" s="237"/>
      <c r="T127" s="238"/>
      <c r="U127" s="14"/>
      <c r="V127" s="14"/>
      <c r="W127" s="14"/>
      <c r="X127" s="14"/>
      <c r="Y127" s="14"/>
      <c r="Z127" s="14"/>
      <c r="AA127" s="14"/>
      <c r="AB127" s="14"/>
      <c r="AC127" s="14"/>
      <c r="AD127" s="14"/>
      <c r="AE127" s="14"/>
      <c r="AT127" s="239" t="s">
        <v>154</v>
      </c>
      <c r="AU127" s="239" t="s">
        <v>82</v>
      </c>
      <c r="AV127" s="14" t="s">
        <v>82</v>
      </c>
      <c r="AW127" s="14" t="s">
        <v>33</v>
      </c>
      <c r="AX127" s="14" t="s">
        <v>72</v>
      </c>
      <c r="AY127" s="239" t="s">
        <v>144</v>
      </c>
    </row>
    <row r="128" s="14" customFormat="1">
      <c r="A128" s="14"/>
      <c r="B128" s="229"/>
      <c r="C128" s="230"/>
      <c r="D128" s="220" t="s">
        <v>154</v>
      </c>
      <c r="E128" s="231" t="s">
        <v>19</v>
      </c>
      <c r="F128" s="232" t="s">
        <v>217</v>
      </c>
      <c r="G128" s="230"/>
      <c r="H128" s="233">
        <v>1483.518</v>
      </c>
      <c r="I128" s="234"/>
      <c r="J128" s="230"/>
      <c r="K128" s="230"/>
      <c r="L128" s="235"/>
      <c r="M128" s="236"/>
      <c r="N128" s="237"/>
      <c r="O128" s="237"/>
      <c r="P128" s="237"/>
      <c r="Q128" s="237"/>
      <c r="R128" s="237"/>
      <c r="S128" s="237"/>
      <c r="T128" s="238"/>
      <c r="U128" s="14"/>
      <c r="V128" s="14"/>
      <c r="W128" s="14"/>
      <c r="X128" s="14"/>
      <c r="Y128" s="14"/>
      <c r="Z128" s="14"/>
      <c r="AA128" s="14"/>
      <c r="AB128" s="14"/>
      <c r="AC128" s="14"/>
      <c r="AD128" s="14"/>
      <c r="AE128" s="14"/>
      <c r="AT128" s="239" t="s">
        <v>154</v>
      </c>
      <c r="AU128" s="239" t="s">
        <v>82</v>
      </c>
      <c r="AV128" s="14" t="s">
        <v>82</v>
      </c>
      <c r="AW128" s="14" t="s">
        <v>33</v>
      </c>
      <c r="AX128" s="14" t="s">
        <v>72</v>
      </c>
      <c r="AY128" s="239" t="s">
        <v>144</v>
      </c>
    </row>
    <row r="129" s="14" customFormat="1">
      <c r="A129" s="14"/>
      <c r="B129" s="229"/>
      <c r="C129" s="230"/>
      <c r="D129" s="220" t="s">
        <v>154</v>
      </c>
      <c r="E129" s="231" t="s">
        <v>19</v>
      </c>
      <c r="F129" s="232" t="s">
        <v>218</v>
      </c>
      <c r="G129" s="230"/>
      <c r="H129" s="233">
        <v>18.030000000000001</v>
      </c>
      <c r="I129" s="234"/>
      <c r="J129" s="230"/>
      <c r="K129" s="230"/>
      <c r="L129" s="235"/>
      <c r="M129" s="236"/>
      <c r="N129" s="237"/>
      <c r="O129" s="237"/>
      <c r="P129" s="237"/>
      <c r="Q129" s="237"/>
      <c r="R129" s="237"/>
      <c r="S129" s="237"/>
      <c r="T129" s="238"/>
      <c r="U129" s="14"/>
      <c r="V129" s="14"/>
      <c r="W129" s="14"/>
      <c r="X129" s="14"/>
      <c r="Y129" s="14"/>
      <c r="Z129" s="14"/>
      <c r="AA129" s="14"/>
      <c r="AB129" s="14"/>
      <c r="AC129" s="14"/>
      <c r="AD129" s="14"/>
      <c r="AE129" s="14"/>
      <c r="AT129" s="239" t="s">
        <v>154</v>
      </c>
      <c r="AU129" s="239" t="s">
        <v>82</v>
      </c>
      <c r="AV129" s="14" t="s">
        <v>82</v>
      </c>
      <c r="AW129" s="14" t="s">
        <v>33</v>
      </c>
      <c r="AX129" s="14" t="s">
        <v>72</v>
      </c>
      <c r="AY129" s="239" t="s">
        <v>144</v>
      </c>
    </row>
    <row r="130" s="14" customFormat="1">
      <c r="A130" s="14"/>
      <c r="B130" s="229"/>
      <c r="C130" s="230"/>
      <c r="D130" s="220" t="s">
        <v>154</v>
      </c>
      <c r="E130" s="231" t="s">
        <v>19</v>
      </c>
      <c r="F130" s="232" t="s">
        <v>219</v>
      </c>
      <c r="G130" s="230"/>
      <c r="H130" s="233">
        <v>45.795999999999999</v>
      </c>
      <c r="I130" s="234"/>
      <c r="J130" s="230"/>
      <c r="K130" s="230"/>
      <c r="L130" s="235"/>
      <c r="M130" s="236"/>
      <c r="N130" s="237"/>
      <c r="O130" s="237"/>
      <c r="P130" s="237"/>
      <c r="Q130" s="237"/>
      <c r="R130" s="237"/>
      <c r="S130" s="237"/>
      <c r="T130" s="238"/>
      <c r="U130" s="14"/>
      <c r="V130" s="14"/>
      <c r="W130" s="14"/>
      <c r="X130" s="14"/>
      <c r="Y130" s="14"/>
      <c r="Z130" s="14"/>
      <c r="AA130" s="14"/>
      <c r="AB130" s="14"/>
      <c r="AC130" s="14"/>
      <c r="AD130" s="14"/>
      <c r="AE130" s="14"/>
      <c r="AT130" s="239" t="s">
        <v>154</v>
      </c>
      <c r="AU130" s="239" t="s">
        <v>82</v>
      </c>
      <c r="AV130" s="14" t="s">
        <v>82</v>
      </c>
      <c r="AW130" s="14" t="s">
        <v>33</v>
      </c>
      <c r="AX130" s="14" t="s">
        <v>72</v>
      </c>
      <c r="AY130" s="239" t="s">
        <v>144</v>
      </c>
    </row>
    <row r="131" s="15" customFormat="1">
      <c r="A131" s="15"/>
      <c r="B131" s="240"/>
      <c r="C131" s="241"/>
      <c r="D131" s="220" t="s">
        <v>154</v>
      </c>
      <c r="E131" s="242" t="s">
        <v>19</v>
      </c>
      <c r="F131" s="243" t="s">
        <v>162</v>
      </c>
      <c r="G131" s="241"/>
      <c r="H131" s="244">
        <v>3326.902</v>
      </c>
      <c r="I131" s="245"/>
      <c r="J131" s="241"/>
      <c r="K131" s="241"/>
      <c r="L131" s="246"/>
      <c r="M131" s="247"/>
      <c r="N131" s="248"/>
      <c r="O131" s="248"/>
      <c r="P131" s="248"/>
      <c r="Q131" s="248"/>
      <c r="R131" s="248"/>
      <c r="S131" s="248"/>
      <c r="T131" s="249"/>
      <c r="U131" s="15"/>
      <c r="V131" s="15"/>
      <c r="W131" s="15"/>
      <c r="X131" s="15"/>
      <c r="Y131" s="15"/>
      <c r="Z131" s="15"/>
      <c r="AA131" s="15"/>
      <c r="AB131" s="15"/>
      <c r="AC131" s="15"/>
      <c r="AD131" s="15"/>
      <c r="AE131" s="15"/>
      <c r="AT131" s="250" t="s">
        <v>154</v>
      </c>
      <c r="AU131" s="250" t="s">
        <v>82</v>
      </c>
      <c r="AV131" s="15" t="s">
        <v>152</v>
      </c>
      <c r="AW131" s="15" t="s">
        <v>33</v>
      </c>
      <c r="AX131" s="15" t="s">
        <v>80</v>
      </c>
      <c r="AY131" s="250" t="s">
        <v>144</v>
      </c>
    </row>
    <row r="132" s="2" customFormat="1" ht="16.5" customHeight="1">
      <c r="A132" s="39"/>
      <c r="B132" s="40"/>
      <c r="C132" s="205" t="s">
        <v>220</v>
      </c>
      <c r="D132" s="205" t="s">
        <v>147</v>
      </c>
      <c r="E132" s="206" t="s">
        <v>221</v>
      </c>
      <c r="F132" s="207" t="s">
        <v>222</v>
      </c>
      <c r="G132" s="208" t="s">
        <v>173</v>
      </c>
      <c r="H132" s="209">
        <v>150</v>
      </c>
      <c r="I132" s="210"/>
      <c r="J132" s="211">
        <f>ROUND(I132*H132,2)</f>
        <v>0</v>
      </c>
      <c r="K132" s="207" t="s">
        <v>223</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152</v>
      </c>
      <c r="AT132" s="216" t="s">
        <v>147</v>
      </c>
      <c r="AU132" s="216" t="s">
        <v>82</v>
      </c>
      <c r="AY132" s="18" t="s">
        <v>144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152</v>
      </c>
      <c r="BM132" s="216" t="s">
        <v>224</v>
      </c>
    </row>
    <row r="133" s="2" customFormat="1">
      <c r="A133" s="39"/>
      <c r="B133" s="40"/>
      <c r="C133" s="41"/>
      <c r="D133" s="261" t="s">
        <v>225</v>
      </c>
      <c r="E133" s="41"/>
      <c r="F133" s="262" t="s">
        <v>226</v>
      </c>
      <c r="G133" s="41"/>
      <c r="H133" s="41"/>
      <c r="I133" s="263"/>
      <c r="J133" s="41"/>
      <c r="K133" s="41"/>
      <c r="L133" s="45"/>
      <c r="M133" s="264"/>
      <c r="N133" s="265"/>
      <c r="O133" s="85"/>
      <c r="P133" s="85"/>
      <c r="Q133" s="85"/>
      <c r="R133" s="85"/>
      <c r="S133" s="85"/>
      <c r="T133" s="86"/>
      <c r="U133" s="39"/>
      <c r="V133" s="39"/>
      <c r="W133" s="39"/>
      <c r="X133" s="39"/>
      <c r="Y133" s="39"/>
      <c r="Z133" s="39"/>
      <c r="AA133" s="39"/>
      <c r="AB133" s="39"/>
      <c r="AC133" s="39"/>
      <c r="AD133" s="39"/>
      <c r="AE133" s="39"/>
      <c r="AT133" s="18" t="s">
        <v>225</v>
      </c>
      <c r="AU133" s="18" t="s">
        <v>82</v>
      </c>
    </row>
    <row r="134" s="14" customFormat="1">
      <c r="A134" s="14"/>
      <c r="B134" s="229"/>
      <c r="C134" s="230"/>
      <c r="D134" s="220" t="s">
        <v>154</v>
      </c>
      <c r="E134" s="231" t="s">
        <v>19</v>
      </c>
      <c r="F134" s="232" t="s">
        <v>227</v>
      </c>
      <c r="G134" s="230"/>
      <c r="H134" s="233">
        <v>56</v>
      </c>
      <c r="I134" s="234"/>
      <c r="J134" s="230"/>
      <c r="K134" s="230"/>
      <c r="L134" s="235"/>
      <c r="M134" s="236"/>
      <c r="N134" s="237"/>
      <c r="O134" s="237"/>
      <c r="P134" s="237"/>
      <c r="Q134" s="237"/>
      <c r="R134" s="237"/>
      <c r="S134" s="237"/>
      <c r="T134" s="238"/>
      <c r="U134" s="14"/>
      <c r="V134" s="14"/>
      <c r="W134" s="14"/>
      <c r="X134" s="14"/>
      <c r="Y134" s="14"/>
      <c r="Z134" s="14"/>
      <c r="AA134" s="14"/>
      <c r="AB134" s="14"/>
      <c r="AC134" s="14"/>
      <c r="AD134" s="14"/>
      <c r="AE134" s="14"/>
      <c r="AT134" s="239" t="s">
        <v>154</v>
      </c>
      <c r="AU134" s="239" t="s">
        <v>82</v>
      </c>
      <c r="AV134" s="14" t="s">
        <v>82</v>
      </c>
      <c r="AW134" s="14" t="s">
        <v>33</v>
      </c>
      <c r="AX134" s="14" t="s">
        <v>72</v>
      </c>
      <c r="AY134" s="239" t="s">
        <v>144</v>
      </c>
    </row>
    <row r="135" s="14" customFormat="1">
      <c r="A135" s="14"/>
      <c r="B135" s="229"/>
      <c r="C135" s="230"/>
      <c r="D135" s="220" t="s">
        <v>154</v>
      </c>
      <c r="E135" s="231" t="s">
        <v>19</v>
      </c>
      <c r="F135" s="232" t="s">
        <v>228</v>
      </c>
      <c r="G135" s="230"/>
      <c r="H135" s="233">
        <v>16</v>
      </c>
      <c r="I135" s="234"/>
      <c r="J135" s="230"/>
      <c r="K135" s="230"/>
      <c r="L135" s="235"/>
      <c r="M135" s="236"/>
      <c r="N135" s="237"/>
      <c r="O135" s="237"/>
      <c r="P135" s="237"/>
      <c r="Q135" s="237"/>
      <c r="R135" s="237"/>
      <c r="S135" s="237"/>
      <c r="T135" s="238"/>
      <c r="U135" s="14"/>
      <c r="V135" s="14"/>
      <c r="W135" s="14"/>
      <c r="X135" s="14"/>
      <c r="Y135" s="14"/>
      <c r="Z135" s="14"/>
      <c r="AA135" s="14"/>
      <c r="AB135" s="14"/>
      <c r="AC135" s="14"/>
      <c r="AD135" s="14"/>
      <c r="AE135" s="14"/>
      <c r="AT135" s="239" t="s">
        <v>154</v>
      </c>
      <c r="AU135" s="239" t="s">
        <v>82</v>
      </c>
      <c r="AV135" s="14" t="s">
        <v>82</v>
      </c>
      <c r="AW135" s="14" t="s">
        <v>33</v>
      </c>
      <c r="AX135" s="14" t="s">
        <v>72</v>
      </c>
      <c r="AY135" s="239" t="s">
        <v>144</v>
      </c>
    </row>
    <row r="136" s="14" customFormat="1">
      <c r="A136" s="14"/>
      <c r="B136" s="229"/>
      <c r="C136" s="230"/>
      <c r="D136" s="220" t="s">
        <v>154</v>
      </c>
      <c r="E136" s="231" t="s">
        <v>19</v>
      </c>
      <c r="F136" s="232" t="s">
        <v>229</v>
      </c>
      <c r="G136" s="230"/>
      <c r="H136" s="233">
        <v>78</v>
      </c>
      <c r="I136" s="234"/>
      <c r="J136" s="230"/>
      <c r="K136" s="230"/>
      <c r="L136" s="235"/>
      <c r="M136" s="236"/>
      <c r="N136" s="237"/>
      <c r="O136" s="237"/>
      <c r="P136" s="237"/>
      <c r="Q136" s="237"/>
      <c r="R136" s="237"/>
      <c r="S136" s="237"/>
      <c r="T136" s="238"/>
      <c r="U136" s="14"/>
      <c r="V136" s="14"/>
      <c r="W136" s="14"/>
      <c r="X136" s="14"/>
      <c r="Y136" s="14"/>
      <c r="Z136" s="14"/>
      <c r="AA136" s="14"/>
      <c r="AB136" s="14"/>
      <c r="AC136" s="14"/>
      <c r="AD136" s="14"/>
      <c r="AE136" s="14"/>
      <c r="AT136" s="239" t="s">
        <v>154</v>
      </c>
      <c r="AU136" s="239" t="s">
        <v>82</v>
      </c>
      <c r="AV136" s="14" t="s">
        <v>82</v>
      </c>
      <c r="AW136" s="14" t="s">
        <v>33</v>
      </c>
      <c r="AX136" s="14" t="s">
        <v>72</v>
      </c>
      <c r="AY136" s="239" t="s">
        <v>144</v>
      </c>
    </row>
    <row r="137" s="15" customFormat="1">
      <c r="A137" s="15"/>
      <c r="B137" s="240"/>
      <c r="C137" s="241"/>
      <c r="D137" s="220" t="s">
        <v>154</v>
      </c>
      <c r="E137" s="242" t="s">
        <v>19</v>
      </c>
      <c r="F137" s="243" t="s">
        <v>162</v>
      </c>
      <c r="G137" s="241"/>
      <c r="H137" s="244">
        <v>150</v>
      </c>
      <c r="I137" s="245"/>
      <c r="J137" s="241"/>
      <c r="K137" s="241"/>
      <c r="L137" s="246"/>
      <c r="M137" s="247"/>
      <c r="N137" s="248"/>
      <c r="O137" s="248"/>
      <c r="P137" s="248"/>
      <c r="Q137" s="248"/>
      <c r="R137" s="248"/>
      <c r="S137" s="248"/>
      <c r="T137" s="249"/>
      <c r="U137" s="15"/>
      <c r="V137" s="15"/>
      <c r="W137" s="15"/>
      <c r="X137" s="15"/>
      <c r="Y137" s="15"/>
      <c r="Z137" s="15"/>
      <c r="AA137" s="15"/>
      <c r="AB137" s="15"/>
      <c r="AC137" s="15"/>
      <c r="AD137" s="15"/>
      <c r="AE137" s="15"/>
      <c r="AT137" s="250" t="s">
        <v>154</v>
      </c>
      <c r="AU137" s="250" t="s">
        <v>82</v>
      </c>
      <c r="AV137" s="15" t="s">
        <v>152</v>
      </c>
      <c r="AW137" s="15" t="s">
        <v>33</v>
      </c>
      <c r="AX137" s="15" t="s">
        <v>80</v>
      </c>
      <c r="AY137" s="250" t="s">
        <v>144</v>
      </c>
    </row>
    <row r="138" s="2" customFormat="1" ht="90" customHeight="1">
      <c r="A138" s="39"/>
      <c r="B138" s="40"/>
      <c r="C138" s="205" t="s">
        <v>230</v>
      </c>
      <c r="D138" s="205" t="s">
        <v>147</v>
      </c>
      <c r="E138" s="206" t="s">
        <v>231</v>
      </c>
      <c r="F138" s="207" t="s">
        <v>232</v>
      </c>
      <c r="G138" s="208" t="s">
        <v>233</v>
      </c>
      <c r="H138" s="209">
        <v>150</v>
      </c>
      <c r="I138" s="210"/>
      <c r="J138" s="211">
        <f>ROUND(I138*H138,2)</f>
        <v>0</v>
      </c>
      <c r="K138" s="207" t="s">
        <v>151</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152</v>
      </c>
      <c r="AT138" s="216" t="s">
        <v>147</v>
      </c>
      <c r="AU138" s="216" t="s">
        <v>82</v>
      </c>
      <c r="AY138" s="18" t="s">
        <v>144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152</v>
      </c>
      <c r="BM138" s="216" t="s">
        <v>234</v>
      </c>
    </row>
    <row r="139" s="14" customFormat="1">
      <c r="A139" s="14"/>
      <c r="B139" s="229"/>
      <c r="C139" s="230"/>
      <c r="D139" s="220" t="s">
        <v>154</v>
      </c>
      <c r="E139" s="231" t="s">
        <v>19</v>
      </c>
      <c r="F139" s="232" t="s">
        <v>235</v>
      </c>
      <c r="G139" s="230"/>
      <c r="H139" s="233">
        <v>32</v>
      </c>
      <c r="I139" s="234"/>
      <c r="J139" s="230"/>
      <c r="K139" s="230"/>
      <c r="L139" s="235"/>
      <c r="M139" s="236"/>
      <c r="N139" s="237"/>
      <c r="O139" s="237"/>
      <c r="P139" s="237"/>
      <c r="Q139" s="237"/>
      <c r="R139" s="237"/>
      <c r="S139" s="237"/>
      <c r="T139" s="238"/>
      <c r="U139" s="14"/>
      <c r="V139" s="14"/>
      <c r="W139" s="14"/>
      <c r="X139" s="14"/>
      <c r="Y139" s="14"/>
      <c r="Z139" s="14"/>
      <c r="AA139" s="14"/>
      <c r="AB139" s="14"/>
      <c r="AC139" s="14"/>
      <c r="AD139" s="14"/>
      <c r="AE139" s="14"/>
      <c r="AT139" s="239" t="s">
        <v>154</v>
      </c>
      <c r="AU139" s="239" t="s">
        <v>82</v>
      </c>
      <c r="AV139" s="14" t="s">
        <v>82</v>
      </c>
      <c r="AW139" s="14" t="s">
        <v>33</v>
      </c>
      <c r="AX139" s="14" t="s">
        <v>72</v>
      </c>
      <c r="AY139" s="239" t="s">
        <v>144</v>
      </c>
    </row>
    <row r="140" s="14" customFormat="1">
      <c r="A140" s="14"/>
      <c r="B140" s="229"/>
      <c r="C140" s="230"/>
      <c r="D140" s="220" t="s">
        <v>154</v>
      </c>
      <c r="E140" s="231" t="s">
        <v>19</v>
      </c>
      <c r="F140" s="232" t="s">
        <v>236</v>
      </c>
      <c r="G140" s="230"/>
      <c r="H140" s="233">
        <v>118</v>
      </c>
      <c r="I140" s="234"/>
      <c r="J140" s="230"/>
      <c r="K140" s="230"/>
      <c r="L140" s="235"/>
      <c r="M140" s="236"/>
      <c r="N140" s="237"/>
      <c r="O140" s="237"/>
      <c r="P140" s="237"/>
      <c r="Q140" s="237"/>
      <c r="R140" s="237"/>
      <c r="S140" s="237"/>
      <c r="T140" s="238"/>
      <c r="U140" s="14"/>
      <c r="V140" s="14"/>
      <c r="W140" s="14"/>
      <c r="X140" s="14"/>
      <c r="Y140" s="14"/>
      <c r="Z140" s="14"/>
      <c r="AA140" s="14"/>
      <c r="AB140" s="14"/>
      <c r="AC140" s="14"/>
      <c r="AD140" s="14"/>
      <c r="AE140" s="14"/>
      <c r="AT140" s="239" t="s">
        <v>154</v>
      </c>
      <c r="AU140" s="239" t="s">
        <v>82</v>
      </c>
      <c r="AV140" s="14" t="s">
        <v>82</v>
      </c>
      <c r="AW140" s="14" t="s">
        <v>33</v>
      </c>
      <c r="AX140" s="14" t="s">
        <v>72</v>
      </c>
      <c r="AY140" s="239" t="s">
        <v>144</v>
      </c>
    </row>
    <row r="141" s="15" customFormat="1">
      <c r="A141" s="15"/>
      <c r="B141" s="240"/>
      <c r="C141" s="241"/>
      <c r="D141" s="220" t="s">
        <v>154</v>
      </c>
      <c r="E141" s="242" t="s">
        <v>19</v>
      </c>
      <c r="F141" s="243" t="s">
        <v>162</v>
      </c>
      <c r="G141" s="241"/>
      <c r="H141" s="244">
        <v>150</v>
      </c>
      <c r="I141" s="245"/>
      <c r="J141" s="241"/>
      <c r="K141" s="241"/>
      <c r="L141" s="246"/>
      <c r="M141" s="247"/>
      <c r="N141" s="248"/>
      <c r="O141" s="248"/>
      <c r="P141" s="248"/>
      <c r="Q141" s="248"/>
      <c r="R141" s="248"/>
      <c r="S141" s="248"/>
      <c r="T141" s="249"/>
      <c r="U141" s="15"/>
      <c r="V141" s="15"/>
      <c r="W141" s="15"/>
      <c r="X141" s="15"/>
      <c r="Y141" s="15"/>
      <c r="Z141" s="15"/>
      <c r="AA141" s="15"/>
      <c r="AB141" s="15"/>
      <c r="AC141" s="15"/>
      <c r="AD141" s="15"/>
      <c r="AE141" s="15"/>
      <c r="AT141" s="250" t="s">
        <v>154</v>
      </c>
      <c r="AU141" s="250" t="s">
        <v>82</v>
      </c>
      <c r="AV141" s="15" t="s">
        <v>152</v>
      </c>
      <c r="AW141" s="15" t="s">
        <v>33</v>
      </c>
      <c r="AX141" s="15" t="s">
        <v>80</v>
      </c>
      <c r="AY141" s="250" t="s">
        <v>144</v>
      </c>
    </row>
    <row r="142" s="2" customFormat="1" ht="114.9" customHeight="1">
      <c r="A142" s="39"/>
      <c r="B142" s="40"/>
      <c r="C142" s="205" t="s">
        <v>237</v>
      </c>
      <c r="D142" s="205" t="s">
        <v>147</v>
      </c>
      <c r="E142" s="206" t="s">
        <v>238</v>
      </c>
      <c r="F142" s="207" t="s">
        <v>239</v>
      </c>
      <c r="G142" s="208" t="s">
        <v>240</v>
      </c>
      <c r="H142" s="209">
        <v>3852</v>
      </c>
      <c r="I142" s="210"/>
      <c r="J142" s="211">
        <f>ROUND(I142*H142,2)</f>
        <v>0</v>
      </c>
      <c r="K142" s="207" t="s">
        <v>151</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152</v>
      </c>
      <c r="AT142" s="216" t="s">
        <v>147</v>
      </c>
      <c r="AU142" s="216" t="s">
        <v>82</v>
      </c>
      <c r="AY142" s="18" t="s">
        <v>144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152</v>
      </c>
      <c r="BM142" s="216" t="s">
        <v>241</v>
      </c>
    </row>
    <row r="143" s="14" customFormat="1">
      <c r="A143" s="14"/>
      <c r="B143" s="229"/>
      <c r="C143" s="230"/>
      <c r="D143" s="220" t="s">
        <v>154</v>
      </c>
      <c r="E143" s="231" t="s">
        <v>19</v>
      </c>
      <c r="F143" s="232" t="s">
        <v>242</v>
      </c>
      <c r="G143" s="230"/>
      <c r="H143" s="233">
        <v>1950</v>
      </c>
      <c r="I143" s="234"/>
      <c r="J143" s="230"/>
      <c r="K143" s="230"/>
      <c r="L143" s="235"/>
      <c r="M143" s="236"/>
      <c r="N143" s="237"/>
      <c r="O143" s="237"/>
      <c r="P143" s="237"/>
      <c r="Q143" s="237"/>
      <c r="R143" s="237"/>
      <c r="S143" s="237"/>
      <c r="T143" s="238"/>
      <c r="U143" s="14"/>
      <c r="V143" s="14"/>
      <c r="W143" s="14"/>
      <c r="X143" s="14"/>
      <c r="Y143" s="14"/>
      <c r="Z143" s="14"/>
      <c r="AA143" s="14"/>
      <c r="AB143" s="14"/>
      <c r="AC143" s="14"/>
      <c r="AD143" s="14"/>
      <c r="AE143" s="14"/>
      <c r="AT143" s="239" t="s">
        <v>154</v>
      </c>
      <c r="AU143" s="239" t="s">
        <v>82</v>
      </c>
      <c r="AV143" s="14" t="s">
        <v>82</v>
      </c>
      <c r="AW143" s="14" t="s">
        <v>33</v>
      </c>
      <c r="AX143" s="14" t="s">
        <v>72</v>
      </c>
      <c r="AY143" s="239" t="s">
        <v>144</v>
      </c>
    </row>
    <row r="144" s="14" customFormat="1">
      <c r="A144" s="14"/>
      <c r="B144" s="229"/>
      <c r="C144" s="230"/>
      <c r="D144" s="220" t="s">
        <v>154</v>
      </c>
      <c r="E144" s="231" t="s">
        <v>19</v>
      </c>
      <c r="F144" s="232" t="s">
        <v>243</v>
      </c>
      <c r="G144" s="230"/>
      <c r="H144" s="233">
        <v>1902</v>
      </c>
      <c r="I144" s="234"/>
      <c r="J144" s="230"/>
      <c r="K144" s="230"/>
      <c r="L144" s="235"/>
      <c r="M144" s="236"/>
      <c r="N144" s="237"/>
      <c r="O144" s="237"/>
      <c r="P144" s="237"/>
      <c r="Q144" s="237"/>
      <c r="R144" s="237"/>
      <c r="S144" s="237"/>
      <c r="T144" s="238"/>
      <c r="U144" s="14"/>
      <c r="V144" s="14"/>
      <c r="W144" s="14"/>
      <c r="X144" s="14"/>
      <c r="Y144" s="14"/>
      <c r="Z144" s="14"/>
      <c r="AA144" s="14"/>
      <c r="AB144" s="14"/>
      <c r="AC144" s="14"/>
      <c r="AD144" s="14"/>
      <c r="AE144" s="14"/>
      <c r="AT144" s="239" t="s">
        <v>154</v>
      </c>
      <c r="AU144" s="239" t="s">
        <v>82</v>
      </c>
      <c r="AV144" s="14" t="s">
        <v>82</v>
      </c>
      <c r="AW144" s="14" t="s">
        <v>33</v>
      </c>
      <c r="AX144" s="14" t="s">
        <v>72</v>
      </c>
      <c r="AY144" s="239" t="s">
        <v>144</v>
      </c>
    </row>
    <row r="145" s="15" customFormat="1">
      <c r="A145" s="15"/>
      <c r="B145" s="240"/>
      <c r="C145" s="241"/>
      <c r="D145" s="220" t="s">
        <v>154</v>
      </c>
      <c r="E145" s="242" t="s">
        <v>19</v>
      </c>
      <c r="F145" s="243" t="s">
        <v>162</v>
      </c>
      <c r="G145" s="241"/>
      <c r="H145" s="244">
        <v>3852</v>
      </c>
      <c r="I145" s="245"/>
      <c r="J145" s="241"/>
      <c r="K145" s="241"/>
      <c r="L145" s="246"/>
      <c r="M145" s="247"/>
      <c r="N145" s="248"/>
      <c r="O145" s="248"/>
      <c r="P145" s="248"/>
      <c r="Q145" s="248"/>
      <c r="R145" s="248"/>
      <c r="S145" s="248"/>
      <c r="T145" s="249"/>
      <c r="U145" s="15"/>
      <c r="V145" s="15"/>
      <c r="W145" s="15"/>
      <c r="X145" s="15"/>
      <c r="Y145" s="15"/>
      <c r="Z145" s="15"/>
      <c r="AA145" s="15"/>
      <c r="AB145" s="15"/>
      <c r="AC145" s="15"/>
      <c r="AD145" s="15"/>
      <c r="AE145" s="15"/>
      <c r="AT145" s="250" t="s">
        <v>154</v>
      </c>
      <c r="AU145" s="250" t="s">
        <v>82</v>
      </c>
      <c r="AV145" s="15" t="s">
        <v>152</v>
      </c>
      <c r="AW145" s="15" t="s">
        <v>33</v>
      </c>
      <c r="AX145" s="15" t="s">
        <v>80</v>
      </c>
      <c r="AY145" s="250" t="s">
        <v>144</v>
      </c>
    </row>
    <row r="146" s="2" customFormat="1" ht="142.2" customHeight="1">
      <c r="A146" s="39"/>
      <c r="B146" s="40"/>
      <c r="C146" s="205" t="s">
        <v>244</v>
      </c>
      <c r="D146" s="205" t="s">
        <v>147</v>
      </c>
      <c r="E146" s="206" t="s">
        <v>245</v>
      </c>
      <c r="F146" s="207" t="s">
        <v>246</v>
      </c>
      <c r="G146" s="208" t="s">
        <v>197</v>
      </c>
      <c r="H146" s="209">
        <v>0.54900000000000004</v>
      </c>
      <c r="I146" s="210"/>
      <c r="J146" s="211">
        <f>ROUND(I146*H146,2)</f>
        <v>0</v>
      </c>
      <c r="K146" s="207" t="s">
        <v>151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152</v>
      </c>
      <c r="AT146" s="216" t="s">
        <v>147</v>
      </c>
      <c r="AU146" s="216" t="s">
        <v>82</v>
      </c>
      <c r="AY146" s="18" t="s">
        <v>144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152</v>
      </c>
      <c r="BM146" s="216" t="s">
        <v>247</v>
      </c>
    </row>
    <row r="147" s="14" customFormat="1">
      <c r="A147" s="14"/>
      <c r="B147" s="229"/>
      <c r="C147" s="230"/>
      <c r="D147" s="220" t="s">
        <v>154</v>
      </c>
      <c r="E147" s="231" t="s">
        <v>19</v>
      </c>
      <c r="F147" s="232" t="s">
        <v>248</v>
      </c>
      <c r="G147" s="230"/>
      <c r="H147" s="233">
        <v>0.014999999999999999</v>
      </c>
      <c r="I147" s="234"/>
      <c r="J147" s="230"/>
      <c r="K147" s="230"/>
      <c r="L147" s="235"/>
      <c r="M147" s="236"/>
      <c r="N147" s="237"/>
      <c r="O147" s="237"/>
      <c r="P147" s="237"/>
      <c r="Q147" s="237"/>
      <c r="R147" s="237"/>
      <c r="S147" s="237"/>
      <c r="T147" s="238"/>
      <c r="U147" s="14"/>
      <c r="V147" s="14"/>
      <c r="W147" s="14"/>
      <c r="X147" s="14"/>
      <c r="Y147" s="14"/>
      <c r="Z147" s="14"/>
      <c r="AA147" s="14"/>
      <c r="AB147" s="14"/>
      <c r="AC147" s="14"/>
      <c r="AD147" s="14"/>
      <c r="AE147" s="14"/>
      <c r="AT147" s="239" t="s">
        <v>154</v>
      </c>
      <c r="AU147" s="239" t="s">
        <v>82</v>
      </c>
      <c r="AV147" s="14" t="s">
        <v>82</v>
      </c>
      <c r="AW147" s="14" t="s">
        <v>33</v>
      </c>
      <c r="AX147" s="14" t="s">
        <v>72</v>
      </c>
      <c r="AY147" s="239" t="s">
        <v>144</v>
      </c>
    </row>
    <row r="148" s="14" customFormat="1">
      <c r="A148" s="14"/>
      <c r="B148" s="229"/>
      <c r="C148" s="230"/>
      <c r="D148" s="220" t="s">
        <v>154</v>
      </c>
      <c r="E148" s="231" t="s">
        <v>19</v>
      </c>
      <c r="F148" s="232" t="s">
        <v>249</v>
      </c>
      <c r="G148" s="230"/>
      <c r="H148" s="233">
        <v>0.01</v>
      </c>
      <c r="I148" s="234"/>
      <c r="J148" s="230"/>
      <c r="K148" s="230"/>
      <c r="L148" s="235"/>
      <c r="M148" s="236"/>
      <c r="N148" s="237"/>
      <c r="O148" s="237"/>
      <c r="P148" s="237"/>
      <c r="Q148" s="237"/>
      <c r="R148" s="237"/>
      <c r="S148" s="237"/>
      <c r="T148" s="238"/>
      <c r="U148" s="14"/>
      <c r="V148" s="14"/>
      <c r="W148" s="14"/>
      <c r="X148" s="14"/>
      <c r="Y148" s="14"/>
      <c r="Z148" s="14"/>
      <c r="AA148" s="14"/>
      <c r="AB148" s="14"/>
      <c r="AC148" s="14"/>
      <c r="AD148" s="14"/>
      <c r="AE148" s="14"/>
      <c r="AT148" s="239" t="s">
        <v>154</v>
      </c>
      <c r="AU148" s="239" t="s">
        <v>82</v>
      </c>
      <c r="AV148" s="14" t="s">
        <v>82</v>
      </c>
      <c r="AW148" s="14" t="s">
        <v>33</v>
      </c>
      <c r="AX148" s="14" t="s">
        <v>72</v>
      </c>
      <c r="AY148" s="239" t="s">
        <v>144</v>
      </c>
    </row>
    <row r="149" s="14" customFormat="1">
      <c r="A149" s="14"/>
      <c r="B149" s="229"/>
      <c r="C149" s="230"/>
      <c r="D149" s="220" t="s">
        <v>154</v>
      </c>
      <c r="E149" s="231" t="s">
        <v>19</v>
      </c>
      <c r="F149" s="232" t="s">
        <v>250</v>
      </c>
      <c r="G149" s="230"/>
      <c r="H149" s="233">
        <v>0.14999999999999999</v>
      </c>
      <c r="I149" s="234"/>
      <c r="J149" s="230"/>
      <c r="K149" s="230"/>
      <c r="L149" s="235"/>
      <c r="M149" s="236"/>
      <c r="N149" s="237"/>
      <c r="O149" s="237"/>
      <c r="P149" s="237"/>
      <c r="Q149" s="237"/>
      <c r="R149" s="237"/>
      <c r="S149" s="237"/>
      <c r="T149" s="238"/>
      <c r="U149" s="14"/>
      <c r="V149" s="14"/>
      <c r="W149" s="14"/>
      <c r="X149" s="14"/>
      <c r="Y149" s="14"/>
      <c r="Z149" s="14"/>
      <c r="AA149" s="14"/>
      <c r="AB149" s="14"/>
      <c r="AC149" s="14"/>
      <c r="AD149" s="14"/>
      <c r="AE149" s="14"/>
      <c r="AT149" s="239" t="s">
        <v>154</v>
      </c>
      <c r="AU149" s="239" t="s">
        <v>82</v>
      </c>
      <c r="AV149" s="14" t="s">
        <v>82</v>
      </c>
      <c r="AW149" s="14" t="s">
        <v>33</v>
      </c>
      <c r="AX149" s="14" t="s">
        <v>72</v>
      </c>
      <c r="AY149" s="239" t="s">
        <v>144</v>
      </c>
    </row>
    <row r="150" s="14" customFormat="1">
      <c r="A150" s="14"/>
      <c r="B150" s="229"/>
      <c r="C150" s="230"/>
      <c r="D150" s="220" t="s">
        <v>154</v>
      </c>
      <c r="E150" s="231" t="s">
        <v>19</v>
      </c>
      <c r="F150" s="232" t="s">
        <v>251</v>
      </c>
      <c r="G150" s="230"/>
      <c r="H150" s="233">
        <v>0.10000000000000001</v>
      </c>
      <c r="I150" s="234"/>
      <c r="J150" s="230"/>
      <c r="K150" s="230"/>
      <c r="L150" s="235"/>
      <c r="M150" s="236"/>
      <c r="N150" s="237"/>
      <c r="O150" s="237"/>
      <c r="P150" s="237"/>
      <c r="Q150" s="237"/>
      <c r="R150" s="237"/>
      <c r="S150" s="237"/>
      <c r="T150" s="238"/>
      <c r="U150" s="14"/>
      <c r="V150" s="14"/>
      <c r="W150" s="14"/>
      <c r="X150" s="14"/>
      <c r="Y150" s="14"/>
      <c r="Z150" s="14"/>
      <c r="AA150" s="14"/>
      <c r="AB150" s="14"/>
      <c r="AC150" s="14"/>
      <c r="AD150" s="14"/>
      <c r="AE150" s="14"/>
      <c r="AT150" s="239" t="s">
        <v>154</v>
      </c>
      <c r="AU150" s="239" t="s">
        <v>82</v>
      </c>
      <c r="AV150" s="14" t="s">
        <v>82</v>
      </c>
      <c r="AW150" s="14" t="s">
        <v>33</v>
      </c>
      <c r="AX150" s="14" t="s">
        <v>72</v>
      </c>
      <c r="AY150" s="239" t="s">
        <v>144</v>
      </c>
    </row>
    <row r="151" s="14" customFormat="1">
      <c r="A151" s="14"/>
      <c r="B151" s="229"/>
      <c r="C151" s="230"/>
      <c r="D151" s="220" t="s">
        <v>154</v>
      </c>
      <c r="E151" s="231" t="s">
        <v>19</v>
      </c>
      <c r="F151" s="232" t="s">
        <v>252</v>
      </c>
      <c r="G151" s="230"/>
      <c r="H151" s="233">
        <v>0.254</v>
      </c>
      <c r="I151" s="234"/>
      <c r="J151" s="230"/>
      <c r="K151" s="230"/>
      <c r="L151" s="235"/>
      <c r="M151" s="236"/>
      <c r="N151" s="237"/>
      <c r="O151" s="237"/>
      <c r="P151" s="237"/>
      <c r="Q151" s="237"/>
      <c r="R151" s="237"/>
      <c r="S151" s="237"/>
      <c r="T151" s="238"/>
      <c r="U151" s="14"/>
      <c r="V151" s="14"/>
      <c r="W151" s="14"/>
      <c r="X151" s="14"/>
      <c r="Y151" s="14"/>
      <c r="Z151" s="14"/>
      <c r="AA151" s="14"/>
      <c r="AB151" s="14"/>
      <c r="AC151" s="14"/>
      <c r="AD151" s="14"/>
      <c r="AE151" s="14"/>
      <c r="AT151" s="239" t="s">
        <v>154</v>
      </c>
      <c r="AU151" s="239" t="s">
        <v>82</v>
      </c>
      <c r="AV151" s="14" t="s">
        <v>82</v>
      </c>
      <c r="AW151" s="14" t="s">
        <v>33</v>
      </c>
      <c r="AX151" s="14" t="s">
        <v>72</v>
      </c>
      <c r="AY151" s="239" t="s">
        <v>144</v>
      </c>
    </row>
    <row r="152" s="14" customFormat="1">
      <c r="A152" s="14"/>
      <c r="B152" s="229"/>
      <c r="C152" s="230"/>
      <c r="D152" s="220" t="s">
        <v>154</v>
      </c>
      <c r="E152" s="231" t="s">
        <v>19</v>
      </c>
      <c r="F152" s="232" t="s">
        <v>253</v>
      </c>
      <c r="G152" s="230"/>
      <c r="H152" s="233">
        <v>0.02</v>
      </c>
      <c r="I152" s="234"/>
      <c r="J152" s="230"/>
      <c r="K152" s="230"/>
      <c r="L152" s="235"/>
      <c r="M152" s="236"/>
      <c r="N152" s="237"/>
      <c r="O152" s="237"/>
      <c r="P152" s="237"/>
      <c r="Q152" s="237"/>
      <c r="R152" s="237"/>
      <c r="S152" s="237"/>
      <c r="T152" s="238"/>
      <c r="U152" s="14"/>
      <c r="V152" s="14"/>
      <c r="W152" s="14"/>
      <c r="X152" s="14"/>
      <c r="Y152" s="14"/>
      <c r="Z152" s="14"/>
      <c r="AA152" s="14"/>
      <c r="AB152" s="14"/>
      <c r="AC152" s="14"/>
      <c r="AD152" s="14"/>
      <c r="AE152" s="14"/>
      <c r="AT152" s="239" t="s">
        <v>154</v>
      </c>
      <c r="AU152" s="239" t="s">
        <v>82</v>
      </c>
      <c r="AV152" s="14" t="s">
        <v>82</v>
      </c>
      <c r="AW152" s="14" t="s">
        <v>33</v>
      </c>
      <c r="AX152" s="14" t="s">
        <v>72</v>
      </c>
      <c r="AY152" s="239" t="s">
        <v>144</v>
      </c>
    </row>
    <row r="153" s="15" customFormat="1">
      <c r="A153" s="15"/>
      <c r="B153" s="240"/>
      <c r="C153" s="241"/>
      <c r="D153" s="220" t="s">
        <v>154</v>
      </c>
      <c r="E153" s="242" t="s">
        <v>19</v>
      </c>
      <c r="F153" s="243" t="s">
        <v>162</v>
      </c>
      <c r="G153" s="241"/>
      <c r="H153" s="244">
        <v>0.54900000000000004</v>
      </c>
      <c r="I153" s="245"/>
      <c r="J153" s="241"/>
      <c r="K153" s="241"/>
      <c r="L153" s="246"/>
      <c r="M153" s="247"/>
      <c r="N153" s="248"/>
      <c r="O153" s="248"/>
      <c r="P153" s="248"/>
      <c r="Q153" s="248"/>
      <c r="R153" s="248"/>
      <c r="S153" s="248"/>
      <c r="T153" s="249"/>
      <c r="U153" s="15"/>
      <c r="V153" s="15"/>
      <c r="W153" s="15"/>
      <c r="X153" s="15"/>
      <c r="Y153" s="15"/>
      <c r="Z153" s="15"/>
      <c r="AA153" s="15"/>
      <c r="AB153" s="15"/>
      <c r="AC153" s="15"/>
      <c r="AD153" s="15"/>
      <c r="AE153" s="15"/>
      <c r="AT153" s="250" t="s">
        <v>154</v>
      </c>
      <c r="AU153" s="250" t="s">
        <v>82</v>
      </c>
      <c r="AV153" s="15" t="s">
        <v>152</v>
      </c>
      <c r="AW153" s="15" t="s">
        <v>33</v>
      </c>
      <c r="AX153" s="15" t="s">
        <v>80</v>
      </c>
      <c r="AY153" s="250" t="s">
        <v>144</v>
      </c>
    </row>
    <row r="154" s="2" customFormat="1" ht="114.9" customHeight="1">
      <c r="A154" s="39"/>
      <c r="B154" s="40"/>
      <c r="C154" s="205" t="s">
        <v>254</v>
      </c>
      <c r="D154" s="205" t="s">
        <v>147</v>
      </c>
      <c r="E154" s="206" t="s">
        <v>255</v>
      </c>
      <c r="F154" s="207" t="s">
        <v>256</v>
      </c>
      <c r="G154" s="208" t="s">
        <v>257</v>
      </c>
      <c r="H154" s="209">
        <v>140</v>
      </c>
      <c r="I154" s="210"/>
      <c r="J154" s="211">
        <f>ROUND(I154*H154,2)</f>
        <v>0</v>
      </c>
      <c r="K154" s="207" t="s">
        <v>151</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152</v>
      </c>
      <c r="AT154" s="216" t="s">
        <v>147</v>
      </c>
      <c r="AU154" s="216" t="s">
        <v>82</v>
      </c>
      <c r="AY154" s="18" t="s">
        <v>144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152</v>
      </c>
      <c r="BM154" s="216" t="s">
        <v>258</v>
      </c>
    </row>
    <row r="155" s="14" customFormat="1">
      <c r="A155" s="14"/>
      <c r="B155" s="229"/>
      <c r="C155" s="230"/>
      <c r="D155" s="220" t="s">
        <v>154</v>
      </c>
      <c r="E155" s="231" t="s">
        <v>19</v>
      </c>
      <c r="F155" s="232" t="s">
        <v>259</v>
      </c>
      <c r="G155" s="230"/>
      <c r="H155" s="233">
        <v>72</v>
      </c>
      <c r="I155" s="234"/>
      <c r="J155" s="230"/>
      <c r="K155" s="230"/>
      <c r="L155" s="235"/>
      <c r="M155" s="236"/>
      <c r="N155" s="237"/>
      <c r="O155" s="237"/>
      <c r="P155" s="237"/>
      <c r="Q155" s="237"/>
      <c r="R155" s="237"/>
      <c r="S155" s="237"/>
      <c r="T155" s="238"/>
      <c r="U155" s="14"/>
      <c r="V155" s="14"/>
      <c r="W155" s="14"/>
      <c r="X155" s="14"/>
      <c r="Y155" s="14"/>
      <c r="Z155" s="14"/>
      <c r="AA155" s="14"/>
      <c r="AB155" s="14"/>
      <c r="AC155" s="14"/>
      <c r="AD155" s="14"/>
      <c r="AE155" s="14"/>
      <c r="AT155" s="239" t="s">
        <v>154</v>
      </c>
      <c r="AU155" s="239" t="s">
        <v>82</v>
      </c>
      <c r="AV155" s="14" t="s">
        <v>82</v>
      </c>
      <c r="AW155" s="14" t="s">
        <v>33</v>
      </c>
      <c r="AX155" s="14" t="s">
        <v>72</v>
      </c>
      <c r="AY155" s="239" t="s">
        <v>144</v>
      </c>
    </row>
    <row r="156" s="14" customFormat="1">
      <c r="A156" s="14"/>
      <c r="B156" s="229"/>
      <c r="C156" s="230"/>
      <c r="D156" s="220" t="s">
        <v>154</v>
      </c>
      <c r="E156" s="231" t="s">
        <v>19</v>
      </c>
      <c r="F156" s="232" t="s">
        <v>260</v>
      </c>
      <c r="G156" s="230"/>
      <c r="H156" s="233">
        <v>68</v>
      </c>
      <c r="I156" s="234"/>
      <c r="J156" s="230"/>
      <c r="K156" s="230"/>
      <c r="L156" s="235"/>
      <c r="M156" s="236"/>
      <c r="N156" s="237"/>
      <c r="O156" s="237"/>
      <c r="P156" s="237"/>
      <c r="Q156" s="237"/>
      <c r="R156" s="237"/>
      <c r="S156" s="237"/>
      <c r="T156" s="238"/>
      <c r="U156" s="14"/>
      <c r="V156" s="14"/>
      <c r="W156" s="14"/>
      <c r="X156" s="14"/>
      <c r="Y156" s="14"/>
      <c r="Z156" s="14"/>
      <c r="AA156" s="14"/>
      <c r="AB156" s="14"/>
      <c r="AC156" s="14"/>
      <c r="AD156" s="14"/>
      <c r="AE156" s="14"/>
      <c r="AT156" s="239" t="s">
        <v>154</v>
      </c>
      <c r="AU156" s="239" t="s">
        <v>82</v>
      </c>
      <c r="AV156" s="14" t="s">
        <v>82</v>
      </c>
      <c r="AW156" s="14" t="s">
        <v>33</v>
      </c>
      <c r="AX156" s="14" t="s">
        <v>72</v>
      </c>
      <c r="AY156" s="239" t="s">
        <v>144</v>
      </c>
    </row>
    <row r="157" s="15" customFormat="1">
      <c r="A157" s="15"/>
      <c r="B157" s="240"/>
      <c r="C157" s="241"/>
      <c r="D157" s="220" t="s">
        <v>154</v>
      </c>
      <c r="E157" s="242" t="s">
        <v>19</v>
      </c>
      <c r="F157" s="243" t="s">
        <v>162</v>
      </c>
      <c r="G157" s="241"/>
      <c r="H157" s="244">
        <v>140</v>
      </c>
      <c r="I157" s="245"/>
      <c r="J157" s="241"/>
      <c r="K157" s="241"/>
      <c r="L157" s="246"/>
      <c r="M157" s="247"/>
      <c r="N157" s="248"/>
      <c r="O157" s="248"/>
      <c r="P157" s="248"/>
      <c r="Q157" s="248"/>
      <c r="R157" s="248"/>
      <c r="S157" s="248"/>
      <c r="T157" s="249"/>
      <c r="U157" s="15"/>
      <c r="V157" s="15"/>
      <c r="W157" s="15"/>
      <c r="X157" s="15"/>
      <c r="Y157" s="15"/>
      <c r="Z157" s="15"/>
      <c r="AA157" s="15"/>
      <c r="AB157" s="15"/>
      <c r="AC157" s="15"/>
      <c r="AD157" s="15"/>
      <c r="AE157" s="15"/>
      <c r="AT157" s="250" t="s">
        <v>154</v>
      </c>
      <c r="AU157" s="250" t="s">
        <v>82</v>
      </c>
      <c r="AV157" s="15" t="s">
        <v>152</v>
      </c>
      <c r="AW157" s="15" t="s">
        <v>33</v>
      </c>
      <c r="AX157" s="15" t="s">
        <v>80</v>
      </c>
      <c r="AY157" s="250" t="s">
        <v>144</v>
      </c>
    </row>
    <row r="158" s="2" customFormat="1" ht="114.9" customHeight="1">
      <c r="A158" s="39"/>
      <c r="B158" s="40"/>
      <c r="C158" s="205" t="s">
        <v>8</v>
      </c>
      <c r="D158" s="205" t="s">
        <v>147</v>
      </c>
      <c r="E158" s="206" t="s">
        <v>261</v>
      </c>
      <c r="F158" s="207" t="s">
        <v>262</v>
      </c>
      <c r="G158" s="208" t="s">
        <v>257</v>
      </c>
      <c r="H158" s="209">
        <v>16</v>
      </c>
      <c r="I158" s="210"/>
      <c r="J158" s="211">
        <f>ROUND(I158*H158,2)</f>
        <v>0</v>
      </c>
      <c r="K158" s="207" t="s">
        <v>151</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152</v>
      </c>
      <c r="AT158" s="216" t="s">
        <v>147</v>
      </c>
      <c r="AU158" s="216" t="s">
        <v>82</v>
      </c>
      <c r="AY158" s="18" t="s">
        <v>144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152</v>
      </c>
      <c r="BM158" s="216" t="s">
        <v>263</v>
      </c>
    </row>
    <row r="159" s="2" customFormat="1" ht="55.5" customHeight="1">
      <c r="A159" s="39"/>
      <c r="B159" s="40"/>
      <c r="C159" s="205" t="s">
        <v>264</v>
      </c>
      <c r="D159" s="205" t="s">
        <v>147</v>
      </c>
      <c r="E159" s="206" t="s">
        <v>265</v>
      </c>
      <c r="F159" s="207" t="s">
        <v>266</v>
      </c>
      <c r="G159" s="208" t="s">
        <v>257</v>
      </c>
      <c r="H159" s="209">
        <v>12</v>
      </c>
      <c r="I159" s="210"/>
      <c r="J159" s="211">
        <f>ROUND(I159*H159,2)</f>
        <v>0</v>
      </c>
      <c r="K159" s="207" t="s">
        <v>151</v>
      </c>
      <c r="L159" s="45"/>
      <c r="M159" s="212" t="s">
        <v>19</v>
      </c>
      <c r="N159" s="213" t="s">
        <v>43</v>
      </c>
      <c r="O159" s="85"/>
      <c r="P159" s="214">
        <f>O159*H159</f>
        <v>0</v>
      </c>
      <c r="Q159" s="214">
        <v>0</v>
      </c>
      <c r="R159" s="214">
        <f>Q159*H159</f>
        <v>0</v>
      </c>
      <c r="S159" s="214">
        <v>0</v>
      </c>
      <c r="T159" s="215">
        <f>S159*H159</f>
        <v>0</v>
      </c>
      <c r="U159" s="39"/>
      <c r="V159" s="39"/>
      <c r="W159" s="39"/>
      <c r="X159" s="39"/>
      <c r="Y159" s="39"/>
      <c r="Z159" s="39"/>
      <c r="AA159" s="39"/>
      <c r="AB159" s="39"/>
      <c r="AC159" s="39"/>
      <c r="AD159" s="39"/>
      <c r="AE159" s="39"/>
      <c r="AR159" s="216" t="s">
        <v>152</v>
      </c>
      <c r="AT159" s="216" t="s">
        <v>147</v>
      </c>
      <c r="AU159" s="216" t="s">
        <v>82</v>
      </c>
      <c r="AY159" s="18" t="s">
        <v>144</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152</v>
      </c>
      <c r="BM159" s="216" t="s">
        <v>267</v>
      </c>
    </row>
    <row r="160" s="2" customFormat="1" ht="16.5" customHeight="1">
      <c r="A160" s="39"/>
      <c r="B160" s="40"/>
      <c r="C160" s="251" t="s">
        <v>268</v>
      </c>
      <c r="D160" s="251" t="s">
        <v>182</v>
      </c>
      <c r="E160" s="252" t="s">
        <v>269</v>
      </c>
      <c r="F160" s="253" t="s">
        <v>270</v>
      </c>
      <c r="G160" s="254" t="s">
        <v>173</v>
      </c>
      <c r="H160" s="255">
        <v>2</v>
      </c>
      <c r="I160" s="256"/>
      <c r="J160" s="257">
        <f>ROUND(I160*H160,2)</f>
        <v>0</v>
      </c>
      <c r="K160" s="253" t="s">
        <v>151</v>
      </c>
      <c r="L160" s="258"/>
      <c r="M160" s="259" t="s">
        <v>19</v>
      </c>
      <c r="N160" s="260" t="s">
        <v>43</v>
      </c>
      <c r="O160" s="85"/>
      <c r="P160" s="214">
        <f>O160*H160</f>
        <v>0</v>
      </c>
      <c r="Q160" s="214">
        <v>1.2996000000000001</v>
      </c>
      <c r="R160" s="214">
        <f>Q160*H160</f>
        <v>2.5992000000000002</v>
      </c>
      <c r="S160" s="214">
        <v>0</v>
      </c>
      <c r="T160" s="215">
        <f>S160*H160</f>
        <v>0</v>
      </c>
      <c r="U160" s="39"/>
      <c r="V160" s="39"/>
      <c r="W160" s="39"/>
      <c r="X160" s="39"/>
      <c r="Y160" s="39"/>
      <c r="Z160" s="39"/>
      <c r="AA160" s="39"/>
      <c r="AB160" s="39"/>
      <c r="AC160" s="39"/>
      <c r="AD160" s="39"/>
      <c r="AE160" s="39"/>
      <c r="AR160" s="216" t="s">
        <v>185</v>
      </c>
      <c r="AT160" s="216" t="s">
        <v>182</v>
      </c>
      <c r="AU160" s="216" t="s">
        <v>82</v>
      </c>
      <c r="AY160" s="18" t="s">
        <v>144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152</v>
      </c>
      <c r="BM160" s="216" t="s">
        <v>271</v>
      </c>
    </row>
    <row r="161" s="14" customFormat="1">
      <c r="A161" s="14"/>
      <c r="B161" s="229"/>
      <c r="C161" s="230"/>
      <c r="D161" s="220" t="s">
        <v>154</v>
      </c>
      <c r="E161" s="231" t="s">
        <v>19</v>
      </c>
      <c r="F161" s="232" t="s">
        <v>272</v>
      </c>
      <c r="G161" s="230"/>
      <c r="H161" s="233">
        <v>2</v>
      </c>
      <c r="I161" s="234"/>
      <c r="J161" s="230"/>
      <c r="K161" s="230"/>
      <c r="L161" s="235"/>
      <c r="M161" s="236"/>
      <c r="N161" s="237"/>
      <c r="O161" s="237"/>
      <c r="P161" s="237"/>
      <c r="Q161" s="237"/>
      <c r="R161" s="237"/>
      <c r="S161" s="237"/>
      <c r="T161" s="238"/>
      <c r="U161" s="14"/>
      <c r="V161" s="14"/>
      <c r="W161" s="14"/>
      <c r="X161" s="14"/>
      <c r="Y161" s="14"/>
      <c r="Z161" s="14"/>
      <c r="AA161" s="14"/>
      <c r="AB161" s="14"/>
      <c r="AC161" s="14"/>
      <c r="AD161" s="14"/>
      <c r="AE161" s="14"/>
      <c r="AT161" s="239" t="s">
        <v>154</v>
      </c>
      <c r="AU161" s="239" t="s">
        <v>82</v>
      </c>
      <c r="AV161" s="14" t="s">
        <v>82</v>
      </c>
      <c r="AW161" s="14" t="s">
        <v>33</v>
      </c>
      <c r="AX161" s="14" t="s">
        <v>80</v>
      </c>
      <c r="AY161" s="239" t="s">
        <v>144</v>
      </c>
    </row>
    <row r="162" s="2" customFormat="1" ht="114.9" customHeight="1">
      <c r="A162" s="39"/>
      <c r="B162" s="40"/>
      <c r="C162" s="205" t="s">
        <v>273</v>
      </c>
      <c r="D162" s="205" t="s">
        <v>147</v>
      </c>
      <c r="E162" s="206" t="s">
        <v>274</v>
      </c>
      <c r="F162" s="207" t="s">
        <v>275</v>
      </c>
      <c r="G162" s="208" t="s">
        <v>257</v>
      </c>
      <c r="H162" s="209">
        <v>8</v>
      </c>
      <c r="I162" s="210"/>
      <c r="J162" s="211">
        <f>ROUND(I162*H162,2)</f>
        <v>0</v>
      </c>
      <c r="K162" s="207" t="s">
        <v>151</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152</v>
      </c>
      <c r="AT162" s="216" t="s">
        <v>147</v>
      </c>
      <c r="AU162" s="216" t="s">
        <v>82</v>
      </c>
      <c r="AY162" s="18" t="s">
        <v>144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152</v>
      </c>
      <c r="BM162" s="216" t="s">
        <v>276</v>
      </c>
    </row>
    <row r="163" s="14" customFormat="1">
      <c r="A163" s="14"/>
      <c r="B163" s="229"/>
      <c r="C163" s="230"/>
      <c r="D163" s="220" t="s">
        <v>154</v>
      </c>
      <c r="E163" s="231" t="s">
        <v>19</v>
      </c>
      <c r="F163" s="232" t="s">
        <v>277</v>
      </c>
      <c r="G163" s="230"/>
      <c r="H163" s="233">
        <v>4</v>
      </c>
      <c r="I163" s="234"/>
      <c r="J163" s="230"/>
      <c r="K163" s="230"/>
      <c r="L163" s="235"/>
      <c r="M163" s="236"/>
      <c r="N163" s="237"/>
      <c r="O163" s="237"/>
      <c r="P163" s="237"/>
      <c r="Q163" s="237"/>
      <c r="R163" s="237"/>
      <c r="S163" s="237"/>
      <c r="T163" s="238"/>
      <c r="U163" s="14"/>
      <c r="V163" s="14"/>
      <c r="W163" s="14"/>
      <c r="X163" s="14"/>
      <c r="Y163" s="14"/>
      <c r="Z163" s="14"/>
      <c r="AA163" s="14"/>
      <c r="AB163" s="14"/>
      <c r="AC163" s="14"/>
      <c r="AD163" s="14"/>
      <c r="AE163" s="14"/>
      <c r="AT163" s="239" t="s">
        <v>154</v>
      </c>
      <c r="AU163" s="239" t="s">
        <v>82</v>
      </c>
      <c r="AV163" s="14" t="s">
        <v>82</v>
      </c>
      <c r="AW163" s="14" t="s">
        <v>33</v>
      </c>
      <c r="AX163" s="14" t="s">
        <v>72</v>
      </c>
      <c r="AY163" s="239" t="s">
        <v>144</v>
      </c>
    </row>
    <row r="164" s="14" customFormat="1">
      <c r="A164" s="14"/>
      <c r="B164" s="229"/>
      <c r="C164" s="230"/>
      <c r="D164" s="220" t="s">
        <v>154</v>
      </c>
      <c r="E164" s="231" t="s">
        <v>19</v>
      </c>
      <c r="F164" s="232" t="s">
        <v>278</v>
      </c>
      <c r="G164" s="230"/>
      <c r="H164" s="233">
        <v>4</v>
      </c>
      <c r="I164" s="234"/>
      <c r="J164" s="230"/>
      <c r="K164" s="230"/>
      <c r="L164" s="235"/>
      <c r="M164" s="236"/>
      <c r="N164" s="237"/>
      <c r="O164" s="237"/>
      <c r="P164" s="237"/>
      <c r="Q164" s="237"/>
      <c r="R164" s="237"/>
      <c r="S164" s="237"/>
      <c r="T164" s="238"/>
      <c r="U164" s="14"/>
      <c r="V164" s="14"/>
      <c r="W164" s="14"/>
      <c r="X164" s="14"/>
      <c r="Y164" s="14"/>
      <c r="Z164" s="14"/>
      <c r="AA164" s="14"/>
      <c r="AB164" s="14"/>
      <c r="AC164" s="14"/>
      <c r="AD164" s="14"/>
      <c r="AE164" s="14"/>
      <c r="AT164" s="239" t="s">
        <v>154</v>
      </c>
      <c r="AU164" s="239" t="s">
        <v>82</v>
      </c>
      <c r="AV164" s="14" t="s">
        <v>82</v>
      </c>
      <c r="AW164" s="14" t="s">
        <v>33</v>
      </c>
      <c r="AX164" s="14" t="s">
        <v>72</v>
      </c>
      <c r="AY164" s="239" t="s">
        <v>144</v>
      </c>
    </row>
    <row r="165" s="15" customFormat="1">
      <c r="A165" s="15"/>
      <c r="B165" s="240"/>
      <c r="C165" s="241"/>
      <c r="D165" s="220" t="s">
        <v>154</v>
      </c>
      <c r="E165" s="242" t="s">
        <v>19</v>
      </c>
      <c r="F165" s="243" t="s">
        <v>162</v>
      </c>
      <c r="G165" s="241"/>
      <c r="H165" s="244">
        <v>8</v>
      </c>
      <c r="I165" s="245"/>
      <c r="J165" s="241"/>
      <c r="K165" s="241"/>
      <c r="L165" s="246"/>
      <c r="M165" s="247"/>
      <c r="N165" s="248"/>
      <c r="O165" s="248"/>
      <c r="P165" s="248"/>
      <c r="Q165" s="248"/>
      <c r="R165" s="248"/>
      <c r="S165" s="248"/>
      <c r="T165" s="249"/>
      <c r="U165" s="15"/>
      <c r="V165" s="15"/>
      <c r="W165" s="15"/>
      <c r="X165" s="15"/>
      <c r="Y165" s="15"/>
      <c r="Z165" s="15"/>
      <c r="AA165" s="15"/>
      <c r="AB165" s="15"/>
      <c r="AC165" s="15"/>
      <c r="AD165" s="15"/>
      <c r="AE165" s="15"/>
      <c r="AT165" s="250" t="s">
        <v>154</v>
      </c>
      <c r="AU165" s="250" t="s">
        <v>82</v>
      </c>
      <c r="AV165" s="15" t="s">
        <v>152</v>
      </c>
      <c r="AW165" s="15" t="s">
        <v>33</v>
      </c>
      <c r="AX165" s="15" t="s">
        <v>80</v>
      </c>
      <c r="AY165" s="250" t="s">
        <v>144</v>
      </c>
    </row>
    <row r="166" s="2" customFormat="1" ht="16.5" customHeight="1">
      <c r="A166" s="39"/>
      <c r="B166" s="40"/>
      <c r="C166" s="251" t="s">
        <v>279</v>
      </c>
      <c r="D166" s="251" t="s">
        <v>182</v>
      </c>
      <c r="E166" s="252" t="s">
        <v>280</v>
      </c>
      <c r="F166" s="253" t="s">
        <v>281</v>
      </c>
      <c r="G166" s="254" t="s">
        <v>240</v>
      </c>
      <c r="H166" s="255">
        <v>4</v>
      </c>
      <c r="I166" s="256"/>
      <c r="J166" s="257">
        <f>ROUND(I166*H166,2)</f>
        <v>0</v>
      </c>
      <c r="K166" s="253" t="s">
        <v>151</v>
      </c>
      <c r="L166" s="258"/>
      <c r="M166" s="259" t="s">
        <v>19</v>
      </c>
      <c r="N166" s="260" t="s">
        <v>43</v>
      </c>
      <c r="O166" s="85"/>
      <c r="P166" s="214">
        <f>O166*H166</f>
        <v>0</v>
      </c>
      <c r="Q166" s="214">
        <v>0.054850000000000003</v>
      </c>
      <c r="R166" s="214">
        <f>Q166*H166</f>
        <v>0.21940000000000001</v>
      </c>
      <c r="S166" s="214">
        <v>0</v>
      </c>
      <c r="T166" s="215">
        <f>S166*H166</f>
        <v>0</v>
      </c>
      <c r="U166" s="39"/>
      <c r="V166" s="39"/>
      <c r="W166" s="39"/>
      <c r="X166" s="39"/>
      <c r="Y166" s="39"/>
      <c r="Z166" s="39"/>
      <c r="AA166" s="39"/>
      <c r="AB166" s="39"/>
      <c r="AC166" s="39"/>
      <c r="AD166" s="39"/>
      <c r="AE166" s="39"/>
      <c r="AR166" s="216" t="s">
        <v>185</v>
      </c>
      <c r="AT166" s="216" t="s">
        <v>182</v>
      </c>
      <c r="AU166" s="216" t="s">
        <v>82</v>
      </c>
      <c r="AY166" s="18" t="s">
        <v>144</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152</v>
      </c>
      <c r="BM166" s="216" t="s">
        <v>282</v>
      </c>
    </row>
    <row r="167" s="2" customFormat="1" ht="16.5" customHeight="1">
      <c r="A167" s="39"/>
      <c r="B167" s="40"/>
      <c r="C167" s="251" t="s">
        <v>283</v>
      </c>
      <c r="D167" s="251" t="s">
        <v>182</v>
      </c>
      <c r="E167" s="252" t="s">
        <v>284</v>
      </c>
      <c r="F167" s="253" t="s">
        <v>285</v>
      </c>
      <c r="G167" s="254" t="s">
        <v>240</v>
      </c>
      <c r="H167" s="255">
        <v>4</v>
      </c>
      <c r="I167" s="256"/>
      <c r="J167" s="257">
        <f>ROUND(I167*H167,2)</f>
        <v>0</v>
      </c>
      <c r="K167" s="253" t="s">
        <v>151</v>
      </c>
      <c r="L167" s="258"/>
      <c r="M167" s="259" t="s">
        <v>19</v>
      </c>
      <c r="N167" s="260" t="s">
        <v>43</v>
      </c>
      <c r="O167" s="85"/>
      <c r="P167" s="214">
        <f>O167*H167</f>
        <v>0</v>
      </c>
      <c r="Q167" s="214">
        <v>0.054850000000000003</v>
      </c>
      <c r="R167" s="214">
        <f>Q167*H167</f>
        <v>0.21940000000000001</v>
      </c>
      <c r="S167" s="214">
        <v>0</v>
      </c>
      <c r="T167" s="215">
        <f>S167*H167</f>
        <v>0</v>
      </c>
      <c r="U167" s="39"/>
      <c r="V167" s="39"/>
      <c r="W167" s="39"/>
      <c r="X167" s="39"/>
      <c r="Y167" s="39"/>
      <c r="Z167" s="39"/>
      <c r="AA167" s="39"/>
      <c r="AB167" s="39"/>
      <c r="AC167" s="39"/>
      <c r="AD167" s="39"/>
      <c r="AE167" s="39"/>
      <c r="AR167" s="216" t="s">
        <v>185</v>
      </c>
      <c r="AT167" s="216" t="s">
        <v>182</v>
      </c>
      <c r="AU167" s="216" t="s">
        <v>82</v>
      </c>
      <c r="AY167" s="18" t="s">
        <v>144</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152</v>
      </c>
      <c r="BM167" s="216" t="s">
        <v>286</v>
      </c>
    </row>
    <row r="168" s="2" customFormat="1" ht="111.75" customHeight="1">
      <c r="A168" s="39"/>
      <c r="B168" s="40"/>
      <c r="C168" s="251" t="s">
        <v>7</v>
      </c>
      <c r="D168" s="251" t="s">
        <v>182</v>
      </c>
      <c r="E168" s="252" t="s">
        <v>287</v>
      </c>
      <c r="F168" s="253" t="s">
        <v>288</v>
      </c>
      <c r="G168" s="254" t="s">
        <v>173</v>
      </c>
      <c r="H168" s="255">
        <v>5</v>
      </c>
      <c r="I168" s="256"/>
      <c r="J168" s="257">
        <f>ROUND(I168*H168,2)</f>
        <v>0</v>
      </c>
      <c r="K168" s="253" t="s">
        <v>151</v>
      </c>
      <c r="L168" s="258"/>
      <c r="M168" s="259" t="s">
        <v>19</v>
      </c>
      <c r="N168" s="260" t="s">
        <v>43</v>
      </c>
      <c r="O168" s="85"/>
      <c r="P168" s="214">
        <f>O168*H168</f>
        <v>0</v>
      </c>
      <c r="Q168" s="214">
        <v>0.32700000000000001</v>
      </c>
      <c r="R168" s="214">
        <f>Q168*H168</f>
        <v>1.635</v>
      </c>
      <c r="S168" s="214">
        <v>0</v>
      </c>
      <c r="T168" s="215">
        <f>S168*H168</f>
        <v>0</v>
      </c>
      <c r="U168" s="39"/>
      <c r="V168" s="39"/>
      <c r="W168" s="39"/>
      <c r="X168" s="39"/>
      <c r="Y168" s="39"/>
      <c r="Z168" s="39"/>
      <c r="AA168" s="39"/>
      <c r="AB168" s="39"/>
      <c r="AC168" s="39"/>
      <c r="AD168" s="39"/>
      <c r="AE168" s="39"/>
      <c r="AR168" s="216" t="s">
        <v>185</v>
      </c>
      <c r="AT168" s="216" t="s">
        <v>182</v>
      </c>
      <c r="AU168" s="216" t="s">
        <v>82</v>
      </c>
      <c r="AY168" s="18" t="s">
        <v>144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152</v>
      </c>
      <c r="BM168" s="216" t="s">
        <v>289</v>
      </c>
    </row>
    <row r="169" s="14" customFormat="1">
      <c r="A169" s="14"/>
      <c r="B169" s="229"/>
      <c r="C169" s="230"/>
      <c r="D169" s="220" t="s">
        <v>154</v>
      </c>
      <c r="E169" s="231" t="s">
        <v>19</v>
      </c>
      <c r="F169" s="232" t="s">
        <v>290</v>
      </c>
      <c r="G169" s="230"/>
      <c r="H169" s="233">
        <v>5</v>
      </c>
      <c r="I169" s="234"/>
      <c r="J169" s="230"/>
      <c r="K169" s="230"/>
      <c r="L169" s="235"/>
      <c r="M169" s="236"/>
      <c r="N169" s="237"/>
      <c r="O169" s="237"/>
      <c r="P169" s="237"/>
      <c r="Q169" s="237"/>
      <c r="R169" s="237"/>
      <c r="S169" s="237"/>
      <c r="T169" s="238"/>
      <c r="U169" s="14"/>
      <c r="V169" s="14"/>
      <c r="W169" s="14"/>
      <c r="X169" s="14"/>
      <c r="Y169" s="14"/>
      <c r="Z169" s="14"/>
      <c r="AA169" s="14"/>
      <c r="AB169" s="14"/>
      <c r="AC169" s="14"/>
      <c r="AD169" s="14"/>
      <c r="AE169" s="14"/>
      <c r="AT169" s="239" t="s">
        <v>154</v>
      </c>
      <c r="AU169" s="239" t="s">
        <v>82</v>
      </c>
      <c r="AV169" s="14" t="s">
        <v>82</v>
      </c>
      <c r="AW169" s="14" t="s">
        <v>33</v>
      </c>
      <c r="AX169" s="14" t="s">
        <v>80</v>
      </c>
      <c r="AY169" s="239" t="s">
        <v>144</v>
      </c>
    </row>
    <row r="170" s="2" customFormat="1" ht="90" customHeight="1">
      <c r="A170" s="39"/>
      <c r="B170" s="40"/>
      <c r="C170" s="205" t="s">
        <v>291</v>
      </c>
      <c r="D170" s="205" t="s">
        <v>147</v>
      </c>
      <c r="E170" s="206" t="s">
        <v>292</v>
      </c>
      <c r="F170" s="207" t="s">
        <v>293</v>
      </c>
      <c r="G170" s="208" t="s">
        <v>257</v>
      </c>
      <c r="H170" s="209">
        <v>16</v>
      </c>
      <c r="I170" s="210"/>
      <c r="J170" s="211">
        <f>ROUND(I170*H170,2)</f>
        <v>0</v>
      </c>
      <c r="K170" s="207" t="s">
        <v>151</v>
      </c>
      <c r="L170" s="45"/>
      <c r="M170" s="212" t="s">
        <v>19</v>
      </c>
      <c r="N170" s="213"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152</v>
      </c>
      <c r="AT170" s="216" t="s">
        <v>147</v>
      </c>
      <c r="AU170" s="216" t="s">
        <v>82</v>
      </c>
      <c r="AY170" s="18" t="s">
        <v>144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152</v>
      </c>
      <c r="BM170" s="216" t="s">
        <v>294</v>
      </c>
    </row>
    <row r="171" s="2" customFormat="1" ht="90" customHeight="1">
      <c r="A171" s="39"/>
      <c r="B171" s="40"/>
      <c r="C171" s="205" t="s">
        <v>295</v>
      </c>
      <c r="D171" s="205" t="s">
        <v>147</v>
      </c>
      <c r="E171" s="206" t="s">
        <v>296</v>
      </c>
      <c r="F171" s="207" t="s">
        <v>297</v>
      </c>
      <c r="G171" s="208" t="s">
        <v>240</v>
      </c>
      <c r="H171" s="209">
        <v>4292</v>
      </c>
      <c r="I171" s="210"/>
      <c r="J171" s="211">
        <f>ROUND(I171*H171,2)</f>
        <v>0</v>
      </c>
      <c r="K171" s="207" t="s">
        <v>151</v>
      </c>
      <c r="L171" s="45"/>
      <c r="M171" s="212" t="s">
        <v>19</v>
      </c>
      <c r="N171" s="213" t="s">
        <v>43</v>
      </c>
      <c r="O171" s="85"/>
      <c r="P171" s="214">
        <f>O171*H171</f>
        <v>0</v>
      </c>
      <c r="Q171" s="214">
        <v>0</v>
      </c>
      <c r="R171" s="214">
        <f>Q171*H171</f>
        <v>0</v>
      </c>
      <c r="S171" s="214">
        <v>0</v>
      </c>
      <c r="T171" s="215">
        <f>S171*H171</f>
        <v>0</v>
      </c>
      <c r="U171" s="39"/>
      <c r="V171" s="39"/>
      <c r="W171" s="39"/>
      <c r="X171" s="39"/>
      <c r="Y171" s="39"/>
      <c r="Z171" s="39"/>
      <c r="AA171" s="39"/>
      <c r="AB171" s="39"/>
      <c r="AC171" s="39"/>
      <c r="AD171" s="39"/>
      <c r="AE171" s="39"/>
      <c r="AR171" s="216" t="s">
        <v>152</v>
      </c>
      <c r="AT171" s="216" t="s">
        <v>147</v>
      </c>
      <c r="AU171" s="216" t="s">
        <v>82</v>
      </c>
      <c r="AY171" s="18" t="s">
        <v>144</v>
      </c>
      <c r="BE171" s="217">
        <f>IF(N171="základní",J171,0)</f>
        <v>0</v>
      </c>
      <c r="BF171" s="217">
        <f>IF(N171="snížená",J171,0)</f>
        <v>0</v>
      </c>
      <c r="BG171" s="217">
        <f>IF(N171="zákl. přenesená",J171,0)</f>
        <v>0</v>
      </c>
      <c r="BH171" s="217">
        <f>IF(N171="sníž. přenesená",J171,0)</f>
        <v>0</v>
      </c>
      <c r="BI171" s="217">
        <f>IF(N171="nulová",J171,0)</f>
        <v>0</v>
      </c>
      <c r="BJ171" s="18" t="s">
        <v>80</v>
      </c>
      <c r="BK171" s="217">
        <f>ROUND(I171*H171,2)</f>
        <v>0</v>
      </c>
      <c r="BL171" s="18" t="s">
        <v>152</v>
      </c>
      <c r="BM171" s="216" t="s">
        <v>298</v>
      </c>
    </row>
    <row r="172" s="14" customFormat="1">
      <c r="A172" s="14"/>
      <c r="B172" s="229"/>
      <c r="C172" s="230"/>
      <c r="D172" s="220" t="s">
        <v>154</v>
      </c>
      <c r="E172" s="231" t="s">
        <v>19</v>
      </c>
      <c r="F172" s="232" t="s">
        <v>299</v>
      </c>
      <c r="G172" s="230"/>
      <c r="H172" s="233">
        <v>2090</v>
      </c>
      <c r="I172" s="234"/>
      <c r="J172" s="230"/>
      <c r="K172" s="230"/>
      <c r="L172" s="235"/>
      <c r="M172" s="236"/>
      <c r="N172" s="237"/>
      <c r="O172" s="237"/>
      <c r="P172" s="237"/>
      <c r="Q172" s="237"/>
      <c r="R172" s="237"/>
      <c r="S172" s="237"/>
      <c r="T172" s="238"/>
      <c r="U172" s="14"/>
      <c r="V172" s="14"/>
      <c r="W172" s="14"/>
      <c r="X172" s="14"/>
      <c r="Y172" s="14"/>
      <c r="Z172" s="14"/>
      <c r="AA172" s="14"/>
      <c r="AB172" s="14"/>
      <c r="AC172" s="14"/>
      <c r="AD172" s="14"/>
      <c r="AE172" s="14"/>
      <c r="AT172" s="239" t="s">
        <v>154</v>
      </c>
      <c r="AU172" s="239" t="s">
        <v>82</v>
      </c>
      <c r="AV172" s="14" t="s">
        <v>82</v>
      </c>
      <c r="AW172" s="14" t="s">
        <v>33</v>
      </c>
      <c r="AX172" s="14" t="s">
        <v>72</v>
      </c>
      <c r="AY172" s="239" t="s">
        <v>144</v>
      </c>
    </row>
    <row r="173" s="14" customFormat="1">
      <c r="A173" s="14"/>
      <c r="B173" s="229"/>
      <c r="C173" s="230"/>
      <c r="D173" s="220" t="s">
        <v>154</v>
      </c>
      <c r="E173" s="231" t="s">
        <v>19</v>
      </c>
      <c r="F173" s="232" t="s">
        <v>300</v>
      </c>
      <c r="G173" s="230"/>
      <c r="H173" s="233">
        <v>2202</v>
      </c>
      <c r="I173" s="234"/>
      <c r="J173" s="230"/>
      <c r="K173" s="230"/>
      <c r="L173" s="235"/>
      <c r="M173" s="236"/>
      <c r="N173" s="237"/>
      <c r="O173" s="237"/>
      <c r="P173" s="237"/>
      <c r="Q173" s="237"/>
      <c r="R173" s="237"/>
      <c r="S173" s="237"/>
      <c r="T173" s="238"/>
      <c r="U173" s="14"/>
      <c r="V173" s="14"/>
      <c r="W173" s="14"/>
      <c r="X173" s="14"/>
      <c r="Y173" s="14"/>
      <c r="Z173" s="14"/>
      <c r="AA173" s="14"/>
      <c r="AB173" s="14"/>
      <c r="AC173" s="14"/>
      <c r="AD173" s="14"/>
      <c r="AE173" s="14"/>
      <c r="AT173" s="239" t="s">
        <v>154</v>
      </c>
      <c r="AU173" s="239" t="s">
        <v>82</v>
      </c>
      <c r="AV173" s="14" t="s">
        <v>82</v>
      </c>
      <c r="AW173" s="14" t="s">
        <v>33</v>
      </c>
      <c r="AX173" s="14" t="s">
        <v>72</v>
      </c>
      <c r="AY173" s="239" t="s">
        <v>144</v>
      </c>
    </row>
    <row r="174" s="15" customFormat="1">
      <c r="A174" s="15"/>
      <c r="B174" s="240"/>
      <c r="C174" s="241"/>
      <c r="D174" s="220" t="s">
        <v>154</v>
      </c>
      <c r="E174" s="242" t="s">
        <v>19</v>
      </c>
      <c r="F174" s="243" t="s">
        <v>162</v>
      </c>
      <c r="G174" s="241"/>
      <c r="H174" s="244">
        <v>4292</v>
      </c>
      <c r="I174" s="245"/>
      <c r="J174" s="241"/>
      <c r="K174" s="241"/>
      <c r="L174" s="246"/>
      <c r="M174" s="247"/>
      <c r="N174" s="248"/>
      <c r="O174" s="248"/>
      <c r="P174" s="248"/>
      <c r="Q174" s="248"/>
      <c r="R174" s="248"/>
      <c r="S174" s="248"/>
      <c r="T174" s="249"/>
      <c r="U174" s="15"/>
      <c r="V174" s="15"/>
      <c r="W174" s="15"/>
      <c r="X174" s="15"/>
      <c r="Y174" s="15"/>
      <c r="Z174" s="15"/>
      <c r="AA174" s="15"/>
      <c r="AB174" s="15"/>
      <c r="AC174" s="15"/>
      <c r="AD174" s="15"/>
      <c r="AE174" s="15"/>
      <c r="AT174" s="250" t="s">
        <v>154</v>
      </c>
      <c r="AU174" s="250" t="s">
        <v>82</v>
      </c>
      <c r="AV174" s="15" t="s">
        <v>152</v>
      </c>
      <c r="AW174" s="15" t="s">
        <v>33</v>
      </c>
      <c r="AX174" s="15" t="s">
        <v>80</v>
      </c>
      <c r="AY174" s="250" t="s">
        <v>144</v>
      </c>
    </row>
    <row r="175" s="2" customFormat="1" ht="101.25" customHeight="1">
      <c r="A175" s="39"/>
      <c r="B175" s="40"/>
      <c r="C175" s="205" t="s">
        <v>301</v>
      </c>
      <c r="D175" s="205" t="s">
        <v>147</v>
      </c>
      <c r="E175" s="206" t="s">
        <v>302</v>
      </c>
      <c r="F175" s="207" t="s">
        <v>303</v>
      </c>
      <c r="G175" s="208" t="s">
        <v>240</v>
      </c>
      <c r="H175" s="209">
        <v>0.059999999999999998</v>
      </c>
      <c r="I175" s="210"/>
      <c r="J175" s="211">
        <f>ROUND(I175*H175,2)</f>
        <v>0</v>
      </c>
      <c r="K175" s="207" t="s">
        <v>151</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152</v>
      </c>
      <c r="AT175" s="216" t="s">
        <v>147</v>
      </c>
      <c r="AU175" s="216" t="s">
        <v>82</v>
      </c>
      <c r="AY175" s="18" t="s">
        <v>144</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152</v>
      </c>
      <c r="BM175" s="216" t="s">
        <v>304</v>
      </c>
    </row>
    <row r="176" s="14" customFormat="1">
      <c r="A176" s="14"/>
      <c r="B176" s="229"/>
      <c r="C176" s="230"/>
      <c r="D176" s="220" t="s">
        <v>154</v>
      </c>
      <c r="E176" s="231" t="s">
        <v>19</v>
      </c>
      <c r="F176" s="232" t="s">
        <v>305</v>
      </c>
      <c r="G176" s="230"/>
      <c r="H176" s="233">
        <v>0.059999999999999998</v>
      </c>
      <c r="I176" s="234"/>
      <c r="J176" s="230"/>
      <c r="K176" s="230"/>
      <c r="L176" s="235"/>
      <c r="M176" s="236"/>
      <c r="N176" s="237"/>
      <c r="O176" s="237"/>
      <c r="P176" s="237"/>
      <c r="Q176" s="237"/>
      <c r="R176" s="237"/>
      <c r="S176" s="237"/>
      <c r="T176" s="238"/>
      <c r="U176" s="14"/>
      <c r="V176" s="14"/>
      <c r="W176" s="14"/>
      <c r="X176" s="14"/>
      <c r="Y176" s="14"/>
      <c r="Z176" s="14"/>
      <c r="AA176" s="14"/>
      <c r="AB176" s="14"/>
      <c r="AC176" s="14"/>
      <c r="AD176" s="14"/>
      <c r="AE176" s="14"/>
      <c r="AT176" s="239" t="s">
        <v>154</v>
      </c>
      <c r="AU176" s="239" t="s">
        <v>82</v>
      </c>
      <c r="AV176" s="14" t="s">
        <v>82</v>
      </c>
      <c r="AW176" s="14" t="s">
        <v>33</v>
      </c>
      <c r="AX176" s="14" t="s">
        <v>80</v>
      </c>
      <c r="AY176" s="239" t="s">
        <v>144</v>
      </c>
    </row>
    <row r="177" s="2" customFormat="1" ht="90" customHeight="1">
      <c r="A177" s="39"/>
      <c r="B177" s="40"/>
      <c r="C177" s="205" t="s">
        <v>306</v>
      </c>
      <c r="D177" s="205" t="s">
        <v>147</v>
      </c>
      <c r="E177" s="206" t="s">
        <v>307</v>
      </c>
      <c r="F177" s="207" t="s">
        <v>308</v>
      </c>
      <c r="G177" s="208" t="s">
        <v>240</v>
      </c>
      <c r="H177" s="209">
        <v>4292</v>
      </c>
      <c r="I177" s="210"/>
      <c r="J177" s="211">
        <f>ROUND(I177*H177,2)</f>
        <v>0</v>
      </c>
      <c r="K177" s="207" t="s">
        <v>151</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152</v>
      </c>
      <c r="AT177" s="216" t="s">
        <v>147</v>
      </c>
      <c r="AU177" s="216" t="s">
        <v>82</v>
      </c>
      <c r="AY177" s="18" t="s">
        <v>144</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152</v>
      </c>
      <c r="BM177" s="216" t="s">
        <v>309</v>
      </c>
    </row>
    <row r="178" s="14" customFormat="1">
      <c r="A178" s="14"/>
      <c r="B178" s="229"/>
      <c r="C178" s="230"/>
      <c r="D178" s="220" t="s">
        <v>154</v>
      </c>
      <c r="E178" s="231" t="s">
        <v>19</v>
      </c>
      <c r="F178" s="232" t="s">
        <v>299</v>
      </c>
      <c r="G178" s="230"/>
      <c r="H178" s="233">
        <v>2090</v>
      </c>
      <c r="I178" s="234"/>
      <c r="J178" s="230"/>
      <c r="K178" s="230"/>
      <c r="L178" s="235"/>
      <c r="M178" s="236"/>
      <c r="N178" s="237"/>
      <c r="O178" s="237"/>
      <c r="P178" s="237"/>
      <c r="Q178" s="237"/>
      <c r="R178" s="237"/>
      <c r="S178" s="237"/>
      <c r="T178" s="238"/>
      <c r="U178" s="14"/>
      <c r="V178" s="14"/>
      <c r="W178" s="14"/>
      <c r="X178" s="14"/>
      <c r="Y178" s="14"/>
      <c r="Z178" s="14"/>
      <c r="AA178" s="14"/>
      <c r="AB178" s="14"/>
      <c r="AC178" s="14"/>
      <c r="AD178" s="14"/>
      <c r="AE178" s="14"/>
      <c r="AT178" s="239" t="s">
        <v>154</v>
      </c>
      <c r="AU178" s="239" t="s">
        <v>82</v>
      </c>
      <c r="AV178" s="14" t="s">
        <v>82</v>
      </c>
      <c r="AW178" s="14" t="s">
        <v>33</v>
      </c>
      <c r="AX178" s="14" t="s">
        <v>72</v>
      </c>
      <c r="AY178" s="239" t="s">
        <v>144</v>
      </c>
    </row>
    <row r="179" s="14" customFormat="1">
      <c r="A179" s="14"/>
      <c r="B179" s="229"/>
      <c r="C179" s="230"/>
      <c r="D179" s="220" t="s">
        <v>154</v>
      </c>
      <c r="E179" s="231" t="s">
        <v>19</v>
      </c>
      <c r="F179" s="232" t="s">
        <v>300</v>
      </c>
      <c r="G179" s="230"/>
      <c r="H179" s="233">
        <v>2202</v>
      </c>
      <c r="I179" s="234"/>
      <c r="J179" s="230"/>
      <c r="K179" s="230"/>
      <c r="L179" s="235"/>
      <c r="M179" s="236"/>
      <c r="N179" s="237"/>
      <c r="O179" s="237"/>
      <c r="P179" s="237"/>
      <c r="Q179" s="237"/>
      <c r="R179" s="237"/>
      <c r="S179" s="237"/>
      <c r="T179" s="238"/>
      <c r="U179" s="14"/>
      <c r="V179" s="14"/>
      <c r="W179" s="14"/>
      <c r="X179" s="14"/>
      <c r="Y179" s="14"/>
      <c r="Z179" s="14"/>
      <c r="AA179" s="14"/>
      <c r="AB179" s="14"/>
      <c r="AC179" s="14"/>
      <c r="AD179" s="14"/>
      <c r="AE179" s="14"/>
      <c r="AT179" s="239" t="s">
        <v>154</v>
      </c>
      <c r="AU179" s="239" t="s">
        <v>82</v>
      </c>
      <c r="AV179" s="14" t="s">
        <v>82</v>
      </c>
      <c r="AW179" s="14" t="s">
        <v>33</v>
      </c>
      <c r="AX179" s="14" t="s">
        <v>72</v>
      </c>
      <c r="AY179" s="239" t="s">
        <v>144</v>
      </c>
    </row>
    <row r="180" s="15" customFormat="1">
      <c r="A180" s="15"/>
      <c r="B180" s="240"/>
      <c r="C180" s="241"/>
      <c r="D180" s="220" t="s">
        <v>154</v>
      </c>
      <c r="E180" s="242" t="s">
        <v>19</v>
      </c>
      <c r="F180" s="243" t="s">
        <v>162</v>
      </c>
      <c r="G180" s="241"/>
      <c r="H180" s="244">
        <v>4292</v>
      </c>
      <c r="I180" s="245"/>
      <c r="J180" s="241"/>
      <c r="K180" s="241"/>
      <c r="L180" s="246"/>
      <c r="M180" s="247"/>
      <c r="N180" s="248"/>
      <c r="O180" s="248"/>
      <c r="P180" s="248"/>
      <c r="Q180" s="248"/>
      <c r="R180" s="248"/>
      <c r="S180" s="248"/>
      <c r="T180" s="249"/>
      <c r="U180" s="15"/>
      <c r="V180" s="15"/>
      <c r="W180" s="15"/>
      <c r="X180" s="15"/>
      <c r="Y180" s="15"/>
      <c r="Z180" s="15"/>
      <c r="AA180" s="15"/>
      <c r="AB180" s="15"/>
      <c r="AC180" s="15"/>
      <c r="AD180" s="15"/>
      <c r="AE180" s="15"/>
      <c r="AT180" s="250" t="s">
        <v>154</v>
      </c>
      <c r="AU180" s="250" t="s">
        <v>82</v>
      </c>
      <c r="AV180" s="15" t="s">
        <v>152</v>
      </c>
      <c r="AW180" s="15" t="s">
        <v>33</v>
      </c>
      <c r="AX180" s="15" t="s">
        <v>80</v>
      </c>
      <c r="AY180" s="250" t="s">
        <v>144</v>
      </c>
    </row>
    <row r="181" s="2" customFormat="1" ht="49.05" customHeight="1">
      <c r="A181" s="39"/>
      <c r="B181" s="40"/>
      <c r="C181" s="205" t="s">
        <v>310</v>
      </c>
      <c r="D181" s="205" t="s">
        <v>147</v>
      </c>
      <c r="E181" s="206" t="s">
        <v>311</v>
      </c>
      <c r="F181" s="207" t="s">
        <v>312</v>
      </c>
      <c r="G181" s="208" t="s">
        <v>240</v>
      </c>
      <c r="H181" s="209">
        <v>2036</v>
      </c>
      <c r="I181" s="210"/>
      <c r="J181" s="211">
        <f>ROUND(I181*H181,2)</f>
        <v>0</v>
      </c>
      <c r="K181" s="207" t="s">
        <v>151</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152</v>
      </c>
      <c r="AT181" s="216" t="s">
        <v>147</v>
      </c>
      <c r="AU181" s="216" t="s">
        <v>82</v>
      </c>
      <c r="AY181" s="18" t="s">
        <v>144</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152</v>
      </c>
      <c r="BM181" s="216" t="s">
        <v>313</v>
      </c>
    </row>
    <row r="182" s="14" customFormat="1">
      <c r="A182" s="14"/>
      <c r="B182" s="229"/>
      <c r="C182" s="230"/>
      <c r="D182" s="220" t="s">
        <v>154</v>
      </c>
      <c r="E182" s="231" t="s">
        <v>19</v>
      </c>
      <c r="F182" s="232" t="s">
        <v>314</v>
      </c>
      <c r="G182" s="230"/>
      <c r="H182" s="233">
        <v>782</v>
      </c>
      <c r="I182" s="234"/>
      <c r="J182" s="230"/>
      <c r="K182" s="230"/>
      <c r="L182" s="235"/>
      <c r="M182" s="236"/>
      <c r="N182" s="237"/>
      <c r="O182" s="237"/>
      <c r="P182" s="237"/>
      <c r="Q182" s="237"/>
      <c r="R182" s="237"/>
      <c r="S182" s="237"/>
      <c r="T182" s="238"/>
      <c r="U182" s="14"/>
      <c r="V182" s="14"/>
      <c r="W182" s="14"/>
      <c r="X182" s="14"/>
      <c r="Y182" s="14"/>
      <c r="Z182" s="14"/>
      <c r="AA182" s="14"/>
      <c r="AB182" s="14"/>
      <c r="AC182" s="14"/>
      <c r="AD182" s="14"/>
      <c r="AE182" s="14"/>
      <c r="AT182" s="239" t="s">
        <v>154</v>
      </c>
      <c r="AU182" s="239" t="s">
        <v>82</v>
      </c>
      <c r="AV182" s="14" t="s">
        <v>82</v>
      </c>
      <c r="AW182" s="14" t="s">
        <v>33</v>
      </c>
      <c r="AX182" s="14" t="s">
        <v>72</v>
      </c>
      <c r="AY182" s="239" t="s">
        <v>144</v>
      </c>
    </row>
    <row r="183" s="14" customFormat="1">
      <c r="A183" s="14"/>
      <c r="B183" s="229"/>
      <c r="C183" s="230"/>
      <c r="D183" s="220" t="s">
        <v>154</v>
      </c>
      <c r="E183" s="231" t="s">
        <v>19</v>
      </c>
      <c r="F183" s="232" t="s">
        <v>315</v>
      </c>
      <c r="G183" s="230"/>
      <c r="H183" s="233">
        <v>614</v>
      </c>
      <c r="I183" s="234"/>
      <c r="J183" s="230"/>
      <c r="K183" s="230"/>
      <c r="L183" s="235"/>
      <c r="M183" s="236"/>
      <c r="N183" s="237"/>
      <c r="O183" s="237"/>
      <c r="P183" s="237"/>
      <c r="Q183" s="237"/>
      <c r="R183" s="237"/>
      <c r="S183" s="237"/>
      <c r="T183" s="238"/>
      <c r="U183" s="14"/>
      <c r="V183" s="14"/>
      <c r="W183" s="14"/>
      <c r="X183" s="14"/>
      <c r="Y183" s="14"/>
      <c r="Z183" s="14"/>
      <c r="AA183" s="14"/>
      <c r="AB183" s="14"/>
      <c r="AC183" s="14"/>
      <c r="AD183" s="14"/>
      <c r="AE183" s="14"/>
      <c r="AT183" s="239" t="s">
        <v>154</v>
      </c>
      <c r="AU183" s="239" t="s">
        <v>82</v>
      </c>
      <c r="AV183" s="14" t="s">
        <v>82</v>
      </c>
      <c r="AW183" s="14" t="s">
        <v>33</v>
      </c>
      <c r="AX183" s="14" t="s">
        <v>72</v>
      </c>
      <c r="AY183" s="239" t="s">
        <v>144</v>
      </c>
    </row>
    <row r="184" s="14" customFormat="1">
      <c r="A184" s="14"/>
      <c r="B184" s="229"/>
      <c r="C184" s="230"/>
      <c r="D184" s="220" t="s">
        <v>154</v>
      </c>
      <c r="E184" s="231" t="s">
        <v>19</v>
      </c>
      <c r="F184" s="232" t="s">
        <v>316</v>
      </c>
      <c r="G184" s="230"/>
      <c r="H184" s="233">
        <v>220</v>
      </c>
      <c r="I184" s="234"/>
      <c r="J184" s="230"/>
      <c r="K184" s="230"/>
      <c r="L184" s="235"/>
      <c r="M184" s="236"/>
      <c r="N184" s="237"/>
      <c r="O184" s="237"/>
      <c r="P184" s="237"/>
      <c r="Q184" s="237"/>
      <c r="R184" s="237"/>
      <c r="S184" s="237"/>
      <c r="T184" s="238"/>
      <c r="U184" s="14"/>
      <c r="V184" s="14"/>
      <c r="W184" s="14"/>
      <c r="X184" s="14"/>
      <c r="Y184" s="14"/>
      <c r="Z184" s="14"/>
      <c r="AA184" s="14"/>
      <c r="AB184" s="14"/>
      <c r="AC184" s="14"/>
      <c r="AD184" s="14"/>
      <c r="AE184" s="14"/>
      <c r="AT184" s="239" t="s">
        <v>154</v>
      </c>
      <c r="AU184" s="239" t="s">
        <v>82</v>
      </c>
      <c r="AV184" s="14" t="s">
        <v>82</v>
      </c>
      <c r="AW184" s="14" t="s">
        <v>33</v>
      </c>
      <c r="AX184" s="14" t="s">
        <v>72</v>
      </c>
      <c r="AY184" s="239" t="s">
        <v>144</v>
      </c>
    </row>
    <row r="185" s="14" customFormat="1">
      <c r="A185" s="14"/>
      <c r="B185" s="229"/>
      <c r="C185" s="230"/>
      <c r="D185" s="220" t="s">
        <v>154</v>
      </c>
      <c r="E185" s="231" t="s">
        <v>19</v>
      </c>
      <c r="F185" s="232" t="s">
        <v>317</v>
      </c>
      <c r="G185" s="230"/>
      <c r="H185" s="233">
        <v>420</v>
      </c>
      <c r="I185" s="234"/>
      <c r="J185" s="230"/>
      <c r="K185" s="230"/>
      <c r="L185" s="235"/>
      <c r="M185" s="236"/>
      <c r="N185" s="237"/>
      <c r="O185" s="237"/>
      <c r="P185" s="237"/>
      <c r="Q185" s="237"/>
      <c r="R185" s="237"/>
      <c r="S185" s="237"/>
      <c r="T185" s="238"/>
      <c r="U185" s="14"/>
      <c r="V185" s="14"/>
      <c r="W185" s="14"/>
      <c r="X185" s="14"/>
      <c r="Y185" s="14"/>
      <c r="Z185" s="14"/>
      <c r="AA185" s="14"/>
      <c r="AB185" s="14"/>
      <c r="AC185" s="14"/>
      <c r="AD185" s="14"/>
      <c r="AE185" s="14"/>
      <c r="AT185" s="239" t="s">
        <v>154</v>
      </c>
      <c r="AU185" s="239" t="s">
        <v>82</v>
      </c>
      <c r="AV185" s="14" t="s">
        <v>82</v>
      </c>
      <c r="AW185" s="14" t="s">
        <v>33</v>
      </c>
      <c r="AX185" s="14" t="s">
        <v>72</v>
      </c>
      <c r="AY185" s="239" t="s">
        <v>144</v>
      </c>
    </row>
    <row r="186" s="15" customFormat="1">
      <c r="A186" s="15"/>
      <c r="B186" s="240"/>
      <c r="C186" s="241"/>
      <c r="D186" s="220" t="s">
        <v>154</v>
      </c>
      <c r="E186" s="242" t="s">
        <v>19</v>
      </c>
      <c r="F186" s="243" t="s">
        <v>162</v>
      </c>
      <c r="G186" s="241"/>
      <c r="H186" s="244">
        <v>2036</v>
      </c>
      <c r="I186" s="245"/>
      <c r="J186" s="241"/>
      <c r="K186" s="241"/>
      <c r="L186" s="246"/>
      <c r="M186" s="247"/>
      <c r="N186" s="248"/>
      <c r="O186" s="248"/>
      <c r="P186" s="248"/>
      <c r="Q186" s="248"/>
      <c r="R186" s="248"/>
      <c r="S186" s="248"/>
      <c r="T186" s="249"/>
      <c r="U186" s="15"/>
      <c r="V186" s="15"/>
      <c r="W186" s="15"/>
      <c r="X186" s="15"/>
      <c r="Y186" s="15"/>
      <c r="Z186" s="15"/>
      <c r="AA186" s="15"/>
      <c r="AB186" s="15"/>
      <c r="AC186" s="15"/>
      <c r="AD186" s="15"/>
      <c r="AE186" s="15"/>
      <c r="AT186" s="250" t="s">
        <v>154</v>
      </c>
      <c r="AU186" s="250" t="s">
        <v>82</v>
      </c>
      <c r="AV186" s="15" t="s">
        <v>152</v>
      </c>
      <c r="AW186" s="15" t="s">
        <v>33</v>
      </c>
      <c r="AX186" s="15" t="s">
        <v>80</v>
      </c>
      <c r="AY186" s="250" t="s">
        <v>144</v>
      </c>
    </row>
    <row r="187" s="2" customFormat="1" ht="62.7" customHeight="1">
      <c r="A187" s="39"/>
      <c r="B187" s="40"/>
      <c r="C187" s="205" t="s">
        <v>318</v>
      </c>
      <c r="D187" s="205" t="s">
        <v>147</v>
      </c>
      <c r="E187" s="206" t="s">
        <v>319</v>
      </c>
      <c r="F187" s="207" t="s">
        <v>320</v>
      </c>
      <c r="G187" s="208" t="s">
        <v>173</v>
      </c>
      <c r="H187" s="209">
        <v>144</v>
      </c>
      <c r="I187" s="210"/>
      <c r="J187" s="211">
        <f>ROUND(I187*H187,2)</f>
        <v>0</v>
      </c>
      <c r="K187" s="207" t="s">
        <v>151</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152</v>
      </c>
      <c r="AT187" s="216" t="s">
        <v>147</v>
      </c>
      <c r="AU187" s="216" t="s">
        <v>82</v>
      </c>
      <c r="AY187" s="18" t="s">
        <v>144</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152</v>
      </c>
      <c r="BM187" s="216" t="s">
        <v>321</v>
      </c>
    </row>
    <row r="188" s="14" customFormat="1">
      <c r="A188" s="14"/>
      <c r="B188" s="229"/>
      <c r="C188" s="230"/>
      <c r="D188" s="220" t="s">
        <v>154</v>
      </c>
      <c r="E188" s="231" t="s">
        <v>19</v>
      </c>
      <c r="F188" s="232" t="s">
        <v>322</v>
      </c>
      <c r="G188" s="230"/>
      <c r="H188" s="233">
        <v>25</v>
      </c>
      <c r="I188" s="234"/>
      <c r="J188" s="230"/>
      <c r="K188" s="230"/>
      <c r="L188" s="235"/>
      <c r="M188" s="236"/>
      <c r="N188" s="237"/>
      <c r="O188" s="237"/>
      <c r="P188" s="237"/>
      <c r="Q188" s="237"/>
      <c r="R188" s="237"/>
      <c r="S188" s="237"/>
      <c r="T188" s="238"/>
      <c r="U188" s="14"/>
      <c r="V188" s="14"/>
      <c r="W188" s="14"/>
      <c r="X188" s="14"/>
      <c r="Y188" s="14"/>
      <c r="Z188" s="14"/>
      <c r="AA188" s="14"/>
      <c r="AB188" s="14"/>
      <c r="AC188" s="14"/>
      <c r="AD188" s="14"/>
      <c r="AE188" s="14"/>
      <c r="AT188" s="239" t="s">
        <v>154</v>
      </c>
      <c r="AU188" s="239" t="s">
        <v>82</v>
      </c>
      <c r="AV188" s="14" t="s">
        <v>82</v>
      </c>
      <c r="AW188" s="14" t="s">
        <v>33</v>
      </c>
      <c r="AX188" s="14" t="s">
        <v>72</v>
      </c>
      <c r="AY188" s="239" t="s">
        <v>144</v>
      </c>
    </row>
    <row r="189" s="14" customFormat="1">
      <c r="A189" s="14"/>
      <c r="B189" s="229"/>
      <c r="C189" s="230"/>
      <c r="D189" s="220" t="s">
        <v>154</v>
      </c>
      <c r="E189" s="231" t="s">
        <v>19</v>
      </c>
      <c r="F189" s="232" t="s">
        <v>323</v>
      </c>
      <c r="G189" s="230"/>
      <c r="H189" s="233">
        <v>109</v>
      </c>
      <c r="I189" s="234"/>
      <c r="J189" s="230"/>
      <c r="K189" s="230"/>
      <c r="L189" s="235"/>
      <c r="M189" s="236"/>
      <c r="N189" s="237"/>
      <c r="O189" s="237"/>
      <c r="P189" s="237"/>
      <c r="Q189" s="237"/>
      <c r="R189" s="237"/>
      <c r="S189" s="237"/>
      <c r="T189" s="238"/>
      <c r="U189" s="14"/>
      <c r="V189" s="14"/>
      <c r="W189" s="14"/>
      <c r="X189" s="14"/>
      <c r="Y189" s="14"/>
      <c r="Z189" s="14"/>
      <c r="AA189" s="14"/>
      <c r="AB189" s="14"/>
      <c r="AC189" s="14"/>
      <c r="AD189" s="14"/>
      <c r="AE189" s="14"/>
      <c r="AT189" s="239" t="s">
        <v>154</v>
      </c>
      <c r="AU189" s="239" t="s">
        <v>82</v>
      </c>
      <c r="AV189" s="14" t="s">
        <v>82</v>
      </c>
      <c r="AW189" s="14" t="s">
        <v>33</v>
      </c>
      <c r="AX189" s="14" t="s">
        <v>72</v>
      </c>
      <c r="AY189" s="239" t="s">
        <v>144</v>
      </c>
    </row>
    <row r="190" s="14" customFormat="1">
      <c r="A190" s="14"/>
      <c r="B190" s="229"/>
      <c r="C190" s="230"/>
      <c r="D190" s="220" t="s">
        <v>154</v>
      </c>
      <c r="E190" s="231" t="s">
        <v>19</v>
      </c>
      <c r="F190" s="232" t="s">
        <v>324</v>
      </c>
      <c r="G190" s="230"/>
      <c r="H190" s="233">
        <v>6</v>
      </c>
      <c r="I190" s="234"/>
      <c r="J190" s="230"/>
      <c r="K190" s="230"/>
      <c r="L190" s="235"/>
      <c r="M190" s="236"/>
      <c r="N190" s="237"/>
      <c r="O190" s="237"/>
      <c r="P190" s="237"/>
      <c r="Q190" s="237"/>
      <c r="R190" s="237"/>
      <c r="S190" s="237"/>
      <c r="T190" s="238"/>
      <c r="U190" s="14"/>
      <c r="V190" s="14"/>
      <c r="W190" s="14"/>
      <c r="X190" s="14"/>
      <c r="Y190" s="14"/>
      <c r="Z190" s="14"/>
      <c r="AA190" s="14"/>
      <c r="AB190" s="14"/>
      <c r="AC190" s="14"/>
      <c r="AD190" s="14"/>
      <c r="AE190" s="14"/>
      <c r="AT190" s="239" t="s">
        <v>154</v>
      </c>
      <c r="AU190" s="239" t="s">
        <v>82</v>
      </c>
      <c r="AV190" s="14" t="s">
        <v>82</v>
      </c>
      <c r="AW190" s="14" t="s">
        <v>33</v>
      </c>
      <c r="AX190" s="14" t="s">
        <v>72</v>
      </c>
      <c r="AY190" s="239" t="s">
        <v>144</v>
      </c>
    </row>
    <row r="191" s="14" customFormat="1">
      <c r="A191" s="14"/>
      <c r="B191" s="229"/>
      <c r="C191" s="230"/>
      <c r="D191" s="220" t="s">
        <v>154</v>
      </c>
      <c r="E191" s="231" t="s">
        <v>19</v>
      </c>
      <c r="F191" s="232" t="s">
        <v>325</v>
      </c>
      <c r="G191" s="230"/>
      <c r="H191" s="233">
        <v>4</v>
      </c>
      <c r="I191" s="234"/>
      <c r="J191" s="230"/>
      <c r="K191" s="230"/>
      <c r="L191" s="235"/>
      <c r="M191" s="236"/>
      <c r="N191" s="237"/>
      <c r="O191" s="237"/>
      <c r="P191" s="237"/>
      <c r="Q191" s="237"/>
      <c r="R191" s="237"/>
      <c r="S191" s="237"/>
      <c r="T191" s="238"/>
      <c r="U191" s="14"/>
      <c r="V191" s="14"/>
      <c r="W191" s="14"/>
      <c r="X191" s="14"/>
      <c r="Y191" s="14"/>
      <c r="Z191" s="14"/>
      <c r="AA191" s="14"/>
      <c r="AB191" s="14"/>
      <c r="AC191" s="14"/>
      <c r="AD191" s="14"/>
      <c r="AE191" s="14"/>
      <c r="AT191" s="239" t="s">
        <v>154</v>
      </c>
      <c r="AU191" s="239" t="s">
        <v>82</v>
      </c>
      <c r="AV191" s="14" t="s">
        <v>82</v>
      </c>
      <c r="AW191" s="14" t="s">
        <v>33</v>
      </c>
      <c r="AX191" s="14" t="s">
        <v>72</v>
      </c>
      <c r="AY191" s="239" t="s">
        <v>144</v>
      </c>
    </row>
    <row r="192" s="15" customFormat="1">
      <c r="A192" s="15"/>
      <c r="B192" s="240"/>
      <c r="C192" s="241"/>
      <c r="D192" s="220" t="s">
        <v>154</v>
      </c>
      <c r="E192" s="242" t="s">
        <v>19</v>
      </c>
      <c r="F192" s="243" t="s">
        <v>162</v>
      </c>
      <c r="G192" s="241"/>
      <c r="H192" s="244">
        <v>144</v>
      </c>
      <c r="I192" s="245"/>
      <c r="J192" s="241"/>
      <c r="K192" s="241"/>
      <c r="L192" s="246"/>
      <c r="M192" s="247"/>
      <c r="N192" s="248"/>
      <c r="O192" s="248"/>
      <c r="P192" s="248"/>
      <c r="Q192" s="248"/>
      <c r="R192" s="248"/>
      <c r="S192" s="248"/>
      <c r="T192" s="249"/>
      <c r="U192" s="15"/>
      <c r="V192" s="15"/>
      <c r="W192" s="15"/>
      <c r="X192" s="15"/>
      <c r="Y192" s="15"/>
      <c r="Z192" s="15"/>
      <c r="AA192" s="15"/>
      <c r="AB192" s="15"/>
      <c r="AC192" s="15"/>
      <c r="AD192" s="15"/>
      <c r="AE192" s="15"/>
      <c r="AT192" s="250" t="s">
        <v>154</v>
      </c>
      <c r="AU192" s="250" t="s">
        <v>82</v>
      </c>
      <c r="AV192" s="15" t="s">
        <v>152</v>
      </c>
      <c r="AW192" s="15" t="s">
        <v>33</v>
      </c>
      <c r="AX192" s="15" t="s">
        <v>80</v>
      </c>
      <c r="AY192" s="250" t="s">
        <v>144</v>
      </c>
    </row>
    <row r="193" s="2" customFormat="1" ht="16.5" customHeight="1">
      <c r="A193" s="39"/>
      <c r="B193" s="40"/>
      <c r="C193" s="251" t="s">
        <v>326</v>
      </c>
      <c r="D193" s="251" t="s">
        <v>182</v>
      </c>
      <c r="E193" s="252" t="s">
        <v>327</v>
      </c>
      <c r="F193" s="253" t="s">
        <v>328</v>
      </c>
      <c r="G193" s="254" t="s">
        <v>173</v>
      </c>
      <c r="H193" s="255">
        <v>10</v>
      </c>
      <c r="I193" s="256"/>
      <c r="J193" s="257">
        <f>ROUND(I193*H193,2)</f>
        <v>0</v>
      </c>
      <c r="K193" s="253" t="s">
        <v>151</v>
      </c>
      <c r="L193" s="258"/>
      <c r="M193" s="259" t="s">
        <v>19</v>
      </c>
      <c r="N193" s="260" t="s">
        <v>43</v>
      </c>
      <c r="O193" s="85"/>
      <c r="P193" s="214">
        <f>O193*H193</f>
        <v>0</v>
      </c>
      <c r="Q193" s="214">
        <v>0.01004</v>
      </c>
      <c r="R193" s="214">
        <f>Q193*H193</f>
        <v>0.1004</v>
      </c>
      <c r="S193" s="214">
        <v>0</v>
      </c>
      <c r="T193" s="215">
        <f>S193*H193</f>
        <v>0</v>
      </c>
      <c r="U193" s="39"/>
      <c r="V193" s="39"/>
      <c r="W193" s="39"/>
      <c r="X193" s="39"/>
      <c r="Y193" s="39"/>
      <c r="Z193" s="39"/>
      <c r="AA193" s="39"/>
      <c r="AB193" s="39"/>
      <c r="AC193" s="39"/>
      <c r="AD193" s="39"/>
      <c r="AE193" s="39"/>
      <c r="AR193" s="216" t="s">
        <v>185</v>
      </c>
      <c r="AT193" s="216" t="s">
        <v>182</v>
      </c>
      <c r="AU193" s="216" t="s">
        <v>82</v>
      </c>
      <c r="AY193" s="18" t="s">
        <v>144</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152</v>
      </c>
      <c r="BM193" s="216" t="s">
        <v>329</v>
      </c>
    </row>
    <row r="194" s="14" customFormat="1">
      <c r="A194" s="14"/>
      <c r="B194" s="229"/>
      <c r="C194" s="230"/>
      <c r="D194" s="220" t="s">
        <v>154</v>
      </c>
      <c r="E194" s="231" t="s">
        <v>19</v>
      </c>
      <c r="F194" s="232" t="s">
        <v>330</v>
      </c>
      <c r="G194" s="230"/>
      <c r="H194" s="233">
        <v>10</v>
      </c>
      <c r="I194" s="234"/>
      <c r="J194" s="230"/>
      <c r="K194" s="230"/>
      <c r="L194" s="235"/>
      <c r="M194" s="236"/>
      <c r="N194" s="237"/>
      <c r="O194" s="237"/>
      <c r="P194" s="237"/>
      <c r="Q194" s="237"/>
      <c r="R194" s="237"/>
      <c r="S194" s="237"/>
      <c r="T194" s="238"/>
      <c r="U194" s="14"/>
      <c r="V194" s="14"/>
      <c r="W194" s="14"/>
      <c r="X194" s="14"/>
      <c r="Y194" s="14"/>
      <c r="Z194" s="14"/>
      <c r="AA194" s="14"/>
      <c r="AB194" s="14"/>
      <c r="AC194" s="14"/>
      <c r="AD194" s="14"/>
      <c r="AE194" s="14"/>
      <c r="AT194" s="239" t="s">
        <v>154</v>
      </c>
      <c r="AU194" s="239" t="s">
        <v>82</v>
      </c>
      <c r="AV194" s="14" t="s">
        <v>82</v>
      </c>
      <c r="AW194" s="14" t="s">
        <v>33</v>
      </c>
      <c r="AX194" s="14" t="s">
        <v>72</v>
      </c>
      <c r="AY194" s="239" t="s">
        <v>144</v>
      </c>
    </row>
    <row r="195" s="15" customFormat="1">
      <c r="A195" s="15"/>
      <c r="B195" s="240"/>
      <c r="C195" s="241"/>
      <c r="D195" s="220" t="s">
        <v>154</v>
      </c>
      <c r="E195" s="242" t="s">
        <v>19</v>
      </c>
      <c r="F195" s="243" t="s">
        <v>162</v>
      </c>
      <c r="G195" s="241"/>
      <c r="H195" s="244">
        <v>10</v>
      </c>
      <c r="I195" s="245"/>
      <c r="J195" s="241"/>
      <c r="K195" s="241"/>
      <c r="L195" s="246"/>
      <c r="M195" s="247"/>
      <c r="N195" s="248"/>
      <c r="O195" s="248"/>
      <c r="P195" s="248"/>
      <c r="Q195" s="248"/>
      <c r="R195" s="248"/>
      <c r="S195" s="248"/>
      <c r="T195" s="249"/>
      <c r="U195" s="15"/>
      <c r="V195" s="15"/>
      <c r="W195" s="15"/>
      <c r="X195" s="15"/>
      <c r="Y195" s="15"/>
      <c r="Z195" s="15"/>
      <c r="AA195" s="15"/>
      <c r="AB195" s="15"/>
      <c r="AC195" s="15"/>
      <c r="AD195" s="15"/>
      <c r="AE195" s="15"/>
      <c r="AT195" s="250" t="s">
        <v>154</v>
      </c>
      <c r="AU195" s="250" t="s">
        <v>82</v>
      </c>
      <c r="AV195" s="15" t="s">
        <v>152</v>
      </c>
      <c r="AW195" s="15" t="s">
        <v>33</v>
      </c>
      <c r="AX195" s="15" t="s">
        <v>80</v>
      </c>
      <c r="AY195" s="250" t="s">
        <v>144</v>
      </c>
    </row>
    <row r="196" s="2" customFormat="1" ht="16.5" customHeight="1">
      <c r="A196" s="39"/>
      <c r="B196" s="40"/>
      <c r="C196" s="251" t="s">
        <v>331</v>
      </c>
      <c r="D196" s="251" t="s">
        <v>182</v>
      </c>
      <c r="E196" s="252" t="s">
        <v>332</v>
      </c>
      <c r="F196" s="253" t="s">
        <v>333</v>
      </c>
      <c r="G196" s="254" t="s">
        <v>173</v>
      </c>
      <c r="H196" s="255">
        <v>25</v>
      </c>
      <c r="I196" s="256"/>
      <c r="J196" s="257">
        <f>ROUND(I196*H196,2)</f>
        <v>0</v>
      </c>
      <c r="K196" s="253" t="s">
        <v>151</v>
      </c>
      <c r="L196" s="258"/>
      <c r="M196" s="259" t="s">
        <v>19</v>
      </c>
      <c r="N196" s="260" t="s">
        <v>43</v>
      </c>
      <c r="O196" s="85"/>
      <c r="P196" s="214">
        <f>O196*H196</f>
        <v>0</v>
      </c>
      <c r="Q196" s="214">
        <v>0.010030000000000001</v>
      </c>
      <c r="R196" s="214">
        <f>Q196*H196</f>
        <v>0.25075000000000003</v>
      </c>
      <c r="S196" s="214">
        <v>0</v>
      </c>
      <c r="T196" s="215">
        <f>S196*H196</f>
        <v>0</v>
      </c>
      <c r="U196" s="39"/>
      <c r="V196" s="39"/>
      <c r="W196" s="39"/>
      <c r="X196" s="39"/>
      <c r="Y196" s="39"/>
      <c r="Z196" s="39"/>
      <c r="AA196" s="39"/>
      <c r="AB196" s="39"/>
      <c r="AC196" s="39"/>
      <c r="AD196" s="39"/>
      <c r="AE196" s="39"/>
      <c r="AR196" s="216" t="s">
        <v>185</v>
      </c>
      <c r="AT196" s="216" t="s">
        <v>182</v>
      </c>
      <c r="AU196" s="216" t="s">
        <v>82</v>
      </c>
      <c r="AY196" s="18" t="s">
        <v>144</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152</v>
      </c>
      <c r="BM196" s="216" t="s">
        <v>334</v>
      </c>
    </row>
    <row r="197" s="14" customFormat="1">
      <c r="A197" s="14"/>
      <c r="B197" s="229"/>
      <c r="C197" s="230"/>
      <c r="D197" s="220" t="s">
        <v>154</v>
      </c>
      <c r="E197" s="231" t="s">
        <v>19</v>
      </c>
      <c r="F197" s="232" t="s">
        <v>335</v>
      </c>
      <c r="G197" s="230"/>
      <c r="H197" s="233">
        <v>25</v>
      </c>
      <c r="I197" s="234"/>
      <c r="J197" s="230"/>
      <c r="K197" s="230"/>
      <c r="L197" s="235"/>
      <c r="M197" s="236"/>
      <c r="N197" s="237"/>
      <c r="O197" s="237"/>
      <c r="P197" s="237"/>
      <c r="Q197" s="237"/>
      <c r="R197" s="237"/>
      <c r="S197" s="237"/>
      <c r="T197" s="238"/>
      <c r="U197" s="14"/>
      <c r="V197" s="14"/>
      <c r="W197" s="14"/>
      <c r="X197" s="14"/>
      <c r="Y197" s="14"/>
      <c r="Z197" s="14"/>
      <c r="AA197" s="14"/>
      <c r="AB197" s="14"/>
      <c r="AC197" s="14"/>
      <c r="AD197" s="14"/>
      <c r="AE197" s="14"/>
      <c r="AT197" s="239" t="s">
        <v>154</v>
      </c>
      <c r="AU197" s="239" t="s">
        <v>82</v>
      </c>
      <c r="AV197" s="14" t="s">
        <v>82</v>
      </c>
      <c r="AW197" s="14" t="s">
        <v>33</v>
      </c>
      <c r="AX197" s="14" t="s">
        <v>80</v>
      </c>
      <c r="AY197" s="239" t="s">
        <v>144</v>
      </c>
    </row>
    <row r="198" s="2" customFormat="1" ht="16.5" customHeight="1">
      <c r="A198" s="39"/>
      <c r="B198" s="40"/>
      <c r="C198" s="251" t="s">
        <v>336</v>
      </c>
      <c r="D198" s="251" t="s">
        <v>182</v>
      </c>
      <c r="E198" s="252" t="s">
        <v>337</v>
      </c>
      <c r="F198" s="253" t="s">
        <v>338</v>
      </c>
      <c r="G198" s="254" t="s">
        <v>173</v>
      </c>
      <c r="H198" s="255">
        <v>109</v>
      </c>
      <c r="I198" s="256"/>
      <c r="J198" s="257">
        <f>ROUND(I198*H198,2)</f>
        <v>0</v>
      </c>
      <c r="K198" s="253" t="s">
        <v>151</v>
      </c>
      <c r="L198" s="258"/>
      <c r="M198" s="259" t="s">
        <v>19</v>
      </c>
      <c r="N198" s="260" t="s">
        <v>43</v>
      </c>
      <c r="O198" s="85"/>
      <c r="P198" s="214">
        <f>O198*H198</f>
        <v>0</v>
      </c>
      <c r="Q198" s="214">
        <v>0.01006</v>
      </c>
      <c r="R198" s="214">
        <f>Q198*H198</f>
        <v>1.0965399999999999</v>
      </c>
      <c r="S198" s="214">
        <v>0</v>
      </c>
      <c r="T198" s="215">
        <f>S198*H198</f>
        <v>0</v>
      </c>
      <c r="U198" s="39"/>
      <c r="V198" s="39"/>
      <c r="W198" s="39"/>
      <c r="X198" s="39"/>
      <c r="Y198" s="39"/>
      <c r="Z198" s="39"/>
      <c r="AA198" s="39"/>
      <c r="AB198" s="39"/>
      <c r="AC198" s="39"/>
      <c r="AD198" s="39"/>
      <c r="AE198" s="39"/>
      <c r="AR198" s="216" t="s">
        <v>185</v>
      </c>
      <c r="AT198" s="216" t="s">
        <v>182</v>
      </c>
      <c r="AU198" s="216" t="s">
        <v>82</v>
      </c>
      <c r="AY198" s="18" t="s">
        <v>144</v>
      </c>
      <c r="BE198" s="217">
        <f>IF(N198="základní",J198,0)</f>
        <v>0</v>
      </c>
      <c r="BF198" s="217">
        <f>IF(N198="snížená",J198,0)</f>
        <v>0</v>
      </c>
      <c r="BG198" s="217">
        <f>IF(N198="zákl. přenesená",J198,0)</f>
        <v>0</v>
      </c>
      <c r="BH198" s="217">
        <f>IF(N198="sníž. přenesená",J198,0)</f>
        <v>0</v>
      </c>
      <c r="BI198" s="217">
        <f>IF(N198="nulová",J198,0)</f>
        <v>0</v>
      </c>
      <c r="BJ198" s="18" t="s">
        <v>80</v>
      </c>
      <c r="BK198" s="217">
        <f>ROUND(I198*H198,2)</f>
        <v>0</v>
      </c>
      <c r="BL198" s="18" t="s">
        <v>152</v>
      </c>
      <c r="BM198" s="216" t="s">
        <v>339</v>
      </c>
    </row>
    <row r="199" s="14" customFormat="1">
      <c r="A199" s="14"/>
      <c r="B199" s="229"/>
      <c r="C199" s="230"/>
      <c r="D199" s="220" t="s">
        <v>154</v>
      </c>
      <c r="E199" s="231" t="s">
        <v>19</v>
      </c>
      <c r="F199" s="232" t="s">
        <v>340</v>
      </c>
      <c r="G199" s="230"/>
      <c r="H199" s="233">
        <v>109</v>
      </c>
      <c r="I199" s="234"/>
      <c r="J199" s="230"/>
      <c r="K199" s="230"/>
      <c r="L199" s="235"/>
      <c r="M199" s="236"/>
      <c r="N199" s="237"/>
      <c r="O199" s="237"/>
      <c r="P199" s="237"/>
      <c r="Q199" s="237"/>
      <c r="R199" s="237"/>
      <c r="S199" s="237"/>
      <c r="T199" s="238"/>
      <c r="U199" s="14"/>
      <c r="V199" s="14"/>
      <c r="W199" s="14"/>
      <c r="X199" s="14"/>
      <c r="Y199" s="14"/>
      <c r="Z199" s="14"/>
      <c r="AA199" s="14"/>
      <c r="AB199" s="14"/>
      <c r="AC199" s="14"/>
      <c r="AD199" s="14"/>
      <c r="AE199" s="14"/>
      <c r="AT199" s="239" t="s">
        <v>154</v>
      </c>
      <c r="AU199" s="239" t="s">
        <v>82</v>
      </c>
      <c r="AV199" s="14" t="s">
        <v>82</v>
      </c>
      <c r="AW199" s="14" t="s">
        <v>33</v>
      </c>
      <c r="AX199" s="14" t="s">
        <v>80</v>
      </c>
      <c r="AY199" s="239" t="s">
        <v>144</v>
      </c>
    </row>
    <row r="200" s="2" customFormat="1" ht="76.35" customHeight="1">
      <c r="A200" s="39"/>
      <c r="B200" s="40"/>
      <c r="C200" s="205" t="s">
        <v>341</v>
      </c>
      <c r="D200" s="205" t="s">
        <v>147</v>
      </c>
      <c r="E200" s="206" t="s">
        <v>342</v>
      </c>
      <c r="F200" s="207" t="s">
        <v>343</v>
      </c>
      <c r="G200" s="208" t="s">
        <v>173</v>
      </c>
      <c r="H200" s="209">
        <v>1</v>
      </c>
      <c r="I200" s="210"/>
      <c r="J200" s="211">
        <f>ROUND(I200*H200,2)</f>
        <v>0</v>
      </c>
      <c r="K200" s="207" t="s">
        <v>151</v>
      </c>
      <c r="L200" s="45"/>
      <c r="M200" s="212" t="s">
        <v>19</v>
      </c>
      <c r="N200" s="213" t="s">
        <v>43</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152</v>
      </c>
      <c r="AT200" s="216" t="s">
        <v>147</v>
      </c>
      <c r="AU200" s="216" t="s">
        <v>82</v>
      </c>
      <c r="AY200" s="18" t="s">
        <v>144</v>
      </c>
      <c r="BE200" s="217">
        <f>IF(N200="základní",J200,0)</f>
        <v>0</v>
      </c>
      <c r="BF200" s="217">
        <f>IF(N200="snížená",J200,0)</f>
        <v>0</v>
      </c>
      <c r="BG200" s="217">
        <f>IF(N200="zákl. přenesená",J200,0)</f>
        <v>0</v>
      </c>
      <c r="BH200" s="217">
        <f>IF(N200="sníž. přenesená",J200,0)</f>
        <v>0</v>
      </c>
      <c r="BI200" s="217">
        <f>IF(N200="nulová",J200,0)</f>
        <v>0</v>
      </c>
      <c r="BJ200" s="18" t="s">
        <v>80</v>
      </c>
      <c r="BK200" s="217">
        <f>ROUND(I200*H200,2)</f>
        <v>0</v>
      </c>
      <c r="BL200" s="18" t="s">
        <v>152</v>
      </c>
      <c r="BM200" s="216" t="s">
        <v>344</v>
      </c>
    </row>
    <row r="201" s="14" customFormat="1">
      <c r="A201" s="14"/>
      <c r="B201" s="229"/>
      <c r="C201" s="230"/>
      <c r="D201" s="220" t="s">
        <v>154</v>
      </c>
      <c r="E201" s="231" t="s">
        <v>19</v>
      </c>
      <c r="F201" s="232" t="s">
        <v>345</v>
      </c>
      <c r="G201" s="230"/>
      <c r="H201" s="233">
        <v>1</v>
      </c>
      <c r="I201" s="234"/>
      <c r="J201" s="230"/>
      <c r="K201" s="230"/>
      <c r="L201" s="235"/>
      <c r="M201" s="236"/>
      <c r="N201" s="237"/>
      <c r="O201" s="237"/>
      <c r="P201" s="237"/>
      <c r="Q201" s="237"/>
      <c r="R201" s="237"/>
      <c r="S201" s="237"/>
      <c r="T201" s="238"/>
      <c r="U201" s="14"/>
      <c r="V201" s="14"/>
      <c r="W201" s="14"/>
      <c r="X201" s="14"/>
      <c r="Y201" s="14"/>
      <c r="Z201" s="14"/>
      <c r="AA201" s="14"/>
      <c r="AB201" s="14"/>
      <c r="AC201" s="14"/>
      <c r="AD201" s="14"/>
      <c r="AE201" s="14"/>
      <c r="AT201" s="239" t="s">
        <v>154</v>
      </c>
      <c r="AU201" s="239" t="s">
        <v>82</v>
      </c>
      <c r="AV201" s="14" t="s">
        <v>82</v>
      </c>
      <c r="AW201" s="14" t="s">
        <v>33</v>
      </c>
      <c r="AX201" s="14" t="s">
        <v>80</v>
      </c>
      <c r="AY201" s="239" t="s">
        <v>144</v>
      </c>
    </row>
    <row r="202" s="2" customFormat="1" ht="76.35" customHeight="1">
      <c r="A202" s="39"/>
      <c r="B202" s="40"/>
      <c r="C202" s="205" t="s">
        <v>346</v>
      </c>
      <c r="D202" s="205" t="s">
        <v>147</v>
      </c>
      <c r="E202" s="206" t="s">
        <v>347</v>
      </c>
      <c r="F202" s="207" t="s">
        <v>348</v>
      </c>
      <c r="G202" s="208" t="s">
        <v>173</v>
      </c>
      <c r="H202" s="209">
        <v>1</v>
      </c>
      <c r="I202" s="210"/>
      <c r="J202" s="211">
        <f>ROUND(I202*H202,2)</f>
        <v>0</v>
      </c>
      <c r="K202" s="207" t="s">
        <v>151</v>
      </c>
      <c r="L202" s="45"/>
      <c r="M202" s="212" t="s">
        <v>19</v>
      </c>
      <c r="N202" s="213" t="s">
        <v>43</v>
      </c>
      <c r="O202" s="85"/>
      <c r="P202" s="214">
        <f>O202*H202</f>
        <v>0</v>
      </c>
      <c r="Q202" s="214">
        <v>0</v>
      </c>
      <c r="R202" s="214">
        <f>Q202*H202</f>
        <v>0</v>
      </c>
      <c r="S202" s="214">
        <v>0</v>
      </c>
      <c r="T202" s="215">
        <f>S202*H202</f>
        <v>0</v>
      </c>
      <c r="U202" s="39"/>
      <c r="V202" s="39"/>
      <c r="W202" s="39"/>
      <c r="X202" s="39"/>
      <c r="Y202" s="39"/>
      <c r="Z202" s="39"/>
      <c r="AA202" s="39"/>
      <c r="AB202" s="39"/>
      <c r="AC202" s="39"/>
      <c r="AD202" s="39"/>
      <c r="AE202" s="39"/>
      <c r="AR202" s="216" t="s">
        <v>152</v>
      </c>
      <c r="AT202" s="216" t="s">
        <v>147</v>
      </c>
      <c r="AU202" s="216" t="s">
        <v>82</v>
      </c>
      <c r="AY202" s="18" t="s">
        <v>144</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152</v>
      </c>
      <c r="BM202" s="216" t="s">
        <v>349</v>
      </c>
    </row>
    <row r="203" s="14" customFormat="1">
      <c r="A203" s="14"/>
      <c r="B203" s="229"/>
      <c r="C203" s="230"/>
      <c r="D203" s="220" t="s">
        <v>154</v>
      </c>
      <c r="E203" s="231" t="s">
        <v>19</v>
      </c>
      <c r="F203" s="232" t="s">
        <v>350</v>
      </c>
      <c r="G203" s="230"/>
      <c r="H203" s="233">
        <v>1</v>
      </c>
      <c r="I203" s="234"/>
      <c r="J203" s="230"/>
      <c r="K203" s="230"/>
      <c r="L203" s="235"/>
      <c r="M203" s="236"/>
      <c r="N203" s="237"/>
      <c r="O203" s="237"/>
      <c r="P203" s="237"/>
      <c r="Q203" s="237"/>
      <c r="R203" s="237"/>
      <c r="S203" s="237"/>
      <c r="T203" s="238"/>
      <c r="U203" s="14"/>
      <c r="V203" s="14"/>
      <c r="W203" s="14"/>
      <c r="X203" s="14"/>
      <c r="Y203" s="14"/>
      <c r="Z203" s="14"/>
      <c r="AA203" s="14"/>
      <c r="AB203" s="14"/>
      <c r="AC203" s="14"/>
      <c r="AD203" s="14"/>
      <c r="AE203" s="14"/>
      <c r="AT203" s="239" t="s">
        <v>154</v>
      </c>
      <c r="AU203" s="239" t="s">
        <v>82</v>
      </c>
      <c r="AV203" s="14" t="s">
        <v>82</v>
      </c>
      <c r="AW203" s="14" t="s">
        <v>33</v>
      </c>
      <c r="AX203" s="14" t="s">
        <v>80</v>
      </c>
      <c r="AY203" s="239" t="s">
        <v>144</v>
      </c>
    </row>
    <row r="204" s="2" customFormat="1" ht="49.05" customHeight="1">
      <c r="A204" s="39"/>
      <c r="B204" s="40"/>
      <c r="C204" s="205" t="s">
        <v>351</v>
      </c>
      <c r="D204" s="205" t="s">
        <v>147</v>
      </c>
      <c r="E204" s="206" t="s">
        <v>352</v>
      </c>
      <c r="F204" s="207" t="s">
        <v>353</v>
      </c>
      <c r="G204" s="208" t="s">
        <v>173</v>
      </c>
      <c r="H204" s="209">
        <v>2</v>
      </c>
      <c r="I204" s="210"/>
      <c r="J204" s="211">
        <f>ROUND(I204*H204,2)</f>
        <v>0</v>
      </c>
      <c r="K204" s="207" t="s">
        <v>151</v>
      </c>
      <c r="L204" s="45"/>
      <c r="M204" s="212" t="s">
        <v>19</v>
      </c>
      <c r="N204" s="213"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152</v>
      </c>
      <c r="AT204" s="216" t="s">
        <v>147</v>
      </c>
      <c r="AU204" s="216" t="s">
        <v>82</v>
      </c>
      <c r="AY204" s="18" t="s">
        <v>144</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152</v>
      </c>
      <c r="BM204" s="216" t="s">
        <v>354</v>
      </c>
    </row>
    <row r="205" s="2" customFormat="1" ht="55.5" customHeight="1">
      <c r="A205" s="39"/>
      <c r="B205" s="40"/>
      <c r="C205" s="205" t="s">
        <v>355</v>
      </c>
      <c r="D205" s="205" t="s">
        <v>147</v>
      </c>
      <c r="E205" s="206" t="s">
        <v>356</v>
      </c>
      <c r="F205" s="207" t="s">
        <v>357</v>
      </c>
      <c r="G205" s="208" t="s">
        <v>173</v>
      </c>
      <c r="H205" s="209">
        <v>2</v>
      </c>
      <c r="I205" s="210"/>
      <c r="J205" s="211">
        <f>ROUND(I205*H205,2)</f>
        <v>0</v>
      </c>
      <c r="K205" s="207" t="s">
        <v>151</v>
      </c>
      <c r="L205" s="45"/>
      <c r="M205" s="212" t="s">
        <v>19</v>
      </c>
      <c r="N205" s="213" t="s">
        <v>43</v>
      </c>
      <c r="O205" s="85"/>
      <c r="P205" s="214">
        <f>O205*H205</f>
        <v>0</v>
      </c>
      <c r="Q205" s="214">
        <v>0</v>
      </c>
      <c r="R205" s="214">
        <f>Q205*H205</f>
        <v>0</v>
      </c>
      <c r="S205" s="214">
        <v>0</v>
      </c>
      <c r="T205" s="215">
        <f>S205*H205</f>
        <v>0</v>
      </c>
      <c r="U205" s="39"/>
      <c r="V205" s="39"/>
      <c r="W205" s="39"/>
      <c r="X205" s="39"/>
      <c r="Y205" s="39"/>
      <c r="Z205" s="39"/>
      <c r="AA205" s="39"/>
      <c r="AB205" s="39"/>
      <c r="AC205" s="39"/>
      <c r="AD205" s="39"/>
      <c r="AE205" s="39"/>
      <c r="AR205" s="216" t="s">
        <v>152</v>
      </c>
      <c r="AT205" s="216" t="s">
        <v>147</v>
      </c>
      <c r="AU205" s="216" t="s">
        <v>82</v>
      </c>
      <c r="AY205" s="18" t="s">
        <v>144</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152</v>
      </c>
      <c r="BM205" s="216" t="s">
        <v>358</v>
      </c>
    </row>
    <row r="206" s="14" customFormat="1">
      <c r="A206" s="14"/>
      <c r="B206" s="229"/>
      <c r="C206" s="230"/>
      <c r="D206" s="220" t="s">
        <v>154</v>
      </c>
      <c r="E206" s="231" t="s">
        <v>19</v>
      </c>
      <c r="F206" s="232" t="s">
        <v>359</v>
      </c>
      <c r="G206" s="230"/>
      <c r="H206" s="233">
        <v>2</v>
      </c>
      <c r="I206" s="234"/>
      <c r="J206" s="230"/>
      <c r="K206" s="230"/>
      <c r="L206" s="235"/>
      <c r="M206" s="236"/>
      <c r="N206" s="237"/>
      <c r="O206" s="237"/>
      <c r="P206" s="237"/>
      <c r="Q206" s="237"/>
      <c r="R206" s="237"/>
      <c r="S206" s="237"/>
      <c r="T206" s="238"/>
      <c r="U206" s="14"/>
      <c r="V206" s="14"/>
      <c r="W206" s="14"/>
      <c r="X206" s="14"/>
      <c r="Y206" s="14"/>
      <c r="Z206" s="14"/>
      <c r="AA206" s="14"/>
      <c r="AB206" s="14"/>
      <c r="AC206" s="14"/>
      <c r="AD206" s="14"/>
      <c r="AE206" s="14"/>
      <c r="AT206" s="239" t="s">
        <v>154</v>
      </c>
      <c r="AU206" s="239" t="s">
        <v>82</v>
      </c>
      <c r="AV206" s="14" t="s">
        <v>82</v>
      </c>
      <c r="AW206" s="14" t="s">
        <v>33</v>
      </c>
      <c r="AX206" s="14" t="s">
        <v>72</v>
      </c>
      <c r="AY206" s="239" t="s">
        <v>144</v>
      </c>
    </row>
    <row r="207" s="15" customFormat="1">
      <c r="A207" s="15"/>
      <c r="B207" s="240"/>
      <c r="C207" s="241"/>
      <c r="D207" s="220" t="s">
        <v>154</v>
      </c>
      <c r="E207" s="242" t="s">
        <v>19</v>
      </c>
      <c r="F207" s="243" t="s">
        <v>162</v>
      </c>
      <c r="G207" s="241"/>
      <c r="H207" s="244">
        <v>2</v>
      </c>
      <c r="I207" s="245"/>
      <c r="J207" s="241"/>
      <c r="K207" s="241"/>
      <c r="L207" s="246"/>
      <c r="M207" s="247"/>
      <c r="N207" s="248"/>
      <c r="O207" s="248"/>
      <c r="P207" s="248"/>
      <c r="Q207" s="248"/>
      <c r="R207" s="248"/>
      <c r="S207" s="248"/>
      <c r="T207" s="249"/>
      <c r="U207" s="15"/>
      <c r="V207" s="15"/>
      <c r="W207" s="15"/>
      <c r="X207" s="15"/>
      <c r="Y207" s="15"/>
      <c r="Z207" s="15"/>
      <c r="AA207" s="15"/>
      <c r="AB207" s="15"/>
      <c r="AC207" s="15"/>
      <c r="AD207" s="15"/>
      <c r="AE207" s="15"/>
      <c r="AT207" s="250" t="s">
        <v>154</v>
      </c>
      <c r="AU207" s="250" t="s">
        <v>82</v>
      </c>
      <c r="AV207" s="15" t="s">
        <v>152</v>
      </c>
      <c r="AW207" s="15" t="s">
        <v>33</v>
      </c>
      <c r="AX207" s="15" t="s">
        <v>80</v>
      </c>
      <c r="AY207" s="250" t="s">
        <v>144</v>
      </c>
    </row>
    <row r="208" s="2" customFormat="1" ht="55.5" customHeight="1">
      <c r="A208" s="39"/>
      <c r="B208" s="40"/>
      <c r="C208" s="205" t="s">
        <v>360</v>
      </c>
      <c r="D208" s="205" t="s">
        <v>147</v>
      </c>
      <c r="E208" s="206" t="s">
        <v>361</v>
      </c>
      <c r="F208" s="207" t="s">
        <v>362</v>
      </c>
      <c r="G208" s="208" t="s">
        <v>173</v>
      </c>
      <c r="H208" s="209">
        <v>17</v>
      </c>
      <c r="I208" s="210"/>
      <c r="J208" s="211">
        <f>ROUND(I208*H208,2)</f>
        <v>0</v>
      </c>
      <c r="K208" s="207" t="s">
        <v>151</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152</v>
      </c>
      <c r="AT208" s="216" t="s">
        <v>147</v>
      </c>
      <c r="AU208" s="216" t="s">
        <v>82</v>
      </c>
      <c r="AY208" s="18" t="s">
        <v>144</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152</v>
      </c>
      <c r="BM208" s="216" t="s">
        <v>363</v>
      </c>
    </row>
    <row r="209" s="14" customFormat="1">
      <c r="A209" s="14"/>
      <c r="B209" s="229"/>
      <c r="C209" s="230"/>
      <c r="D209" s="220" t="s">
        <v>154</v>
      </c>
      <c r="E209" s="231" t="s">
        <v>19</v>
      </c>
      <c r="F209" s="232" t="s">
        <v>364</v>
      </c>
      <c r="G209" s="230"/>
      <c r="H209" s="233">
        <v>17</v>
      </c>
      <c r="I209" s="234"/>
      <c r="J209" s="230"/>
      <c r="K209" s="230"/>
      <c r="L209" s="235"/>
      <c r="M209" s="236"/>
      <c r="N209" s="237"/>
      <c r="O209" s="237"/>
      <c r="P209" s="237"/>
      <c r="Q209" s="237"/>
      <c r="R209" s="237"/>
      <c r="S209" s="237"/>
      <c r="T209" s="238"/>
      <c r="U209" s="14"/>
      <c r="V209" s="14"/>
      <c r="W209" s="14"/>
      <c r="X209" s="14"/>
      <c r="Y209" s="14"/>
      <c r="Z209" s="14"/>
      <c r="AA209" s="14"/>
      <c r="AB209" s="14"/>
      <c r="AC209" s="14"/>
      <c r="AD209" s="14"/>
      <c r="AE209" s="14"/>
      <c r="AT209" s="239" t="s">
        <v>154</v>
      </c>
      <c r="AU209" s="239" t="s">
        <v>82</v>
      </c>
      <c r="AV209" s="14" t="s">
        <v>82</v>
      </c>
      <c r="AW209" s="14" t="s">
        <v>33</v>
      </c>
      <c r="AX209" s="14" t="s">
        <v>72</v>
      </c>
      <c r="AY209" s="239" t="s">
        <v>144</v>
      </c>
    </row>
    <row r="210" s="13" customFormat="1">
      <c r="A210" s="13"/>
      <c r="B210" s="218"/>
      <c r="C210" s="219"/>
      <c r="D210" s="220" t="s">
        <v>154</v>
      </c>
      <c r="E210" s="221" t="s">
        <v>19</v>
      </c>
      <c r="F210" s="222" t="s">
        <v>365</v>
      </c>
      <c r="G210" s="219"/>
      <c r="H210" s="221" t="s">
        <v>19</v>
      </c>
      <c r="I210" s="223"/>
      <c r="J210" s="219"/>
      <c r="K210" s="219"/>
      <c r="L210" s="224"/>
      <c r="M210" s="225"/>
      <c r="N210" s="226"/>
      <c r="O210" s="226"/>
      <c r="P210" s="226"/>
      <c r="Q210" s="226"/>
      <c r="R210" s="226"/>
      <c r="S210" s="226"/>
      <c r="T210" s="227"/>
      <c r="U210" s="13"/>
      <c r="V210" s="13"/>
      <c r="W210" s="13"/>
      <c r="X210" s="13"/>
      <c r="Y210" s="13"/>
      <c r="Z210" s="13"/>
      <c r="AA210" s="13"/>
      <c r="AB210" s="13"/>
      <c r="AC210" s="13"/>
      <c r="AD210" s="13"/>
      <c r="AE210" s="13"/>
      <c r="AT210" s="228" t="s">
        <v>154</v>
      </c>
      <c r="AU210" s="228" t="s">
        <v>82</v>
      </c>
      <c r="AV210" s="13" t="s">
        <v>80</v>
      </c>
      <c r="AW210" s="13" t="s">
        <v>33</v>
      </c>
      <c r="AX210" s="13" t="s">
        <v>72</v>
      </c>
      <c r="AY210" s="228" t="s">
        <v>144</v>
      </c>
    </row>
    <row r="211" s="15" customFormat="1">
      <c r="A211" s="15"/>
      <c r="B211" s="240"/>
      <c r="C211" s="241"/>
      <c r="D211" s="220" t="s">
        <v>154</v>
      </c>
      <c r="E211" s="242" t="s">
        <v>19</v>
      </c>
      <c r="F211" s="243" t="s">
        <v>162</v>
      </c>
      <c r="G211" s="241"/>
      <c r="H211" s="244">
        <v>17</v>
      </c>
      <c r="I211" s="245"/>
      <c r="J211" s="241"/>
      <c r="K211" s="241"/>
      <c r="L211" s="246"/>
      <c r="M211" s="247"/>
      <c r="N211" s="248"/>
      <c r="O211" s="248"/>
      <c r="P211" s="248"/>
      <c r="Q211" s="248"/>
      <c r="R211" s="248"/>
      <c r="S211" s="248"/>
      <c r="T211" s="249"/>
      <c r="U211" s="15"/>
      <c r="V211" s="15"/>
      <c r="W211" s="15"/>
      <c r="X211" s="15"/>
      <c r="Y211" s="15"/>
      <c r="Z211" s="15"/>
      <c r="AA211" s="15"/>
      <c r="AB211" s="15"/>
      <c r="AC211" s="15"/>
      <c r="AD211" s="15"/>
      <c r="AE211" s="15"/>
      <c r="AT211" s="250" t="s">
        <v>154</v>
      </c>
      <c r="AU211" s="250" t="s">
        <v>82</v>
      </c>
      <c r="AV211" s="15" t="s">
        <v>152</v>
      </c>
      <c r="AW211" s="15" t="s">
        <v>33</v>
      </c>
      <c r="AX211" s="15" t="s">
        <v>80</v>
      </c>
      <c r="AY211" s="250" t="s">
        <v>144</v>
      </c>
    </row>
    <row r="212" s="2" customFormat="1" ht="16.5" customHeight="1">
      <c r="A212" s="39"/>
      <c r="B212" s="40"/>
      <c r="C212" s="251" t="s">
        <v>366</v>
      </c>
      <c r="D212" s="251" t="s">
        <v>182</v>
      </c>
      <c r="E212" s="252" t="s">
        <v>367</v>
      </c>
      <c r="F212" s="253" t="s">
        <v>368</v>
      </c>
      <c r="G212" s="254" t="s">
        <v>173</v>
      </c>
      <c r="H212" s="255">
        <v>38</v>
      </c>
      <c r="I212" s="256"/>
      <c r="J212" s="257">
        <f>ROUND(I212*H212,2)</f>
        <v>0</v>
      </c>
      <c r="K212" s="253" t="s">
        <v>151</v>
      </c>
      <c r="L212" s="258"/>
      <c r="M212" s="259" t="s">
        <v>19</v>
      </c>
      <c r="N212" s="260" t="s">
        <v>43</v>
      </c>
      <c r="O212" s="85"/>
      <c r="P212" s="214">
        <f>O212*H212</f>
        <v>0</v>
      </c>
      <c r="Q212" s="214">
        <v>0.0028999999999999998</v>
      </c>
      <c r="R212" s="214">
        <f>Q212*H212</f>
        <v>0.11019999999999999</v>
      </c>
      <c r="S212" s="214">
        <v>0</v>
      </c>
      <c r="T212" s="215">
        <f>S212*H212</f>
        <v>0</v>
      </c>
      <c r="U212" s="39"/>
      <c r="V212" s="39"/>
      <c r="W212" s="39"/>
      <c r="X212" s="39"/>
      <c r="Y212" s="39"/>
      <c r="Z212" s="39"/>
      <c r="AA212" s="39"/>
      <c r="AB212" s="39"/>
      <c r="AC212" s="39"/>
      <c r="AD212" s="39"/>
      <c r="AE212" s="39"/>
      <c r="AR212" s="216" t="s">
        <v>185</v>
      </c>
      <c r="AT212" s="216" t="s">
        <v>182</v>
      </c>
      <c r="AU212" s="216" t="s">
        <v>82</v>
      </c>
      <c r="AY212" s="18" t="s">
        <v>144</v>
      </c>
      <c r="BE212" s="217">
        <f>IF(N212="základní",J212,0)</f>
        <v>0</v>
      </c>
      <c r="BF212" s="217">
        <f>IF(N212="snížená",J212,0)</f>
        <v>0</v>
      </c>
      <c r="BG212" s="217">
        <f>IF(N212="zákl. přenesená",J212,0)</f>
        <v>0</v>
      </c>
      <c r="BH212" s="217">
        <f>IF(N212="sníž. přenesená",J212,0)</f>
        <v>0</v>
      </c>
      <c r="BI212" s="217">
        <f>IF(N212="nulová",J212,0)</f>
        <v>0</v>
      </c>
      <c r="BJ212" s="18" t="s">
        <v>80</v>
      </c>
      <c r="BK212" s="217">
        <f>ROUND(I212*H212,2)</f>
        <v>0</v>
      </c>
      <c r="BL212" s="18" t="s">
        <v>152</v>
      </c>
      <c r="BM212" s="216" t="s">
        <v>369</v>
      </c>
    </row>
    <row r="213" s="14" customFormat="1">
      <c r="A213" s="14"/>
      <c r="B213" s="229"/>
      <c r="C213" s="230"/>
      <c r="D213" s="220" t="s">
        <v>154</v>
      </c>
      <c r="E213" s="231" t="s">
        <v>19</v>
      </c>
      <c r="F213" s="232" t="s">
        <v>370</v>
      </c>
      <c r="G213" s="230"/>
      <c r="H213" s="233">
        <v>38</v>
      </c>
      <c r="I213" s="234"/>
      <c r="J213" s="230"/>
      <c r="K213" s="230"/>
      <c r="L213" s="235"/>
      <c r="M213" s="236"/>
      <c r="N213" s="237"/>
      <c r="O213" s="237"/>
      <c r="P213" s="237"/>
      <c r="Q213" s="237"/>
      <c r="R213" s="237"/>
      <c r="S213" s="237"/>
      <c r="T213" s="238"/>
      <c r="U213" s="14"/>
      <c r="V213" s="14"/>
      <c r="W213" s="14"/>
      <c r="X213" s="14"/>
      <c r="Y213" s="14"/>
      <c r="Z213" s="14"/>
      <c r="AA213" s="14"/>
      <c r="AB213" s="14"/>
      <c r="AC213" s="14"/>
      <c r="AD213" s="14"/>
      <c r="AE213" s="14"/>
      <c r="AT213" s="239" t="s">
        <v>154</v>
      </c>
      <c r="AU213" s="239" t="s">
        <v>82</v>
      </c>
      <c r="AV213" s="14" t="s">
        <v>82</v>
      </c>
      <c r="AW213" s="14" t="s">
        <v>33</v>
      </c>
      <c r="AX213" s="14" t="s">
        <v>80</v>
      </c>
      <c r="AY213" s="239" t="s">
        <v>144</v>
      </c>
    </row>
    <row r="214" s="2" customFormat="1" ht="16.5" customHeight="1">
      <c r="A214" s="39"/>
      <c r="B214" s="40"/>
      <c r="C214" s="251" t="s">
        <v>371</v>
      </c>
      <c r="D214" s="251" t="s">
        <v>182</v>
      </c>
      <c r="E214" s="252" t="s">
        <v>372</v>
      </c>
      <c r="F214" s="253" t="s">
        <v>373</v>
      </c>
      <c r="G214" s="254" t="s">
        <v>173</v>
      </c>
      <c r="H214" s="255">
        <v>1</v>
      </c>
      <c r="I214" s="256"/>
      <c r="J214" s="257">
        <f>ROUND(I214*H214,2)</f>
        <v>0</v>
      </c>
      <c r="K214" s="253" t="s">
        <v>151</v>
      </c>
      <c r="L214" s="258"/>
      <c r="M214" s="259" t="s">
        <v>19</v>
      </c>
      <c r="N214" s="260" t="s">
        <v>43</v>
      </c>
      <c r="O214" s="85"/>
      <c r="P214" s="214">
        <f>O214*H214</f>
        <v>0</v>
      </c>
      <c r="Q214" s="214">
        <v>0.0025500000000000002</v>
      </c>
      <c r="R214" s="214">
        <f>Q214*H214</f>
        <v>0.0025500000000000002</v>
      </c>
      <c r="S214" s="214">
        <v>0</v>
      </c>
      <c r="T214" s="215">
        <f>S214*H214</f>
        <v>0</v>
      </c>
      <c r="U214" s="39"/>
      <c r="V214" s="39"/>
      <c r="W214" s="39"/>
      <c r="X214" s="39"/>
      <c r="Y214" s="39"/>
      <c r="Z214" s="39"/>
      <c r="AA214" s="39"/>
      <c r="AB214" s="39"/>
      <c r="AC214" s="39"/>
      <c r="AD214" s="39"/>
      <c r="AE214" s="39"/>
      <c r="AR214" s="216" t="s">
        <v>185</v>
      </c>
      <c r="AT214" s="216" t="s">
        <v>182</v>
      </c>
      <c r="AU214" s="216" t="s">
        <v>82</v>
      </c>
      <c r="AY214" s="18" t="s">
        <v>144</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152</v>
      </c>
      <c r="BM214" s="216" t="s">
        <v>374</v>
      </c>
    </row>
    <row r="215" s="2" customFormat="1" ht="16.5" customHeight="1">
      <c r="A215" s="39"/>
      <c r="B215" s="40"/>
      <c r="C215" s="251" t="s">
        <v>375</v>
      </c>
      <c r="D215" s="251" t="s">
        <v>182</v>
      </c>
      <c r="E215" s="252" t="s">
        <v>376</v>
      </c>
      <c r="F215" s="253" t="s">
        <v>377</v>
      </c>
      <c r="G215" s="254" t="s">
        <v>173</v>
      </c>
      <c r="H215" s="255">
        <v>1</v>
      </c>
      <c r="I215" s="256"/>
      <c r="J215" s="257">
        <f>ROUND(I215*H215,2)</f>
        <v>0</v>
      </c>
      <c r="K215" s="253" t="s">
        <v>151</v>
      </c>
      <c r="L215" s="258"/>
      <c r="M215" s="259" t="s">
        <v>19</v>
      </c>
      <c r="N215" s="260" t="s">
        <v>43</v>
      </c>
      <c r="O215" s="85"/>
      <c r="P215" s="214">
        <f>O215*H215</f>
        <v>0</v>
      </c>
      <c r="Q215" s="214">
        <v>0.0080000000000000002</v>
      </c>
      <c r="R215" s="214">
        <f>Q215*H215</f>
        <v>0.0080000000000000002</v>
      </c>
      <c r="S215" s="214">
        <v>0</v>
      </c>
      <c r="T215" s="215">
        <f>S215*H215</f>
        <v>0</v>
      </c>
      <c r="U215" s="39"/>
      <c r="V215" s="39"/>
      <c r="W215" s="39"/>
      <c r="X215" s="39"/>
      <c r="Y215" s="39"/>
      <c r="Z215" s="39"/>
      <c r="AA215" s="39"/>
      <c r="AB215" s="39"/>
      <c r="AC215" s="39"/>
      <c r="AD215" s="39"/>
      <c r="AE215" s="39"/>
      <c r="AR215" s="216" t="s">
        <v>185</v>
      </c>
      <c r="AT215" s="216" t="s">
        <v>182</v>
      </c>
      <c r="AU215" s="216" t="s">
        <v>82</v>
      </c>
      <c r="AY215" s="18" t="s">
        <v>144</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152</v>
      </c>
      <c r="BM215" s="216" t="s">
        <v>378</v>
      </c>
    </row>
    <row r="216" s="2" customFormat="1" ht="16.5" customHeight="1">
      <c r="A216" s="39"/>
      <c r="B216" s="40"/>
      <c r="C216" s="251" t="s">
        <v>379</v>
      </c>
      <c r="D216" s="251" t="s">
        <v>182</v>
      </c>
      <c r="E216" s="252" t="s">
        <v>380</v>
      </c>
      <c r="F216" s="253" t="s">
        <v>381</v>
      </c>
      <c r="G216" s="254" t="s">
        <v>173</v>
      </c>
      <c r="H216" s="255">
        <v>2</v>
      </c>
      <c r="I216" s="256"/>
      <c r="J216" s="257">
        <f>ROUND(I216*H216,2)</f>
        <v>0</v>
      </c>
      <c r="K216" s="253" t="s">
        <v>151</v>
      </c>
      <c r="L216" s="258"/>
      <c r="M216" s="259" t="s">
        <v>19</v>
      </c>
      <c r="N216" s="260" t="s">
        <v>43</v>
      </c>
      <c r="O216" s="85"/>
      <c r="P216" s="214">
        <f>O216*H216</f>
        <v>0</v>
      </c>
      <c r="Q216" s="214">
        <v>0.0035000000000000001</v>
      </c>
      <c r="R216" s="214">
        <f>Q216*H216</f>
        <v>0.0070000000000000001</v>
      </c>
      <c r="S216" s="214">
        <v>0</v>
      </c>
      <c r="T216" s="215">
        <f>S216*H216</f>
        <v>0</v>
      </c>
      <c r="U216" s="39"/>
      <c r="V216" s="39"/>
      <c r="W216" s="39"/>
      <c r="X216" s="39"/>
      <c r="Y216" s="39"/>
      <c r="Z216" s="39"/>
      <c r="AA216" s="39"/>
      <c r="AB216" s="39"/>
      <c r="AC216" s="39"/>
      <c r="AD216" s="39"/>
      <c r="AE216" s="39"/>
      <c r="AR216" s="216" t="s">
        <v>185</v>
      </c>
      <c r="AT216" s="216" t="s">
        <v>182</v>
      </c>
      <c r="AU216" s="216" t="s">
        <v>82</v>
      </c>
      <c r="AY216" s="18" t="s">
        <v>144</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152</v>
      </c>
      <c r="BM216" s="216" t="s">
        <v>382</v>
      </c>
    </row>
    <row r="217" s="2" customFormat="1" ht="21.75" customHeight="1">
      <c r="A217" s="39"/>
      <c r="B217" s="40"/>
      <c r="C217" s="251" t="s">
        <v>383</v>
      </c>
      <c r="D217" s="251" t="s">
        <v>182</v>
      </c>
      <c r="E217" s="252" t="s">
        <v>384</v>
      </c>
      <c r="F217" s="253" t="s">
        <v>385</v>
      </c>
      <c r="G217" s="254" t="s">
        <v>173</v>
      </c>
      <c r="H217" s="255">
        <v>86</v>
      </c>
      <c r="I217" s="256"/>
      <c r="J217" s="257">
        <f>ROUND(I217*H217,2)</f>
        <v>0</v>
      </c>
      <c r="K217" s="253" t="s">
        <v>151</v>
      </c>
      <c r="L217" s="258"/>
      <c r="M217" s="259" t="s">
        <v>19</v>
      </c>
      <c r="N217" s="260" t="s">
        <v>43</v>
      </c>
      <c r="O217" s="85"/>
      <c r="P217" s="214">
        <f>O217*H217</f>
        <v>0</v>
      </c>
      <c r="Q217" s="214">
        <v>0.00014999999999999999</v>
      </c>
      <c r="R217" s="214">
        <f>Q217*H217</f>
        <v>0.012899999999999998</v>
      </c>
      <c r="S217" s="214">
        <v>0</v>
      </c>
      <c r="T217" s="215">
        <f>S217*H217</f>
        <v>0</v>
      </c>
      <c r="U217" s="39"/>
      <c r="V217" s="39"/>
      <c r="W217" s="39"/>
      <c r="X217" s="39"/>
      <c r="Y217" s="39"/>
      <c r="Z217" s="39"/>
      <c r="AA217" s="39"/>
      <c r="AB217" s="39"/>
      <c r="AC217" s="39"/>
      <c r="AD217" s="39"/>
      <c r="AE217" s="39"/>
      <c r="AR217" s="216" t="s">
        <v>185</v>
      </c>
      <c r="AT217" s="216" t="s">
        <v>182</v>
      </c>
      <c r="AU217" s="216" t="s">
        <v>82</v>
      </c>
      <c r="AY217" s="18" t="s">
        <v>144</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152</v>
      </c>
      <c r="BM217" s="216" t="s">
        <v>386</v>
      </c>
    </row>
    <row r="218" s="14" customFormat="1">
      <c r="A218" s="14"/>
      <c r="B218" s="229"/>
      <c r="C218" s="230"/>
      <c r="D218" s="220" t="s">
        <v>154</v>
      </c>
      <c r="E218" s="231" t="s">
        <v>19</v>
      </c>
      <c r="F218" s="232" t="s">
        <v>387</v>
      </c>
      <c r="G218" s="230"/>
      <c r="H218" s="233">
        <v>76</v>
      </c>
      <c r="I218" s="234"/>
      <c r="J218" s="230"/>
      <c r="K218" s="230"/>
      <c r="L218" s="235"/>
      <c r="M218" s="236"/>
      <c r="N218" s="237"/>
      <c r="O218" s="237"/>
      <c r="P218" s="237"/>
      <c r="Q218" s="237"/>
      <c r="R218" s="237"/>
      <c r="S218" s="237"/>
      <c r="T218" s="238"/>
      <c r="U218" s="14"/>
      <c r="V218" s="14"/>
      <c r="W218" s="14"/>
      <c r="X218" s="14"/>
      <c r="Y218" s="14"/>
      <c r="Z218" s="14"/>
      <c r="AA218" s="14"/>
      <c r="AB218" s="14"/>
      <c r="AC218" s="14"/>
      <c r="AD218" s="14"/>
      <c r="AE218" s="14"/>
      <c r="AT218" s="239" t="s">
        <v>154</v>
      </c>
      <c r="AU218" s="239" t="s">
        <v>82</v>
      </c>
      <c r="AV218" s="14" t="s">
        <v>82</v>
      </c>
      <c r="AW218" s="14" t="s">
        <v>33</v>
      </c>
      <c r="AX218" s="14" t="s">
        <v>72</v>
      </c>
      <c r="AY218" s="239" t="s">
        <v>144</v>
      </c>
    </row>
    <row r="219" s="14" customFormat="1">
      <c r="A219" s="14"/>
      <c r="B219" s="229"/>
      <c r="C219" s="230"/>
      <c r="D219" s="220" t="s">
        <v>154</v>
      </c>
      <c r="E219" s="231" t="s">
        <v>19</v>
      </c>
      <c r="F219" s="232" t="s">
        <v>388</v>
      </c>
      <c r="G219" s="230"/>
      <c r="H219" s="233">
        <v>4</v>
      </c>
      <c r="I219" s="234"/>
      <c r="J219" s="230"/>
      <c r="K219" s="230"/>
      <c r="L219" s="235"/>
      <c r="M219" s="236"/>
      <c r="N219" s="237"/>
      <c r="O219" s="237"/>
      <c r="P219" s="237"/>
      <c r="Q219" s="237"/>
      <c r="R219" s="237"/>
      <c r="S219" s="237"/>
      <c r="T219" s="238"/>
      <c r="U219" s="14"/>
      <c r="V219" s="14"/>
      <c r="W219" s="14"/>
      <c r="X219" s="14"/>
      <c r="Y219" s="14"/>
      <c r="Z219" s="14"/>
      <c r="AA219" s="14"/>
      <c r="AB219" s="14"/>
      <c r="AC219" s="14"/>
      <c r="AD219" s="14"/>
      <c r="AE219" s="14"/>
      <c r="AT219" s="239" t="s">
        <v>154</v>
      </c>
      <c r="AU219" s="239" t="s">
        <v>82</v>
      </c>
      <c r="AV219" s="14" t="s">
        <v>82</v>
      </c>
      <c r="AW219" s="14" t="s">
        <v>33</v>
      </c>
      <c r="AX219" s="14" t="s">
        <v>72</v>
      </c>
      <c r="AY219" s="239" t="s">
        <v>144</v>
      </c>
    </row>
    <row r="220" s="14" customFormat="1">
      <c r="A220" s="14"/>
      <c r="B220" s="229"/>
      <c r="C220" s="230"/>
      <c r="D220" s="220" t="s">
        <v>154</v>
      </c>
      <c r="E220" s="231" t="s">
        <v>19</v>
      </c>
      <c r="F220" s="232" t="s">
        <v>389</v>
      </c>
      <c r="G220" s="230"/>
      <c r="H220" s="233">
        <v>2</v>
      </c>
      <c r="I220" s="234"/>
      <c r="J220" s="230"/>
      <c r="K220" s="230"/>
      <c r="L220" s="235"/>
      <c r="M220" s="236"/>
      <c r="N220" s="237"/>
      <c r="O220" s="237"/>
      <c r="P220" s="237"/>
      <c r="Q220" s="237"/>
      <c r="R220" s="237"/>
      <c r="S220" s="237"/>
      <c r="T220" s="238"/>
      <c r="U220" s="14"/>
      <c r="V220" s="14"/>
      <c r="W220" s="14"/>
      <c r="X220" s="14"/>
      <c r="Y220" s="14"/>
      <c r="Z220" s="14"/>
      <c r="AA220" s="14"/>
      <c r="AB220" s="14"/>
      <c r="AC220" s="14"/>
      <c r="AD220" s="14"/>
      <c r="AE220" s="14"/>
      <c r="AT220" s="239" t="s">
        <v>154</v>
      </c>
      <c r="AU220" s="239" t="s">
        <v>82</v>
      </c>
      <c r="AV220" s="14" t="s">
        <v>82</v>
      </c>
      <c r="AW220" s="14" t="s">
        <v>33</v>
      </c>
      <c r="AX220" s="14" t="s">
        <v>72</v>
      </c>
      <c r="AY220" s="239" t="s">
        <v>144</v>
      </c>
    </row>
    <row r="221" s="14" customFormat="1">
      <c r="A221" s="14"/>
      <c r="B221" s="229"/>
      <c r="C221" s="230"/>
      <c r="D221" s="220" t="s">
        <v>154</v>
      </c>
      <c r="E221" s="231" t="s">
        <v>19</v>
      </c>
      <c r="F221" s="232" t="s">
        <v>390</v>
      </c>
      <c r="G221" s="230"/>
      <c r="H221" s="233">
        <v>4</v>
      </c>
      <c r="I221" s="234"/>
      <c r="J221" s="230"/>
      <c r="K221" s="230"/>
      <c r="L221" s="235"/>
      <c r="M221" s="236"/>
      <c r="N221" s="237"/>
      <c r="O221" s="237"/>
      <c r="P221" s="237"/>
      <c r="Q221" s="237"/>
      <c r="R221" s="237"/>
      <c r="S221" s="237"/>
      <c r="T221" s="238"/>
      <c r="U221" s="14"/>
      <c r="V221" s="14"/>
      <c r="W221" s="14"/>
      <c r="X221" s="14"/>
      <c r="Y221" s="14"/>
      <c r="Z221" s="14"/>
      <c r="AA221" s="14"/>
      <c r="AB221" s="14"/>
      <c r="AC221" s="14"/>
      <c r="AD221" s="14"/>
      <c r="AE221" s="14"/>
      <c r="AT221" s="239" t="s">
        <v>154</v>
      </c>
      <c r="AU221" s="239" t="s">
        <v>82</v>
      </c>
      <c r="AV221" s="14" t="s">
        <v>82</v>
      </c>
      <c r="AW221" s="14" t="s">
        <v>33</v>
      </c>
      <c r="AX221" s="14" t="s">
        <v>72</v>
      </c>
      <c r="AY221" s="239" t="s">
        <v>144</v>
      </c>
    </row>
    <row r="222" s="15" customFormat="1">
      <c r="A222" s="15"/>
      <c r="B222" s="240"/>
      <c r="C222" s="241"/>
      <c r="D222" s="220" t="s">
        <v>154</v>
      </c>
      <c r="E222" s="242" t="s">
        <v>19</v>
      </c>
      <c r="F222" s="243" t="s">
        <v>162</v>
      </c>
      <c r="G222" s="241"/>
      <c r="H222" s="244">
        <v>86</v>
      </c>
      <c r="I222" s="245"/>
      <c r="J222" s="241"/>
      <c r="K222" s="241"/>
      <c r="L222" s="246"/>
      <c r="M222" s="247"/>
      <c r="N222" s="248"/>
      <c r="O222" s="248"/>
      <c r="P222" s="248"/>
      <c r="Q222" s="248"/>
      <c r="R222" s="248"/>
      <c r="S222" s="248"/>
      <c r="T222" s="249"/>
      <c r="U222" s="15"/>
      <c r="V222" s="15"/>
      <c r="W222" s="15"/>
      <c r="X222" s="15"/>
      <c r="Y222" s="15"/>
      <c r="Z222" s="15"/>
      <c r="AA222" s="15"/>
      <c r="AB222" s="15"/>
      <c r="AC222" s="15"/>
      <c r="AD222" s="15"/>
      <c r="AE222" s="15"/>
      <c r="AT222" s="250" t="s">
        <v>154</v>
      </c>
      <c r="AU222" s="250" t="s">
        <v>82</v>
      </c>
      <c r="AV222" s="15" t="s">
        <v>152</v>
      </c>
      <c r="AW222" s="15" t="s">
        <v>33</v>
      </c>
      <c r="AX222" s="15" t="s">
        <v>80</v>
      </c>
      <c r="AY222" s="250" t="s">
        <v>144</v>
      </c>
    </row>
    <row r="223" s="2" customFormat="1" ht="16.5" customHeight="1">
      <c r="A223" s="39"/>
      <c r="B223" s="40"/>
      <c r="C223" s="251" t="s">
        <v>391</v>
      </c>
      <c r="D223" s="251" t="s">
        <v>182</v>
      </c>
      <c r="E223" s="252" t="s">
        <v>392</v>
      </c>
      <c r="F223" s="253" t="s">
        <v>393</v>
      </c>
      <c r="G223" s="254" t="s">
        <v>173</v>
      </c>
      <c r="H223" s="255">
        <v>24</v>
      </c>
      <c r="I223" s="256"/>
      <c r="J223" s="257">
        <f>ROUND(I223*H223,2)</f>
        <v>0</v>
      </c>
      <c r="K223" s="253" t="s">
        <v>151</v>
      </c>
      <c r="L223" s="258"/>
      <c r="M223" s="259" t="s">
        <v>19</v>
      </c>
      <c r="N223" s="260" t="s">
        <v>43</v>
      </c>
      <c r="O223" s="85"/>
      <c r="P223" s="214">
        <f>O223*H223</f>
        <v>0</v>
      </c>
      <c r="Q223" s="214">
        <v>0</v>
      </c>
      <c r="R223" s="214">
        <f>Q223*H223</f>
        <v>0</v>
      </c>
      <c r="S223" s="214">
        <v>0</v>
      </c>
      <c r="T223" s="215">
        <f>S223*H223</f>
        <v>0</v>
      </c>
      <c r="U223" s="39"/>
      <c r="V223" s="39"/>
      <c r="W223" s="39"/>
      <c r="X223" s="39"/>
      <c r="Y223" s="39"/>
      <c r="Z223" s="39"/>
      <c r="AA223" s="39"/>
      <c r="AB223" s="39"/>
      <c r="AC223" s="39"/>
      <c r="AD223" s="39"/>
      <c r="AE223" s="39"/>
      <c r="AR223" s="216" t="s">
        <v>185</v>
      </c>
      <c r="AT223" s="216" t="s">
        <v>182</v>
      </c>
      <c r="AU223" s="216" t="s">
        <v>82</v>
      </c>
      <c r="AY223" s="18" t="s">
        <v>144</v>
      </c>
      <c r="BE223" s="217">
        <f>IF(N223="základní",J223,0)</f>
        <v>0</v>
      </c>
      <c r="BF223" s="217">
        <f>IF(N223="snížená",J223,0)</f>
        <v>0</v>
      </c>
      <c r="BG223" s="217">
        <f>IF(N223="zákl. přenesená",J223,0)</f>
        <v>0</v>
      </c>
      <c r="BH223" s="217">
        <f>IF(N223="sníž. přenesená",J223,0)</f>
        <v>0</v>
      </c>
      <c r="BI223" s="217">
        <f>IF(N223="nulová",J223,0)</f>
        <v>0</v>
      </c>
      <c r="BJ223" s="18" t="s">
        <v>80</v>
      </c>
      <c r="BK223" s="217">
        <f>ROUND(I223*H223,2)</f>
        <v>0</v>
      </c>
      <c r="BL223" s="18" t="s">
        <v>152</v>
      </c>
      <c r="BM223" s="216" t="s">
        <v>394</v>
      </c>
    </row>
    <row r="224" s="14" customFormat="1">
      <c r="A224" s="14"/>
      <c r="B224" s="229"/>
      <c r="C224" s="230"/>
      <c r="D224" s="220" t="s">
        <v>154</v>
      </c>
      <c r="E224" s="231" t="s">
        <v>19</v>
      </c>
      <c r="F224" s="232" t="s">
        <v>395</v>
      </c>
      <c r="G224" s="230"/>
      <c r="H224" s="233">
        <v>19</v>
      </c>
      <c r="I224" s="234"/>
      <c r="J224" s="230"/>
      <c r="K224" s="230"/>
      <c r="L224" s="235"/>
      <c r="M224" s="236"/>
      <c r="N224" s="237"/>
      <c r="O224" s="237"/>
      <c r="P224" s="237"/>
      <c r="Q224" s="237"/>
      <c r="R224" s="237"/>
      <c r="S224" s="237"/>
      <c r="T224" s="238"/>
      <c r="U224" s="14"/>
      <c r="V224" s="14"/>
      <c r="W224" s="14"/>
      <c r="X224" s="14"/>
      <c r="Y224" s="14"/>
      <c r="Z224" s="14"/>
      <c r="AA224" s="14"/>
      <c r="AB224" s="14"/>
      <c r="AC224" s="14"/>
      <c r="AD224" s="14"/>
      <c r="AE224" s="14"/>
      <c r="AT224" s="239" t="s">
        <v>154</v>
      </c>
      <c r="AU224" s="239" t="s">
        <v>82</v>
      </c>
      <c r="AV224" s="14" t="s">
        <v>82</v>
      </c>
      <c r="AW224" s="14" t="s">
        <v>33</v>
      </c>
      <c r="AX224" s="14" t="s">
        <v>72</v>
      </c>
      <c r="AY224" s="239" t="s">
        <v>144</v>
      </c>
    </row>
    <row r="225" s="14" customFormat="1">
      <c r="A225" s="14"/>
      <c r="B225" s="229"/>
      <c r="C225" s="230"/>
      <c r="D225" s="220" t="s">
        <v>154</v>
      </c>
      <c r="E225" s="231" t="s">
        <v>19</v>
      </c>
      <c r="F225" s="232" t="s">
        <v>396</v>
      </c>
      <c r="G225" s="230"/>
      <c r="H225" s="233">
        <v>2</v>
      </c>
      <c r="I225" s="234"/>
      <c r="J225" s="230"/>
      <c r="K225" s="230"/>
      <c r="L225" s="235"/>
      <c r="M225" s="236"/>
      <c r="N225" s="237"/>
      <c r="O225" s="237"/>
      <c r="P225" s="237"/>
      <c r="Q225" s="237"/>
      <c r="R225" s="237"/>
      <c r="S225" s="237"/>
      <c r="T225" s="238"/>
      <c r="U225" s="14"/>
      <c r="V225" s="14"/>
      <c r="W225" s="14"/>
      <c r="X225" s="14"/>
      <c r="Y225" s="14"/>
      <c r="Z225" s="14"/>
      <c r="AA225" s="14"/>
      <c r="AB225" s="14"/>
      <c r="AC225" s="14"/>
      <c r="AD225" s="14"/>
      <c r="AE225" s="14"/>
      <c r="AT225" s="239" t="s">
        <v>154</v>
      </c>
      <c r="AU225" s="239" t="s">
        <v>82</v>
      </c>
      <c r="AV225" s="14" t="s">
        <v>82</v>
      </c>
      <c r="AW225" s="14" t="s">
        <v>33</v>
      </c>
      <c r="AX225" s="14" t="s">
        <v>72</v>
      </c>
      <c r="AY225" s="239" t="s">
        <v>144</v>
      </c>
    </row>
    <row r="226" s="14" customFormat="1">
      <c r="A226" s="14"/>
      <c r="B226" s="229"/>
      <c r="C226" s="230"/>
      <c r="D226" s="220" t="s">
        <v>154</v>
      </c>
      <c r="E226" s="231" t="s">
        <v>19</v>
      </c>
      <c r="F226" s="232" t="s">
        <v>397</v>
      </c>
      <c r="G226" s="230"/>
      <c r="H226" s="233">
        <v>1</v>
      </c>
      <c r="I226" s="234"/>
      <c r="J226" s="230"/>
      <c r="K226" s="230"/>
      <c r="L226" s="235"/>
      <c r="M226" s="236"/>
      <c r="N226" s="237"/>
      <c r="O226" s="237"/>
      <c r="P226" s="237"/>
      <c r="Q226" s="237"/>
      <c r="R226" s="237"/>
      <c r="S226" s="237"/>
      <c r="T226" s="238"/>
      <c r="U226" s="14"/>
      <c r="V226" s="14"/>
      <c r="W226" s="14"/>
      <c r="X226" s="14"/>
      <c r="Y226" s="14"/>
      <c r="Z226" s="14"/>
      <c r="AA226" s="14"/>
      <c r="AB226" s="14"/>
      <c r="AC226" s="14"/>
      <c r="AD226" s="14"/>
      <c r="AE226" s="14"/>
      <c r="AT226" s="239" t="s">
        <v>154</v>
      </c>
      <c r="AU226" s="239" t="s">
        <v>82</v>
      </c>
      <c r="AV226" s="14" t="s">
        <v>82</v>
      </c>
      <c r="AW226" s="14" t="s">
        <v>33</v>
      </c>
      <c r="AX226" s="14" t="s">
        <v>72</v>
      </c>
      <c r="AY226" s="239" t="s">
        <v>144</v>
      </c>
    </row>
    <row r="227" s="14" customFormat="1">
      <c r="A227" s="14"/>
      <c r="B227" s="229"/>
      <c r="C227" s="230"/>
      <c r="D227" s="220" t="s">
        <v>154</v>
      </c>
      <c r="E227" s="231" t="s">
        <v>19</v>
      </c>
      <c r="F227" s="232" t="s">
        <v>398</v>
      </c>
      <c r="G227" s="230"/>
      <c r="H227" s="233">
        <v>2</v>
      </c>
      <c r="I227" s="234"/>
      <c r="J227" s="230"/>
      <c r="K227" s="230"/>
      <c r="L227" s="235"/>
      <c r="M227" s="236"/>
      <c r="N227" s="237"/>
      <c r="O227" s="237"/>
      <c r="P227" s="237"/>
      <c r="Q227" s="237"/>
      <c r="R227" s="237"/>
      <c r="S227" s="237"/>
      <c r="T227" s="238"/>
      <c r="U227" s="14"/>
      <c r="V227" s="14"/>
      <c r="W227" s="14"/>
      <c r="X227" s="14"/>
      <c r="Y227" s="14"/>
      <c r="Z227" s="14"/>
      <c r="AA227" s="14"/>
      <c r="AB227" s="14"/>
      <c r="AC227" s="14"/>
      <c r="AD227" s="14"/>
      <c r="AE227" s="14"/>
      <c r="AT227" s="239" t="s">
        <v>154</v>
      </c>
      <c r="AU227" s="239" t="s">
        <v>82</v>
      </c>
      <c r="AV227" s="14" t="s">
        <v>82</v>
      </c>
      <c r="AW227" s="14" t="s">
        <v>33</v>
      </c>
      <c r="AX227" s="14" t="s">
        <v>72</v>
      </c>
      <c r="AY227" s="239" t="s">
        <v>144</v>
      </c>
    </row>
    <row r="228" s="15" customFormat="1">
      <c r="A228" s="15"/>
      <c r="B228" s="240"/>
      <c r="C228" s="241"/>
      <c r="D228" s="220" t="s">
        <v>154</v>
      </c>
      <c r="E228" s="242" t="s">
        <v>19</v>
      </c>
      <c r="F228" s="243" t="s">
        <v>162</v>
      </c>
      <c r="G228" s="241"/>
      <c r="H228" s="244">
        <v>24</v>
      </c>
      <c r="I228" s="245"/>
      <c r="J228" s="241"/>
      <c r="K228" s="241"/>
      <c r="L228" s="246"/>
      <c r="M228" s="247"/>
      <c r="N228" s="248"/>
      <c r="O228" s="248"/>
      <c r="P228" s="248"/>
      <c r="Q228" s="248"/>
      <c r="R228" s="248"/>
      <c r="S228" s="248"/>
      <c r="T228" s="249"/>
      <c r="U228" s="15"/>
      <c r="V228" s="15"/>
      <c r="W228" s="15"/>
      <c r="X228" s="15"/>
      <c r="Y228" s="15"/>
      <c r="Z228" s="15"/>
      <c r="AA228" s="15"/>
      <c r="AB228" s="15"/>
      <c r="AC228" s="15"/>
      <c r="AD228" s="15"/>
      <c r="AE228" s="15"/>
      <c r="AT228" s="250" t="s">
        <v>154</v>
      </c>
      <c r="AU228" s="250" t="s">
        <v>82</v>
      </c>
      <c r="AV228" s="15" t="s">
        <v>152</v>
      </c>
      <c r="AW228" s="15" t="s">
        <v>33</v>
      </c>
      <c r="AX228" s="15" t="s">
        <v>80</v>
      </c>
      <c r="AY228" s="250" t="s">
        <v>144</v>
      </c>
    </row>
    <row r="229" s="2" customFormat="1" ht="16.5" customHeight="1">
      <c r="A229" s="39"/>
      <c r="B229" s="40"/>
      <c r="C229" s="251" t="s">
        <v>399</v>
      </c>
      <c r="D229" s="251" t="s">
        <v>182</v>
      </c>
      <c r="E229" s="252" t="s">
        <v>400</v>
      </c>
      <c r="F229" s="253" t="s">
        <v>401</v>
      </c>
      <c r="G229" s="254" t="s">
        <v>240</v>
      </c>
      <c r="H229" s="255">
        <v>24</v>
      </c>
      <c r="I229" s="256"/>
      <c r="J229" s="257">
        <f>ROUND(I229*H229,2)</f>
        <v>0</v>
      </c>
      <c r="K229" s="253" t="s">
        <v>151</v>
      </c>
      <c r="L229" s="258"/>
      <c r="M229" s="259" t="s">
        <v>19</v>
      </c>
      <c r="N229" s="260" t="s">
        <v>43</v>
      </c>
      <c r="O229" s="85"/>
      <c r="P229" s="214">
        <f>O229*H229</f>
        <v>0</v>
      </c>
      <c r="Q229" s="214">
        <v>0.00265</v>
      </c>
      <c r="R229" s="214">
        <f>Q229*H229</f>
        <v>0.063600000000000004</v>
      </c>
      <c r="S229" s="214">
        <v>0</v>
      </c>
      <c r="T229" s="215">
        <f>S229*H229</f>
        <v>0</v>
      </c>
      <c r="U229" s="39"/>
      <c r="V229" s="39"/>
      <c r="W229" s="39"/>
      <c r="X229" s="39"/>
      <c r="Y229" s="39"/>
      <c r="Z229" s="39"/>
      <c r="AA229" s="39"/>
      <c r="AB229" s="39"/>
      <c r="AC229" s="39"/>
      <c r="AD229" s="39"/>
      <c r="AE229" s="39"/>
      <c r="AR229" s="216" t="s">
        <v>185</v>
      </c>
      <c r="AT229" s="216" t="s">
        <v>182</v>
      </c>
      <c r="AU229" s="216" t="s">
        <v>82</v>
      </c>
      <c r="AY229" s="18" t="s">
        <v>144</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152</v>
      </c>
      <c r="BM229" s="216" t="s">
        <v>402</v>
      </c>
    </row>
    <row r="230" s="14" customFormat="1">
      <c r="A230" s="14"/>
      <c r="B230" s="229"/>
      <c r="C230" s="230"/>
      <c r="D230" s="220" t="s">
        <v>154</v>
      </c>
      <c r="E230" s="231" t="s">
        <v>19</v>
      </c>
      <c r="F230" s="232" t="s">
        <v>403</v>
      </c>
      <c r="G230" s="230"/>
      <c r="H230" s="233">
        <v>19</v>
      </c>
      <c r="I230" s="234"/>
      <c r="J230" s="230"/>
      <c r="K230" s="230"/>
      <c r="L230" s="235"/>
      <c r="M230" s="236"/>
      <c r="N230" s="237"/>
      <c r="O230" s="237"/>
      <c r="P230" s="237"/>
      <c r="Q230" s="237"/>
      <c r="R230" s="237"/>
      <c r="S230" s="237"/>
      <c r="T230" s="238"/>
      <c r="U230" s="14"/>
      <c r="V230" s="14"/>
      <c r="W230" s="14"/>
      <c r="X230" s="14"/>
      <c r="Y230" s="14"/>
      <c r="Z230" s="14"/>
      <c r="AA230" s="14"/>
      <c r="AB230" s="14"/>
      <c r="AC230" s="14"/>
      <c r="AD230" s="14"/>
      <c r="AE230" s="14"/>
      <c r="AT230" s="239" t="s">
        <v>154</v>
      </c>
      <c r="AU230" s="239" t="s">
        <v>82</v>
      </c>
      <c r="AV230" s="14" t="s">
        <v>82</v>
      </c>
      <c r="AW230" s="14" t="s">
        <v>33</v>
      </c>
      <c r="AX230" s="14" t="s">
        <v>72</v>
      </c>
      <c r="AY230" s="239" t="s">
        <v>144</v>
      </c>
    </row>
    <row r="231" s="14" customFormat="1">
      <c r="A231" s="14"/>
      <c r="B231" s="229"/>
      <c r="C231" s="230"/>
      <c r="D231" s="220" t="s">
        <v>154</v>
      </c>
      <c r="E231" s="231" t="s">
        <v>19</v>
      </c>
      <c r="F231" s="232" t="s">
        <v>396</v>
      </c>
      <c r="G231" s="230"/>
      <c r="H231" s="233">
        <v>2</v>
      </c>
      <c r="I231" s="234"/>
      <c r="J231" s="230"/>
      <c r="K231" s="230"/>
      <c r="L231" s="235"/>
      <c r="M231" s="236"/>
      <c r="N231" s="237"/>
      <c r="O231" s="237"/>
      <c r="P231" s="237"/>
      <c r="Q231" s="237"/>
      <c r="R231" s="237"/>
      <c r="S231" s="237"/>
      <c r="T231" s="238"/>
      <c r="U231" s="14"/>
      <c r="V231" s="14"/>
      <c r="W231" s="14"/>
      <c r="X231" s="14"/>
      <c r="Y231" s="14"/>
      <c r="Z231" s="14"/>
      <c r="AA231" s="14"/>
      <c r="AB231" s="14"/>
      <c r="AC231" s="14"/>
      <c r="AD231" s="14"/>
      <c r="AE231" s="14"/>
      <c r="AT231" s="239" t="s">
        <v>154</v>
      </c>
      <c r="AU231" s="239" t="s">
        <v>82</v>
      </c>
      <c r="AV231" s="14" t="s">
        <v>82</v>
      </c>
      <c r="AW231" s="14" t="s">
        <v>33</v>
      </c>
      <c r="AX231" s="14" t="s">
        <v>72</v>
      </c>
      <c r="AY231" s="239" t="s">
        <v>144</v>
      </c>
    </row>
    <row r="232" s="14" customFormat="1">
      <c r="A232" s="14"/>
      <c r="B232" s="229"/>
      <c r="C232" s="230"/>
      <c r="D232" s="220" t="s">
        <v>154</v>
      </c>
      <c r="E232" s="231" t="s">
        <v>19</v>
      </c>
      <c r="F232" s="232" t="s">
        <v>397</v>
      </c>
      <c r="G232" s="230"/>
      <c r="H232" s="233">
        <v>1</v>
      </c>
      <c r="I232" s="234"/>
      <c r="J232" s="230"/>
      <c r="K232" s="230"/>
      <c r="L232" s="235"/>
      <c r="M232" s="236"/>
      <c r="N232" s="237"/>
      <c r="O232" s="237"/>
      <c r="P232" s="237"/>
      <c r="Q232" s="237"/>
      <c r="R232" s="237"/>
      <c r="S232" s="237"/>
      <c r="T232" s="238"/>
      <c r="U232" s="14"/>
      <c r="V232" s="14"/>
      <c r="W232" s="14"/>
      <c r="X232" s="14"/>
      <c r="Y232" s="14"/>
      <c r="Z232" s="14"/>
      <c r="AA232" s="14"/>
      <c r="AB232" s="14"/>
      <c r="AC232" s="14"/>
      <c r="AD232" s="14"/>
      <c r="AE232" s="14"/>
      <c r="AT232" s="239" t="s">
        <v>154</v>
      </c>
      <c r="AU232" s="239" t="s">
        <v>82</v>
      </c>
      <c r="AV232" s="14" t="s">
        <v>82</v>
      </c>
      <c r="AW232" s="14" t="s">
        <v>33</v>
      </c>
      <c r="AX232" s="14" t="s">
        <v>72</v>
      </c>
      <c r="AY232" s="239" t="s">
        <v>144</v>
      </c>
    </row>
    <row r="233" s="14" customFormat="1">
      <c r="A233" s="14"/>
      <c r="B233" s="229"/>
      <c r="C233" s="230"/>
      <c r="D233" s="220" t="s">
        <v>154</v>
      </c>
      <c r="E233" s="231" t="s">
        <v>19</v>
      </c>
      <c r="F233" s="232" t="s">
        <v>398</v>
      </c>
      <c r="G233" s="230"/>
      <c r="H233" s="233">
        <v>2</v>
      </c>
      <c r="I233" s="234"/>
      <c r="J233" s="230"/>
      <c r="K233" s="230"/>
      <c r="L233" s="235"/>
      <c r="M233" s="236"/>
      <c r="N233" s="237"/>
      <c r="O233" s="237"/>
      <c r="P233" s="237"/>
      <c r="Q233" s="237"/>
      <c r="R233" s="237"/>
      <c r="S233" s="237"/>
      <c r="T233" s="238"/>
      <c r="U233" s="14"/>
      <c r="V233" s="14"/>
      <c r="W233" s="14"/>
      <c r="X233" s="14"/>
      <c r="Y233" s="14"/>
      <c r="Z233" s="14"/>
      <c r="AA233" s="14"/>
      <c r="AB233" s="14"/>
      <c r="AC233" s="14"/>
      <c r="AD233" s="14"/>
      <c r="AE233" s="14"/>
      <c r="AT233" s="239" t="s">
        <v>154</v>
      </c>
      <c r="AU233" s="239" t="s">
        <v>82</v>
      </c>
      <c r="AV233" s="14" t="s">
        <v>82</v>
      </c>
      <c r="AW233" s="14" t="s">
        <v>33</v>
      </c>
      <c r="AX233" s="14" t="s">
        <v>72</v>
      </c>
      <c r="AY233" s="239" t="s">
        <v>144</v>
      </c>
    </row>
    <row r="234" s="15" customFormat="1">
      <c r="A234" s="15"/>
      <c r="B234" s="240"/>
      <c r="C234" s="241"/>
      <c r="D234" s="220" t="s">
        <v>154</v>
      </c>
      <c r="E234" s="242" t="s">
        <v>19</v>
      </c>
      <c r="F234" s="243" t="s">
        <v>162</v>
      </c>
      <c r="G234" s="241"/>
      <c r="H234" s="244">
        <v>24</v>
      </c>
      <c r="I234" s="245"/>
      <c r="J234" s="241"/>
      <c r="K234" s="241"/>
      <c r="L234" s="246"/>
      <c r="M234" s="247"/>
      <c r="N234" s="248"/>
      <c r="O234" s="248"/>
      <c r="P234" s="248"/>
      <c r="Q234" s="248"/>
      <c r="R234" s="248"/>
      <c r="S234" s="248"/>
      <c r="T234" s="249"/>
      <c r="U234" s="15"/>
      <c r="V234" s="15"/>
      <c r="W234" s="15"/>
      <c r="X234" s="15"/>
      <c r="Y234" s="15"/>
      <c r="Z234" s="15"/>
      <c r="AA234" s="15"/>
      <c r="AB234" s="15"/>
      <c r="AC234" s="15"/>
      <c r="AD234" s="15"/>
      <c r="AE234" s="15"/>
      <c r="AT234" s="250" t="s">
        <v>154</v>
      </c>
      <c r="AU234" s="250" t="s">
        <v>82</v>
      </c>
      <c r="AV234" s="15" t="s">
        <v>152</v>
      </c>
      <c r="AW234" s="15" t="s">
        <v>33</v>
      </c>
      <c r="AX234" s="15" t="s">
        <v>80</v>
      </c>
      <c r="AY234" s="250" t="s">
        <v>144</v>
      </c>
    </row>
    <row r="235" s="2" customFormat="1" ht="16.5" customHeight="1">
      <c r="A235" s="39"/>
      <c r="B235" s="40"/>
      <c r="C235" s="251" t="s">
        <v>404</v>
      </c>
      <c r="D235" s="251" t="s">
        <v>182</v>
      </c>
      <c r="E235" s="252" t="s">
        <v>405</v>
      </c>
      <c r="F235" s="253" t="s">
        <v>406</v>
      </c>
      <c r="G235" s="254" t="s">
        <v>173</v>
      </c>
      <c r="H235" s="255">
        <v>24</v>
      </c>
      <c r="I235" s="256"/>
      <c r="J235" s="257">
        <f>ROUND(I235*H235,2)</f>
        <v>0</v>
      </c>
      <c r="K235" s="253" t="s">
        <v>151</v>
      </c>
      <c r="L235" s="258"/>
      <c r="M235" s="259" t="s">
        <v>19</v>
      </c>
      <c r="N235" s="260" t="s">
        <v>43</v>
      </c>
      <c r="O235" s="85"/>
      <c r="P235" s="214">
        <f>O235*H235</f>
        <v>0</v>
      </c>
      <c r="Q235" s="214">
        <v>0</v>
      </c>
      <c r="R235" s="214">
        <f>Q235*H235</f>
        <v>0</v>
      </c>
      <c r="S235" s="214">
        <v>0</v>
      </c>
      <c r="T235" s="215">
        <f>S235*H235</f>
        <v>0</v>
      </c>
      <c r="U235" s="39"/>
      <c r="V235" s="39"/>
      <c r="W235" s="39"/>
      <c r="X235" s="39"/>
      <c r="Y235" s="39"/>
      <c r="Z235" s="39"/>
      <c r="AA235" s="39"/>
      <c r="AB235" s="39"/>
      <c r="AC235" s="39"/>
      <c r="AD235" s="39"/>
      <c r="AE235" s="39"/>
      <c r="AR235" s="216" t="s">
        <v>185</v>
      </c>
      <c r="AT235" s="216" t="s">
        <v>182</v>
      </c>
      <c r="AU235" s="216" t="s">
        <v>82</v>
      </c>
      <c r="AY235" s="18" t="s">
        <v>144</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152</v>
      </c>
      <c r="BM235" s="216" t="s">
        <v>407</v>
      </c>
    </row>
    <row r="236" s="14" customFormat="1">
      <c r="A236" s="14"/>
      <c r="B236" s="229"/>
      <c r="C236" s="230"/>
      <c r="D236" s="220" t="s">
        <v>154</v>
      </c>
      <c r="E236" s="231" t="s">
        <v>19</v>
      </c>
      <c r="F236" s="232" t="s">
        <v>408</v>
      </c>
      <c r="G236" s="230"/>
      <c r="H236" s="233">
        <v>19</v>
      </c>
      <c r="I236" s="234"/>
      <c r="J236" s="230"/>
      <c r="K236" s="230"/>
      <c r="L236" s="235"/>
      <c r="M236" s="236"/>
      <c r="N236" s="237"/>
      <c r="O236" s="237"/>
      <c r="P236" s="237"/>
      <c r="Q236" s="237"/>
      <c r="R236" s="237"/>
      <c r="S236" s="237"/>
      <c r="T236" s="238"/>
      <c r="U236" s="14"/>
      <c r="V236" s="14"/>
      <c r="W236" s="14"/>
      <c r="X236" s="14"/>
      <c r="Y236" s="14"/>
      <c r="Z236" s="14"/>
      <c r="AA236" s="14"/>
      <c r="AB236" s="14"/>
      <c r="AC236" s="14"/>
      <c r="AD236" s="14"/>
      <c r="AE236" s="14"/>
      <c r="AT236" s="239" t="s">
        <v>154</v>
      </c>
      <c r="AU236" s="239" t="s">
        <v>82</v>
      </c>
      <c r="AV236" s="14" t="s">
        <v>82</v>
      </c>
      <c r="AW236" s="14" t="s">
        <v>33</v>
      </c>
      <c r="AX236" s="14" t="s">
        <v>72</v>
      </c>
      <c r="AY236" s="239" t="s">
        <v>144</v>
      </c>
    </row>
    <row r="237" s="14" customFormat="1">
      <c r="A237" s="14"/>
      <c r="B237" s="229"/>
      <c r="C237" s="230"/>
      <c r="D237" s="220" t="s">
        <v>154</v>
      </c>
      <c r="E237" s="231" t="s">
        <v>19</v>
      </c>
      <c r="F237" s="232" t="s">
        <v>396</v>
      </c>
      <c r="G237" s="230"/>
      <c r="H237" s="233">
        <v>2</v>
      </c>
      <c r="I237" s="234"/>
      <c r="J237" s="230"/>
      <c r="K237" s="230"/>
      <c r="L237" s="235"/>
      <c r="M237" s="236"/>
      <c r="N237" s="237"/>
      <c r="O237" s="237"/>
      <c r="P237" s="237"/>
      <c r="Q237" s="237"/>
      <c r="R237" s="237"/>
      <c r="S237" s="237"/>
      <c r="T237" s="238"/>
      <c r="U237" s="14"/>
      <c r="V237" s="14"/>
      <c r="W237" s="14"/>
      <c r="X237" s="14"/>
      <c r="Y237" s="14"/>
      <c r="Z237" s="14"/>
      <c r="AA237" s="14"/>
      <c r="AB237" s="14"/>
      <c r="AC237" s="14"/>
      <c r="AD237" s="14"/>
      <c r="AE237" s="14"/>
      <c r="AT237" s="239" t="s">
        <v>154</v>
      </c>
      <c r="AU237" s="239" t="s">
        <v>82</v>
      </c>
      <c r="AV237" s="14" t="s">
        <v>82</v>
      </c>
      <c r="AW237" s="14" t="s">
        <v>33</v>
      </c>
      <c r="AX237" s="14" t="s">
        <v>72</v>
      </c>
      <c r="AY237" s="239" t="s">
        <v>144</v>
      </c>
    </row>
    <row r="238" s="14" customFormat="1">
      <c r="A238" s="14"/>
      <c r="B238" s="229"/>
      <c r="C238" s="230"/>
      <c r="D238" s="220" t="s">
        <v>154</v>
      </c>
      <c r="E238" s="231" t="s">
        <v>19</v>
      </c>
      <c r="F238" s="232" t="s">
        <v>397</v>
      </c>
      <c r="G238" s="230"/>
      <c r="H238" s="233">
        <v>1</v>
      </c>
      <c r="I238" s="234"/>
      <c r="J238" s="230"/>
      <c r="K238" s="230"/>
      <c r="L238" s="235"/>
      <c r="M238" s="236"/>
      <c r="N238" s="237"/>
      <c r="O238" s="237"/>
      <c r="P238" s="237"/>
      <c r="Q238" s="237"/>
      <c r="R238" s="237"/>
      <c r="S238" s="237"/>
      <c r="T238" s="238"/>
      <c r="U238" s="14"/>
      <c r="V238" s="14"/>
      <c r="W238" s="14"/>
      <c r="X238" s="14"/>
      <c r="Y238" s="14"/>
      <c r="Z238" s="14"/>
      <c r="AA238" s="14"/>
      <c r="AB238" s="14"/>
      <c r="AC238" s="14"/>
      <c r="AD238" s="14"/>
      <c r="AE238" s="14"/>
      <c r="AT238" s="239" t="s">
        <v>154</v>
      </c>
      <c r="AU238" s="239" t="s">
        <v>82</v>
      </c>
      <c r="AV238" s="14" t="s">
        <v>82</v>
      </c>
      <c r="AW238" s="14" t="s">
        <v>33</v>
      </c>
      <c r="AX238" s="14" t="s">
        <v>72</v>
      </c>
      <c r="AY238" s="239" t="s">
        <v>144</v>
      </c>
    </row>
    <row r="239" s="14" customFormat="1">
      <c r="A239" s="14"/>
      <c r="B239" s="229"/>
      <c r="C239" s="230"/>
      <c r="D239" s="220" t="s">
        <v>154</v>
      </c>
      <c r="E239" s="231" t="s">
        <v>19</v>
      </c>
      <c r="F239" s="232" t="s">
        <v>398</v>
      </c>
      <c r="G239" s="230"/>
      <c r="H239" s="233">
        <v>2</v>
      </c>
      <c r="I239" s="234"/>
      <c r="J239" s="230"/>
      <c r="K239" s="230"/>
      <c r="L239" s="235"/>
      <c r="M239" s="236"/>
      <c r="N239" s="237"/>
      <c r="O239" s="237"/>
      <c r="P239" s="237"/>
      <c r="Q239" s="237"/>
      <c r="R239" s="237"/>
      <c r="S239" s="237"/>
      <c r="T239" s="238"/>
      <c r="U239" s="14"/>
      <c r="V239" s="14"/>
      <c r="W239" s="14"/>
      <c r="X239" s="14"/>
      <c r="Y239" s="14"/>
      <c r="Z239" s="14"/>
      <c r="AA239" s="14"/>
      <c r="AB239" s="14"/>
      <c r="AC239" s="14"/>
      <c r="AD239" s="14"/>
      <c r="AE239" s="14"/>
      <c r="AT239" s="239" t="s">
        <v>154</v>
      </c>
      <c r="AU239" s="239" t="s">
        <v>82</v>
      </c>
      <c r="AV239" s="14" t="s">
        <v>82</v>
      </c>
      <c r="AW239" s="14" t="s">
        <v>33</v>
      </c>
      <c r="AX239" s="14" t="s">
        <v>72</v>
      </c>
      <c r="AY239" s="239" t="s">
        <v>144</v>
      </c>
    </row>
    <row r="240" s="15" customFormat="1">
      <c r="A240" s="15"/>
      <c r="B240" s="240"/>
      <c r="C240" s="241"/>
      <c r="D240" s="220" t="s">
        <v>154</v>
      </c>
      <c r="E240" s="242" t="s">
        <v>19</v>
      </c>
      <c r="F240" s="243" t="s">
        <v>162</v>
      </c>
      <c r="G240" s="241"/>
      <c r="H240" s="244">
        <v>24</v>
      </c>
      <c r="I240" s="245"/>
      <c r="J240" s="241"/>
      <c r="K240" s="241"/>
      <c r="L240" s="246"/>
      <c r="M240" s="247"/>
      <c r="N240" s="248"/>
      <c r="O240" s="248"/>
      <c r="P240" s="248"/>
      <c r="Q240" s="248"/>
      <c r="R240" s="248"/>
      <c r="S240" s="248"/>
      <c r="T240" s="249"/>
      <c r="U240" s="15"/>
      <c r="V240" s="15"/>
      <c r="W240" s="15"/>
      <c r="X240" s="15"/>
      <c r="Y240" s="15"/>
      <c r="Z240" s="15"/>
      <c r="AA240" s="15"/>
      <c r="AB240" s="15"/>
      <c r="AC240" s="15"/>
      <c r="AD240" s="15"/>
      <c r="AE240" s="15"/>
      <c r="AT240" s="250" t="s">
        <v>154</v>
      </c>
      <c r="AU240" s="250" t="s">
        <v>82</v>
      </c>
      <c r="AV240" s="15" t="s">
        <v>152</v>
      </c>
      <c r="AW240" s="15" t="s">
        <v>33</v>
      </c>
      <c r="AX240" s="15" t="s">
        <v>80</v>
      </c>
      <c r="AY240" s="250" t="s">
        <v>144</v>
      </c>
    </row>
    <row r="241" s="2" customFormat="1" ht="44.25" customHeight="1">
      <c r="A241" s="39"/>
      <c r="B241" s="40"/>
      <c r="C241" s="205" t="s">
        <v>409</v>
      </c>
      <c r="D241" s="205" t="s">
        <v>147</v>
      </c>
      <c r="E241" s="206" t="s">
        <v>410</v>
      </c>
      <c r="F241" s="207" t="s">
        <v>411</v>
      </c>
      <c r="G241" s="208" t="s">
        <v>173</v>
      </c>
      <c r="H241" s="209">
        <v>64</v>
      </c>
      <c r="I241" s="210"/>
      <c r="J241" s="211">
        <f>ROUND(I241*H241,2)</f>
        <v>0</v>
      </c>
      <c r="K241" s="207" t="s">
        <v>151</v>
      </c>
      <c r="L241" s="45"/>
      <c r="M241" s="212" t="s">
        <v>19</v>
      </c>
      <c r="N241" s="213" t="s">
        <v>43</v>
      </c>
      <c r="O241" s="85"/>
      <c r="P241" s="214">
        <f>O241*H241</f>
        <v>0</v>
      </c>
      <c r="Q241" s="214">
        <v>0</v>
      </c>
      <c r="R241" s="214">
        <f>Q241*H241</f>
        <v>0</v>
      </c>
      <c r="S241" s="214">
        <v>0</v>
      </c>
      <c r="T241" s="215">
        <f>S241*H241</f>
        <v>0</v>
      </c>
      <c r="U241" s="39"/>
      <c r="V241" s="39"/>
      <c r="W241" s="39"/>
      <c r="X241" s="39"/>
      <c r="Y241" s="39"/>
      <c r="Z241" s="39"/>
      <c r="AA241" s="39"/>
      <c r="AB241" s="39"/>
      <c r="AC241" s="39"/>
      <c r="AD241" s="39"/>
      <c r="AE241" s="39"/>
      <c r="AR241" s="216" t="s">
        <v>152</v>
      </c>
      <c r="AT241" s="216" t="s">
        <v>147</v>
      </c>
      <c r="AU241" s="216" t="s">
        <v>82</v>
      </c>
      <c r="AY241" s="18" t="s">
        <v>144</v>
      </c>
      <c r="BE241" s="217">
        <f>IF(N241="základní",J241,0)</f>
        <v>0</v>
      </c>
      <c r="BF241" s="217">
        <f>IF(N241="snížená",J241,0)</f>
        <v>0</v>
      </c>
      <c r="BG241" s="217">
        <f>IF(N241="zákl. přenesená",J241,0)</f>
        <v>0</v>
      </c>
      <c r="BH241" s="217">
        <f>IF(N241="sníž. přenesená",J241,0)</f>
        <v>0</v>
      </c>
      <c r="BI241" s="217">
        <f>IF(N241="nulová",J241,0)</f>
        <v>0</v>
      </c>
      <c r="BJ241" s="18" t="s">
        <v>80</v>
      </c>
      <c r="BK241" s="217">
        <f>ROUND(I241*H241,2)</f>
        <v>0</v>
      </c>
      <c r="BL241" s="18" t="s">
        <v>152</v>
      </c>
      <c r="BM241" s="216" t="s">
        <v>412</v>
      </c>
    </row>
    <row r="242" s="2" customFormat="1">
      <c r="A242" s="39"/>
      <c r="B242" s="40"/>
      <c r="C242" s="41"/>
      <c r="D242" s="220" t="s">
        <v>413</v>
      </c>
      <c r="E242" s="41"/>
      <c r="F242" s="266" t="s">
        <v>414</v>
      </c>
      <c r="G242" s="41"/>
      <c r="H242" s="41"/>
      <c r="I242" s="263"/>
      <c r="J242" s="41"/>
      <c r="K242" s="41"/>
      <c r="L242" s="45"/>
      <c r="M242" s="264"/>
      <c r="N242" s="265"/>
      <c r="O242" s="85"/>
      <c r="P242" s="85"/>
      <c r="Q242" s="85"/>
      <c r="R242" s="85"/>
      <c r="S242" s="85"/>
      <c r="T242" s="86"/>
      <c r="U242" s="39"/>
      <c r="V242" s="39"/>
      <c r="W242" s="39"/>
      <c r="X242" s="39"/>
      <c r="Y242" s="39"/>
      <c r="Z242" s="39"/>
      <c r="AA242" s="39"/>
      <c r="AB242" s="39"/>
      <c r="AC242" s="39"/>
      <c r="AD242" s="39"/>
      <c r="AE242" s="39"/>
      <c r="AT242" s="18" t="s">
        <v>413</v>
      </c>
      <c r="AU242" s="18" t="s">
        <v>82</v>
      </c>
    </row>
    <row r="243" s="2" customFormat="1" ht="21.75" customHeight="1">
      <c r="A243" s="39"/>
      <c r="B243" s="40"/>
      <c r="C243" s="205" t="s">
        <v>415</v>
      </c>
      <c r="D243" s="205" t="s">
        <v>147</v>
      </c>
      <c r="E243" s="206" t="s">
        <v>416</v>
      </c>
      <c r="F243" s="207" t="s">
        <v>417</v>
      </c>
      <c r="G243" s="208" t="s">
        <v>173</v>
      </c>
      <c r="H243" s="209">
        <v>2</v>
      </c>
      <c r="I243" s="210"/>
      <c r="J243" s="211">
        <f>ROUND(I243*H243,2)</f>
        <v>0</v>
      </c>
      <c r="K243" s="207" t="s">
        <v>151</v>
      </c>
      <c r="L243" s="45"/>
      <c r="M243" s="212" t="s">
        <v>19</v>
      </c>
      <c r="N243" s="213" t="s">
        <v>43</v>
      </c>
      <c r="O243" s="85"/>
      <c r="P243" s="214">
        <f>O243*H243</f>
        <v>0</v>
      </c>
      <c r="Q243" s="214">
        <v>0</v>
      </c>
      <c r="R243" s="214">
        <f>Q243*H243</f>
        <v>0</v>
      </c>
      <c r="S243" s="214">
        <v>0</v>
      </c>
      <c r="T243" s="215">
        <f>S243*H243</f>
        <v>0</v>
      </c>
      <c r="U243" s="39"/>
      <c r="V243" s="39"/>
      <c r="W243" s="39"/>
      <c r="X243" s="39"/>
      <c r="Y243" s="39"/>
      <c r="Z243" s="39"/>
      <c r="AA243" s="39"/>
      <c r="AB243" s="39"/>
      <c r="AC243" s="39"/>
      <c r="AD243" s="39"/>
      <c r="AE243" s="39"/>
      <c r="AR243" s="216" t="s">
        <v>152</v>
      </c>
      <c r="AT243" s="216" t="s">
        <v>147</v>
      </c>
      <c r="AU243" s="216" t="s">
        <v>82</v>
      </c>
      <c r="AY243" s="18" t="s">
        <v>144</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152</v>
      </c>
      <c r="BM243" s="216" t="s">
        <v>418</v>
      </c>
    </row>
    <row r="244" s="14" customFormat="1">
      <c r="A244" s="14"/>
      <c r="B244" s="229"/>
      <c r="C244" s="230"/>
      <c r="D244" s="220" t="s">
        <v>154</v>
      </c>
      <c r="E244" s="231" t="s">
        <v>19</v>
      </c>
      <c r="F244" s="232" t="s">
        <v>419</v>
      </c>
      <c r="G244" s="230"/>
      <c r="H244" s="233">
        <v>2</v>
      </c>
      <c r="I244" s="234"/>
      <c r="J244" s="230"/>
      <c r="K244" s="230"/>
      <c r="L244" s="235"/>
      <c r="M244" s="236"/>
      <c r="N244" s="237"/>
      <c r="O244" s="237"/>
      <c r="P244" s="237"/>
      <c r="Q244" s="237"/>
      <c r="R244" s="237"/>
      <c r="S244" s="237"/>
      <c r="T244" s="238"/>
      <c r="U244" s="14"/>
      <c r="V244" s="14"/>
      <c r="W244" s="14"/>
      <c r="X244" s="14"/>
      <c r="Y244" s="14"/>
      <c r="Z244" s="14"/>
      <c r="AA244" s="14"/>
      <c r="AB244" s="14"/>
      <c r="AC244" s="14"/>
      <c r="AD244" s="14"/>
      <c r="AE244" s="14"/>
      <c r="AT244" s="239" t="s">
        <v>154</v>
      </c>
      <c r="AU244" s="239" t="s">
        <v>82</v>
      </c>
      <c r="AV244" s="14" t="s">
        <v>82</v>
      </c>
      <c r="AW244" s="14" t="s">
        <v>33</v>
      </c>
      <c r="AX244" s="14" t="s">
        <v>80</v>
      </c>
      <c r="AY244" s="239" t="s">
        <v>144</v>
      </c>
    </row>
    <row r="245" s="2" customFormat="1" ht="76.35" customHeight="1">
      <c r="A245" s="39"/>
      <c r="B245" s="40"/>
      <c r="C245" s="205" t="s">
        <v>420</v>
      </c>
      <c r="D245" s="205" t="s">
        <v>147</v>
      </c>
      <c r="E245" s="206" t="s">
        <v>421</v>
      </c>
      <c r="F245" s="207" t="s">
        <v>422</v>
      </c>
      <c r="G245" s="208" t="s">
        <v>173</v>
      </c>
      <c r="H245" s="209">
        <v>9</v>
      </c>
      <c r="I245" s="210"/>
      <c r="J245" s="211">
        <f>ROUND(I245*H245,2)</f>
        <v>0</v>
      </c>
      <c r="K245" s="207" t="s">
        <v>151</v>
      </c>
      <c r="L245" s="45"/>
      <c r="M245" s="212" t="s">
        <v>19</v>
      </c>
      <c r="N245" s="213" t="s">
        <v>43</v>
      </c>
      <c r="O245" s="85"/>
      <c r="P245" s="214">
        <f>O245*H245</f>
        <v>0</v>
      </c>
      <c r="Q245" s="214">
        <v>0</v>
      </c>
      <c r="R245" s="214">
        <f>Q245*H245</f>
        <v>0</v>
      </c>
      <c r="S245" s="214">
        <v>0</v>
      </c>
      <c r="T245" s="215">
        <f>S245*H245</f>
        <v>0</v>
      </c>
      <c r="U245" s="39"/>
      <c r="V245" s="39"/>
      <c r="W245" s="39"/>
      <c r="X245" s="39"/>
      <c r="Y245" s="39"/>
      <c r="Z245" s="39"/>
      <c r="AA245" s="39"/>
      <c r="AB245" s="39"/>
      <c r="AC245" s="39"/>
      <c r="AD245" s="39"/>
      <c r="AE245" s="39"/>
      <c r="AR245" s="216" t="s">
        <v>152</v>
      </c>
      <c r="AT245" s="216" t="s">
        <v>147</v>
      </c>
      <c r="AU245" s="216" t="s">
        <v>82</v>
      </c>
      <c r="AY245" s="18" t="s">
        <v>144</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152</v>
      </c>
      <c r="BM245" s="216" t="s">
        <v>423</v>
      </c>
    </row>
    <row r="246" s="2" customFormat="1">
      <c r="A246" s="39"/>
      <c r="B246" s="40"/>
      <c r="C246" s="41"/>
      <c r="D246" s="220" t="s">
        <v>413</v>
      </c>
      <c r="E246" s="41"/>
      <c r="F246" s="266" t="s">
        <v>414</v>
      </c>
      <c r="G246" s="41"/>
      <c r="H246" s="41"/>
      <c r="I246" s="263"/>
      <c r="J246" s="41"/>
      <c r="K246" s="41"/>
      <c r="L246" s="45"/>
      <c r="M246" s="264"/>
      <c r="N246" s="265"/>
      <c r="O246" s="85"/>
      <c r="P246" s="85"/>
      <c r="Q246" s="85"/>
      <c r="R246" s="85"/>
      <c r="S246" s="85"/>
      <c r="T246" s="86"/>
      <c r="U246" s="39"/>
      <c r="V246" s="39"/>
      <c r="W246" s="39"/>
      <c r="X246" s="39"/>
      <c r="Y246" s="39"/>
      <c r="Z246" s="39"/>
      <c r="AA246" s="39"/>
      <c r="AB246" s="39"/>
      <c r="AC246" s="39"/>
      <c r="AD246" s="39"/>
      <c r="AE246" s="39"/>
      <c r="AT246" s="18" t="s">
        <v>413</v>
      </c>
      <c r="AU246" s="18" t="s">
        <v>82</v>
      </c>
    </row>
    <row r="247" s="2" customFormat="1" ht="33" customHeight="1">
      <c r="A247" s="39"/>
      <c r="B247" s="40"/>
      <c r="C247" s="251" t="s">
        <v>424</v>
      </c>
      <c r="D247" s="251" t="s">
        <v>182</v>
      </c>
      <c r="E247" s="252" t="s">
        <v>425</v>
      </c>
      <c r="F247" s="253" t="s">
        <v>426</v>
      </c>
      <c r="G247" s="254" t="s">
        <v>173</v>
      </c>
      <c r="H247" s="255">
        <v>9</v>
      </c>
      <c r="I247" s="256"/>
      <c r="J247" s="257">
        <f>ROUND(I247*H247,2)</f>
        <v>0</v>
      </c>
      <c r="K247" s="253" t="s">
        <v>151</v>
      </c>
      <c r="L247" s="258"/>
      <c r="M247" s="259" t="s">
        <v>19</v>
      </c>
      <c r="N247" s="260" t="s">
        <v>43</v>
      </c>
      <c r="O247" s="85"/>
      <c r="P247" s="214">
        <f>O247*H247</f>
        <v>0</v>
      </c>
      <c r="Q247" s="214">
        <v>0</v>
      </c>
      <c r="R247" s="214">
        <f>Q247*H247</f>
        <v>0</v>
      </c>
      <c r="S247" s="214">
        <v>0</v>
      </c>
      <c r="T247" s="215">
        <f>S247*H247</f>
        <v>0</v>
      </c>
      <c r="U247" s="39"/>
      <c r="V247" s="39"/>
      <c r="W247" s="39"/>
      <c r="X247" s="39"/>
      <c r="Y247" s="39"/>
      <c r="Z247" s="39"/>
      <c r="AA247" s="39"/>
      <c r="AB247" s="39"/>
      <c r="AC247" s="39"/>
      <c r="AD247" s="39"/>
      <c r="AE247" s="39"/>
      <c r="AR247" s="216" t="s">
        <v>185</v>
      </c>
      <c r="AT247" s="216" t="s">
        <v>182</v>
      </c>
      <c r="AU247" s="216" t="s">
        <v>82</v>
      </c>
      <c r="AY247" s="18" t="s">
        <v>144</v>
      </c>
      <c r="BE247" s="217">
        <f>IF(N247="základní",J247,0)</f>
        <v>0</v>
      </c>
      <c r="BF247" s="217">
        <f>IF(N247="snížená",J247,0)</f>
        <v>0</v>
      </c>
      <c r="BG247" s="217">
        <f>IF(N247="zákl. přenesená",J247,0)</f>
        <v>0</v>
      </c>
      <c r="BH247" s="217">
        <f>IF(N247="sníž. přenesená",J247,0)</f>
        <v>0</v>
      </c>
      <c r="BI247" s="217">
        <f>IF(N247="nulová",J247,0)</f>
        <v>0</v>
      </c>
      <c r="BJ247" s="18" t="s">
        <v>80</v>
      </c>
      <c r="BK247" s="217">
        <f>ROUND(I247*H247,2)</f>
        <v>0</v>
      </c>
      <c r="BL247" s="18" t="s">
        <v>152</v>
      </c>
      <c r="BM247" s="216" t="s">
        <v>427</v>
      </c>
    </row>
    <row r="248" s="12" customFormat="1" ht="25.92" customHeight="1">
      <c r="A248" s="12"/>
      <c r="B248" s="189"/>
      <c r="C248" s="190"/>
      <c r="D248" s="191" t="s">
        <v>71</v>
      </c>
      <c r="E248" s="192" t="s">
        <v>428</v>
      </c>
      <c r="F248" s="192" t="s">
        <v>429</v>
      </c>
      <c r="G248" s="190"/>
      <c r="H248" s="190"/>
      <c r="I248" s="193"/>
      <c r="J248" s="194">
        <f>BK248</f>
        <v>0</v>
      </c>
      <c r="K248" s="190"/>
      <c r="L248" s="195"/>
      <c r="M248" s="196"/>
      <c r="N248" s="197"/>
      <c r="O248" s="197"/>
      <c r="P248" s="198">
        <f>SUM(P249:P348)</f>
        <v>0</v>
      </c>
      <c r="Q248" s="197"/>
      <c r="R248" s="198">
        <f>SUM(R249:R348)</f>
        <v>0</v>
      </c>
      <c r="S248" s="197"/>
      <c r="T248" s="199">
        <f>SUM(T249:T348)</f>
        <v>0</v>
      </c>
      <c r="U248" s="12"/>
      <c r="V248" s="12"/>
      <c r="W248" s="12"/>
      <c r="X248" s="12"/>
      <c r="Y248" s="12"/>
      <c r="Z248" s="12"/>
      <c r="AA248" s="12"/>
      <c r="AB248" s="12"/>
      <c r="AC248" s="12"/>
      <c r="AD248" s="12"/>
      <c r="AE248" s="12"/>
      <c r="AR248" s="200" t="s">
        <v>152</v>
      </c>
      <c r="AT248" s="201" t="s">
        <v>71</v>
      </c>
      <c r="AU248" s="201" t="s">
        <v>72</v>
      </c>
      <c r="AY248" s="200" t="s">
        <v>144</v>
      </c>
      <c r="BK248" s="202">
        <f>SUM(BK249:BK348)</f>
        <v>0</v>
      </c>
    </row>
    <row r="249" s="2" customFormat="1" ht="44.25" customHeight="1">
      <c r="A249" s="39"/>
      <c r="B249" s="40"/>
      <c r="C249" s="205" t="s">
        <v>430</v>
      </c>
      <c r="D249" s="205" t="s">
        <v>147</v>
      </c>
      <c r="E249" s="206" t="s">
        <v>431</v>
      </c>
      <c r="F249" s="207" t="s">
        <v>432</v>
      </c>
      <c r="G249" s="208" t="s">
        <v>173</v>
      </c>
      <c r="H249" s="209">
        <v>767</v>
      </c>
      <c r="I249" s="210"/>
      <c r="J249" s="211">
        <f>ROUND(I249*H249,2)</f>
        <v>0</v>
      </c>
      <c r="K249" s="207" t="s">
        <v>151</v>
      </c>
      <c r="L249" s="45"/>
      <c r="M249" s="212" t="s">
        <v>19</v>
      </c>
      <c r="N249" s="213" t="s">
        <v>43</v>
      </c>
      <c r="O249" s="85"/>
      <c r="P249" s="214">
        <f>O249*H249</f>
        <v>0</v>
      </c>
      <c r="Q249" s="214">
        <v>0</v>
      </c>
      <c r="R249" s="214">
        <f>Q249*H249</f>
        <v>0</v>
      </c>
      <c r="S249" s="214">
        <v>0</v>
      </c>
      <c r="T249" s="215">
        <f>S249*H249</f>
        <v>0</v>
      </c>
      <c r="U249" s="39"/>
      <c r="V249" s="39"/>
      <c r="W249" s="39"/>
      <c r="X249" s="39"/>
      <c r="Y249" s="39"/>
      <c r="Z249" s="39"/>
      <c r="AA249" s="39"/>
      <c r="AB249" s="39"/>
      <c r="AC249" s="39"/>
      <c r="AD249" s="39"/>
      <c r="AE249" s="39"/>
      <c r="AR249" s="216" t="s">
        <v>433</v>
      </c>
      <c r="AT249" s="216" t="s">
        <v>147</v>
      </c>
      <c r="AU249" s="216" t="s">
        <v>80</v>
      </c>
      <c r="AY249" s="18" t="s">
        <v>144</v>
      </c>
      <c r="BE249" s="217">
        <f>IF(N249="základní",J249,0)</f>
        <v>0</v>
      </c>
      <c r="BF249" s="217">
        <f>IF(N249="snížená",J249,0)</f>
        <v>0</v>
      </c>
      <c r="BG249" s="217">
        <f>IF(N249="zákl. přenesená",J249,0)</f>
        <v>0</v>
      </c>
      <c r="BH249" s="217">
        <f>IF(N249="sníž. přenesená",J249,0)</f>
        <v>0</v>
      </c>
      <c r="BI249" s="217">
        <f>IF(N249="nulová",J249,0)</f>
        <v>0</v>
      </c>
      <c r="BJ249" s="18" t="s">
        <v>80</v>
      </c>
      <c r="BK249" s="217">
        <f>ROUND(I249*H249,2)</f>
        <v>0</v>
      </c>
      <c r="BL249" s="18" t="s">
        <v>433</v>
      </c>
      <c r="BM249" s="216" t="s">
        <v>434</v>
      </c>
    </row>
    <row r="250" s="13" customFormat="1">
      <c r="A250" s="13"/>
      <c r="B250" s="218"/>
      <c r="C250" s="219"/>
      <c r="D250" s="220" t="s">
        <v>154</v>
      </c>
      <c r="E250" s="221" t="s">
        <v>19</v>
      </c>
      <c r="F250" s="222" t="s">
        <v>435</v>
      </c>
      <c r="G250" s="219"/>
      <c r="H250" s="221" t="s">
        <v>19</v>
      </c>
      <c r="I250" s="223"/>
      <c r="J250" s="219"/>
      <c r="K250" s="219"/>
      <c r="L250" s="224"/>
      <c r="M250" s="225"/>
      <c r="N250" s="226"/>
      <c r="O250" s="226"/>
      <c r="P250" s="226"/>
      <c r="Q250" s="226"/>
      <c r="R250" s="226"/>
      <c r="S250" s="226"/>
      <c r="T250" s="227"/>
      <c r="U250" s="13"/>
      <c r="V250" s="13"/>
      <c r="W250" s="13"/>
      <c r="X250" s="13"/>
      <c r="Y250" s="13"/>
      <c r="Z250" s="13"/>
      <c r="AA250" s="13"/>
      <c r="AB250" s="13"/>
      <c r="AC250" s="13"/>
      <c r="AD250" s="13"/>
      <c r="AE250" s="13"/>
      <c r="AT250" s="228" t="s">
        <v>154</v>
      </c>
      <c r="AU250" s="228" t="s">
        <v>80</v>
      </c>
      <c r="AV250" s="13" t="s">
        <v>80</v>
      </c>
      <c r="AW250" s="13" t="s">
        <v>33</v>
      </c>
      <c r="AX250" s="13" t="s">
        <v>72</v>
      </c>
      <c r="AY250" s="228" t="s">
        <v>144</v>
      </c>
    </row>
    <row r="251" s="14" customFormat="1">
      <c r="A251" s="14"/>
      <c r="B251" s="229"/>
      <c r="C251" s="230"/>
      <c r="D251" s="220" t="s">
        <v>154</v>
      </c>
      <c r="E251" s="231" t="s">
        <v>19</v>
      </c>
      <c r="F251" s="232" t="s">
        <v>436</v>
      </c>
      <c r="G251" s="230"/>
      <c r="H251" s="233">
        <v>24</v>
      </c>
      <c r="I251" s="234"/>
      <c r="J251" s="230"/>
      <c r="K251" s="230"/>
      <c r="L251" s="235"/>
      <c r="M251" s="236"/>
      <c r="N251" s="237"/>
      <c r="O251" s="237"/>
      <c r="P251" s="237"/>
      <c r="Q251" s="237"/>
      <c r="R251" s="237"/>
      <c r="S251" s="237"/>
      <c r="T251" s="238"/>
      <c r="U251" s="14"/>
      <c r="V251" s="14"/>
      <c r="W251" s="14"/>
      <c r="X251" s="14"/>
      <c r="Y251" s="14"/>
      <c r="Z251" s="14"/>
      <c r="AA251" s="14"/>
      <c r="AB251" s="14"/>
      <c r="AC251" s="14"/>
      <c r="AD251" s="14"/>
      <c r="AE251" s="14"/>
      <c r="AT251" s="239" t="s">
        <v>154</v>
      </c>
      <c r="AU251" s="239" t="s">
        <v>80</v>
      </c>
      <c r="AV251" s="14" t="s">
        <v>82</v>
      </c>
      <c r="AW251" s="14" t="s">
        <v>33</v>
      </c>
      <c r="AX251" s="14" t="s">
        <v>72</v>
      </c>
      <c r="AY251" s="239" t="s">
        <v>144</v>
      </c>
    </row>
    <row r="252" s="14" customFormat="1">
      <c r="A252" s="14"/>
      <c r="B252" s="229"/>
      <c r="C252" s="230"/>
      <c r="D252" s="220" t="s">
        <v>154</v>
      </c>
      <c r="E252" s="231" t="s">
        <v>19</v>
      </c>
      <c r="F252" s="232" t="s">
        <v>437</v>
      </c>
      <c r="G252" s="230"/>
      <c r="H252" s="233">
        <v>482</v>
      </c>
      <c r="I252" s="234"/>
      <c r="J252" s="230"/>
      <c r="K252" s="230"/>
      <c r="L252" s="235"/>
      <c r="M252" s="236"/>
      <c r="N252" s="237"/>
      <c r="O252" s="237"/>
      <c r="P252" s="237"/>
      <c r="Q252" s="237"/>
      <c r="R252" s="237"/>
      <c r="S252" s="237"/>
      <c r="T252" s="238"/>
      <c r="U252" s="14"/>
      <c r="V252" s="14"/>
      <c r="W252" s="14"/>
      <c r="X252" s="14"/>
      <c r="Y252" s="14"/>
      <c r="Z252" s="14"/>
      <c r="AA252" s="14"/>
      <c r="AB252" s="14"/>
      <c r="AC252" s="14"/>
      <c r="AD252" s="14"/>
      <c r="AE252" s="14"/>
      <c r="AT252" s="239" t="s">
        <v>154</v>
      </c>
      <c r="AU252" s="239" t="s">
        <v>80</v>
      </c>
      <c r="AV252" s="14" t="s">
        <v>82</v>
      </c>
      <c r="AW252" s="14" t="s">
        <v>33</v>
      </c>
      <c r="AX252" s="14" t="s">
        <v>72</v>
      </c>
      <c r="AY252" s="239" t="s">
        <v>144</v>
      </c>
    </row>
    <row r="253" s="14" customFormat="1">
      <c r="A253" s="14"/>
      <c r="B253" s="229"/>
      <c r="C253" s="230"/>
      <c r="D253" s="220" t="s">
        <v>154</v>
      </c>
      <c r="E253" s="231" t="s">
        <v>19</v>
      </c>
      <c r="F253" s="232" t="s">
        <v>438</v>
      </c>
      <c r="G253" s="230"/>
      <c r="H253" s="233">
        <v>261</v>
      </c>
      <c r="I253" s="234"/>
      <c r="J253" s="230"/>
      <c r="K253" s="230"/>
      <c r="L253" s="235"/>
      <c r="M253" s="236"/>
      <c r="N253" s="237"/>
      <c r="O253" s="237"/>
      <c r="P253" s="237"/>
      <c r="Q253" s="237"/>
      <c r="R253" s="237"/>
      <c r="S253" s="237"/>
      <c r="T253" s="238"/>
      <c r="U253" s="14"/>
      <c r="V253" s="14"/>
      <c r="W253" s="14"/>
      <c r="X253" s="14"/>
      <c r="Y253" s="14"/>
      <c r="Z253" s="14"/>
      <c r="AA253" s="14"/>
      <c r="AB253" s="14"/>
      <c r="AC253" s="14"/>
      <c r="AD253" s="14"/>
      <c r="AE253" s="14"/>
      <c r="AT253" s="239" t="s">
        <v>154</v>
      </c>
      <c r="AU253" s="239" t="s">
        <v>80</v>
      </c>
      <c r="AV253" s="14" t="s">
        <v>82</v>
      </c>
      <c r="AW253" s="14" t="s">
        <v>33</v>
      </c>
      <c r="AX253" s="14" t="s">
        <v>72</v>
      </c>
      <c r="AY253" s="239" t="s">
        <v>144</v>
      </c>
    </row>
    <row r="254" s="15" customFormat="1">
      <c r="A254" s="15"/>
      <c r="B254" s="240"/>
      <c r="C254" s="241"/>
      <c r="D254" s="220" t="s">
        <v>154</v>
      </c>
      <c r="E254" s="242" t="s">
        <v>19</v>
      </c>
      <c r="F254" s="243" t="s">
        <v>162</v>
      </c>
      <c r="G254" s="241"/>
      <c r="H254" s="244">
        <v>767</v>
      </c>
      <c r="I254" s="245"/>
      <c r="J254" s="241"/>
      <c r="K254" s="241"/>
      <c r="L254" s="246"/>
      <c r="M254" s="247"/>
      <c r="N254" s="248"/>
      <c r="O254" s="248"/>
      <c r="P254" s="248"/>
      <c r="Q254" s="248"/>
      <c r="R254" s="248"/>
      <c r="S254" s="248"/>
      <c r="T254" s="249"/>
      <c r="U254" s="15"/>
      <c r="V254" s="15"/>
      <c r="W254" s="15"/>
      <c r="X254" s="15"/>
      <c r="Y254" s="15"/>
      <c r="Z254" s="15"/>
      <c r="AA254" s="15"/>
      <c r="AB254" s="15"/>
      <c r="AC254" s="15"/>
      <c r="AD254" s="15"/>
      <c r="AE254" s="15"/>
      <c r="AT254" s="250" t="s">
        <v>154</v>
      </c>
      <c r="AU254" s="250" t="s">
        <v>80</v>
      </c>
      <c r="AV254" s="15" t="s">
        <v>152</v>
      </c>
      <c r="AW254" s="15" t="s">
        <v>33</v>
      </c>
      <c r="AX254" s="15" t="s">
        <v>80</v>
      </c>
      <c r="AY254" s="250" t="s">
        <v>144</v>
      </c>
    </row>
    <row r="255" s="2" customFormat="1" ht="44.25" customHeight="1">
      <c r="A255" s="39"/>
      <c r="B255" s="40"/>
      <c r="C255" s="205" t="s">
        <v>439</v>
      </c>
      <c r="D255" s="205" t="s">
        <v>147</v>
      </c>
      <c r="E255" s="206" t="s">
        <v>440</v>
      </c>
      <c r="F255" s="207" t="s">
        <v>441</v>
      </c>
      <c r="G255" s="208" t="s">
        <v>173</v>
      </c>
      <c r="H255" s="209">
        <v>2195</v>
      </c>
      <c r="I255" s="210"/>
      <c r="J255" s="211">
        <f>ROUND(I255*H255,2)</f>
        <v>0</v>
      </c>
      <c r="K255" s="207" t="s">
        <v>151</v>
      </c>
      <c r="L255" s="45"/>
      <c r="M255" s="212" t="s">
        <v>19</v>
      </c>
      <c r="N255" s="213" t="s">
        <v>43</v>
      </c>
      <c r="O255" s="85"/>
      <c r="P255" s="214">
        <f>O255*H255</f>
        <v>0</v>
      </c>
      <c r="Q255" s="214">
        <v>0</v>
      </c>
      <c r="R255" s="214">
        <f>Q255*H255</f>
        <v>0</v>
      </c>
      <c r="S255" s="214">
        <v>0</v>
      </c>
      <c r="T255" s="215">
        <f>S255*H255</f>
        <v>0</v>
      </c>
      <c r="U255" s="39"/>
      <c r="V255" s="39"/>
      <c r="W255" s="39"/>
      <c r="X255" s="39"/>
      <c r="Y255" s="39"/>
      <c r="Z255" s="39"/>
      <c r="AA255" s="39"/>
      <c r="AB255" s="39"/>
      <c r="AC255" s="39"/>
      <c r="AD255" s="39"/>
      <c r="AE255" s="39"/>
      <c r="AR255" s="216" t="s">
        <v>433</v>
      </c>
      <c r="AT255" s="216" t="s">
        <v>147</v>
      </c>
      <c r="AU255" s="216" t="s">
        <v>80</v>
      </c>
      <c r="AY255" s="18" t="s">
        <v>144</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433</v>
      </c>
      <c r="BM255" s="216" t="s">
        <v>442</v>
      </c>
    </row>
    <row r="256" s="13" customFormat="1">
      <c r="A256" s="13"/>
      <c r="B256" s="218"/>
      <c r="C256" s="219"/>
      <c r="D256" s="220" t="s">
        <v>154</v>
      </c>
      <c r="E256" s="221" t="s">
        <v>19</v>
      </c>
      <c r="F256" s="222" t="s">
        <v>443</v>
      </c>
      <c r="G256" s="219"/>
      <c r="H256" s="221" t="s">
        <v>19</v>
      </c>
      <c r="I256" s="223"/>
      <c r="J256" s="219"/>
      <c r="K256" s="219"/>
      <c r="L256" s="224"/>
      <c r="M256" s="225"/>
      <c r="N256" s="226"/>
      <c r="O256" s="226"/>
      <c r="P256" s="226"/>
      <c r="Q256" s="226"/>
      <c r="R256" s="226"/>
      <c r="S256" s="226"/>
      <c r="T256" s="227"/>
      <c r="U256" s="13"/>
      <c r="V256" s="13"/>
      <c r="W256" s="13"/>
      <c r="X256" s="13"/>
      <c r="Y256" s="13"/>
      <c r="Z256" s="13"/>
      <c r="AA256" s="13"/>
      <c r="AB256" s="13"/>
      <c r="AC256" s="13"/>
      <c r="AD256" s="13"/>
      <c r="AE256" s="13"/>
      <c r="AT256" s="228" t="s">
        <v>154</v>
      </c>
      <c r="AU256" s="228" t="s">
        <v>80</v>
      </c>
      <c r="AV256" s="13" t="s">
        <v>80</v>
      </c>
      <c r="AW256" s="13" t="s">
        <v>33</v>
      </c>
      <c r="AX256" s="13" t="s">
        <v>72</v>
      </c>
      <c r="AY256" s="228" t="s">
        <v>144</v>
      </c>
    </row>
    <row r="257" s="14" customFormat="1">
      <c r="A257" s="14"/>
      <c r="B257" s="229"/>
      <c r="C257" s="230"/>
      <c r="D257" s="220" t="s">
        <v>154</v>
      </c>
      <c r="E257" s="231" t="s">
        <v>19</v>
      </c>
      <c r="F257" s="232" t="s">
        <v>444</v>
      </c>
      <c r="G257" s="230"/>
      <c r="H257" s="233">
        <v>58</v>
      </c>
      <c r="I257" s="234"/>
      <c r="J257" s="230"/>
      <c r="K257" s="230"/>
      <c r="L257" s="235"/>
      <c r="M257" s="236"/>
      <c r="N257" s="237"/>
      <c r="O257" s="237"/>
      <c r="P257" s="237"/>
      <c r="Q257" s="237"/>
      <c r="R257" s="237"/>
      <c r="S257" s="237"/>
      <c r="T257" s="238"/>
      <c r="U257" s="14"/>
      <c r="V257" s="14"/>
      <c r="W257" s="14"/>
      <c r="X257" s="14"/>
      <c r="Y257" s="14"/>
      <c r="Z257" s="14"/>
      <c r="AA257" s="14"/>
      <c r="AB257" s="14"/>
      <c r="AC257" s="14"/>
      <c r="AD257" s="14"/>
      <c r="AE257" s="14"/>
      <c r="AT257" s="239" t="s">
        <v>154</v>
      </c>
      <c r="AU257" s="239" t="s">
        <v>80</v>
      </c>
      <c r="AV257" s="14" t="s">
        <v>82</v>
      </c>
      <c r="AW257" s="14" t="s">
        <v>33</v>
      </c>
      <c r="AX257" s="14" t="s">
        <v>72</v>
      </c>
      <c r="AY257" s="239" t="s">
        <v>144</v>
      </c>
    </row>
    <row r="258" s="14" customFormat="1">
      <c r="A258" s="14"/>
      <c r="B258" s="229"/>
      <c r="C258" s="230"/>
      <c r="D258" s="220" t="s">
        <v>154</v>
      </c>
      <c r="E258" s="231" t="s">
        <v>19</v>
      </c>
      <c r="F258" s="232" t="s">
        <v>445</v>
      </c>
      <c r="G258" s="230"/>
      <c r="H258" s="233">
        <v>647</v>
      </c>
      <c r="I258" s="234"/>
      <c r="J258" s="230"/>
      <c r="K258" s="230"/>
      <c r="L258" s="235"/>
      <c r="M258" s="236"/>
      <c r="N258" s="237"/>
      <c r="O258" s="237"/>
      <c r="P258" s="237"/>
      <c r="Q258" s="237"/>
      <c r="R258" s="237"/>
      <c r="S258" s="237"/>
      <c r="T258" s="238"/>
      <c r="U258" s="14"/>
      <c r="V258" s="14"/>
      <c r="W258" s="14"/>
      <c r="X258" s="14"/>
      <c r="Y258" s="14"/>
      <c r="Z258" s="14"/>
      <c r="AA258" s="14"/>
      <c r="AB258" s="14"/>
      <c r="AC258" s="14"/>
      <c r="AD258" s="14"/>
      <c r="AE258" s="14"/>
      <c r="AT258" s="239" t="s">
        <v>154</v>
      </c>
      <c r="AU258" s="239" t="s">
        <v>80</v>
      </c>
      <c r="AV258" s="14" t="s">
        <v>82</v>
      </c>
      <c r="AW258" s="14" t="s">
        <v>33</v>
      </c>
      <c r="AX258" s="14" t="s">
        <v>72</v>
      </c>
      <c r="AY258" s="239" t="s">
        <v>144</v>
      </c>
    </row>
    <row r="259" s="14" customFormat="1">
      <c r="A259" s="14"/>
      <c r="B259" s="229"/>
      <c r="C259" s="230"/>
      <c r="D259" s="220" t="s">
        <v>154</v>
      </c>
      <c r="E259" s="231" t="s">
        <v>19</v>
      </c>
      <c r="F259" s="232" t="s">
        <v>446</v>
      </c>
      <c r="G259" s="230"/>
      <c r="H259" s="233">
        <v>147</v>
      </c>
      <c r="I259" s="234"/>
      <c r="J259" s="230"/>
      <c r="K259" s="230"/>
      <c r="L259" s="235"/>
      <c r="M259" s="236"/>
      <c r="N259" s="237"/>
      <c r="O259" s="237"/>
      <c r="P259" s="237"/>
      <c r="Q259" s="237"/>
      <c r="R259" s="237"/>
      <c r="S259" s="237"/>
      <c r="T259" s="238"/>
      <c r="U259" s="14"/>
      <c r="V259" s="14"/>
      <c r="W259" s="14"/>
      <c r="X259" s="14"/>
      <c r="Y259" s="14"/>
      <c r="Z259" s="14"/>
      <c r="AA259" s="14"/>
      <c r="AB259" s="14"/>
      <c r="AC259" s="14"/>
      <c r="AD259" s="14"/>
      <c r="AE259" s="14"/>
      <c r="AT259" s="239" t="s">
        <v>154</v>
      </c>
      <c r="AU259" s="239" t="s">
        <v>80</v>
      </c>
      <c r="AV259" s="14" t="s">
        <v>82</v>
      </c>
      <c r="AW259" s="14" t="s">
        <v>33</v>
      </c>
      <c r="AX259" s="14" t="s">
        <v>72</v>
      </c>
      <c r="AY259" s="239" t="s">
        <v>144</v>
      </c>
    </row>
    <row r="260" s="14" customFormat="1">
      <c r="A260" s="14"/>
      <c r="B260" s="229"/>
      <c r="C260" s="230"/>
      <c r="D260" s="220" t="s">
        <v>154</v>
      </c>
      <c r="E260" s="231" t="s">
        <v>19</v>
      </c>
      <c r="F260" s="232" t="s">
        <v>447</v>
      </c>
      <c r="G260" s="230"/>
      <c r="H260" s="233">
        <v>191</v>
      </c>
      <c r="I260" s="234"/>
      <c r="J260" s="230"/>
      <c r="K260" s="230"/>
      <c r="L260" s="235"/>
      <c r="M260" s="236"/>
      <c r="N260" s="237"/>
      <c r="O260" s="237"/>
      <c r="P260" s="237"/>
      <c r="Q260" s="237"/>
      <c r="R260" s="237"/>
      <c r="S260" s="237"/>
      <c r="T260" s="238"/>
      <c r="U260" s="14"/>
      <c r="V260" s="14"/>
      <c r="W260" s="14"/>
      <c r="X260" s="14"/>
      <c r="Y260" s="14"/>
      <c r="Z260" s="14"/>
      <c r="AA260" s="14"/>
      <c r="AB260" s="14"/>
      <c r="AC260" s="14"/>
      <c r="AD260" s="14"/>
      <c r="AE260" s="14"/>
      <c r="AT260" s="239" t="s">
        <v>154</v>
      </c>
      <c r="AU260" s="239" t="s">
        <v>80</v>
      </c>
      <c r="AV260" s="14" t="s">
        <v>82</v>
      </c>
      <c r="AW260" s="14" t="s">
        <v>33</v>
      </c>
      <c r="AX260" s="14" t="s">
        <v>72</v>
      </c>
      <c r="AY260" s="239" t="s">
        <v>144</v>
      </c>
    </row>
    <row r="261" s="14" customFormat="1">
      <c r="A261" s="14"/>
      <c r="B261" s="229"/>
      <c r="C261" s="230"/>
      <c r="D261" s="220" t="s">
        <v>154</v>
      </c>
      <c r="E261" s="231" t="s">
        <v>19</v>
      </c>
      <c r="F261" s="232" t="s">
        <v>448</v>
      </c>
      <c r="G261" s="230"/>
      <c r="H261" s="233">
        <v>641</v>
      </c>
      <c r="I261" s="234"/>
      <c r="J261" s="230"/>
      <c r="K261" s="230"/>
      <c r="L261" s="235"/>
      <c r="M261" s="236"/>
      <c r="N261" s="237"/>
      <c r="O261" s="237"/>
      <c r="P261" s="237"/>
      <c r="Q261" s="237"/>
      <c r="R261" s="237"/>
      <c r="S261" s="237"/>
      <c r="T261" s="238"/>
      <c r="U261" s="14"/>
      <c r="V261" s="14"/>
      <c r="W261" s="14"/>
      <c r="X261" s="14"/>
      <c r="Y261" s="14"/>
      <c r="Z261" s="14"/>
      <c r="AA261" s="14"/>
      <c r="AB261" s="14"/>
      <c r="AC261" s="14"/>
      <c r="AD261" s="14"/>
      <c r="AE261" s="14"/>
      <c r="AT261" s="239" t="s">
        <v>154</v>
      </c>
      <c r="AU261" s="239" t="s">
        <v>80</v>
      </c>
      <c r="AV261" s="14" t="s">
        <v>82</v>
      </c>
      <c r="AW261" s="14" t="s">
        <v>33</v>
      </c>
      <c r="AX261" s="14" t="s">
        <v>72</v>
      </c>
      <c r="AY261" s="239" t="s">
        <v>144</v>
      </c>
    </row>
    <row r="262" s="14" customFormat="1">
      <c r="A262" s="14"/>
      <c r="B262" s="229"/>
      <c r="C262" s="230"/>
      <c r="D262" s="220" t="s">
        <v>154</v>
      </c>
      <c r="E262" s="231" t="s">
        <v>19</v>
      </c>
      <c r="F262" s="232" t="s">
        <v>449</v>
      </c>
      <c r="G262" s="230"/>
      <c r="H262" s="233">
        <v>178</v>
      </c>
      <c r="I262" s="234"/>
      <c r="J262" s="230"/>
      <c r="K262" s="230"/>
      <c r="L262" s="235"/>
      <c r="M262" s="236"/>
      <c r="N262" s="237"/>
      <c r="O262" s="237"/>
      <c r="P262" s="237"/>
      <c r="Q262" s="237"/>
      <c r="R262" s="237"/>
      <c r="S262" s="237"/>
      <c r="T262" s="238"/>
      <c r="U262" s="14"/>
      <c r="V262" s="14"/>
      <c r="W262" s="14"/>
      <c r="X262" s="14"/>
      <c r="Y262" s="14"/>
      <c r="Z262" s="14"/>
      <c r="AA262" s="14"/>
      <c r="AB262" s="14"/>
      <c r="AC262" s="14"/>
      <c r="AD262" s="14"/>
      <c r="AE262" s="14"/>
      <c r="AT262" s="239" t="s">
        <v>154</v>
      </c>
      <c r="AU262" s="239" t="s">
        <v>80</v>
      </c>
      <c r="AV262" s="14" t="s">
        <v>82</v>
      </c>
      <c r="AW262" s="14" t="s">
        <v>33</v>
      </c>
      <c r="AX262" s="14" t="s">
        <v>72</v>
      </c>
      <c r="AY262" s="239" t="s">
        <v>144</v>
      </c>
    </row>
    <row r="263" s="14" customFormat="1">
      <c r="A263" s="14"/>
      <c r="B263" s="229"/>
      <c r="C263" s="230"/>
      <c r="D263" s="220" t="s">
        <v>154</v>
      </c>
      <c r="E263" s="231" t="s">
        <v>19</v>
      </c>
      <c r="F263" s="232" t="s">
        <v>450</v>
      </c>
      <c r="G263" s="230"/>
      <c r="H263" s="233">
        <v>333</v>
      </c>
      <c r="I263" s="234"/>
      <c r="J263" s="230"/>
      <c r="K263" s="230"/>
      <c r="L263" s="235"/>
      <c r="M263" s="236"/>
      <c r="N263" s="237"/>
      <c r="O263" s="237"/>
      <c r="P263" s="237"/>
      <c r="Q263" s="237"/>
      <c r="R263" s="237"/>
      <c r="S263" s="237"/>
      <c r="T263" s="238"/>
      <c r="U263" s="14"/>
      <c r="V263" s="14"/>
      <c r="W263" s="14"/>
      <c r="X263" s="14"/>
      <c r="Y263" s="14"/>
      <c r="Z263" s="14"/>
      <c r="AA263" s="14"/>
      <c r="AB263" s="14"/>
      <c r="AC263" s="14"/>
      <c r="AD263" s="14"/>
      <c r="AE263" s="14"/>
      <c r="AT263" s="239" t="s">
        <v>154</v>
      </c>
      <c r="AU263" s="239" t="s">
        <v>80</v>
      </c>
      <c r="AV263" s="14" t="s">
        <v>82</v>
      </c>
      <c r="AW263" s="14" t="s">
        <v>33</v>
      </c>
      <c r="AX263" s="14" t="s">
        <v>72</v>
      </c>
      <c r="AY263" s="239" t="s">
        <v>144</v>
      </c>
    </row>
    <row r="264" s="15" customFormat="1">
      <c r="A264" s="15"/>
      <c r="B264" s="240"/>
      <c r="C264" s="241"/>
      <c r="D264" s="220" t="s">
        <v>154</v>
      </c>
      <c r="E264" s="242" t="s">
        <v>19</v>
      </c>
      <c r="F264" s="243" t="s">
        <v>162</v>
      </c>
      <c r="G264" s="241"/>
      <c r="H264" s="244">
        <v>2195</v>
      </c>
      <c r="I264" s="245"/>
      <c r="J264" s="241"/>
      <c r="K264" s="241"/>
      <c r="L264" s="246"/>
      <c r="M264" s="247"/>
      <c r="N264" s="248"/>
      <c r="O264" s="248"/>
      <c r="P264" s="248"/>
      <c r="Q264" s="248"/>
      <c r="R264" s="248"/>
      <c r="S264" s="248"/>
      <c r="T264" s="249"/>
      <c r="U264" s="15"/>
      <c r="V264" s="15"/>
      <c r="W264" s="15"/>
      <c r="X264" s="15"/>
      <c r="Y264" s="15"/>
      <c r="Z264" s="15"/>
      <c r="AA264" s="15"/>
      <c r="AB264" s="15"/>
      <c r="AC264" s="15"/>
      <c r="AD264" s="15"/>
      <c r="AE264" s="15"/>
      <c r="AT264" s="250" t="s">
        <v>154</v>
      </c>
      <c r="AU264" s="250" t="s">
        <v>80</v>
      </c>
      <c r="AV264" s="15" t="s">
        <v>152</v>
      </c>
      <c r="AW264" s="15" t="s">
        <v>33</v>
      </c>
      <c r="AX264" s="15" t="s">
        <v>80</v>
      </c>
      <c r="AY264" s="250" t="s">
        <v>144</v>
      </c>
    </row>
    <row r="265" s="2" customFormat="1" ht="24.15" customHeight="1">
      <c r="A265" s="39"/>
      <c r="B265" s="40"/>
      <c r="C265" s="205" t="s">
        <v>451</v>
      </c>
      <c r="D265" s="205" t="s">
        <v>147</v>
      </c>
      <c r="E265" s="206" t="s">
        <v>452</v>
      </c>
      <c r="F265" s="207" t="s">
        <v>453</v>
      </c>
      <c r="G265" s="208" t="s">
        <v>173</v>
      </c>
      <c r="H265" s="209">
        <v>8</v>
      </c>
      <c r="I265" s="210"/>
      <c r="J265" s="211">
        <f>ROUND(I265*H265,2)</f>
        <v>0</v>
      </c>
      <c r="K265" s="207" t="s">
        <v>151</v>
      </c>
      <c r="L265" s="45"/>
      <c r="M265" s="212" t="s">
        <v>19</v>
      </c>
      <c r="N265" s="213" t="s">
        <v>43</v>
      </c>
      <c r="O265" s="85"/>
      <c r="P265" s="214">
        <f>O265*H265</f>
        <v>0</v>
      </c>
      <c r="Q265" s="214">
        <v>0</v>
      </c>
      <c r="R265" s="214">
        <f>Q265*H265</f>
        <v>0</v>
      </c>
      <c r="S265" s="214">
        <v>0</v>
      </c>
      <c r="T265" s="215">
        <f>S265*H265</f>
        <v>0</v>
      </c>
      <c r="U265" s="39"/>
      <c r="V265" s="39"/>
      <c r="W265" s="39"/>
      <c r="X265" s="39"/>
      <c r="Y265" s="39"/>
      <c r="Z265" s="39"/>
      <c r="AA265" s="39"/>
      <c r="AB265" s="39"/>
      <c r="AC265" s="39"/>
      <c r="AD265" s="39"/>
      <c r="AE265" s="39"/>
      <c r="AR265" s="216" t="s">
        <v>433</v>
      </c>
      <c r="AT265" s="216" t="s">
        <v>147</v>
      </c>
      <c r="AU265" s="216" t="s">
        <v>80</v>
      </c>
      <c r="AY265" s="18" t="s">
        <v>144</v>
      </c>
      <c r="BE265" s="217">
        <f>IF(N265="základní",J265,0)</f>
        <v>0</v>
      </c>
      <c r="BF265" s="217">
        <f>IF(N265="snížená",J265,0)</f>
        <v>0</v>
      </c>
      <c r="BG265" s="217">
        <f>IF(N265="zákl. přenesená",J265,0)</f>
        <v>0</v>
      </c>
      <c r="BH265" s="217">
        <f>IF(N265="sníž. přenesená",J265,0)</f>
        <v>0</v>
      </c>
      <c r="BI265" s="217">
        <f>IF(N265="nulová",J265,0)</f>
        <v>0</v>
      </c>
      <c r="BJ265" s="18" t="s">
        <v>80</v>
      </c>
      <c r="BK265" s="217">
        <f>ROUND(I265*H265,2)</f>
        <v>0</v>
      </c>
      <c r="BL265" s="18" t="s">
        <v>433</v>
      </c>
      <c r="BM265" s="216" t="s">
        <v>454</v>
      </c>
    </row>
    <row r="266" s="14" customFormat="1">
      <c r="A266" s="14"/>
      <c r="B266" s="229"/>
      <c r="C266" s="230"/>
      <c r="D266" s="220" t="s">
        <v>154</v>
      </c>
      <c r="E266" s="231" t="s">
        <v>19</v>
      </c>
      <c r="F266" s="232" t="s">
        <v>455</v>
      </c>
      <c r="G266" s="230"/>
      <c r="H266" s="233">
        <v>8</v>
      </c>
      <c r="I266" s="234"/>
      <c r="J266" s="230"/>
      <c r="K266" s="230"/>
      <c r="L266" s="235"/>
      <c r="M266" s="236"/>
      <c r="N266" s="237"/>
      <c r="O266" s="237"/>
      <c r="P266" s="237"/>
      <c r="Q266" s="237"/>
      <c r="R266" s="237"/>
      <c r="S266" s="237"/>
      <c r="T266" s="238"/>
      <c r="U266" s="14"/>
      <c r="V266" s="14"/>
      <c r="W266" s="14"/>
      <c r="X266" s="14"/>
      <c r="Y266" s="14"/>
      <c r="Z266" s="14"/>
      <c r="AA266" s="14"/>
      <c r="AB266" s="14"/>
      <c r="AC266" s="14"/>
      <c r="AD266" s="14"/>
      <c r="AE266" s="14"/>
      <c r="AT266" s="239" t="s">
        <v>154</v>
      </c>
      <c r="AU266" s="239" t="s">
        <v>80</v>
      </c>
      <c r="AV266" s="14" t="s">
        <v>82</v>
      </c>
      <c r="AW266" s="14" t="s">
        <v>33</v>
      </c>
      <c r="AX266" s="14" t="s">
        <v>80</v>
      </c>
      <c r="AY266" s="239" t="s">
        <v>144</v>
      </c>
    </row>
    <row r="267" s="2" customFormat="1" ht="37.8" customHeight="1">
      <c r="A267" s="39"/>
      <c r="B267" s="40"/>
      <c r="C267" s="205" t="s">
        <v>456</v>
      </c>
      <c r="D267" s="205" t="s">
        <v>147</v>
      </c>
      <c r="E267" s="206" t="s">
        <v>457</v>
      </c>
      <c r="F267" s="207" t="s">
        <v>458</v>
      </c>
      <c r="G267" s="208" t="s">
        <v>173</v>
      </c>
      <c r="H267" s="209">
        <v>8</v>
      </c>
      <c r="I267" s="210"/>
      <c r="J267" s="211">
        <f>ROUND(I267*H267,2)</f>
        <v>0</v>
      </c>
      <c r="K267" s="207" t="s">
        <v>151</v>
      </c>
      <c r="L267" s="45"/>
      <c r="M267" s="212" t="s">
        <v>19</v>
      </c>
      <c r="N267" s="213" t="s">
        <v>43</v>
      </c>
      <c r="O267" s="85"/>
      <c r="P267" s="214">
        <f>O267*H267</f>
        <v>0</v>
      </c>
      <c r="Q267" s="214">
        <v>0</v>
      </c>
      <c r="R267" s="214">
        <f>Q267*H267</f>
        <v>0</v>
      </c>
      <c r="S267" s="214">
        <v>0</v>
      </c>
      <c r="T267" s="215">
        <f>S267*H267</f>
        <v>0</v>
      </c>
      <c r="U267" s="39"/>
      <c r="V267" s="39"/>
      <c r="W267" s="39"/>
      <c r="X267" s="39"/>
      <c r="Y267" s="39"/>
      <c r="Z267" s="39"/>
      <c r="AA267" s="39"/>
      <c r="AB267" s="39"/>
      <c r="AC267" s="39"/>
      <c r="AD267" s="39"/>
      <c r="AE267" s="39"/>
      <c r="AR267" s="216" t="s">
        <v>433</v>
      </c>
      <c r="AT267" s="216" t="s">
        <v>147</v>
      </c>
      <c r="AU267" s="216" t="s">
        <v>80</v>
      </c>
      <c r="AY267" s="18" t="s">
        <v>144</v>
      </c>
      <c r="BE267" s="217">
        <f>IF(N267="základní",J267,0)</f>
        <v>0</v>
      </c>
      <c r="BF267" s="217">
        <f>IF(N267="snížená",J267,0)</f>
        <v>0</v>
      </c>
      <c r="BG267" s="217">
        <f>IF(N267="zákl. přenesená",J267,0)</f>
        <v>0</v>
      </c>
      <c r="BH267" s="217">
        <f>IF(N267="sníž. přenesená",J267,0)</f>
        <v>0</v>
      </c>
      <c r="BI267" s="217">
        <f>IF(N267="nulová",J267,0)</f>
        <v>0</v>
      </c>
      <c r="BJ267" s="18" t="s">
        <v>80</v>
      </c>
      <c r="BK267" s="217">
        <f>ROUND(I267*H267,2)</f>
        <v>0</v>
      </c>
      <c r="BL267" s="18" t="s">
        <v>433</v>
      </c>
      <c r="BM267" s="216" t="s">
        <v>459</v>
      </c>
    </row>
    <row r="268" s="14" customFormat="1">
      <c r="A268" s="14"/>
      <c r="B268" s="229"/>
      <c r="C268" s="230"/>
      <c r="D268" s="220" t="s">
        <v>154</v>
      </c>
      <c r="E268" s="231" t="s">
        <v>19</v>
      </c>
      <c r="F268" s="232" t="s">
        <v>455</v>
      </c>
      <c r="G268" s="230"/>
      <c r="H268" s="233">
        <v>8</v>
      </c>
      <c r="I268" s="234"/>
      <c r="J268" s="230"/>
      <c r="K268" s="230"/>
      <c r="L268" s="235"/>
      <c r="M268" s="236"/>
      <c r="N268" s="237"/>
      <c r="O268" s="237"/>
      <c r="P268" s="237"/>
      <c r="Q268" s="237"/>
      <c r="R268" s="237"/>
      <c r="S268" s="237"/>
      <c r="T268" s="238"/>
      <c r="U268" s="14"/>
      <c r="V268" s="14"/>
      <c r="W268" s="14"/>
      <c r="X268" s="14"/>
      <c r="Y268" s="14"/>
      <c r="Z268" s="14"/>
      <c r="AA268" s="14"/>
      <c r="AB268" s="14"/>
      <c r="AC268" s="14"/>
      <c r="AD268" s="14"/>
      <c r="AE268" s="14"/>
      <c r="AT268" s="239" t="s">
        <v>154</v>
      </c>
      <c r="AU268" s="239" t="s">
        <v>80</v>
      </c>
      <c r="AV268" s="14" t="s">
        <v>82</v>
      </c>
      <c r="AW268" s="14" t="s">
        <v>33</v>
      </c>
      <c r="AX268" s="14" t="s">
        <v>80</v>
      </c>
      <c r="AY268" s="239" t="s">
        <v>144</v>
      </c>
    </row>
    <row r="269" s="2" customFormat="1" ht="37.8" customHeight="1">
      <c r="A269" s="39"/>
      <c r="B269" s="40"/>
      <c r="C269" s="205" t="s">
        <v>460</v>
      </c>
      <c r="D269" s="205" t="s">
        <v>147</v>
      </c>
      <c r="E269" s="206" t="s">
        <v>461</v>
      </c>
      <c r="F269" s="207" t="s">
        <v>462</v>
      </c>
      <c r="G269" s="208" t="s">
        <v>173</v>
      </c>
      <c r="H269" s="209">
        <v>7</v>
      </c>
      <c r="I269" s="210"/>
      <c r="J269" s="211">
        <f>ROUND(I269*H269,2)</f>
        <v>0</v>
      </c>
      <c r="K269" s="207" t="s">
        <v>151</v>
      </c>
      <c r="L269" s="45"/>
      <c r="M269" s="212" t="s">
        <v>19</v>
      </c>
      <c r="N269" s="213" t="s">
        <v>43</v>
      </c>
      <c r="O269" s="85"/>
      <c r="P269" s="214">
        <f>O269*H269</f>
        <v>0</v>
      </c>
      <c r="Q269" s="214">
        <v>0</v>
      </c>
      <c r="R269" s="214">
        <f>Q269*H269</f>
        <v>0</v>
      </c>
      <c r="S269" s="214">
        <v>0</v>
      </c>
      <c r="T269" s="215">
        <f>S269*H269</f>
        <v>0</v>
      </c>
      <c r="U269" s="39"/>
      <c r="V269" s="39"/>
      <c r="W269" s="39"/>
      <c r="X269" s="39"/>
      <c r="Y269" s="39"/>
      <c r="Z269" s="39"/>
      <c r="AA269" s="39"/>
      <c r="AB269" s="39"/>
      <c r="AC269" s="39"/>
      <c r="AD269" s="39"/>
      <c r="AE269" s="39"/>
      <c r="AR269" s="216" t="s">
        <v>433</v>
      </c>
      <c r="AT269" s="216" t="s">
        <v>147</v>
      </c>
      <c r="AU269" s="216" t="s">
        <v>80</v>
      </c>
      <c r="AY269" s="18" t="s">
        <v>144</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433</v>
      </c>
      <c r="BM269" s="216" t="s">
        <v>463</v>
      </c>
    </row>
    <row r="270" s="14" customFormat="1">
      <c r="A270" s="14"/>
      <c r="B270" s="229"/>
      <c r="C270" s="230"/>
      <c r="D270" s="220" t="s">
        <v>154</v>
      </c>
      <c r="E270" s="231" t="s">
        <v>19</v>
      </c>
      <c r="F270" s="232" t="s">
        <v>464</v>
      </c>
      <c r="G270" s="230"/>
      <c r="H270" s="233">
        <v>7</v>
      </c>
      <c r="I270" s="234"/>
      <c r="J270" s="230"/>
      <c r="K270" s="230"/>
      <c r="L270" s="235"/>
      <c r="M270" s="236"/>
      <c r="N270" s="237"/>
      <c r="O270" s="237"/>
      <c r="P270" s="237"/>
      <c r="Q270" s="237"/>
      <c r="R270" s="237"/>
      <c r="S270" s="237"/>
      <c r="T270" s="238"/>
      <c r="U270" s="14"/>
      <c r="V270" s="14"/>
      <c r="W270" s="14"/>
      <c r="X270" s="14"/>
      <c r="Y270" s="14"/>
      <c r="Z270" s="14"/>
      <c r="AA270" s="14"/>
      <c r="AB270" s="14"/>
      <c r="AC270" s="14"/>
      <c r="AD270" s="14"/>
      <c r="AE270" s="14"/>
      <c r="AT270" s="239" t="s">
        <v>154</v>
      </c>
      <c r="AU270" s="239" t="s">
        <v>80</v>
      </c>
      <c r="AV270" s="14" t="s">
        <v>82</v>
      </c>
      <c r="AW270" s="14" t="s">
        <v>33</v>
      </c>
      <c r="AX270" s="14" t="s">
        <v>80</v>
      </c>
      <c r="AY270" s="239" t="s">
        <v>144</v>
      </c>
    </row>
    <row r="271" s="2" customFormat="1" ht="21.75" customHeight="1">
      <c r="A271" s="39"/>
      <c r="B271" s="40"/>
      <c r="C271" s="205" t="s">
        <v>465</v>
      </c>
      <c r="D271" s="205" t="s">
        <v>147</v>
      </c>
      <c r="E271" s="206" t="s">
        <v>466</v>
      </c>
      <c r="F271" s="207" t="s">
        <v>467</v>
      </c>
      <c r="G271" s="208" t="s">
        <v>173</v>
      </c>
      <c r="H271" s="209">
        <v>7</v>
      </c>
      <c r="I271" s="210"/>
      <c r="J271" s="211">
        <f>ROUND(I271*H271,2)</f>
        <v>0</v>
      </c>
      <c r="K271" s="207" t="s">
        <v>151</v>
      </c>
      <c r="L271" s="45"/>
      <c r="M271" s="212" t="s">
        <v>19</v>
      </c>
      <c r="N271" s="213" t="s">
        <v>43</v>
      </c>
      <c r="O271" s="85"/>
      <c r="P271" s="214">
        <f>O271*H271</f>
        <v>0</v>
      </c>
      <c r="Q271" s="214">
        <v>0</v>
      </c>
      <c r="R271" s="214">
        <f>Q271*H271</f>
        <v>0</v>
      </c>
      <c r="S271" s="214">
        <v>0</v>
      </c>
      <c r="T271" s="215">
        <f>S271*H271</f>
        <v>0</v>
      </c>
      <c r="U271" s="39"/>
      <c r="V271" s="39"/>
      <c r="W271" s="39"/>
      <c r="X271" s="39"/>
      <c r="Y271" s="39"/>
      <c r="Z271" s="39"/>
      <c r="AA271" s="39"/>
      <c r="AB271" s="39"/>
      <c r="AC271" s="39"/>
      <c r="AD271" s="39"/>
      <c r="AE271" s="39"/>
      <c r="AR271" s="216" t="s">
        <v>433</v>
      </c>
      <c r="AT271" s="216" t="s">
        <v>147</v>
      </c>
      <c r="AU271" s="216" t="s">
        <v>80</v>
      </c>
      <c r="AY271" s="18" t="s">
        <v>144</v>
      </c>
      <c r="BE271" s="217">
        <f>IF(N271="základní",J271,0)</f>
        <v>0</v>
      </c>
      <c r="BF271" s="217">
        <f>IF(N271="snížená",J271,0)</f>
        <v>0</v>
      </c>
      <c r="BG271" s="217">
        <f>IF(N271="zákl. přenesená",J271,0)</f>
        <v>0</v>
      </c>
      <c r="BH271" s="217">
        <f>IF(N271="sníž. přenesená",J271,0)</f>
        <v>0</v>
      </c>
      <c r="BI271" s="217">
        <f>IF(N271="nulová",J271,0)</f>
        <v>0</v>
      </c>
      <c r="BJ271" s="18" t="s">
        <v>80</v>
      </c>
      <c r="BK271" s="217">
        <f>ROUND(I271*H271,2)</f>
        <v>0</v>
      </c>
      <c r="BL271" s="18" t="s">
        <v>433</v>
      </c>
      <c r="BM271" s="216" t="s">
        <v>468</v>
      </c>
    </row>
    <row r="272" s="14" customFormat="1">
      <c r="A272" s="14"/>
      <c r="B272" s="229"/>
      <c r="C272" s="230"/>
      <c r="D272" s="220" t="s">
        <v>154</v>
      </c>
      <c r="E272" s="231" t="s">
        <v>19</v>
      </c>
      <c r="F272" s="232" t="s">
        <v>464</v>
      </c>
      <c r="G272" s="230"/>
      <c r="H272" s="233">
        <v>7</v>
      </c>
      <c r="I272" s="234"/>
      <c r="J272" s="230"/>
      <c r="K272" s="230"/>
      <c r="L272" s="235"/>
      <c r="M272" s="236"/>
      <c r="N272" s="237"/>
      <c r="O272" s="237"/>
      <c r="P272" s="237"/>
      <c r="Q272" s="237"/>
      <c r="R272" s="237"/>
      <c r="S272" s="237"/>
      <c r="T272" s="238"/>
      <c r="U272" s="14"/>
      <c r="V272" s="14"/>
      <c r="W272" s="14"/>
      <c r="X272" s="14"/>
      <c r="Y272" s="14"/>
      <c r="Z272" s="14"/>
      <c r="AA272" s="14"/>
      <c r="AB272" s="14"/>
      <c r="AC272" s="14"/>
      <c r="AD272" s="14"/>
      <c r="AE272" s="14"/>
      <c r="AT272" s="239" t="s">
        <v>154</v>
      </c>
      <c r="AU272" s="239" t="s">
        <v>80</v>
      </c>
      <c r="AV272" s="14" t="s">
        <v>82</v>
      </c>
      <c r="AW272" s="14" t="s">
        <v>33</v>
      </c>
      <c r="AX272" s="14" t="s">
        <v>80</v>
      </c>
      <c r="AY272" s="239" t="s">
        <v>144</v>
      </c>
    </row>
    <row r="273" s="2" customFormat="1" ht="90" customHeight="1">
      <c r="A273" s="39"/>
      <c r="B273" s="40"/>
      <c r="C273" s="205" t="s">
        <v>469</v>
      </c>
      <c r="D273" s="205" t="s">
        <v>147</v>
      </c>
      <c r="E273" s="206" t="s">
        <v>470</v>
      </c>
      <c r="F273" s="207" t="s">
        <v>471</v>
      </c>
      <c r="G273" s="208" t="s">
        <v>211</v>
      </c>
      <c r="H273" s="209">
        <v>1275.809</v>
      </c>
      <c r="I273" s="210"/>
      <c r="J273" s="211">
        <f>ROUND(I273*H273,2)</f>
        <v>0</v>
      </c>
      <c r="K273" s="207" t="s">
        <v>151</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472</v>
      </c>
      <c r="AT273" s="216" t="s">
        <v>147</v>
      </c>
      <c r="AU273" s="216" t="s">
        <v>80</v>
      </c>
      <c r="AY273" s="18" t="s">
        <v>144</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472</v>
      </c>
      <c r="BM273" s="216" t="s">
        <v>473</v>
      </c>
    </row>
    <row r="274" s="14" customFormat="1">
      <c r="A274" s="14"/>
      <c r="B274" s="229"/>
      <c r="C274" s="230"/>
      <c r="D274" s="220" t="s">
        <v>154</v>
      </c>
      <c r="E274" s="231" t="s">
        <v>19</v>
      </c>
      <c r="F274" s="232" t="s">
        <v>474</v>
      </c>
      <c r="G274" s="230"/>
      <c r="H274" s="233">
        <v>11.172000000000001</v>
      </c>
      <c r="I274" s="234"/>
      <c r="J274" s="230"/>
      <c r="K274" s="230"/>
      <c r="L274" s="235"/>
      <c r="M274" s="236"/>
      <c r="N274" s="237"/>
      <c r="O274" s="237"/>
      <c r="P274" s="237"/>
      <c r="Q274" s="237"/>
      <c r="R274" s="237"/>
      <c r="S274" s="237"/>
      <c r="T274" s="238"/>
      <c r="U274" s="14"/>
      <c r="V274" s="14"/>
      <c r="W274" s="14"/>
      <c r="X274" s="14"/>
      <c r="Y274" s="14"/>
      <c r="Z274" s="14"/>
      <c r="AA274" s="14"/>
      <c r="AB274" s="14"/>
      <c r="AC274" s="14"/>
      <c r="AD274" s="14"/>
      <c r="AE274" s="14"/>
      <c r="AT274" s="239" t="s">
        <v>154</v>
      </c>
      <c r="AU274" s="239" t="s">
        <v>80</v>
      </c>
      <c r="AV274" s="14" t="s">
        <v>82</v>
      </c>
      <c r="AW274" s="14" t="s">
        <v>33</v>
      </c>
      <c r="AX274" s="14" t="s">
        <v>72</v>
      </c>
      <c r="AY274" s="239" t="s">
        <v>144</v>
      </c>
    </row>
    <row r="275" s="14" customFormat="1">
      <c r="A275" s="14"/>
      <c r="B275" s="229"/>
      <c r="C275" s="230"/>
      <c r="D275" s="220" t="s">
        <v>154</v>
      </c>
      <c r="E275" s="231" t="s">
        <v>19</v>
      </c>
      <c r="F275" s="232" t="s">
        <v>475</v>
      </c>
      <c r="G275" s="230"/>
      <c r="H275" s="233">
        <v>10.892</v>
      </c>
      <c r="I275" s="234"/>
      <c r="J275" s="230"/>
      <c r="K275" s="230"/>
      <c r="L275" s="235"/>
      <c r="M275" s="236"/>
      <c r="N275" s="237"/>
      <c r="O275" s="237"/>
      <c r="P275" s="237"/>
      <c r="Q275" s="237"/>
      <c r="R275" s="237"/>
      <c r="S275" s="237"/>
      <c r="T275" s="238"/>
      <c r="U275" s="14"/>
      <c r="V275" s="14"/>
      <c r="W275" s="14"/>
      <c r="X275" s="14"/>
      <c r="Y275" s="14"/>
      <c r="Z275" s="14"/>
      <c r="AA275" s="14"/>
      <c r="AB275" s="14"/>
      <c r="AC275" s="14"/>
      <c r="AD275" s="14"/>
      <c r="AE275" s="14"/>
      <c r="AT275" s="239" t="s">
        <v>154</v>
      </c>
      <c r="AU275" s="239" t="s">
        <v>80</v>
      </c>
      <c r="AV275" s="14" t="s">
        <v>82</v>
      </c>
      <c r="AW275" s="14" t="s">
        <v>33</v>
      </c>
      <c r="AX275" s="14" t="s">
        <v>72</v>
      </c>
      <c r="AY275" s="239" t="s">
        <v>144</v>
      </c>
    </row>
    <row r="276" s="14" customFormat="1">
      <c r="A276" s="14"/>
      <c r="B276" s="229"/>
      <c r="C276" s="230"/>
      <c r="D276" s="220" t="s">
        <v>154</v>
      </c>
      <c r="E276" s="231" t="s">
        <v>19</v>
      </c>
      <c r="F276" s="232" t="s">
        <v>476</v>
      </c>
      <c r="G276" s="230"/>
      <c r="H276" s="233">
        <v>510.72000000000003</v>
      </c>
      <c r="I276" s="234"/>
      <c r="J276" s="230"/>
      <c r="K276" s="230"/>
      <c r="L276" s="235"/>
      <c r="M276" s="236"/>
      <c r="N276" s="237"/>
      <c r="O276" s="237"/>
      <c r="P276" s="237"/>
      <c r="Q276" s="237"/>
      <c r="R276" s="237"/>
      <c r="S276" s="237"/>
      <c r="T276" s="238"/>
      <c r="U276" s="14"/>
      <c r="V276" s="14"/>
      <c r="W276" s="14"/>
      <c r="X276" s="14"/>
      <c r="Y276" s="14"/>
      <c r="Z276" s="14"/>
      <c r="AA276" s="14"/>
      <c r="AB276" s="14"/>
      <c r="AC276" s="14"/>
      <c r="AD276" s="14"/>
      <c r="AE276" s="14"/>
      <c r="AT276" s="239" t="s">
        <v>154</v>
      </c>
      <c r="AU276" s="239" t="s">
        <v>80</v>
      </c>
      <c r="AV276" s="14" t="s">
        <v>82</v>
      </c>
      <c r="AW276" s="14" t="s">
        <v>33</v>
      </c>
      <c r="AX276" s="14" t="s">
        <v>72</v>
      </c>
      <c r="AY276" s="239" t="s">
        <v>144</v>
      </c>
    </row>
    <row r="277" s="14" customFormat="1">
      <c r="A277" s="14"/>
      <c r="B277" s="229"/>
      <c r="C277" s="230"/>
      <c r="D277" s="220" t="s">
        <v>154</v>
      </c>
      <c r="E277" s="231" t="s">
        <v>19</v>
      </c>
      <c r="F277" s="232" t="s">
        <v>477</v>
      </c>
      <c r="G277" s="230"/>
      <c r="H277" s="233">
        <v>497.92000000000002</v>
      </c>
      <c r="I277" s="234"/>
      <c r="J277" s="230"/>
      <c r="K277" s="230"/>
      <c r="L277" s="235"/>
      <c r="M277" s="236"/>
      <c r="N277" s="237"/>
      <c r="O277" s="237"/>
      <c r="P277" s="237"/>
      <c r="Q277" s="237"/>
      <c r="R277" s="237"/>
      <c r="S277" s="237"/>
      <c r="T277" s="238"/>
      <c r="U277" s="14"/>
      <c r="V277" s="14"/>
      <c r="W277" s="14"/>
      <c r="X277" s="14"/>
      <c r="Y277" s="14"/>
      <c r="Z277" s="14"/>
      <c r="AA277" s="14"/>
      <c r="AB277" s="14"/>
      <c r="AC277" s="14"/>
      <c r="AD277" s="14"/>
      <c r="AE277" s="14"/>
      <c r="AT277" s="239" t="s">
        <v>154</v>
      </c>
      <c r="AU277" s="239" t="s">
        <v>80</v>
      </c>
      <c r="AV277" s="14" t="s">
        <v>82</v>
      </c>
      <c r="AW277" s="14" t="s">
        <v>33</v>
      </c>
      <c r="AX277" s="14" t="s">
        <v>72</v>
      </c>
      <c r="AY277" s="239" t="s">
        <v>144</v>
      </c>
    </row>
    <row r="278" s="14" customFormat="1">
      <c r="A278" s="14"/>
      <c r="B278" s="229"/>
      <c r="C278" s="230"/>
      <c r="D278" s="220" t="s">
        <v>154</v>
      </c>
      <c r="E278" s="231" t="s">
        <v>19</v>
      </c>
      <c r="F278" s="232" t="s">
        <v>478</v>
      </c>
      <c r="G278" s="230"/>
      <c r="H278" s="233">
        <v>121.51300000000001</v>
      </c>
      <c r="I278" s="234"/>
      <c r="J278" s="230"/>
      <c r="K278" s="230"/>
      <c r="L278" s="235"/>
      <c r="M278" s="236"/>
      <c r="N278" s="237"/>
      <c r="O278" s="237"/>
      <c r="P278" s="237"/>
      <c r="Q278" s="237"/>
      <c r="R278" s="237"/>
      <c r="S278" s="237"/>
      <c r="T278" s="238"/>
      <c r="U278" s="14"/>
      <c r="V278" s="14"/>
      <c r="W278" s="14"/>
      <c r="X278" s="14"/>
      <c r="Y278" s="14"/>
      <c r="Z278" s="14"/>
      <c r="AA278" s="14"/>
      <c r="AB278" s="14"/>
      <c r="AC278" s="14"/>
      <c r="AD278" s="14"/>
      <c r="AE278" s="14"/>
      <c r="AT278" s="239" t="s">
        <v>154</v>
      </c>
      <c r="AU278" s="239" t="s">
        <v>80</v>
      </c>
      <c r="AV278" s="14" t="s">
        <v>82</v>
      </c>
      <c r="AW278" s="14" t="s">
        <v>33</v>
      </c>
      <c r="AX278" s="14" t="s">
        <v>72</v>
      </c>
      <c r="AY278" s="239" t="s">
        <v>144</v>
      </c>
    </row>
    <row r="279" s="14" customFormat="1">
      <c r="A279" s="14"/>
      <c r="B279" s="229"/>
      <c r="C279" s="230"/>
      <c r="D279" s="220" t="s">
        <v>154</v>
      </c>
      <c r="E279" s="231" t="s">
        <v>19</v>
      </c>
      <c r="F279" s="232" t="s">
        <v>479</v>
      </c>
      <c r="G279" s="230"/>
      <c r="H279" s="233">
        <v>123.592</v>
      </c>
      <c r="I279" s="234"/>
      <c r="J279" s="230"/>
      <c r="K279" s="230"/>
      <c r="L279" s="235"/>
      <c r="M279" s="236"/>
      <c r="N279" s="237"/>
      <c r="O279" s="237"/>
      <c r="P279" s="237"/>
      <c r="Q279" s="237"/>
      <c r="R279" s="237"/>
      <c r="S279" s="237"/>
      <c r="T279" s="238"/>
      <c r="U279" s="14"/>
      <c r="V279" s="14"/>
      <c r="W279" s="14"/>
      <c r="X279" s="14"/>
      <c r="Y279" s="14"/>
      <c r="Z279" s="14"/>
      <c r="AA279" s="14"/>
      <c r="AB279" s="14"/>
      <c r="AC279" s="14"/>
      <c r="AD279" s="14"/>
      <c r="AE279" s="14"/>
      <c r="AT279" s="239" t="s">
        <v>154</v>
      </c>
      <c r="AU279" s="239" t="s">
        <v>80</v>
      </c>
      <c r="AV279" s="14" t="s">
        <v>82</v>
      </c>
      <c r="AW279" s="14" t="s">
        <v>33</v>
      </c>
      <c r="AX279" s="14" t="s">
        <v>72</v>
      </c>
      <c r="AY279" s="239" t="s">
        <v>144</v>
      </c>
    </row>
    <row r="280" s="15" customFormat="1">
      <c r="A280" s="15"/>
      <c r="B280" s="240"/>
      <c r="C280" s="241"/>
      <c r="D280" s="220" t="s">
        <v>154</v>
      </c>
      <c r="E280" s="242" t="s">
        <v>19</v>
      </c>
      <c r="F280" s="243" t="s">
        <v>162</v>
      </c>
      <c r="G280" s="241"/>
      <c r="H280" s="244">
        <v>1275.809</v>
      </c>
      <c r="I280" s="245"/>
      <c r="J280" s="241"/>
      <c r="K280" s="241"/>
      <c r="L280" s="246"/>
      <c r="M280" s="247"/>
      <c r="N280" s="248"/>
      <c r="O280" s="248"/>
      <c r="P280" s="248"/>
      <c r="Q280" s="248"/>
      <c r="R280" s="248"/>
      <c r="S280" s="248"/>
      <c r="T280" s="249"/>
      <c r="U280" s="15"/>
      <c r="V280" s="15"/>
      <c r="W280" s="15"/>
      <c r="X280" s="15"/>
      <c r="Y280" s="15"/>
      <c r="Z280" s="15"/>
      <c r="AA280" s="15"/>
      <c r="AB280" s="15"/>
      <c r="AC280" s="15"/>
      <c r="AD280" s="15"/>
      <c r="AE280" s="15"/>
      <c r="AT280" s="250" t="s">
        <v>154</v>
      </c>
      <c r="AU280" s="250" t="s">
        <v>80</v>
      </c>
      <c r="AV280" s="15" t="s">
        <v>152</v>
      </c>
      <c r="AW280" s="15" t="s">
        <v>33</v>
      </c>
      <c r="AX280" s="15" t="s">
        <v>80</v>
      </c>
      <c r="AY280" s="250" t="s">
        <v>144</v>
      </c>
    </row>
    <row r="281" s="2" customFormat="1" ht="114.9" customHeight="1">
      <c r="A281" s="39"/>
      <c r="B281" s="40"/>
      <c r="C281" s="205" t="s">
        <v>480</v>
      </c>
      <c r="D281" s="205" t="s">
        <v>147</v>
      </c>
      <c r="E281" s="206" t="s">
        <v>481</v>
      </c>
      <c r="F281" s="207" t="s">
        <v>482</v>
      </c>
      <c r="G281" s="208" t="s">
        <v>211</v>
      </c>
      <c r="H281" s="209">
        <v>2011.202</v>
      </c>
      <c r="I281" s="210"/>
      <c r="J281" s="211">
        <f>ROUND(I281*H281,2)</f>
        <v>0</v>
      </c>
      <c r="K281" s="207" t="s">
        <v>151</v>
      </c>
      <c r="L281" s="45"/>
      <c r="M281" s="212" t="s">
        <v>19</v>
      </c>
      <c r="N281" s="213" t="s">
        <v>43</v>
      </c>
      <c r="O281" s="85"/>
      <c r="P281" s="214">
        <f>O281*H281</f>
        <v>0</v>
      </c>
      <c r="Q281" s="214">
        <v>0</v>
      </c>
      <c r="R281" s="214">
        <f>Q281*H281</f>
        <v>0</v>
      </c>
      <c r="S281" s="214">
        <v>0</v>
      </c>
      <c r="T281" s="215">
        <f>S281*H281</f>
        <v>0</v>
      </c>
      <c r="U281" s="39"/>
      <c r="V281" s="39"/>
      <c r="W281" s="39"/>
      <c r="X281" s="39"/>
      <c r="Y281" s="39"/>
      <c r="Z281" s="39"/>
      <c r="AA281" s="39"/>
      <c r="AB281" s="39"/>
      <c r="AC281" s="39"/>
      <c r="AD281" s="39"/>
      <c r="AE281" s="39"/>
      <c r="AR281" s="216" t="s">
        <v>472</v>
      </c>
      <c r="AT281" s="216" t="s">
        <v>147</v>
      </c>
      <c r="AU281" s="216" t="s">
        <v>80</v>
      </c>
      <c r="AY281" s="18" t="s">
        <v>144</v>
      </c>
      <c r="BE281" s="217">
        <f>IF(N281="základní",J281,0)</f>
        <v>0</v>
      </c>
      <c r="BF281" s="217">
        <f>IF(N281="snížená",J281,0)</f>
        <v>0</v>
      </c>
      <c r="BG281" s="217">
        <f>IF(N281="zákl. přenesená",J281,0)</f>
        <v>0</v>
      </c>
      <c r="BH281" s="217">
        <f>IF(N281="sníž. přenesená",J281,0)</f>
        <v>0</v>
      </c>
      <c r="BI281" s="217">
        <f>IF(N281="nulová",J281,0)</f>
        <v>0</v>
      </c>
      <c r="BJ281" s="18" t="s">
        <v>80</v>
      </c>
      <c r="BK281" s="217">
        <f>ROUND(I281*H281,2)</f>
        <v>0</v>
      </c>
      <c r="BL281" s="18" t="s">
        <v>472</v>
      </c>
      <c r="BM281" s="216" t="s">
        <v>483</v>
      </c>
    </row>
    <row r="282" s="14" customFormat="1">
      <c r="A282" s="14"/>
      <c r="B282" s="229"/>
      <c r="C282" s="230"/>
      <c r="D282" s="220" t="s">
        <v>154</v>
      </c>
      <c r="E282" s="231" t="s">
        <v>19</v>
      </c>
      <c r="F282" s="232" t="s">
        <v>484</v>
      </c>
      <c r="G282" s="230"/>
      <c r="H282" s="233">
        <v>510.72000000000003</v>
      </c>
      <c r="I282" s="234"/>
      <c r="J282" s="230"/>
      <c r="K282" s="230"/>
      <c r="L282" s="235"/>
      <c r="M282" s="236"/>
      <c r="N282" s="237"/>
      <c r="O282" s="237"/>
      <c r="P282" s="237"/>
      <c r="Q282" s="237"/>
      <c r="R282" s="237"/>
      <c r="S282" s="237"/>
      <c r="T282" s="238"/>
      <c r="U282" s="14"/>
      <c r="V282" s="14"/>
      <c r="W282" s="14"/>
      <c r="X282" s="14"/>
      <c r="Y282" s="14"/>
      <c r="Z282" s="14"/>
      <c r="AA282" s="14"/>
      <c r="AB282" s="14"/>
      <c r="AC282" s="14"/>
      <c r="AD282" s="14"/>
      <c r="AE282" s="14"/>
      <c r="AT282" s="239" t="s">
        <v>154</v>
      </c>
      <c r="AU282" s="239" t="s">
        <v>80</v>
      </c>
      <c r="AV282" s="14" t="s">
        <v>82</v>
      </c>
      <c r="AW282" s="14" t="s">
        <v>33</v>
      </c>
      <c r="AX282" s="14" t="s">
        <v>72</v>
      </c>
      <c r="AY282" s="239" t="s">
        <v>144</v>
      </c>
    </row>
    <row r="283" s="14" customFormat="1">
      <c r="A283" s="14"/>
      <c r="B283" s="229"/>
      <c r="C283" s="230"/>
      <c r="D283" s="220" t="s">
        <v>154</v>
      </c>
      <c r="E283" s="231" t="s">
        <v>19</v>
      </c>
      <c r="F283" s="232" t="s">
        <v>485</v>
      </c>
      <c r="G283" s="230"/>
      <c r="H283" s="233">
        <v>497.92000000000002</v>
      </c>
      <c r="I283" s="234"/>
      <c r="J283" s="230"/>
      <c r="K283" s="230"/>
      <c r="L283" s="235"/>
      <c r="M283" s="236"/>
      <c r="N283" s="237"/>
      <c r="O283" s="237"/>
      <c r="P283" s="237"/>
      <c r="Q283" s="237"/>
      <c r="R283" s="237"/>
      <c r="S283" s="237"/>
      <c r="T283" s="238"/>
      <c r="U283" s="14"/>
      <c r="V283" s="14"/>
      <c r="W283" s="14"/>
      <c r="X283" s="14"/>
      <c r="Y283" s="14"/>
      <c r="Z283" s="14"/>
      <c r="AA283" s="14"/>
      <c r="AB283" s="14"/>
      <c r="AC283" s="14"/>
      <c r="AD283" s="14"/>
      <c r="AE283" s="14"/>
      <c r="AT283" s="239" t="s">
        <v>154</v>
      </c>
      <c r="AU283" s="239" t="s">
        <v>80</v>
      </c>
      <c r="AV283" s="14" t="s">
        <v>82</v>
      </c>
      <c r="AW283" s="14" t="s">
        <v>33</v>
      </c>
      <c r="AX283" s="14" t="s">
        <v>72</v>
      </c>
      <c r="AY283" s="239" t="s">
        <v>144</v>
      </c>
    </row>
    <row r="284" s="14" customFormat="1">
      <c r="A284" s="14"/>
      <c r="B284" s="229"/>
      <c r="C284" s="230"/>
      <c r="D284" s="220" t="s">
        <v>154</v>
      </c>
      <c r="E284" s="231" t="s">
        <v>19</v>
      </c>
      <c r="F284" s="232" t="s">
        <v>486</v>
      </c>
      <c r="G284" s="230"/>
      <c r="H284" s="233">
        <v>121.51300000000001</v>
      </c>
      <c r="I284" s="234"/>
      <c r="J284" s="230"/>
      <c r="K284" s="230"/>
      <c r="L284" s="235"/>
      <c r="M284" s="236"/>
      <c r="N284" s="237"/>
      <c r="O284" s="237"/>
      <c r="P284" s="237"/>
      <c r="Q284" s="237"/>
      <c r="R284" s="237"/>
      <c r="S284" s="237"/>
      <c r="T284" s="238"/>
      <c r="U284" s="14"/>
      <c r="V284" s="14"/>
      <c r="W284" s="14"/>
      <c r="X284" s="14"/>
      <c r="Y284" s="14"/>
      <c r="Z284" s="14"/>
      <c r="AA284" s="14"/>
      <c r="AB284" s="14"/>
      <c r="AC284" s="14"/>
      <c r="AD284" s="14"/>
      <c r="AE284" s="14"/>
      <c r="AT284" s="239" t="s">
        <v>154</v>
      </c>
      <c r="AU284" s="239" t="s">
        <v>80</v>
      </c>
      <c r="AV284" s="14" t="s">
        <v>82</v>
      </c>
      <c r="AW284" s="14" t="s">
        <v>33</v>
      </c>
      <c r="AX284" s="14" t="s">
        <v>72</v>
      </c>
      <c r="AY284" s="239" t="s">
        <v>144</v>
      </c>
    </row>
    <row r="285" s="14" customFormat="1">
      <c r="A285" s="14"/>
      <c r="B285" s="229"/>
      <c r="C285" s="230"/>
      <c r="D285" s="220" t="s">
        <v>154</v>
      </c>
      <c r="E285" s="231" t="s">
        <v>19</v>
      </c>
      <c r="F285" s="232" t="s">
        <v>487</v>
      </c>
      <c r="G285" s="230"/>
      <c r="H285" s="233">
        <v>126.711</v>
      </c>
      <c r="I285" s="234"/>
      <c r="J285" s="230"/>
      <c r="K285" s="230"/>
      <c r="L285" s="235"/>
      <c r="M285" s="236"/>
      <c r="N285" s="237"/>
      <c r="O285" s="237"/>
      <c r="P285" s="237"/>
      <c r="Q285" s="237"/>
      <c r="R285" s="237"/>
      <c r="S285" s="237"/>
      <c r="T285" s="238"/>
      <c r="U285" s="14"/>
      <c r="V285" s="14"/>
      <c r="W285" s="14"/>
      <c r="X285" s="14"/>
      <c r="Y285" s="14"/>
      <c r="Z285" s="14"/>
      <c r="AA285" s="14"/>
      <c r="AB285" s="14"/>
      <c r="AC285" s="14"/>
      <c r="AD285" s="14"/>
      <c r="AE285" s="14"/>
      <c r="AT285" s="239" t="s">
        <v>154</v>
      </c>
      <c r="AU285" s="239" t="s">
        <v>80</v>
      </c>
      <c r="AV285" s="14" t="s">
        <v>82</v>
      </c>
      <c r="AW285" s="14" t="s">
        <v>33</v>
      </c>
      <c r="AX285" s="14" t="s">
        <v>72</v>
      </c>
      <c r="AY285" s="239" t="s">
        <v>144</v>
      </c>
    </row>
    <row r="286" s="14" customFormat="1">
      <c r="A286" s="14"/>
      <c r="B286" s="229"/>
      <c r="C286" s="230"/>
      <c r="D286" s="220" t="s">
        <v>154</v>
      </c>
      <c r="E286" s="231" t="s">
        <v>19</v>
      </c>
      <c r="F286" s="232" t="s">
        <v>488</v>
      </c>
      <c r="G286" s="230"/>
      <c r="H286" s="233">
        <v>96.311000000000007</v>
      </c>
      <c r="I286" s="234"/>
      <c r="J286" s="230"/>
      <c r="K286" s="230"/>
      <c r="L286" s="235"/>
      <c r="M286" s="236"/>
      <c r="N286" s="237"/>
      <c r="O286" s="237"/>
      <c r="P286" s="237"/>
      <c r="Q286" s="237"/>
      <c r="R286" s="237"/>
      <c r="S286" s="237"/>
      <c r="T286" s="238"/>
      <c r="U286" s="14"/>
      <c r="V286" s="14"/>
      <c r="W286" s="14"/>
      <c r="X286" s="14"/>
      <c r="Y286" s="14"/>
      <c r="Z286" s="14"/>
      <c r="AA286" s="14"/>
      <c r="AB286" s="14"/>
      <c r="AC286" s="14"/>
      <c r="AD286" s="14"/>
      <c r="AE286" s="14"/>
      <c r="AT286" s="239" t="s">
        <v>154</v>
      </c>
      <c r="AU286" s="239" t="s">
        <v>80</v>
      </c>
      <c r="AV286" s="14" t="s">
        <v>82</v>
      </c>
      <c r="AW286" s="14" t="s">
        <v>33</v>
      </c>
      <c r="AX286" s="14" t="s">
        <v>72</v>
      </c>
      <c r="AY286" s="239" t="s">
        <v>144</v>
      </c>
    </row>
    <row r="287" s="14" customFormat="1">
      <c r="A287" s="14"/>
      <c r="B287" s="229"/>
      <c r="C287" s="230"/>
      <c r="D287" s="220" t="s">
        <v>154</v>
      </c>
      <c r="E287" s="231" t="s">
        <v>19</v>
      </c>
      <c r="F287" s="232" t="s">
        <v>488</v>
      </c>
      <c r="G287" s="230"/>
      <c r="H287" s="233">
        <v>96.311000000000007</v>
      </c>
      <c r="I287" s="234"/>
      <c r="J287" s="230"/>
      <c r="K287" s="230"/>
      <c r="L287" s="235"/>
      <c r="M287" s="236"/>
      <c r="N287" s="237"/>
      <c r="O287" s="237"/>
      <c r="P287" s="237"/>
      <c r="Q287" s="237"/>
      <c r="R287" s="237"/>
      <c r="S287" s="237"/>
      <c r="T287" s="238"/>
      <c r="U287" s="14"/>
      <c r="V287" s="14"/>
      <c r="W287" s="14"/>
      <c r="X287" s="14"/>
      <c r="Y287" s="14"/>
      <c r="Z287" s="14"/>
      <c r="AA287" s="14"/>
      <c r="AB287" s="14"/>
      <c r="AC287" s="14"/>
      <c r="AD287" s="14"/>
      <c r="AE287" s="14"/>
      <c r="AT287" s="239" t="s">
        <v>154</v>
      </c>
      <c r="AU287" s="239" t="s">
        <v>80</v>
      </c>
      <c r="AV287" s="14" t="s">
        <v>82</v>
      </c>
      <c r="AW287" s="14" t="s">
        <v>33</v>
      </c>
      <c r="AX287" s="14" t="s">
        <v>72</v>
      </c>
      <c r="AY287" s="239" t="s">
        <v>144</v>
      </c>
    </row>
    <row r="288" s="14" customFormat="1">
      <c r="A288" s="14"/>
      <c r="B288" s="229"/>
      <c r="C288" s="230"/>
      <c r="D288" s="220" t="s">
        <v>154</v>
      </c>
      <c r="E288" s="231" t="s">
        <v>19</v>
      </c>
      <c r="F288" s="232" t="s">
        <v>489</v>
      </c>
      <c r="G288" s="230"/>
      <c r="H288" s="233">
        <v>99</v>
      </c>
      <c r="I288" s="234"/>
      <c r="J288" s="230"/>
      <c r="K288" s="230"/>
      <c r="L288" s="235"/>
      <c r="M288" s="236"/>
      <c r="N288" s="237"/>
      <c r="O288" s="237"/>
      <c r="P288" s="237"/>
      <c r="Q288" s="237"/>
      <c r="R288" s="237"/>
      <c r="S288" s="237"/>
      <c r="T288" s="238"/>
      <c r="U288" s="14"/>
      <c r="V288" s="14"/>
      <c r="W288" s="14"/>
      <c r="X288" s="14"/>
      <c r="Y288" s="14"/>
      <c r="Z288" s="14"/>
      <c r="AA288" s="14"/>
      <c r="AB288" s="14"/>
      <c r="AC288" s="14"/>
      <c r="AD288" s="14"/>
      <c r="AE288" s="14"/>
      <c r="AT288" s="239" t="s">
        <v>154</v>
      </c>
      <c r="AU288" s="239" t="s">
        <v>80</v>
      </c>
      <c r="AV288" s="14" t="s">
        <v>82</v>
      </c>
      <c r="AW288" s="14" t="s">
        <v>33</v>
      </c>
      <c r="AX288" s="14" t="s">
        <v>72</v>
      </c>
      <c r="AY288" s="239" t="s">
        <v>144</v>
      </c>
    </row>
    <row r="289" s="14" customFormat="1">
      <c r="A289" s="14"/>
      <c r="B289" s="229"/>
      <c r="C289" s="230"/>
      <c r="D289" s="220" t="s">
        <v>154</v>
      </c>
      <c r="E289" s="231" t="s">
        <v>19</v>
      </c>
      <c r="F289" s="232" t="s">
        <v>490</v>
      </c>
      <c r="G289" s="230"/>
      <c r="H289" s="233">
        <v>218.625</v>
      </c>
      <c r="I289" s="234"/>
      <c r="J289" s="230"/>
      <c r="K289" s="230"/>
      <c r="L289" s="235"/>
      <c r="M289" s="236"/>
      <c r="N289" s="237"/>
      <c r="O289" s="237"/>
      <c r="P289" s="237"/>
      <c r="Q289" s="237"/>
      <c r="R289" s="237"/>
      <c r="S289" s="237"/>
      <c r="T289" s="238"/>
      <c r="U289" s="14"/>
      <c r="V289" s="14"/>
      <c r="W289" s="14"/>
      <c r="X289" s="14"/>
      <c r="Y289" s="14"/>
      <c r="Z289" s="14"/>
      <c r="AA289" s="14"/>
      <c r="AB289" s="14"/>
      <c r="AC289" s="14"/>
      <c r="AD289" s="14"/>
      <c r="AE289" s="14"/>
      <c r="AT289" s="239" t="s">
        <v>154</v>
      </c>
      <c r="AU289" s="239" t="s">
        <v>80</v>
      </c>
      <c r="AV289" s="14" t="s">
        <v>82</v>
      </c>
      <c r="AW289" s="14" t="s">
        <v>33</v>
      </c>
      <c r="AX289" s="14" t="s">
        <v>72</v>
      </c>
      <c r="AY289" s="239" t="s">
        <v>144</v>
      </c>
    </row>
    <row r="290" s="14" customFormat="1">
      <c r="A290" s="14"/>
      <c r="B290" s="229"/>
      <c r="C290" s="230"/>
      <c r="D290" s="220" t="s">
        <v>154</v>
      </c>
      <c r="E290" s="231" t="s">
        <v>19</v>
      </c>
      <c r="F290" s="232" t="s">
        <v>491</v>
      </c>
      <c r="G290" s="230"/>
      <c r="H290" s="233">
        <v>233.75999999999999</v>
      </c>
      <c r="I290" s="234"/>
      <c r="J290" s="230"/>
      <c r="K290" s="230"/>
      <c r="L290" s="235"/>
      <c r="M290" s="236"/>
      <c r="N290" s="237"/>
      <c r="O290" s="237"/>
      <c r="P290" s="237"/>
      <c r="Q290" s="237"/>
      <c r="R290" s="237"/>
      <c r="S290" s="237"/>
      <c r="T290" s="238"/>
      <c r="U290" s="14"/>
      <c r="V290" s="14"/>
      <c r="W290" s="14"/>
      <c r="X290" s="14"/>
      <c r="Y290" s="14"/>
      <c r="Z290" s="14"/>
      <c r="AA290" s="14"/>
      <c r="AB290" s="14"/>
      <c r="AC290" s="14"/>
      <c r="AD290" s="14"/>
      <c r="AE290" s="14"/>
      <c r="AT290" s="239" t="s">
        <v>154</v>
      </c>
      <c r="AU290" s="239" t="s">
        <v>80</v>
      </c>
      <c r="AV290" s="14" t="s">
        <v>82</v>
      </c>
      <c r="AW290" s="14" t="s">
        <v>33</v>
      </c>
      <c r="AX290" s="14" t="s">
        <v>72</v>
      </c>
      <c r="AY290" s="239" t="s">
        <v>144</v>
      </c>
    </row>
    <row r="291" s="14" customFormat="1">
      <c r="A291" s="14"/>
      <c r="B291" s="229"/>
      <c r="C291" s="230"/>
      <c r="D291" s="220" t="s">
        <v>154</v>
      </c>
      <c r="E291" s="231" t="s">
        <v>19</v>
      </c>
      <c r="F291" s="232" t="s">
        <v>492</v>
      </c>
      <c r="G291" s="230"/>
      <c r="H291" s="233">
        <v>3.8399999999999999</v>
      </c>
      <c r="I291" s="234"/>
      <c r="J291" s="230"/>
      <c r="K291" s="230"/>
      <c r="L291" s="235"/>
      <c r="M291" s="236"/>
      <c r="N291" s="237"/>
      <c r="O291" s="237"/>
      <c r="P291" s="237"/>
      <c r="Q291" s="237"/>
      <c r="R291" s="237"/>
      <c r="S291" s="237"/>
      <c r="T291" s="238"/>
      <c r="U291" s="14"/>
      <c r="V291" s="14"/>
      <c r="W291" s="14"/>
      <c r="X291" s="14"/>
      <c r="Y291" s="14"/>
      <c r="Z291" s="14"/>
      <c r="AA291" s="14"/>
      <c r="AB291" s="14"/>
      <c r="AC291" s="14"/>
      <c r="AD291" s="14"/>
      <c r="AE291" s="14"/>
      <c r="AT291" s="239" t="s">
        <v>154</v>
      </c>
      <c r="AU291" s="239" t="s">
        <v>80</v>
      </c>
      <c r="AV291" s="14" t="s">
        <v>82</v>
      </c>
      <c r="AW291" s="14" t="s">
        <v>33</v>
      </c>
      <c r="AX291" s="14" t="s">
        <v>72</v>
      </c>
      <c r="AY291" s="239" t="s">
        <v>144</v>
      </c>
    </row>
    <row r="292" s="14" customFormat="1">
      <c r="A292" s="14"/>
      <c r="B292" s="229"/>
      <c r="C292" s="230"/>
      <c r="D292" s="220" t="s">
        <v>154</v>
      </c>
      <c r="E292" s="231" t="s">
        <v>19</v>
      </c>
      <c r="F292" s="232" t="s">
        <v>493</v>
      </c>
      <c r="G292" s="230"/>
      <c r="H292" s="233">
        <v>0.86399999999999999</v>
      </c>
      <c r="I292" s="234"/>
      <c r="J292" s="230"/>
      <c r="K292" s="230"/>
      <c r="L292" s="235"/>
      <c r="M292" s="236"/>
      <c r="N292" s="237"/>
      <c r="O292" s="237"/>
      <c r="P292" s="237"/>
      <c r="Q292" s="237"/>
      <c r="R292" s="237"/>
      <c r="S292" s="237"/>
      <c r="T292" s="238"/>
      <c r="U292" s="14"/>
      <c r="V292" s="14"/>
      <c r="W292" s="14"/>
      <c r="X292" s="14"/>
      <c r="Y292" s="14"/>
      <c r="Z292" s="14"/>
      <c r="AA292" s="14"/>
      <c r="AB292" s="14"/>
      <c r="AC292" s="14"/>
      <c r="AD292" s="14"/>
      <c r="AE292" s="14"/>
      <c r="AT292" s="239" t="s">
        <v>154</v>
      </c>
      <c r="AU292" s="239" t="s">
        <v>80</v>
      </c>
      <c r="AV292" s="14" t="s">
        <v>82</v>
      </c>
      <c r="AW292" s="14" t="s">
        <v>33</v>
      </c>
      <c r="AX292" s="14" t="s">
        <v>72</v>
      </c>
      <c r="AY292" s="239" t="s">
        <v>144</v>
      </c>
    </row>
    <row r="293" s="14" customFormat="1">
      <c r="A293" s="14"/>
      <c r="B293" s="229"/>
      <c r="C293" s="230"/>
      <c r="D293" s="220" t="s">
        <v>154</v>
      </c>
      <c r="E293" s="231" t="s">
        <v>19</v>
      </c>
      <c r="F293" s="232" t="s">
        <v>494</v>
      </c>
      <c r="G293" s="230"/>
      <c r="H293" s="233">
        <v>5.6269999999999998</v>
      </c>
      <c r="I293" s="234"/>
      <c r="J293" s="230"/>
      <c r="K293" s="230"/>
      <c r="L293" s="235"/>
      <c r="M293" s="236"/>
      <c r="N293" s="237"/>
      <c r="O293" s="237"/>
      <c r="P293" s="237"/>
      <c r="Q293" s="237"/>
      <c r="R293" s="237"/>
      <c r="S293" s="237"/>
      <c r="T293" s="238"/>
      <c r="U293" s="14"/>
      <c r="V293" s="14"/>
      <c r="W293" s="14"/>
      <c r="X293" s="14"/>
      <c r="Y293" s="14"/>
      <c r="Z293" s="14"/>
      <c r="AA293" s="14"/>
      <c r="AB293" s="14"/>
      <c r="AC293" s="14"/>
      <c r="AD293" s="14"/>
      <c r="AE293" s="14"/>
      <c r="AT293" s="239" t="s">
        <v>154</v>
      </c>
      <c r="AU293" s="239" t="s">
        <v>80</v>
      </c>
      <c r="AV293" s="14" t="s">
        <v>82</v>
      </c>
      <c r="AW293" s="14" t="s">
        <v>33</v>
      </c>
      <c r="AX293" s="14" t="s">
        <v>72</v>
      </c>
      <c r="AY293" s="239" t="s">
        <v>144</v>
      </c>
    </row>
    <row r="294" s="15" customFormat="1">
      <c r="A294" s="15"/>
      <c r="B294" s="240"/>
      <c r="C294" s="241"/>
      <c r="D294" s="220" t="s">
        <v>154</v>
      </c>
      <c r="E294" s="242" t="s">
        <v>19</v>
      </c>
      <c r="F294" s="243" t="s">
        <v>162</v>
      </c>
      <c r="G294" s="241"/>
      <c r="H294" s="244">
        <v>2011.2019999999998</v>
      </c>
      <c r="I294" s="245"/>
      <c r="J294" s="241"/>
      <c r="K294" s="241"/>
      <c r="L294" s="246"/>
      <c r="M294" s="247"/>
      <c r="N294" s="248"/>
      <c r="O294" s="248"/>
      <c r="P294" s="248"/>
      <c r="Q294" s="248"/>
      <c r="R294" s="248"/>
      <c r="S294" s="248"/>
      <c r="T294" s="249"/>
      <c r="U294" s="15"/>
      <c r="V294" s="15"/>
      <c r="W294" s="15"/>
      <c r="X294" s="15"/>
      <c r="Y294" s="15"/>
      <c r="Z294" s="15"/>
      <c r="AA294" s="15"/>
      <c r="AB294" s="15"/>
      <c r="AC294" s="15"/>
      <c r="AD294" s="15"/>
      <c r="AE294" s="15"/>
      <c r="AT294" s="250" t="s">
        <v>154</v>
      </c>
      <c r="AU294" s="250" t="s">
        <v>80</v>
      </c>
      <c r="AV294" s="15" t="s">
        <v>152</v>
      </c>
      <c r="AW294" s="15" t="s">
        <v>33</v>
      </c>
      <c r="AX294" s="15" t="s">
        <v>80</v>
      </c>
      <c r="AY294" s="250" t="s">
        <v>144</v>
      </c>
    </row>
    <row r="295" s="2" customFormat="1" ht="114.9" customHeight="1">
      <c r="A295" s="39"/>
      <c r="B295" s="40"/>
      <c r="C295" s="205" t="s">
        <v>495</v>
      </c>
      <c r="D295" s="205" t="s">
        <v>147</v>
      </c>
      <c r="E295" s="206" t="s">
        <v>496</v>
      </c>
      <c r="F295" s="207" t="s">
        <v>497</v>
      </c>
      <c r="G295" s="208" t="s">
        <v>211</v>
      </c>
      <c r="H295" s="209">
        <v>1993.771</v>
      </c>
      <c r="I295" s="210"/>
      <c r="J295" s="211">
        <f>ROUND(I295*H295,2)</f>
        <v>0</v>
      </c>
      <c r="K295" s="207" t="s">
        <v>151</v>
      </c>
      <c r="L295" s="45"/>
      <c r="M295" s="212" t="s">
        <v>19</v>
      </c>
      <c r="N295" s="213" t="s">
        <v>43</v>
      </c>
      <c r="O295" s="85"/>
      <c r="P295" s="214">
        <f>O295*H295</f>
        <v>0</v>
      </c>
      <c r="Q295" s="214">
        <v>0</v>
      </c>
      <c r="R295" s="214">
        <f>Q295*H295</f>
        <v>0</v>
      </c>
      <c r="S295" s="214">
        <v>0</v>
      </c>
      <c r="T295" s="215">
        <f>S295*H295</f>
        <v>0</v>
      </c>
      <c r="U295" s="39"/>
      <c r="V295" s="39"/>
      <c r="W295" s="39"/>
      <c r="X295" s="39"/>
      <c r="Y295" s="39"/>
      <c r="Z295" s="39"/>
      <c r="AA295" s="39"/>
      <c r="AB295" s="39"/>
      <c r="AC295" s="39"/>
      <c r="AD295" s="39"/>
      <c r="AE295" s="39"/>
      <c r="AR295" s="216" t="s">
        <v>472</v>
      </c>
      <c r="AT295" s="216" t="s">
        <v>147</v>
      </c>
      <c r="AU295" s="216" t="s">
        <v>80</v>
      </c>
      <c r="AY295" s="18" t="s">
        <v>144</v>
      </c>
      <c r="BE295" s="217">
        <f>IF(N295="základní",J295,0)</f>
        <v>0</v>
      </c>
      <c r="BF295" s="217">
        <f>IF(N295="snížená",J295,0)</f>
        <v>0</v>
      </c>
      <c r="BG295" s="217">
        <f>IF(N295="zákl. přenesená",J295,0)</f>
        <v>0</v>
      </c>
      <c r="BH295" s="217">
        <f>IF(N295="sníž. přenesená",J295,0)</f>
        <v>0</v>
      </c>
      <c r="BI295" s="217">
        <f>IF(N295="nulová",J295,0)</f>
        <v>0</v>
      </c>
      <c r="BJ295" s="18" t="s">
        <v>80</v>
      </c>
      <c r="BK295" s="217">
        <f>ROUND(I295*H295,2)</f>
        <v>0</v>
      </c>
      <c r="BL295" s="18" t="s">
        <v>472</v>
      </c>
      <c r="BM295" s="216" t="s">
        <v>498</v>
      </c>
    </row>
    <row r="296" s="14" customFormat="1">
      <c r="A296" s="14"/>
      <c r="B296" s="229"/>
      <c r="C296" s="230"/>
      <c r="D296" s="220" t="s">
        <v>154</v>
      </c>
      <c r="E296" s="231" t="s">
        <v>19</v>
      </c>
      <c r="F296" s="232" t="s">
        <v>499</v>
      </c>
      <c r="G296" s="230"/>
      <c r="H296" s="233">
        <v>11.172000000000001</v>
      </c>
      <c r="I296" s="234"/>
      <c r="J296" s="230"/>
      <c r="K296" s="230"/>
      <c r="L296" s="235"/>
      <c r="M296" s="236"/>
      <c r="N296" s="237"/>
      <c r="O296" s="237"/>
      <c r="P296" s="237"/>
      <c r="Q296" s="237"/>
      <c r="R296" s="237"/>
      <c r="S296" s="237"/>
      <c r="T296" s="238"/>
      <c r="U296" s="14"/>
      <c r="V296" s="14"/>
      <c r="W296" s="14"/>
      <c r="X296" s="14"/>
      <c r="Y296" s="14"/>
      <c r="Z296" s="14"/>
      <c r="AA296" s="14"/>
      <c r="AB296" s="14"/>
      <c r="AC296" s="14"/>
      <c r="AD296" s="14"/>
      <c r="AE296" s="14"/>
      <c r="AT296" s="239" t="s">
        <v>154</v>
      </c>
      <c r="AU296" s="239" t="s">
        <v>80</v>
      </c>
      <c r="AV296" s="14" t="s">
        <v>82</v>
      </c>
      <c r="AW296" s="14" t="s">
        <v>33</v>
      </c>
      <c r="AX296" s="14" t="s">
        <v>72</v>
      </c>
      <c r="AY296" s="239" t="s">
        <v>144</v>
      </c>
    </row>
    <row r="297" s="14" customFormat="1">
      <c r="A297" s="14"/>
      <c r="B297" s="229"/>
      <c r="C297" s="230"/>
      <c r="D297" s="220" t="s">
        <v>154</v>
      </c>
      <c r="E297" s="231" t="s">
        <v>19</v>
      </c>
      <c r="F297" s="232" t="s">
        <v>500</v>
      </c>
      <c r="G297" s="230"/>
      <c r="H297" s="233">
        <v>10.892</v>
      </c>
      <c r="I297" s="234"/>
      <c r="J297" s="230"/>
      <c r="K297" s="230"/>
      <c r="L297" s="235"/>
      <c r="M297" s="236"/>
      <c r="N297" s="237"/>
      <c r="O297" s="237"/>
      <c r="P297" s="237"/>
      <c r="Q297" s="237"/>
      <c r="R297" s="237"/>
      <c r="S297" s="237"/>
      <c r="T297" s="238"/>
      <c r="U297" s="14"/>
      <c r="V297" s="14"/>
      <c r="W297" s="14"/>
      <c r="X297" s="14"/>
      <c r="Y297" s="14"/>
      <c r="Z297" s="14"/>
      <c r="AA297" s="14"/>
      <c r="AB297" s="14"/>
      <c r="AC297" s="14"/>
      <c r="AD297" s="14"/>
      <c r="AE297" s="14"/>
      <c r="AT297" s="239" t="s">
        <v>154</v>
      </c>
      <c r="AU297" s="239" t="s">
        <v>80</v>
      </c>
      <c r="AV297" s="14" t="s">
        <v>82</v>
      </c>
      <c r="AW297" s="14" t="s">
        <v>33</v>
      </c>
      <c r="AX297" s="14" t="s">
        <v>72</v>
      </c>
      <c r="AY297" s="239" t="s">
        <v>144</v>
      </c>
    </row>
    <row r="298" s="14" customFormat="1">
      <c r="A298" s="14"/>
      <c r="B298" s="229"/>
      <c r="C298" s="230"/>
      <c r="D298" s="220" t="s">
        <v>154</v>
      </c>
      <c r="E298" s="231" t="s">
        <v>19</v>
      </c>
      <c r="F298" s="232" t="s">
        <v>501</v>
      </c>
      <c r="G298" s="230"/>
      <c r="H298" s="233">
        <v>61.359999999999999</v>
      </c>
      <c r="I298" s="234"/>
      <c r="J298" s="230"/>
      <c r="K298" s="230"/>
      <c r="L298" s="235"/>
      <c r="M298" s="236"/>
      <c r="N298" s="237"/>
      <c r="O298" s="237"/>
      <c r="P298" s="237"/>
      <c r="Q298" s="237"/>
      <c r="R298" s="237"/>
      <c r="S298" s="237"/>
      <c r="T298" s="238"/>
      <c r="U298" s="14"/>
      <c r="V298" s="14"/>
      <c r="W298" s="14"/>
      <c r="X298" s="14"/>
      <c r="Y298" s="14"/>
      <c r="Z298" s="14"/>
      <c r="AA298" s="14"/>
      <c r="AB298" s="14"/>
      <c r="AC298" s="14"/>
      <c r="AD298" s="14"/>
      <c r="AE298" s="14"/>
      <c r="AT298" s="239" t="s">
        <v>154</v>
      </c>
      <c r="AU298" s="239" t="s">
        <v>80</v>
      </c>
      <c r="AV298" s="14" t="s">
        <v>82</v>
      </c>
      <c r="AW298" s="14" t="s">
        <v>33</v>
      </c>
      <c r="AX298" s="14" t="s">
        <v>72</v>
      </c>
      <c r="AY298" s="239" t="s">
        <v>144</v>
      </c>
    </row>
    <row r="299" s="14" customFormat="1">
      <c r="A299" s="14"/>
      <c r="B299" s="229"/>
      <c r="C299" s="230"/>
      <c r="D299" s="220" t="s">
        <v>154</v>
      </c>
      <c r="E299" s="231" t="s">
        <v>19</v>
      </c>
      <c r="F299" s="232" t="s">
        <v>502</v>
      </c>
      <c r="G299" s="230"/>
      <c r="H299" s="233">
        <v>0.73499999999999999</v>
      </c>
      <c r="I299" s="234"/>
      <c r="J299" s="230"/>
      <c r="K299" s="230"/>
      <c r="L299" s="235"/>
      <c r="M299" s="236"/>
      <c r="N299" s="237"/>
      <c r="O299" s="237"/>
      <c r="P299" s="237"/>
      <c r="Q299" s="237"/>
      <c r="R299" s="237"/>
      <c r="S299" s="237"/>
      <c r="T299" s="238"/>
      <c r="U299" s="14"/>
      <c r="V299" s="14"/>
      <c r="W299" s="14"/>
      <c r="X299" s="14"/>
      <c r="Y299" s="14"/>
      <c r="Z299" s="14"/>
      <c r="AA299" s="14"/>
      <c r="AB299" s="14"/>
      <c r="AC299" s="14"/>
      <c r="AD299" s="14"/>
      <c r="AE299" s="14"/>
      <c r="AT299" s="239" t="s">
        <v>154</v>
      </c>
      <c r="AU299" s="239" t="s">
        <v>80</v>
      </c>
      <c r="AV299" s="14" t="s">
        <v>82</v>
      </c>
      <c r="AW299" s="14" t="s">
        <v>33</v>
      </c>
      <c r="AX299" s="14" t="s">
        <v>72</v>
      </c>
      <c r="AY299" s="239" t="s">
        <v>144</v>
      </c>
    </row>
    <row r="300" s="14" customFormat="1">
      <c r="A300" s="14"/>
      <c r="B300" s="229"/>
      <c r="C300" s="230"/>
      <c r="D300" s="220" t="s">
        <v>154</v>
      </c>
      <c r="E300" s="231" t="s">
        <v>19</v>
      </c>
      <c r="F300" s="232" t="s">
        <v>503</v>
      </c>
      <c r="G300" s="230"/>
      <c r="H300" s="233">
        <v>44.841000000000001</v>
      </c>
      <c r="I300" s="234"/>
      <c r="J300" s="230"/>
      <c r="K300" s="230"/>
      <c r="L300" s="235"/>
      <c r="M300" s="236"/>
      <c r="N300" s="237"/>
      <c r="O300" s="237"/>
      <c r="P300" s="237"/>
      <c r="Q300" s="237"/>
      <c r="R300" s="237"/>
      <c r="S300" s="237"/>
      <c r="T300" s="238"/>
      <c r="U300" s="14"/>
      <c r="V300" s="14"/>
      <c r="W300" s="14"/>
      <c r="X300" s="14"/>
      <c r="Y300" s="14"/>
      <c r="Z300" s="14"/>
      <c r="AA300" s="14"/>
      <c r="AB300" s="14"/>
      <c r="AC300" s="14"/>
      <c r="AD300" s="14"/>
      <c r="AE300" s="14"/>
      <c r="AT300" s="239" t="s">
        <v>154</v>
      </c>
      <c r="AU300" s="239" t="s">
        <v>80</v>
      </c>
      <c r="AV300" s="14" t="s">
        <v>82</v>
      </c>
      <c r="AW300" s="14" t="s">
        <v>33</v>
      </c>
      <c r="AX300" s="14" t="s">
        <v>72</v>
      </c>
      <c r="AY300" s="239" t="s">
        <v>144</v>
      </c>
    </row>
    <row r="301" s="14" customFormat="1">
      <c r="A301" s="14"/>
      <c r="B301" s="229"/>
      <c r="C301" s="230"/>
      <c r="D301" s="220" t="s">
        <v>154</v>
      </c>
      <c r="E301" s="231" t="s">
        <v>19</v>
      </c>
      <c r="F301" s="232" t="s">
        <v>504</v>
      </c>
      <c r="G301" s="230"/>
      <c r="H301" s="233">
        <v>1271.364</v>
      </c>
      <c r="I301" s="234"/>
      <c r="J301" s="230"/>
      <c r="K301" s="230"/>
      <c r="L301" s="235"/>
      <c r="M301" s="236"/>
      <c r="N301" s="237"/>
      <c r="O301" s="237"/>
      <c r="P301" s="237"/>
      <c r="Q301" s="237"/>
      <c r="R301" s="237"/>
      <c r="S301" s="237"/>
      <c r="T301" s="238"/>
      <c r="U301" s="14"/>
      <c r="V301" s="14"/>
      <c r="W301" s="14"/>
      <c r="X301" s="14"/>
      <c r="Y301" s="14"/>
      <c r="Z301" s="14"/>
      <c r="AA301" s="14"/>
      <c r="AB301" s="14"/>
      <c r="AC301" s="14"/>
      <c r="AD301" s="14"/>
      <c r="AE301" s="14"/>
      <c r="AT301" s="239" t="s">
        <v>154</v>
      </c>
      <c r="AU301" s="239" t="s">
        <v>80</v>
      </c>
      <c r="AV301" s="14" t="s">
        <v>82</v>
      </c>
      <c r="AW301" s="14" t="s">
        <v>33</v>
      </c>
      <c r="AX301" s="14" t="s">
        <v>72</v>
      </c>
      <c r="AY301" s="239" t="s">
        <v>144</v>
      </c>
    </row>
    <row r="302" s="14" customFormat="1">
      <c r="A302" s="14"/>
      <c r="B302" s="229"/>
      <c r="C302" s="230"/>
      <c r="D302" s="220" t="s">
        <v>154</v>
      </c>
      <c r="E302" s="231" t="s">
        <v>19</v>
      </c>
      <c r="F302" s="232" t="s">
        <v>505</v>
      </c>
      <c r="G302" s="230"/>
      <c r="H302" s="233">
        <v>593.40700000000004</v>
      </c>
      <c r="I302" s="234"/>
      <c r="J302" s="230"/>
      <c r="K302" s="230"/>
      <c r="L302" s="235"/>
      <c r="M302" s="236"/>
      <c r="N302" s="237"/>
      <c r="O302" s="237"/>
      <c r="P302" s="237"/>
      <c r="Q302" s="237"/>
      <c r="R302" s="237"/>
      <c r="S302" s="237"/>
      <c r="T302" s="238"/>
      <c r="U302" s="14"/>
      <c r="V302" s="14"/>
      <c r="W302" s="14"/>
      <c r="X302" s="14"/>
      <c r="Y302" s="14"/>
      <c r="Z302" s="14"/>
      <c r="AA302" s="14"/>
      <c r="AB302" s="14"/>
      <c r="AC302" s="14"/>
      <c r="AD302" s="14"/>
      <c r="AE302" s="14"/>
      <c r="AT302" s="239" t="s">
        <v>154</v>
      </c>
      <c r="AU302" s="239" t="s">
        <v>80</v>
      </c>
      <c r="AV302" s="14" t="s">
        <v>82</v>
      </c>
      <c r="AW302" s="14" t="s">
        <v>33</v>
      </c>
      <c r="AX302" s="14" t="s">
        <v>72</v>
      </c>
      <c r="AY302" s="239" t="s">
        <v>144</v>
      </c>
    </row>
    <row r="303" s="15" customFormat="1">
      <c r="A303" s="15"/>
      <c r="B303" s="240"/>
      <c r="C303" s="241"/>
      <c r="D303" s="220" t="s">
        <v>154</v>
      </c>
      <c r="E303" s="242" t="s">
        <v>19</v>
      </c>
      <c r="F303" s="243" t="s">
        <v>162</v>
      </c>
      <c r="G303" s="241"/>
      <c r="H303" s="244">
        <v>1993.7710000000002</v>
      </c>
      <c r="I303" s="245"/>
      <c r="J303" s="241"/>
      <c r="K303" s="241"/>
      <c r="L303" s="246"/>
      <c r="M303" s="247"/>
      <c r="N303" s="248"/>
      <c r="O303" s="248"/>
      <c r="P303" s="248"/>
      <c r="Q303" s="248"/>
      <c r="R303" s="248"/>
      <c r="S303" s="248"/>
      <c r="T303" s="249"/>
      <c r="U303" s="15"/>
      <c r="V303" s="15"/>
      <c r="W303" s="15"/>
      <c r="X303" s="15"/>
      <c r="Y303" s="15"/>
      <c r="Z303" s="15"/>
      <c r="AA303" s="15"/>
      <c r="AB303" s="15"/>
      <c r="AC303" s="15"/>
      <c r="AD303" s="15"/>
      <c r="AE303" s="15"/>
      <c r="AT303" s="250" t="s">
        <v>154</v>
      </c>
      <c r="AU303" s="250" t="s">
        <v>80</v>
      </c>
      <c r="AV303" s="15" t="s">
        <v>152</v>
      </c>
      <c r="AW303" s="15" t="s">
        <v>33</v>
      </c>
      <c r="AX303" s="15" t="s">
        <v>80</v>
      </c>
      <c r="AY303" s="250" t="s">
        <v>144</v>
      </c>
    </row>
    <row r="304" s="2" customFormat="1" ht="101.25" customHeight="1">
      <c r="A304" s="39"/>
      <c r="B304" s="40"/>
      <c r="C304" s="205" t="s">
        <v>506</v>
      </c>
      <c r="D304" s="205" t="s">
        <v>147</v>
      </c>
      <c r="E304" s="206" t="s">
        <v>507</v>
      </c>
      <c r="F304" s="207" t="s">
        <v>508</v>
      </c>
      <c r="G304" s="208" t="s">
        <v>211</v>
      </c>
      <c r="H304" s="209">
        <v>3775.308</v>
      </c>
      <c r="I304" s="210"/>
      <c r="J304" s="211">
        <f>ROUND(I304*H304,2)</f>
        <v>0</v>
      </c>
      <c r="K304" s="207" t="s">
        <v>151</v>
      </c>
      <c r="L304" s="45"/>
      <c r="M304" s="212" t="s">
        <v>19</v>
      </c>
      <c r="N304" s="213" t="s">
        <v>43</v>
      </c>
      <c r="O304" s="85"/>
      <c r="P304" s="214">
        <f>O304*H304</f>
        <v>0</v>
      </c>
      <c r="Q304" s="214">
        <v>0</v>
      </c>
      <c r="R304" s="214">
        <f>Q304*H304</f>
        <v>0</v>
      </c>
      <c r="S304" s="214">
        <v>0</v>
      </c>
      <c r="T304" s="215">
        <f>S304*H304</f>
        <v>0</v>
      </c>
      <c r="U304" s="39"/>
      <c r="V304" s="39"/>
      <c r="W304" s="39"/>
      <c r="X304" s="39"/>
      <c r="Y304" s="39"/>
      <c r="Z304" s="39"/>
      <c r="AA304" s="39"/>
      <c r="AB304" s="39"/>
      <c r="AC304" s="39"/>
      <c r="AD304" s="39"/>
      <c r="AE304" s="39"/>
      <c r="AR304" s="216" t="s">
        <v>472</v>
      </c>
      <c r="AT304" s="216" t="s">
        <v>147</v>
      </c>
      <c r="AU304" s="216" t="s">
        <v>80</v>
      </c>
      <c r="AY304" s="18" t="s">
        <v>144</v>
      </c>
      <c r="BE304" s="217">
        <f>IF(N304="základní",J304,0)</f>
        <v>0</v>
      </c>
      <c r="BF304" s="217">
        <f>IF(N304="snížená",J304,0)</f>
        <v>0</v>
      </c>
      <c r="BG304" s="217">
        <f>IF(N304="zákl. přenesená",J304,0)</f>
        <v>0</v>
      </c>
      <c r="BH304" s="217">
        <f>IF(N304="sníž. přenesená",J304,0)</f>
        <v>0</v>
      </c>
      <c r="BI304" s="217">
        <f>IF(N304="nulová",J304,0)</f>
        <v>0</v>
      </c>
      <c r="BJ304" s="18" t="s">
        <v>80</v>
      </c>
      <c r="BK304" s="217">
        <f>ROUND(I304*H304,2)</f>
        <v>0</v>
      </c>
      <c r="BL304" s="18" t="s">
        <v>472</v>
      </c>
      <c r="BM304" s="216" t="s">
        <v>509</v>
      </c>
    </row>
    <row r="305" s="14" customFormat="1">
      <c r="A305" s="14"/>
      <c r="B305" s="229"/>
      <c r="C305" s="230"/>
      <c r="D305" s="220" t="s">
        <v>154</v>
      </c>
      <c r="E305" s="231" t="s">
        <v>19</v>
      </c>
      <c r="F305" s="232" t="s">
        <v>510</v>
      </c>
      <c r="G305" s="230"/>
      <c r="H305" s="233">
        <v>448.40600000000001</v>
      </c>
      <c r="I305" s="234"/>
      <c r="J305" s="230"/>
      <c r="K305" s="230"/>
      <c r="L305" s="235"/>
      <c r="M305" s="236"/>
      <c r="N305" s="237"/>
      <c r="O305" s="237"/>
      <c r="P305" s="237"/>
      <c r="Q305" s="237"/>
      <c r="R305" s="237"/>
      <c r="S305" s="237"/>
      <c r="T305" s="238"/>
      <c r="U305" s="14"/>
      <c r="V305" s="14"/>
      <c r="W305" s="14"/>
      <c r="X305" s="14"/>
      <c r="Y305" s="14"/>
      <c r="Z305" s="14"/>
      <c r="AA305" s="14"/>
      <c r="AB305" s="14"/>
      <c r="AC305" s="14"/>
      <c r="AD305" s="14"/>
      <c r="AE305" s="14"/>
      <c r="AT305" s="239" t="s">
        <v>154</v>
      </c>
      <c r="AU305" s="239" t="s">
        <v>80</v>
      </c>
      <c r="AV305" s="14" t="s">
        <v>82</v>
      </c>
      <c r="AW305" s="14" t="s">
        <v>33</v>
      </c>
      <c r="AX305" s="14" t="s">
        <v>72</v>
      </c>
      <c r="AY305" s="239" t="s">
        <v>144</v>
      </c>
    </row>
    <row r="306" s="13" customFormat="1">
      <c r="A306" s="13"/>
      <c r="B306" s="218"/>
      <c r="C306" s="219"/>
      <c r="D306" s="220" t="s">
        <v>154</v>
      </c>
      <c r="E306" s="221" t="s">
        <v>19</v>
      </c>
      <c r="F306" s="222" t="s">
        <v>511</v>
      </c>
      <c r="G306" s="219"/>
      <c r="H306" s="221" t="s">
        <v>19</v>
      </c>
      <c r="I306" s="223"/>
      <c r="J306" s="219"/>
      <c r="K306" s="219"/>
      <c r="L306" s="224"/>
      <c r="M306" s="225"/>
      <c r="N306" s="226"/>
      <c r="O306" s="226"/>
      <c r="P306" s="226"/>
      <c r="Q306" s="226"/>
      <c r="R306" s="226"/>
      <c r="S306" s="226"/>
      <c r="T306" s="227"/>
      <c r="U306" s="13"/>
      <c r="V306" s="13"/>
      <c r="W306" s="13"/>
      <c r="X306" s="13"/>
      <c r="Y306" s="13"/>
      <c r="Z306" s="13"/>
      <c r="AA306" s="13"/>
      <c r="AB306" s="13"/>
      <c r="AC306" s="13"/>
      <c r="AD306" s="13"/>
      <c r="AE306" s="13"/>
      <c r="AT306" s="228" t="s">
        <v>154</v>
      </c>
      <c r="AU306" s="228" t="s">
        <v>80</v>
      </c>
      <c r="AV306" s="13" t="s">
        <v>80</v>
      </c>
      <c r="AW306" s="13" t="s">
        <v>33</v>
      </c>
      <c r="AX306" s="13" t="s">
        <v>72</v>
      </c>
      <c r="AY306" s="228" t="s">
        <v>144</v>
      </c>
    </row>
    <row r="307" s="14" customFormat="1">
      <c r="A307" s="14"/>
      <c r="B307" s="229"/>
      <c r="C307" s="230"/>
      <c r="D307" s="220" t="s">
        <v>154</v>
      </c>
      <c r="E307" s="231" t="s">
        <v>19</v>
      </c>
      <c r="F307" s="232" t="s">
        <v>512</v>
      </c>
      <c r="G307" s="230"/>
      <c r="H307" s="233">
        <v>44.841000000000001</v>
      </c>
      <c r="I307" s="234"/>
      <c r="J307" s="230"/>
      <c r="K307" s="230"/>
      <c r="L307" s="235"/>
      <c r="M307" s="236"/>
      <c r="N307" s="237"/>
      <c r="O307" s="237"/>
      <c r="P307" s="237"/>
      <c r="Q307" s="237"/>
      <c r="R307" s="237"/>
      <c r="S307" s="237"/>
      <c r="T307" s="238"/>
      <c r="U307" s="14"/>
      <c r="V307" s="14"/>
      <c r="W307" s="14"/>
      <c r="X307" s="14"/>
      <c r="Y307" s="14"/>
      <c r="Z307" s="14"/>
      <c r="AA307" s="14"/>
      <c r="AB307" s="14"/>
      <c r="AC307" s="14"/>
      <c r="AD307" s="14"/>
      <c r="AE307" s="14"/>
      <c r="AT307" s="239" t="s">
        <v>154</v>
      </c>
      <c r="AU307" s="239" t="s">
        <v>80</v>
      </c>
      <c r="AV307" s="14" t="s">
        <v>82</v>
      </c>
      <c r="AW307" s="14" t="s">
        <v>33</v>
      </c>
      <c r="AX307" s="14" t="s">
        <v>72</v>
      </c>
      <c r="AY307" s="239" t="s">
        <v>144</v>
      </c>
    </row>
    <row r="308" s="14" customFormat="1">
      <c r="A308" s="14"/>
      <c r="B308" s="229"/>
      <c r="C308" s="230"/>
      <c r="D308" s="220" t="s">
        <v>154</v>
      </c>
      <c r="E308" s="231" t="s">
        <v>19</v>
      </c>
      <c r="F308" s="232" t="s">
        <v>214</v>
      </c>
      <c r="G308" s="230"/>
      <c r="H308" s="233">
        <v>14.946999999999999</v>
      </c>
      <c r="I308" s="234"/>
      <c r="J308" s="230"/>
      <c r="K308" s="230"/>
      <c r="L308" s="235"/>
      <c r="M308" s="236"/>
      <c r="N308" s="237"/>
      <c r="O308" s="237"/>
      <c r="P308" s="237"/>
      <c r="Q308" s="237"/>
      <c r="R308" s="237"/>
      <c r="S308" s="237"/>
      <c r="T308" s="238"/>
      <c r="U308" s="14"/>
      <c r="V308" s="14"/>
      <c r="W308" s="14"/>
      <c r="X308" s="14"/>
      <c r="Y308" s="14"/>
      <c r="Z308" s="14"/>
      <c r="AA308" s="14"/>
      <c r="AB308" s="14"/>
      <c r="AC308" s="14"/>
      <c r="AD308" s="14"/>
      <c r="AE308" s="14"/>
      <c r="AT308" s="239" t="s">
        <v>154</v>
      </c>
      <c r="AU308" s="239" t="s">
        <v>80</v>
      </c>
      <c r="AV308" s="14" t="s">
        <v>82</v>
      </c>
      <c r="AW308" s="14" t="s">
        <v>33</v>
      </c>
      <c r="AX308" s="14" t="s">
        <v>72</v>
      </c>
      <c r="AY308" s="239" t="s">
        <v>144</v>
      </c>
    </row>
    <row r="309" s="14" customFormat="1">
      <c r="A309" s="14"/>
      <c r="B309" s="229"/>
      <c r="C309" s="230"/>
      <c r="D309" s="220" t="s">
        <v>154</v>
      </c>
      <c r="E309" s="231" t="s">
        <v>19</v>
      </c>
      <c r="F309" s="232" t="s">
        <v>513</v>
      </c>
      <c r="G309" s="230"/>
      <c r="H309" s="233">
        <v>448.40600000000001</v>
      </c>
      <c r="I309" s="234"/>
      <c r="J309" s="230"/>
      <c r="K309" s="230"/>
      <c r="L309" s="235"/>
      <c r="M309" s="236"/>
      <c r="N309" s="237"/>
      <c r="O309" s="237"/>
      <c r="P309" s="237"/>
      <c r="Q309" s="237"/>
      <c r="R309" s="237"/>
      <c r="S309" s="237"/>
      <c r="T309" s="238"/>
      <c r="U309" s="14"/>
      <c r="V309" s="14"/>
      <c r="W309" s="14"/>
      <c r="X309" s="14"/>
      <c r="Y309" s="14"/>
      <c r="Z309" s="14"/>
      <c r="AA309" s="14"/>
      <c r="AB309" s="14"/>
      <c r="AC309" s="14"/>
      <c r="AD309" s="14"/>
      <c r="AE309" s="14"/>
      <c r="AT309" s="239" t="s">
        <v>154</v>
      </c>
      <c r="AU309" s="239" t="s">
        <v>80</v>
      </c>
      <c r="AV309" s="14" t="s">
        <v>82</v>
      </c>
      <c r="AW309" s="14" t="s">
        <v>33</v>
      </c>
      <c r="AX309" s="14" t="s">
        <v>72</v>
      </c>
      <c r="AY309" s="239" t="s">
        <v>144</v>
      </c>
    </row>
    <row r="310" s="14" customFormat="1">
      <c r="A310" s="14"/>
      <c r="B310" s="229"/>
      <c r="C310" s="230"/>
      <c r="D310" s="220" t="s">
        <v>154</v>
      </c>
      <c r="E310" s="231" t="s">
        <v>19</v>
      </c>
      <c r="F310" s="232" t="s">
        <v>216</v>
      </c>
      <c r="G310" s="230"/>
      <c r="H310" s="233">
        <v>1271.364</v>
      </c>
      <c r="I310" s="234"/>
      <c r="J310" s="230"/>
      <c r="K310" s="230"/>
      <c r="L310" s="235"/>
      <c r="M310" s="236"/>
      <c r="N310" s="237"/>
      <c r="O310" s="237"/>
      <c r="P310" s="237"/>
      <c r="Q310" s="237"/>
      <c r="R310" s="237"/>
      <c r="S310" s="237"/>
      <c r="T310" s="238"/>
      <c r="U310" s="14"/>
      <c r="V310" s="14"/>
      <c r="W310" s="14"/>
      <c r="X310" s="14"/>
      <c r="Y310" s="14"/>
      <c r="Z310" s="14"/>
      <c r="AA310" s="14"/>
      <c r="AB310" s="14"/>
      <c r="AC310" s="14"/>
      <c r="AD310" s="14"/>
      <c r="AE310" s="14"/>
      <c r="AT310" s="239" t="s">
        <v>154</v>
      </c>
      <c r="AU310" s="239" t="s">
        <v>80</v>
      </c>
      <c r="AV310" s="14" t="s">
        <v>82</v>
      </c>
      <c r="AW310" s="14" t="s">
        <v>33</v>
      </c>
      <c r="AX310" s="14" t="s">
        <v>72</v>
      </c>
      <c r="AY310" s="239" t="s">
        <v>144</v>
      </c>
    </row>
    <row r="311" s="14" customFormat="1">
      <c r="A311" s="14"/>
      <c r="B311" s="229"/>
      <c r="C311" s="230"/>
      <c r="D311" s="220" t="s">
        <v>154</v>
      </c>
      <c r="E311" s="231" t="s">
        <v>19</v>
      </c>
      <c r="F311" s="232" t="s">
        <v>217</v>
      </c>
      <c r="G311" s="230"/>
      <c r="H311" s="233">
        <v>1483.518</v>
      </c>
      <c r="I311" s="234"/>
      <c r="J311" s="230"/>
      <c r="K311" s="230"/>
      <c r="L311" s="235"/>
      <c r="M311" s="236"/>
      <c r="N311" s="237"/>
      <c r="O311" s="237"/>
      <c r="P311" s="237"/>
      <c r="Q311" s="237"/>
      <c r="R311" s="237"/>
      <c r="S311" s="237"/>
      <c r="T311" s="238"/>
      <c r="U311" s="14"/>
      <c r="V311" s="14"/>
      <c r="W311" s="14"/>
      <c r="X311" s="14"/>
      <c r="Y311" s="14"/>
      <c r="Z311" s="14"/>
      <c r="AA311" s="14"/>
      <c r="AB311" s="14"/>
      <c r="AC311" s="14"/>
      <c r="AD311" s="14"/>
      <c r="AE311" s="14"/>
      <c r="AT311" s="239" t="s">
        <v>154</v>
      </c>
      <c r="AU311" s="239" t="s">
        <v>80</v>
      </c>
      <c r="AV311" s="14" t="s">
        <v>82</v>
      </c>
      <c r="AW311" s="14" t="s">
        <v>33</v>
      </c>
      <c r="AX311" s="14" t="s">
        <v>72</v>
      </c>
      <c r="AY311" s="239" t="s">
        <v>144</v>
      </c>
    </row>
    <row r="312" s="14" customFormat="1">
      <c r="A312" s="14"/>
      <c r="B312" s="229"/>
      <c r="C312" s="230"/>
      <c r="D312" s="220" t="s">
        <v>154</v>
      </c>
      <c r="E312" s="231" t="s">
        <v>19</v>
      </c>
      <c r="F312" s="232" t="s">
        <v>218</v>
      </c>
      <c r="G312" s="230"/>
      <c r="H312" s="233">
        <v>18.030000000000001</v>
      </c>
      <c r="I312" s="234"/>
      <c r="J312" s="230"/>
      <c r="K312" s="230"/>
      <c r="L312" s="235"/>
      <c r="M312" s="236"/>
      <c r="N312" s="237"/>
      <c r="O312" s="237"/>
      <c r="P312" s="237"/>
      <c r="Q312" s="237"/>
      <c r="R312" s="237"/>
      <c r="S312" s="237"/>
      <c r="T312" s="238"/>
      <c r="U312" s="14"/>
      <c r="V312" s="14"/>
      <c r="W312" s="14"/>
      <c r="X312" s="14"/>
      <c r="Y312" s="14"/>
      <c r="Z312" s="14"/>
      <c r="AA312" s="14"/>
      <c r="AB312" s="14"/>
      <c r="AC312" s="14"/>
      <c r="AD312" s="14"/>
      <c r="AE312" s="14"/>
      <c r="AT312" s="239" t="s">
        <v>154</v>
      </c>
      <c r="AU312" s="239" t="s">
        <v>80</v>
      </c>
      <c r="AV312" s="14" t="s">
        <v>82</v>
      </c>
      <c r="AW312" s="14" t="s">
        <v>33</v>
      </c>
      <c r="AX312" s="14" t="s">
        <v>72</v>
      </c>
      <c r="AY312" s="239" t="s">
        <v>144</v>
      </c>
    </row>
    <row r="313" s="14" customFormat="1">
      <c r="A313" s="14"/>
      <c r="B313" s="229"/>
      <c r="C313" s="230"/>
      <c r="D313" s="220" t="s">
        <v>154</v>
      </c>
      <c r="E313" s="231" t="s">
        <v>19</v>
      </c>
      <c r="F313" s="232" t="s">
        <v>514</v>
      </c>
      <c r="G313" s="230"/>
      <c r="H313" s="233">
        <v>45.795999999999999</v>
      </c>
      <c r="I313" s="234"/>
      <c r="J313" s="230"/>
      <c r="K313" s="230"/>
      <c r="L313" s="235"/>
      <c r="M313" s="236"/>
      <c r="N313" s="237"/>
      <c r="O313" s="237"/>
      <c r="P313" s="237"/>
      <c r="Q313" s="237"/>
      <c r="R313" s="237"/>
      <c r="S313" s="237"/>
      <c r="T313" s="238"/>
      <c r="U313" s="14"/>
      <c r="V313" s="14"/>
      <c r="W313" s="14"/>
      <c r="X313" s="14"/>
      <c r="Y313" s="14"/>
      <c r="Z313" s="14"/>
      <c r="AA313" s="14"/>
      <c r="AB313" s="14"/>
      <c r="AC313" s="14"/>
      <c r="AD313" s="14"/>
      <c r="AE313" s="14"/>
      <c r="AT313" s="239" t="s">
        <v>154</v>
      </c>
      <c r="AU313" s="239" t="s">
        <v>80</v>
      </c>
      <c r="AV313" s="14" t="s">
        <v>82</v>
      </c>
      <c r="AW313" s="14" t="s">
        <v>33</v>
      </c>
      <c r="AX313" s="14" t="s">
        <v>72</v>
      </c>
      <c r="AY313" s="239" t="s">
        <v>144</v>
      </c>
    </row>
    <row r="314" s="15" customFormat="1">
      <c r="A314" s="15"/>
      <c r="B314" s="240"/>
      <c r="C314" s="241"/>
      <c r="D314" s="220" t="s">
        <v>154</v>
      </c>
      <c r="E314" s="242" t="s">
        <v>19</v>
      </c>
      <c r="F314" s="243" t="s">
        <v>162</v>
      </c>
      <c r="G314" s="241"/>
      <c r="H314" s="244">
        <v>3775.308</v>
      </c>
      <c r="I314" s="245"/>
      <c r="J314" s="241"/>
      <c r="K314" s="241"/>
      <c r="L314" s="246"/>
      <c r="M314" s="247"/>
      <c r="N314" s="248"/>
      <c r="O314" s="248"/>
      <c r="P314" s="248"/>
      <c r="Q314" s="248"/>
      <c r="R314" s="248"/>
      <c r="S314" s="248"/>
      <c r="T314" s="249"/>
      <c r="U314" s="15"/>
      <c r="V314" s="15"/>
      <c r="W314" s="15"/>
      <c r="X314" s="15"/>
      <c r="Y314" s="15"/>
      <c r="Z314" s="15"/>
      <c r="AA314" s="15"/>
      <c r="AB314" s="15"/>
      <c r="AC314" s="15"/>
      <c r="AD314" s="15"/>
      <c r="AE314" s="15"/>
      <c r="AT314" s="250" t="s">
        <v>154</v>
      </c>
      <c r="AU314" s="250" t="s">
        <v>80</v>
      </c>
      <c r="AV314" s="15" t="s">
        <v>152</v>
      </c>
      <c r="AW314" s="15" t="s">
        <v>33</v>
      </c>
      <c r="AX314" s="15" t="s">
        <v>80</v>
      </c>
      <c r="AY314" s="250" t="s">
        <v>144</v>
      </c>
    </row>
    <row r="315" s="2" customFormat="1" ht="114.9" customHeight="1">
      <c r="A315" s="39"/>
      <c r="B315" s="40"/>
      <c r="C315" s="205" t="s">
        <v>515</v>
      </c>
      <c r="D315" s="205" t="s">
        <v>147</v>
      </c>
      <c r="E315" s="206" t="s">
        <v>516</v>
      </c>
      <c r="F315" s="207" t="s">
        <v>517</v>
      </c>
      <c r="G315" s="208" t="s">
        <v>211</v>
      </c>
      <c r="H315" s="209">
        <v>5.0800000000000001</v>
      </c>
      <c r="I315" s="210"/>
      <c r="J315" s="211">
        <f>ROUND(I315*H315,2)</f>
        <v>0</v>
      </c>
      <c r="K315" s="207" t="s">
        <v>151</v>
      </c>
      <c r="L315" s="45"/>
      <c r="M315" s="212" t="s">
        <v>19</v>
      </c>
      <c r="N315" s="213" t="s">
        <v>43</v>
      </c>
      <c r="O315" s="85"/>
      <c r="P315" s="214">
        <f>O315*H315</f>
        <v>0</v>
      </c>
      <c r="Q315" s="214">
        <v>0</v>
      </c>
      <c r="R315" s="214">
        <f>Q315*H315</f>
        <v>0</v>
      </c>
      <c r="S315" s="214">
        <v>0</v>
      </c>
      <c r="T315" s="215">
        <f>S315*H315</f>
        <v>0</v>
      </c>
      <c r="U315" s="39"/>
      <c r="V315" s="39"/>
      <c r="W315" s="39"/>
      <c r="X315" s="39"/>
      <c r="Y315" s="39"/>
      <c r="Z315" s="39"/>
      <c r="AA315" s="39"/>
      <c r="AB315" s="39"/>
      <c r="AC315" s="39"/>
      <c r="AD315" s="39"/>
      <c r="AE315" s="39"/>
      <c r="AR315" s="216" t="s">
        <v>472</v>
      </c>
      <c r="AT315" s="216" t="s">
        <v>147</v>
      </c>
      <c r="AU315" s="216" t="s">
        <v>80</v>
      </c>
      <c r="AY315" s="18" t="s">
        <v>144</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472</v>
      </c>
      <c r="BM315" s="216" t="s">
        <v>518</v>
      </c>
    </row>
    <row r="316" s="14" customFormat="1">
      <c r="A316" s="14"/>
      <c r="B316" s="229"/>
      <c r="C316" s="230"/>
      <c r="D316" s="220" t="s">
        <v>154</v>
      </c>
      <c r="E316" s="231" t="s">
        <v>19</v>
      </c>
      <c r="F316" s="232" t="s">
        <v>519</v>
      </c>
      <c r="G316" s="230"/>
      <c r="H316" s="233">
        <v>0.39600000000000002</v>
      </c>
      <c r="I316" s="234"/>
      <c r="J316" s="230"/>
      <c r="K316" s="230"/>
      <c r="L316" s="235"/>
      <c r="M316" s="236"/>
      <c r="N316" s="237"/>
      <c r="O316" s="237"/>
      <c r="P316" s="237"/>
      <c r="Q316" s="237"/>
      <c r="R316" s="237"/>
      <c r="S316" s="237"/>
      <c r="T316" s="238"/>
      <c r="U316" s="14"/>
      <c r="V316" s="14"/>
      <c r="W316" s="14"/>
      <c r="X316" s="14"/>
      <c r="Y316" s="14"/>
      <c r="Z316" s="14"/>
      <c r="AA316" s="14"/>
      <c r="AB316" s="14"/>
      <c r="AC316" s="14"/>
      <c r="AD316" s="14"/>
      <c r="AE316" s="14"/>
      <c r="AT316" s="239" t="s">
        <v>154</v>
      </c>
      <c r="AU316" s="239" t="s">
        <v>80</v>
      </c>
      <c r="AV316" s="14" t="s">
        <v>82</v>
      </c>
      <c r="AW316" s="14" t="s">
        <v>33</v>
      </c>
      <c r="AX316" s="14" t="s">
        <v>72</v>
      </c>
      <c r="AY316" s="239" t="s">
        <v>144</v>
      </c>
    </row>
    <row r="317" s="14" customFormat="1">
      <c r="A317" s="14"/>
      <c r="B317" s="229"/>
      <c r="C317" s="230"/>
      <c r="D317" s="220" t="s">
        <v>154</v>
      </c>
      <c r="E317" s="231" t="s">
        <v>19</v>
      </c>
      <c r="F317" s="232" t="s">
        <v>520</v>
      </c>
      <c r="G317" s="230"/>
      <c r="H317" s="233">
        <v>0.38600000000000001</v>
      </c>
      <c r="I317" s="234"/>
      <c r="J317" s="230"/>
      <c r="K317" s="230"/>
      <c r="L317" s="235"/>
      <c r="M317" s="236"/>
      <c r="N317" s="237"/>
      <c r="O317" s="237"/>
      <c r="P317" s="237"/>
      <c r="Q317" s="237"/>
      <c r="R317" s="237"/>
      <c r="S317" s="237"/>
      <c r="T317" s="238"/>
      <c r="U317" s="14"/>
      <c r="V317" s="14"/>
      <c r="W317" s="14"/>
      <c r="X317" s="14"/>
      <c r="Y317" s="14"/>
      <c r="Z317" s="14"/>
      <c r="AA317" s="14"/>
      <c r="AB317" s="14"/>
      <c r="AC317" s="14"/>
      <c r="AD317" s="14"/>
      <c r="AE317" s="14"/>
      <c r="AT317" s="239" t="s">
        <v>154</v>
      </c>
      <c r="AU317" s="239" t="s">
        <v>80</v>
      </c>
      <c r="AV317" s="14" t="s">
        <v>82</v>
      </c>
      <c r="AW317" s="14" t="s">
        <v>33</v>
      </c>
      <c r="AX317" s="14" t="s">
        <v>72</v>
      </c>
      <c r="AY317" s="239" t="s">
        <v>144</v>
      </c>
    </row>
    <row r="318" s="14" customFormat="1">
      <c r="A318" s="14"/>
      <c r="B318" s="229"/>
      <c r="C318" s="230"/>
      <c r="D318" s="220" t="s">
        <v>154</v>
      </c>
      <c r="E318" s="231" t="s">
        <v>19</v>
      </c>
      <c r="F318" s="232" t="s">
        <v>521</v>
      </c>
      <c r="G318" s="230"/>
      <c r="H318" s="233">
        <v>1.5620000000000001</v>
      </c>
      <c r="I318" s="234"/>
      <c r="J318" s="230"/>
      <c r="K318" s="230"/>
      <c r="L318" s="235"/>
      <c r="M318" s="236"/>
      <c r="N318" s="237"/>
      <c r="O318" s="237"/>
      <c r="P318" s="237"/>
      <c r="Q318" s="237"/>
      <c r="R318" s="237"/>
      <c r="S318" s="237"/>
      <c r="T318" s="238"/>
      <c r="U318" s="14"/>
      <c r="V318" s="14"/>
      <c r="W318" s="14"/>
      <c r="X318" s="14"/>
      <c r="Y318" s="14"/>
      <c r="Z318" s="14"/>
      <c r="AA318" s="14"/>
      <c r="AB318" s="14"/>
      <c r="AC318" s="14"/>
      <c r="AD318" s="14"/>
      <c r="AE318" s="14"/>
      <c r="AT318" s="239" t="s">
        <v>154</v>
      </c>
      <c r="AU318" s="239" t="s">
        <v>80</v>
      </c>
      <c r="AV318" s="14" t="s">
        <v>82</v>
      </c>
      <c r="AW318" s="14" t="s">
        <v>33</v>
      </c>
      <c r="AX318" s="14" t="s">
        <v>72</v>
      </c>
      <c r="AY318" s="239" t="s">
        <v>144</v>
      </c>
    </row>
    <row r="319" s="14" customFormat="1">
      <c r="A319" s="14"/>
      <c r="B319" s="229"/>
      <c r="C319" s="230"/>
      <c r="D319" s="220" t="s">
        <v>154</v>
      </c>
      <c r="E319" s="231" t="s">
        <v>19</v>
      </c>
      <c r="F319" s="232" t="s">
        <v>522</v>
      </c>
      <c r="G319" s="230"/>
      <c r="H319" s="233">
        <v>2.7360000000000002</v>
      </c>
      <c r="I319" s="234"/>
      <c r="J319" s="230"/>
      <c r="K319" s="230"/>
      <c r="L319" s="235"/>
      <c r="M319" s="236"/>
      <c r="N319" s="237"/>
      <c r="O319" s="237"/>
      <c r="P319" s="237"/>
      <c r="Q319" s="237"/>
      <c r="R319" s="237"/>
      <c r="S319" s="237"/>
      <c r="T319" s="238"/>
      <c r="U319" s="14"/>
      <c r="V319" s="14"/>
      <c r="W319" s="14"/>
      <c r="X319" s="14"/>
      <c r="Y319" s="14"/>
      <c r="Z319" s="14"/>
      <c r="AA319" s="14"/>
      <c r="AB319" s="14"/>
      <c r="AC319" s="14"/>
      <c r="AD319" s="14"/>
      <c r="AE319" s="14"/>
      <c r="AT319" s="239" t="s">
        <v>154</v>
      </c>
      <c r="AU319" s="239" t="s">
        <v>80</v>
      </c>
      <c r="AV319" s="14" t="s">
        <v>82</v>
      </c>
      <c r="AW319" s="14" t="s">
        <v>33</v>
      </c>
      <c r="AX319" s="14" t="s">
        <v>72</v>
      </c>
      <c r="AY319" s="239" t="s">
        <v>144</v>
      </c>
    </row>
    <row r="320" s="15" customFormat="1">
      <c r="A320" s="15"/>
      <c r="B320" s="240"/>
      <c r="C320" s="241"/>
      <c r="D320" s="220" t="s">
        <v>154</v>
      </c>
      <c r="E320" s="242" t="s">
        <v>19</v>
      </c>
      <c r="F320" s="243" t="s">
        <v>162</v>
      </c>
      <c r="G320" s="241"/>
      <c r="H320" s="244">
        <v>5.0800000000000001</v>
      </c>
      <c r="I320" s="245"/>
      <c r="J320" s="241"/>
      <c r="K320" s="241"/>
      <c r="L320" s="246"/>
      <c r="M320" s="247"/>
      <c r="N320" s="248"/>
      <c r="O320" s="248"/>
      <c r="P320" s="248"/>
      <c r="Q320" s="248"/>
      <c r="R320" s="248"/>
      <c r="S320" s="248"/>
      <c r="T320" s="249"/>
      <c r="U320" s="15"/>
      <c r="V320" s="15"/>
      <c r="W320" s="15"/>
      <c r="X320" s="15"/>
      <c r="Y320" s="15"/>
      <c r="Z320" s="15"/>
      <c r="AA320" s="15"/>
      <c r="AB320" s="15"/>
      <c r="AC320" s="15"/>
      <c r="AD320" s="15"/>
      <c r="AE320" s="15"/>
      <c r="AT320" s="250" t="s">
        <v>154</v>
      </c>
      <c r="AU320" s="250" t="s">
        <v>80</v>
      </c>
      <c r="AV320" s="15" t="s">
        <v>152</v>
      </c>
      <c r="AW320" s="15" t="s">
        <v>33</v>
      </c>
      <c r="AX320" s="15" t="s">
        <v>80</v>
      </c>
      <c r="AY320" s="250" t="s">
        <v>144</v>
      </c>
    </row>
    <row r="321" s="2" customFormat="1" ht="114.9" customHeight="1">
      <c r="A321" s="39"/>
      <c r="B321" s="40"/>
      <c r="C321" s="205" t="s">
        <v>523</v>
      </c>
      <c r="D321" s="205" t="s">
        <v>147</v>
      </c>
      <c r="E321" s="206" t="s">
        <v>524</v>
      </c>
      <c r="F321" s="207" t="s">
        <v>525</v>
      </c>
      <c r="G321" s="208" t="s">
        <v>173</v>
      </c>
      <c r="H321" s="209">
        <v>1</v>
      </c>
      <c r="I321" s="210"/>
      <c r="J321" s="211">
        <f>ROUND(I321*H321,2)</f>
        <v>0</v>
      </c>
      <c r="K321" s="207" t="s">
        <v>151</v>
      </c>
      <c r="L321" s="45"/>
      <c r="M321" s="212" t="s">
        <v>19</v>
      </c>
      <c r="N321" s="213" t="s">
        <v>43</v>
      </c>
      <c r="O321" s="85"/>
      <c r="P321" s="214">
        <f>O321*H321</f>
        <v>0</v>
      </c>
      <c r="Q321" s="214">
        <v>0</v>
      </c>
      <c r="R321" s="214">
        <f>Q321*H321</f>
        <v>0</v>
      </c>
      <c r="S321" s="214">
        <v>0</v>
      </c>
      <c r="T321" s="215">
        <f>S321*H321</f>
        <v>0</v>
      </c>
      <c r="U321" s="39"/>
      <c r="V321" s="39"/>
      <c r="W321" s="39"/>
      <c r="X321" s="39"/>
      <c r="Y321" s="39"/>
      <c r="Z321" s="39"/>
      <c r="AA321" s="39"/>
      <c r="AB321" s="39"/>
      <c r="AC321" s="39"/>
      <c r="AD321" s="39"/>
      <c r="AE321" s="39"/>
      <c r="AR321" s="216" t="s">
        <v>472</v>
      </c>
      <c r="AT321" s="216" t="s">
        <v>147</v>
      </c>
      <c r="AU321" s="216" t="s">
        <v>80</v>
      </c>
      <c r="AY321" s="18" t="s">
        <v>144</v>
      </c>
      <c r="BE321" s="217">
        <f>IF(N321="základní",J321,0)</f>
        <v>0</v>
      </c>
      <c r="BF321" s="217">
        <f>IF(N321="snížená",J321,0)</f>
        <v>0</v>
      </c>
      <c r="BG321" s="217">
        <f>IF(N321="zákl. přenesená",J321,0)</f>
        <v>0</v>
      </c>
      <c r="BH321" s="217">
        <f>IF(N321="sníž. přenesená",J321,0)</f>
        <v>0</v>
      </c>
      <c r="BI321" s="217">
        <f>IF(N321="nulová",J321,0)</f>
        <v>0</v>
      </c>
      <c r="BJ321" s="18" t="s">
        <v>80</v>
      </c>
      <c r="BK321" s="217">
        <f>ROUND(I321*H321,2)</f>
        <v>0</v>
      </c>
      <c r="BL321" s="18" t="s">
        <v>472</v>
      </c>
      <c r="BM321" s="216" t="s">
        <v>526</v>
      </c>
    </row>
    <row r="322" s="14" customFormat="1">
      <c r="A322" s="14"/>
      <c r="B322" s="229"/>
      <c r="C322" s="230"/>
      <c r="D322" s="220" t="s">
        <v>154</v>
      </c>
      <c r="E322" s="231" t="s">
        <v>19</v>
      </c>
      <c r="F322" s="232" t="s">
        <v>527</v>
      </c>
      <c r="G322" s="230"/>
      <c r="H322" s="233">
        <v>1</v>
      </c>
      <c r="I322" s="234"/>
      <c r="J322" s="230"/>
      <c r="K322" s="230"/>
      <c r="L322" s="235"/>
      <c r="M322" s="236"/>
      <c r="N322" s="237"/>
      <c r="O322" s="237"/>
      <c r="P322" s="237"/>
      <c r="Q322" s="237"/>
      <c r="R322" s="237"/>
      <c r="S322" s="237"/>
      <c r="T322" s="238"/>
      <c r="U322" s="14"/>
      <c r="V322" s="14"/>
      <c r="W322" s="14"/>
      <c r="X322" s="14"/>
      <c r="Y322" s="14"/>
      <c r="Z322" s="14"/>
      <c r="AA322" s="14"/>
      <c r="AB322" s="14"/>
      <c r="AC322" s="14"/>
      <c r="AD322" s="14"/>
      <c r="AE322" s="14"/>
      <c r="AT322" s="239" t="s">
        <v>154</v>
      </c>
      <c r="AU322" s="239" t="s">
        <v>80</v>
      </c>
      <c r="AV322" s="14" t="s">
        <v>82</v>
      </c>
      <c r="AW322" s="14" t="s">
        <v>33</v>
      </c>
      <c r="AX322" s="14" t="s">
        <v>80</v>
      </c>
      <c r="AY322" s="239" t="s">
        <v>144</v>
      </c>
    </row>
    <row r="323" s="2" customFormat="1" ht="114.9" customHeight="1">
      <c r="A323" s="39"/>
      <c r="B323" s="40"/>
      <c r="C323" s="205" t="s">
        <v>528</v>
      </c>
      <c r="D323" s="205" t="s">
        <v>147</v>
      </c>
      <c r="E323" s="206" t="s">
        <v>529</v>
      </c>
      <c r="F323" s="207" t="s">
        <v>530</v>
      </c>
      <c r="G323" s="208" t="s">
        <v>173</v>
      </c>
      <c r="H323" s="209">
        <v>1</v>
      </c>
      <c r="I323" s="210"/>
      <c r="J323" s="211">
        <f>ROUND(I323*H323,2)</f>
        <v>0</v>
      </c>
      <c r="K323" s="207" t="s">
        <v>151</v>
      </c>
      <c r="L323" s="45"/>
      <c r="M323" s="212" t="s">
        <v>19</v>
      </c>
      <c r="N323" s="213" t="s">
        <v>43</v>
      </c>
      <c r="O323" s="85"/>
      <c r="P323" s="214">
        <f>O323*H323</f>
        <v>0</v>
      </c>
      <c r="Q323" s="214">
        <v>0</v>
      </c>
      <c r="R323" s="214">
        <f>Q323*H323</f>
        <v>0</v>
      </c>
      <c r="S323" s="214">
        <v>0</v>
      </c>
      <c r="T323" s="215">
        <f>S323*H323</f>
        <v>0</v>
      </c>
      <c r="U323" s="39"/>
      <c r="V323" s="39"/>
      <c r="W323" s="39"/>
      <c r="X323" s="39"/>
      <c r="Y323" s="39"/>
      <c r="Z323" s="39"/>
      <c r="AA323" s="39"/>
      <c r="AB323" s="39"/>
      <c r="AC323" s="39"/>
      <c r="AD323" s="39"/>
      <c r="AE323" s="39"/>
      <c r="AR323" s="216" t="s">
        <v>433</v>
      </c>
      <c r="AT323" s="216" t="s">
        <v>147</v>
      </c>
      <c r="AU323" s="216" t="s">
        <v>80</v>
      </c>
      <c r="AY323" s="18" t="s">
        <v>144</v>
      </c>
      <c r="BE323" s="217">
        <f>IF(N323="základní",J323,0)</f>
        <v>0</v>
      </c>
      <c r="BF323" s="217">
        <f>IF(N323="snížená",J323,0)</f>
        <v>0</v>
      </c>
      <c r="BG323" s="217">
        <f>IF(N323="zákl. přenesená",J323,0)</f>
        <v>0</v>
      </c>
      <c r="BH323" s="217">
        <f>IF(N323="sníž. přenesená",J323,0)</f>
        <v>0</v>
      </c>
      <c r="BI323" s="217">
        <f>IF(N323="nulová",J323,0)</f>
        <v>0</v>
      </c>
      <c r="BJ323" s="18" t="s">
        <v>80</v>
      </c>
      <c r="BK323" s="217">
        <f>ROUND(I323*H323,2)</f>
        <v>0</v>
      </c>
      <c r="BL323" s="18" t="s">
        <v>433</v>
      </c>
      <c r="BM323" s="216" t="s">
        <v>531</v>
      </c>
    </row>
    <row r="324" s="14" customFormat="1">
      <c r="A324" s="14"/>
      <c r="B324" s="229"/>
      <c r="C324" s="230"/>
      <c r="D324" s="220" t="s">
        <v>154</v>
      </c>
      <c r="E324" s="231" t="s">
        <v>19</v>
      </c>
      <c r="F324" s="232" t="s">
        <v>532</v>
      </c>
      <c r="G324" s="230"/>
      <c r="H324" s="233">
        <v>1</v>
      </c>
      <c r="I324" s="234"/>
      <c r="J324" s="230"/>
      <c r="K324" s="230"/>
      <c r="L324" s="235"/>
      <c r="M324" s="236"/>
      <c r="N324" s="237"/>
      <c r="O324" s="237"/>
      <c r="P324" s="237"/>
      <c r="Q324" s="237"/>
      <c r="R324" s="237"/>
      <c r="S324" s="237"/>
      <c r="T324" s="238"/>
      <c r="U324" s="14"/>
      <c r="V324" s="14"/>
      <c r="W324" s="14"/>
      <c r="X324" s="14"/>
      <c r="Y324" s="14"/>
      <c r="Z324" s="14"/>
      <c r="AA324" s="14"/>
      <c r="AB324" s="14"/>
      <c r="AC324" s="14"/>
      <c r="AD324" s="14"/>
      <c r="AE324" s="14"/>
      <c r="AT324" s="239" t="s">
        <v>154</v>
      </c>
      <c r="AU324" s="239" t="s">
        <v>80</v>
      </c>
      <c r="AV324" s="14" t="s">
        <v>82</v>
      </c>
      <c r="AW324" s="14" t="s">
        <v>33</v>
      </c>
      <c r="AX324" s="14" t="s">
        <v>72</v>
      </c>
      <c r="AY324" s="239" t="s">
        <v>144</v>
      </c>
    </row>
    <row r="325" s="15" customFormat="1">
      <c r="A325" s="15"/>
      <c r="B325" s="240"/>
      <c r="C325" s="241"/>
      <c r="D325" s="220" t="s">
        <v>154</v>
      </c>
      <c r="E325" s="242" t="s">
        <v>19</v>
      </c>
      <c r="F325" s="243" t="s">
        <v>162</v>
      </c>
      <c r="G325" s="241"/>
      <c r="H325" s="244">
        <v>1</v>
      </c>
      <c r="I325" s="245"/>
      <c r="J325" s="241"/>
      <c r="K325" s="241"/>
      <c r="L325" s="246"/>
      <c r="M325" s="247"/>
      <c r="N325" s="248"/>
      <c r="O325" s="248"/>
      <c r="P325" s="248"/>
      <c r="Q325" s="248"/>
      <c r="R325" s="248"/>
      <c r="S325" s="248"/>
      <c r="T325" s="249"/>
      <c r="U325" s="15"/>
      <c r="V325" s="15"/>
      <c r="W325" s="15"/>
      <c r="X325" s="15"/>
      <c r="Y325" s="15"/>
      <c r="Z325" s="15"/>
      <c r="AA325" s="15"/>
      <c r="AB325" s="15"/>
      <c r="AC325" s="15"/>
      <c r="AD325" s="15"/>
      <c r="AE325" s="15"/>
      <c r="AT325" s="250" t="s">
        <v>154</v>
      </c>
      <c r="AU325" s="250" t="s">
        <v>80</v>
      </c>
      <c r="AV325" s="15" t="s">
        <v>152</v>
      </c>
      <c r="AW325" s="15" t="s">
        <v>33</v>
      </c>
      <c r="AX325" s="15" t="s">
        <v>80</v>
      </c>
      <c r="AY325" s="250" t="s">
        <v>144</v>
      </c>
    </row>
    <row r="326" s="2" customFormat="1" ht="114.9" customHeight="1">
      <c r="A326" s="39"/>
      <c r="B326" s="40"/>
      <c r="C326" s="205" t="s">
        <v>533</v>
      </c>
      <c r="D326" s="205" t="s">
        <v>147</v>
      </c>
      <c r="E326" s="206" t="s">
        <v>534</v>
      </c>
      <c r="F326" s="207" t="s">
        <v>535</v>
      </c>
      <c r="G326" s="208" t="s">
        <v>211</v>
      </c>
      <c r="H326" s="209">
        <v>2.5990000000000002</v>
      </c>
      <c r="I326" s="210"/>
      <c r="J326" s="211">
        <f>ROUND(I326*H326,2)</f>
        <v>0</v>
      </c>
      <c r="K326" s="207" t="s">
        <v>151</v>
      </c>
      <c r="L326" s="45"/>
      <c r="M326" s="212" t="s">
        <v>19</v>
      </c>
      <c r="N326" s="213" t="s">
        <v>43</v>
      </c>
      <c r="O326" s="85"/>
      <c r="P326" s="214">
        <f>O326*H326</f>
        <v>0</v>
      </c>
      <c r="Q326" s="214">
        <v>0</v>
      </c>
      <c r="R326" s="214">
        <f>Q326*H326</f>
        <v>0</v>
      </c>
      <c r="S326" s="214">
        <v>0</v>
      </c>
      <c r="T326" s="215">
        <f>S326*H326</f>
        <v>0</v>
      </c>
      <c r="U326" s="39"/>
      <c r="V326" s="39"/>
      <c r="W326" s="39"/>
      <c r="X326" s="39"/>
      <c r="Y326" s="39"/>
      <c r="Z326" s="39"/>
      <c r="AA326" s="39"/>
      <c r="AB326" s="39"/>
      <c r="AC326" s="39"/>
      <c r="AD326" s="39"/>
      <c r="AE326" s="39"/>
      <c r="AR326" s="216" t="s">
        <v>433</v>
      </c>
      <c r="AT326" s="216" t="s">
        <v>147</v>
      </c>
      <c r="AU326" s="216" t="s">
        <v>80</v>
      </c>
      <c r="AY326" s="18" t="s">
        <v>144</v>
      </c>
      <c r="BE326" s="217">
        <f>IF(N326="základní",J326,0)</f>
        <v>0</v>
      </c>
      <c r="BF326" s="217">
        <f>IF(N326="snížená",J326,0)</f>
        <v>0</v>
      </c>
      <c r="BG326" s="217">
        <f>IF(N326="zákl. přenesená",J326,0)</f>
        <v>0</v>
      </c>
      <c r="BH326" s="217">
        <f>IF(N326="sníž. přenesená",J326,0)</f>
        <v>0</v>
      </c>
      <c r="BI326" s="217">
        <f>IF(N326="nulová",J326,0)</f>
        <v>0</v>
      </c>
      <c r="BJ326" s="18" t="s">
        <v>80</v>
      </c>
      <c r="BK326" s="217">
        <f>ROUND(I326*H326,2)</f>
        <v>0</v>
      </c>
      <c r="BL326" s="18" t="s">
        <v>433</v>
      </c>
      <c r="BM326" s="216" t="s">
        <v>536</v>
      </c>
    </row>
    <row r="327" s="14" customFormat="1">
      <c r="A327" s="14"/>
      <c r="B327" s="229"/>
      <c r="C327" s="230"/>
      <c r="D327" s="220" t="s">
        <v>154</v>
      </c>
      <c r="E327" s="231" t="s">
        <v>19</v>
      </c>
      <c r="F327" s="232" t="s">
        <v>537</v>
      </c>
      <c r="G327" s="230"/>
      <c r="H327" s="233">
        <v>2.5990000000000002</v>
      </c>
      <c r="I327" s="234"/>
      <c r="J327" s="230"/>
      <c r="K327" s="230"/>
      <c r="L327" s="235"/>
      <c r="M327" s="236"/>
      <c r="N327" s="237"/>
      <c r="O327" s="237"/>
      <c r="P327" s="237"/>
      <c r="Q327" s="237"/>
      <c r="R327" s="237"/>
      <c r="S327" s="237"/>
      <c r="T327" s="238"/>
      <c r="U327" s="14"/>
      <c r="V327" s="14"/>
      <c r="W327" s="14"/>
      <c r="X327" s="14"/>
      <c r="Y327" s="14"/>
      <c r="Z327" s="14"/>
      <c r="AA327" s="14"/>
      <c r="AB327" s="14"/>
      <c r="AC327" s="14"/>
      <c r="AD327" s="14"/>
      <c r="AE327" s="14"/>
      <c r="AT327" s="239" t="s">
        <v>154</v>
      </c>
      <c r="AU327" s="239" t="s">
        <v>80</v>
      </c>
      <c r="AV327" s="14" t="s">
        <v>82</v>
      </c>
      <c r="AW327" s="14" t="s">
        <v>33</v>
      </c>
      <c r="AX327" s="14" t="s">
        <v>72</v>
      </c>
      <c r="AY327" s="239" t="s">
        <v>144</v>
      </c>
    </row>
    <row r="328" s="15" customFormat="1">
      <c r="A328" s="15"/>
      <c r="B328" s="240"/>
      <c r="C328" s="241"/>
      <c r="D328" s="220" t="s">
        <v>154</v>
      </c>
      <c r="E328" s="242" t="s">
        <v>19</v>
      </c>
      <c r="F328" s="243" t="s">
        <v>162</v>
      </c>
      <c r="G328" s="241"/>
      <c r="H328" s="244">
        <v>2.5990000000000002</v>
      </c>
      <c r="I328" s="245"/>
      <c r="J328" s="241"/>
      <c r="K328" s="241"/>
      <c r="L328" s="246"/>
      <c r="M328" s="247"/>
      <c r="N328" s="248"/>
      <c r="O328" s="248"/>
      <c r="P328" s="248"/>
      <c r="Q328" s="248"/>
      <c r="R328" s="248"/>
      <c r="S328" s="248"/>
      <c r="T328" s="249"/>
      <c r="U328" s="15"/>
      <c r="V328" s="15"/>
      <c r="W328" s="15"/>
      <c r="X328" s="15"/>
      <c r="Y328" s="15"/>
      <c r="Z328" s="15"/>
      <c r="AA328" s="15"/>
      <c r="AB328" s="15"/>
      <c r="AC328" s="15"/>
      <c r="AD328" s="15"/>
      <c r="AE328" s="15"/>
      <c r="AT328" s="250" t="s">
        <v>154</v>
      </c>
      <c r="AU328" s="250" t="s">
        <v>80</v>
      </c>
      <c r="AV328" s="15" t="s">
        <v>152</v>
      </c>
      <c r="AW328" s="15" t="s">
        <v>33</v>
      </c>
      <c r="AX328" s="15" t="s">
        <v>80</v>
      </c>
      <c r="AY328" s="250" t="s">
        <v>144</v>
      </c>
    </row>
    <row r="329" s="2" customFormat="1" ht="100.5" customHeight="1">
      <c r="A329" s="39"/>
      <c r="B329" s="40"/>
      <c r="C329" s="205" t="s">
        <v>538</v>
      </c>
      <c r="D329" s="205" t="s">
        <v>147</v>
      </c>
      <c r="E329" s="206" t="s">
        <v>539</v>
      </c>
      <c r="F329" s="207" t="s">
        <v>540</v>
      </c>
      <c r="G329" s="208" t="s">
        <v>211</v>
      </c>
      <c r="H329" s="209">
        <v>2126.0149999999999</v>
      </c>
      <c r="I329" s="210"/>
      <c r="J329" s="211">
        <f>ROUND(I329*H329,2)</f>
        <v>0</v>
      </c>
      <c r="K329" s="207" t="s">
        <v>151</v>
      </c>
      <c r="L329" s="45"/>
      <c r="M329" s="212" t="s">
        <v>19</v>
      </c>
      <c r="N329" s="213" t="s">
        <v>43</v>
      </c>
      <c r="O329" s="85"/>
      <c r="P329" s="214">
        <f>O329*H329</f>
        <v>0</v>
      </c>
      <c r="Q329" s="214">
        <v>0</v>
      </c>
      <c r="R329" s="214">
        <f>Q329*H329</f>
        <v>0</v>
      </c>
      <c r="S329" s="214">
        <v>0</v>
      </c>
      <c r="T329" s="215">
        <f>S329*H329</f>
        <v>0</v>
      </c>
      <c r="U329" s="39"/>
      <c r="V329" s="39"/>
      <c r="W329" s="39"/>
      <c r="X329" s="39"/>
      <c r="Y329" s="39"/>
      <c r="Z329" s="39"/>
      <c r="AA329" s="39"/>
      <c r="AB329" s="39"/>
      <c r="AC329" s="39"/>
      <c r="AD329" s="39"/>
      <c r="AE329" s="39"/>
      <c r="AR329" s="216" t="s">
        <v>472</v>
      </c>
      <c r="AT329" s="216" t="s">
        <v>147</v>
      </c>
      <c r="AU329" s="216" t="s">
        <v>80</v>
      </c>
      <c r="AY329" s="18" t="s">
        <v>144</v>
      </c>
      <c r="BE329" s="217">
        <f>IF(N329="základní",J329,0)</f>
        <v>0</v>
      </c>
      <c r="BF329" s="217">
        <f>IF(N329="snížená",J329,0)</f>
        <v>0</v>
      </c>
      <c r="BG329" s="217">
        <f>IF(N329="zákl. přenesená",J329,0)</f>
        <v>0</v>
      </c>
      <c r="BH329" s="217">
        <f>IF(N329="sníž. přenesená",J329,0)</f>
        <v>0</v>
      </c>
      <c r="BI329" s="217">
        <f>IF(N329="nulová",J329,0)</f>
        <v>0</v>
      </c>
      <c r="BJ329" s="18" t="s">
        <v>80</v>
      </c>
      <c r="BK329" s="217">
        <f>ROUND(I329*H329,2)</f>
        <v>0</v>
      </c>
      <c r="BL329" s="18" t="s">
        <v>472</v>
      </c>
      <c r="BM329" s="216" t="s">
        <v>541</v>
      </c>
    </row>
    <row r="330" s="14" customFormat="1">
      <c r="A330" s="14"/>
      <c r="B330" s="229"/>
      <c r="C330" s="230"/>
      <c r="D330" s="220" t="s">
        <v>154</v>
      </c>
      <c r="E330" s="231" t="s">
        <v>19</v>
      </c>
      <c r="F330" s="232" t="s">
        <v>542</v>
      </c>
      <c r="G330" s="230"/>
      <c r="H330" s="233">
        <v>1263.5640000000001</v>
      </c>
      <c r="I330" s="234"/>
      <c r="J330" s="230"/>
      <c r="K330" s="230"/>
      <c r="L330" s="235"/>
      <c r="M330" s="236"/>
      <c r="N330" s="237"/>
      <c r="O330" s="237"/>
      <c r="P330" s="237"/>
      <c r="Q330" s="237"/>
      <c r="R330" s="237"/>
      <c r="S330" s="237"/>
      <c r="T330" s="238"/>
      <c r="U330" s="14"/>
      <c r="V330" s="14"/>
      <c r="W330" s="14"/>
      <c r="X330" s="14"/>
      <c r="Y330" s="14"/>
      <c r="Z330" s="14"/>
      <c r="AA330" s="14"/>
      <c r="AB330" s="14"/>
      <c r="AC330" s="14"/>
      <c r="AD330" s="14"/>
      <c r="AE330" s="14"/>
      <c r="AT330" s="239" t="s">
        <v>154</v>
      </c>
      <c r="AU330" s="239" t="s">
        <v>80</v>
      </c>
      <c r="AV330" s="14" t="s">
        <v>82</v>
      </c>
      <c r="AW330" s="14" t="s">
        <v>33</v>
      </c>
      <c r="AX330" s="14" t="s">
        <v>72</v>
      </c>
      <c r="AY330" s="239" t="s">
        <v>144</v>
      </c>
    </row>
    <row r="331" s="14" customFormat="1">
      <c r="A331" s="14"/>
      <c r="B331" s="229"/>
      <c r="C331" s="230"/>
      <c r="D331" s="220" t="s">
        <v>154</v>
      </c>
      <c r="E331" s="231" t="s">
        <v>19</v>
      </c>
      <c r="F331" s="232" t="s">
        <v>543</v>
      </c>
      <c r="G331" s="230"/>
      <c r="H331" s="233">
        <v>593.40700000000004</v>
      </c>
      <c r="I331" s="234"/>
      <c r="J331" s="230"/>
      <c r="K331" s="230"/>
      <c r="L331" s="235"/>
      <c r="M331" s="236"/>
      <c r="N331" s="237"/>
      <c r="O331" s="237"/>
      <c r="P331" s="237"/>
      <c r="Q331" s="237"/>
      <c r="R331" s="237"/>
      <c r="S331" s="237"/>
      <c r="T331" s="238"/>
      <c r="U331" s="14"/>
      <c r="V331" s="14"/>
      <c r="W331" s="14"/>
      <c r="X331" s="14"/>
      <c r="Y331" s="14"/>
      <c r="Z331" s="14"/>
      <c r="AA331" s="14"/>
      <c r="AB331" s="14"/>
      <c r="AC331" s="14"/>
      <c r="AD331" s="14"/>
      <c r="AE331" s="14"/>
      <c r="AT331" s="239" t="s">
        <v>154</v>
      </c>
      <c r="AU331" s="239" t="s">
        <v>80</v>
      </c>
      <c r="AV331" s="14" t="s">
        <v>82</v>
      </c>
      <c r="AW331" s="14" t="s">
        <v>33</v>
      </c>
      <c r="AX331" s="14" t="s">
        <v>72</v>
      </c>
      <c r="AY331" s="239" t="s">
        <v>144</v>
      </c>
    </row>
    <row r="332" s="14" customFormat="1">
      <c r="A332" s="14"/>
      <c r="B332" s="229"/>
      <c r="C332" s="230"/>
      <c r="D332" s="220" t="s">
        <v>154</v>
      </c>
      <c r="E332" s="231" t="s">
        <v>19</v>
      </c>
      <c r="F332" s="232" t="s">
        <v>503</v>
      </c>
      <c r="G332" s="230"/>
      <c r="H332" s="233">
        <v>44.841000000000001</v>
      </c>
      <c r="I332" s="234"/>
      <c r="J332" s="230"/>
      <c r="K332" s="230"/>
      <c r="L332" s="235"/>
      <c r="M332" s="236"/>
      <c r="N332" s="237"/>
      <c r="O332" s="237"/>
      <c r="P332" s="237"/>
      <c r="Q332" s="237"/>
      <c r="R332" s="237"/>
      <c r="S332" s="237"/>
      <c r="T332" s="238"/>
      <c r="U332" s="14"/>
      <c r="V332" s="14"/>
      <c r="W332" s="14"/>
      <c r="X332" s="14"/>
      <c r="Y332" s="14"/>
      <c r="Z332" s="14"/>
      <c r="AA332" s="14"/>
      <c r="AB332" s="14"/>
      <c r="AC332" s="14"/>
      <c r="AD332" s="14"/>
      <c r="AE332" s="14"/>
      <c r="AT332" s="239" t="s">
        <v>154</v>
      </c>
      <c r="AU332" s="239" t="s">
        <v>80</v>
      </c>
      <c r="AV332" s="14" t="s">
        <v>82</v>
      </c>
      <c r="AW332" s="14" t="s">
        <v>33</v>
      </c>
      <c r="AX332" s="14" t="s">
        <v>72</v>
      </c>
      <c r="AY332" s="239" t="s">
        <v>144</v>
      </c>
    </row>
    <row r="333" s="14" customFormat="1">
      <c r="A333" s="14"/>
      <c r="B333" s="229"/>
      <c r="C333" s="230"/>
      <c r="D333" s="220" t="s">
        <v>154</v>
      </c>
      <c r="E333" s="231" t="s">
        <v>19</v>
      </c>
      <c r="F333" s="232" t="s">
        <v>544</v>
      </c>
      <c r="G333" s="230"/>
      <c r="H333" s="233">
        <v>224.203</v>
      </c>
      <c r="I333" s="234"/>
      <c r="J333" s="230"/>
      <c r="K333" s="230"/>
      <c r="L333" s="235"/>
      <c r="M333" s="236"/>
      <c r="N333" s="237"/>
      <c r="O333" s="237"/>
      <c r="P333" s="237"/>
      <c r="Q333" s="237"/>
      <c r="R333" s="237"/>
      <c r="S333" s="237"/>
      <c r="T333" s="238"/>
      <c r="U333" s="14"/>
      <c r="V333" s="14"/>
      <c r="W333" s="14"/>
      <c r="X333" s="14"/>
      <c r="Y333" s="14"/>
      <c r="Z333" s="14"/>
      <c r="AA333" s="14"/>
      <c r="AB333" s="14"/>
      <c r="AC333" s="14"/>
      <c r="AD333" s="14"/>
      <c r="AE333" s="14"/>
      <c r="AT333" s="239" t="s">
        <v>154</v>
      </c>
      <c r="AU333" s="239" t="s">
        <v>80</v>
      </c>
      <c r="AV333" s="14" t="s">
        <v>82</v>
      </c>
      <c r="AW333" s="14" t="s">
        <v>33</v>
      </c>
      <c r="AX333" s="14" t="s">
        <v>72</v>
      </c>
      <c r="AY333" s="239" t="s">
        <v>144</v>
      </c>
    </row>
    <row r="334" s="15" customFormat="1">
      <c r="A334" s="15"/>
      <c r="B334" s="240"/>
      <c r="C334" s="241"/>
      <c r="D334" s="220" t="s">
        <v>154</v>
      </c>
      <c r="E334" s="242" t="s">
        <v>19</v>
      </c>
      <c r="F334" s="243" t="s">
        <v>162</v>
      </c>
      <c r="G334" s="241"/>
      <c r="H334" s="244">
        <v>2126.0149999999999</v>
      </c>
      <c r="I334" s="245"/>
      <c r="J334" s="241"/>
      <c r="K334" s="241"/>
      <c r="L334" s="246"/>
      <c r="M334" s="247"/>
      <c r="N334" s="248"/>
      <c r="O334" s="248"/>
      <c r="P334" s="248"/>
      <c r="Q334" s="248"/>
      <c r="R334" s="248"/>
      <c r="S334" s="248"/>
      <c r="T334" s="249"/>
      <c r="U334" s="15"/>
      <c r="V334" s="15"/>
      <c r="W334" s="15"/>
      <c r="X334" s="15"/>
      <c r="Y334" s="15"/>
      <c r="Z334" s="15"/>
      <c r="AA334" s="15"/>
      <c r="AB334" s="15"/>
      <c r="AC334" s="15"/>
      <c r="AD334" s="15"/>
      <c r="AE334" s="15"/>
      <c r="AT334" s="250" t="s">
        <v>154</v>
      </c>
      <c r="AU334" s="250" t="s">
        <v>80</v>
      </c>
      <c r="AV334" s="15" t="s">
        <v>152</v>
      </c>
      <c r="AW334" s="15" t="s">
        <v>33</v>
      </c>
      <c r="AX334" s="15" t="s">
        <v>80</v>
      </c>
      <c r="AY334" s="250" t="s">
        <v>144</v>
      </c>
    </row>
    <row r="335" s="2" customFormat="1" ht="101.25" customHeight="1">
      <c r="A335" s="39"/>
      <c r="B335" s="40"/>
      <c r="C335" s="205" t="s">
        <v>545</v>
      </c>
      <c r="D335" s="205" t="s">
        <v>147</v>
      </c>
      <c r="E335" s="206" t="s">
        <v>546</v>
      </c>
      <c r="F335" s="207" t="s">
        <v>547</v>
      </c>
      <c r="G335" s="208" t="s">
        <v>211</v>
      </c>
      <c r="H335" s="209">
        <v>224.203</v>
      </c>
      <c r="I335" s="210"/>
      <c r="J335" s="211">
        <f>ROUND(I335*H335,2)</f>
        <v>0</v>
      </c>
      <c r="K335" s="207" t="s">
        <v>151</v>
      </c>
      <c r="L335" s="45"/>
      <c r="M335" s="212" t="s">
        <v>19</v>
      </c>
      <c r="N335" s="213" t="s">
        <v>43</v>
      </c>
      <c r="O335" s="85"/>
      <c r="P335" s="214">
        <f>O335*H335</f>
        <v>0</v>
      </c>
      <c r="Q335" s="214">
        <v>0</v>
      </c>
      <c r="R335" s="214">
        <f>Q335*H335</f>
        <v>0</v>
      </c>
      <c r="S335" s="214">
        <v>0</v>
      </c>
      <c r="T335" s="215">
        <f>S335*H335</f>
        <v>0</v>
      </c>
      <c r="U335" s="39"/>
      <c r="V335" s="39"/>
      <c r="W335" s="39"/>
      <c r="X335" s="39"/>
      <c r="Y335" s="39"/>
      <c r="Z335" s="39"/>
      <c r="AA335" s="39"/>
      <c r="AB335" s="39"/>
      <c r="AC335" s="39"/>
      <c r="AD335" s="39"/>
      <c r="AE335" s="39"/>
      <c r="AR335" s="216" t="s">
        <v>472</v>
      </c>
      <c r="AT335" s="216" t="s">
        <v>147</v>
      </c>
      <c r="AU335" s="216" t="s">
        <v>80</v>
      </c>
      <c r="AY335" s="18" t="s">
        <v>144</v>
      </c>
      <c r="BE335" s="217">
        <f>IF(N335="základní",J335,0)</f>
        <v>0</v>
      </c>
      <c r="BF335" s="217">
        <f>IF(N335="snížená",J335,0)</f>
        <v>0</v>
      </c>
      <c r="BG335" s="217">
        <f>IF(N335="zákl. přenesená",J335,0)</f>
        <v>0</v>
      </c>
      <c r="BH335" s="217">
        <f>IF(N335="sníž. přenesená",J335,0)</f>
        <v>0</v>
      </c>
      <c r="BI335" s="217">
        <f>IF(N335="nulová",J335,0)</f>
        <v>0</v>
      </c>
      <c r="BJ335" s="18" t="s">
        <v>80</v>
      </c>
      <c r="BK335" s="217">
        <f>ROUND(I335*H335,2)</f>
        <v>0</v>
      </c>
      <c r="BL335" s="18" t="s">
        <v>472</v>
      </c>
      <c r="BM335" s="216" t="s">
        <v>548</v>
      </c>
    </row>
    <row r="336" s="14" customFormat="1">
      <c r="A336" s="14"/>
      <c r="B336" s="229"/>
      <c r="C336" s="230"/>
      <c r="D336" s="220" t="s">
        <v>154</v>
      </c>
      <c r="E336" s="231" t="s">
        <v>19</v>
      </c>
      <c r="F336" s="232" t="s">
        <v>549</v>
      </c>
      <c r="G336" s="230"/>
      <c r="H336" s="233">
        <v>224.203</v>
      </c>
      <c r="I336" s="234"/>
      <c r="J336" s="230"/>
      <c r="K336" s="230"/>
      <c r="L336" s="235"/>
      <c r="M336" s="236"/>
      <c r="N336" s="237"/>
      <c r="O336" s="237"/>
      <c r="P336" s="237"/>
      <c r="Q336" s="237"/>
      <c r="R336" s="237"/>
      <c r="S336" s="237"/>
      <c r="T336" s="238"/>
      <c r="U336" s="14"/>
      <c r="V336" s="14"/>
      <c r="W336" s="14"/>
      <c r="X336" s="14"/>
      <c r="Y336" s="14"/>
      <c r="Z336" s="14"/>
      <c r="AA336" s="14"/>
      <c r="AB336" s="14"/>
      <c r="AC336" s="14"/>
      <c r="AD336" s="14"/>
      <c r="AE336" s="14"/>
      <c r="AT336" s="239" t="s">
        <v>154</v>
      </c>
      <c r="AU336" s="239" t="s">
        <v>80</v>
      </c>
      <c r="AV336" s="14" t="s">
        <v>82</v>
      </c>
      <c r="AW336" s="14" t="s">
        <v>33</v>
      </c>
      <c r="AX336" s="14" t="s">
        <v>72</v>
      </c>
      <c r="AY336" s="239" t="s">
        <v>144</v>
      </c>
    </row>
    <row r="337" s="15" customFormat="1">
      <c r="A337" s="15"/>
      <c r="B337" s="240"/>
      <c r="C337" s="241"/>
      <c r="D337" s="220" t="s">
        <v>154</v>
      </c>
      <c r="E337" s="242" t="s">
        <v>19</v>
      </c>
      <c r="F337" s="243" t="s">
        <v>162</v>
      </c>
      <c r="G337" s="241"/>
      <c r="H337" s="244">
        <v>224.203</v>
      </c>
      <c r="I337" s="245"/>
      <c r="J337" s="241"/>
      <c r="K337" s="241"/>
      <c r="L337" s="246"/>
      <c r="M337" s="247"/>
      <c r="N337" s="248"/>
      <c r="O337" s="248"/>
      <c r="P337" s="248"/>
      <c r="Q337" s="248"/>
      <c r="R337" s="248"/>
      <c r="S337" s="248"/>
      <c r="T337" s="249"/>
      <c r="U337" s="15"/>
      <c r="V337" s="15"/>
      <c r="W337" s="15"/>
      <c r="X337" s="15"/>
      <c r="Y337" s="15"/>
      <c r="Z337" s="15"/>
      <c r="AA337" s="15"/>
      <c r="AB337" s="15"/>
      <c r="AC337" s="15"/>
      <c r="AD337" s="15"/>
      <c r="AE337" s="15"/>
      <c r="AT337" s="250" t="s">
        <v>154</v>
      </c>
      <c r="AU337" s="250" t="s">
        <v>80</v>
      </c>
      <c r="AV337" s="15" t="s">
        <v>152</v>
      </c>
      <c r="AW337" s="15" t="s">
        <v>33</v>
      </c>
      <c r="AX337" s="15" t="s">
        <v>80</v>
      </c>
      <c r="AY337" s="250" t="s">
        <v>144</v>
      </c>
    </row>
    <row r="338" s="2" customFormat="1" ht="100.5" customHeight="1">
      <c r="A338" s="39"/>
      <c r="B338" s="40"/>
      <c r="C338" s="205" t="s">
        <v>550</v>
      </c>
      <c r="D338" s="205" t="s">
        <v>147</v>
      </c>
      <c r="E338" s="206" t="s">
        <v>551</v>
      </c>
      <c r="F338" s="207" t="s">
        <v>552</v>
      </c>
      <c r="G338" s="208" t="s">
        <v>211</v>
      </c>
      <c r="H338" s="209">
        <v>61.359999999999999</v>
      </c>
      <c r="I338" s="210"/>
      <c r="J338" s="211">
        <f>ROUND(I338*H338,2)</f>
        <v>0</v>
      </c>
      <c r="K338" s="207" t="s">
        <v>151</v>
      </c>
      <c r="L338" s="45"/>
      <c r="M338" s="212" t="s">
        <v>19</v>
      </c>
      <c r="N338" s="213" t="s">
        <v>43</v>
      </c>
      <c r="O338" s="85"/>
      <c r="P338" s="214">
        <f>O338*H338</f>
        <v>0</v>
      </c>
      <c r="Q338" s="214">
        <v>0</v>
      </c>
      <c r="R338" s="214">
        <f>Q338*H338</f>
        <v>0</v>
      </c>
      <c r="S338" s="214">
        <v>0</v>
      </c>
      <c r="T338" s="215">
        <f>S338*H338</f>
        <v>0</v>
      </c>
      <c r="U338" s="39"/>
      <c r="V338" s="39"/>
      <c r="W338" s="39"/>
      <c r="X338" s="39"/>
      <c r="Y338" s="39"/>
      <c r="Z338" s="39"/>
      <c r="AA338" s="39"/>
      <c r="AB338" s="39"/>
      <c r="AC338" s="39"/>
      <c r="AD338" s="39"/>
      <c r="AE338" s="39"/>
      <c r="AR338" s="216" t="s">
        <v>472</v>
      </c>
      <c r="AT338" s="216" t="s">
        <v>147</v>
      </c>
      <c r="AU338" s="216" t="s">
        <v>80</v>
      </c>
      <c r="AY338" s="18" t="s">
        <v>144</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472</v>
      </c>
      <c r="BM338" s="216" t="s">
        <v>553</v>
      </c>
    </row>
    <row r="339" s="14" customFormat="1">
      <c r="A339" s="14"/>
      <c r="B339" s="229"/>
      <c r="C339" s="230"/>
      <c r="D339" s="220" t="s">
        <v>154</v>
      </c>
      <c r="E339" s="231" t="s">
        <v>19</v>
      </c>
      <c r="F339" s="232" t="s">
        <v>501</v>
      </c>
      <c r="G339" s="230"/>
      <c r="H339" s="233">
        <v>61.359999999999999</v>
      </c>
      <c r="I339" s="234"/>
      <c r="J339" s="230"/>
      <c r="K339" s="230"/>
      <c r="L339" s="235"/>
      <c r="M339" s="236"/>
      <c r="N339" s="237"/>
      <c r="O339" s="237"/>
      <c r="P339" s="237"/>
      <c r="Q339" s="237"/>
      <c r="R339" s="237"/>
      <c r="S339" s="237"/>
      <c r="T339" s="238"/>
      <c r="U339" s="14"/>
      <c r="V339" s="14"/>
      <c r="W339" s="14"/>
      <c r="X339" s="14"/>
      <c r="Y339" s="14"/>
      <c r="Z339" s="14"/>
      <c r="AA339" s="14"/>
      <c r="AB339" s="14"/>
      <c r="AC339" s="14"/>
      <c r="AD339" s="14"/>
      <c r="AE339" s="14"/>
      <c r="AT339" s="239" t="s">
        <v>154</v>
      </c>
      <c r="AU339" s="239" t="s">
        <v>80</v>
      </c>
      <c r="AV339" s="14" t="s">
        <v>82</v>
      </c>
      <c r="AW339" s="14" t="s">
        <v>33</v>
      </c>
      <c r="AX339" s="14" t="s">
        <v>72</v>
      </c>
      <c r="AY339" s="239" t="s">
        <v>144</v>
      </c>
    </row>
    <row r="340" s="15" customFormat="1">
      <c r="A340" s="15"/>
      <c r="B340" s="240"/>
      <c r="C340" s="241"/>
      <c r="D340" s="220" t="s">
        <v>154</v>
      </c>
      <c r="E340" s="242" t="s">
        <v>19</v>
      </c>
      <c r="F340" s="243" t="s">
        <v>162</v>
      </c>
      <c r="G340" s="241"/>
      <c r="H340" s="244">
        <v>61.359999999999999</v>
      </c>
      <c r="I340" s="245"/>
      <c r="J340" s="241"/>
      <c r="K340" s="241"/>
      <c r="L340" s="246"/>
      <c r="M340" s="247"/>
      <c r="N340" s="248"/>
      <c r="O340" s="248"/>
      <c r="P340" s="248"/>
      <c r="Q340" s="248"/>
      <c r="R340" s="248"/>
      <c r="S340" s="248"/>
      <c r="T340" s="249"/>
      <c r="U340" s="15"/>
      <c r="V340" s="15"/>
      <c r="W340" s="15"/>
      <c r="X340" s="15"/>
      <c r="Y340" s="15"/>
      <c r="Z340" s="15"/>
      <c r="AA340" s="15"/>
      <c r="AB340" s="15"/>
      <c r="AC340" s="15"/>
      <c r="AD340" s="15"/>
      <c r="AE340" s="15"/>
      <c r="AT340" s="250" t="s">
        <v>154</v>
      </c>
      <c r="AU340" s="250" t="s">
        <v>80</v>
      </c>
      <c r="AV340" s="15" t="s">
        <v>152</v>
      </c>
      <c r="AW340" s="15" t="s">
        <v>33</v>
      </c>
      <c r="AX340" s="15" t="s">
        <v>80</v>
      </c>
      <c r="AY340" s="250" t="s">
        <v>144</v>
      </c>
    </row>
    <row r="341" s="2" customFormat="1" ht="90" customHeight="1">
      <c r="A341" s="39"/>
      <c r="B341" s="40"/>
      <c r="C341" s="205" t="s">
        <v>554</v>
      </c>
      <c r="D341" s="205" t="s">
        <v>147</v>
      </c>
      <c r="E341" s="206" t="s">
        <v>555</v>
      </c>
      <c r="F341" s="207" t="s">
        <v>556</v>
      </c>
      <c r="G341" s="208" t="s">
        <v>211</v>
      </c>
      <c r="H341" s="209">
        <v>0.73499999999999999</v>
      </c>
      <c r="I341" s="210"/>
      <c r="J341" s="211">
        <f>ROUND(I341*H341,2)</f>
        <v>0</v>
      </c>
      <c r="K341" s="207" t="s">
        <v>151</v>
      </c>
      <c r="L341" s="45"/>
      <c r="M341" s="212" t="s">
        <v>19</v>
      </c>
      <c r="N341" s="213" t="s">
        <v>43</v>
      </c>
      <c r="O341" s="85"/>
      <c r="P341" s="214">
        <f>O341*H341</f>
        <v>0</v>
      </c>
      <c r="Q341" s="214">
        <v>0</v>
      </c>
      <c r="R341" s="214">
        <f>Q341*H341</f>
        <v>0</v>
      </c>
      <c r="S341" s="214">
        <v>0</v>
      </c>
      <c r="T341" s="215">
        <f>S341*H341</f>
        <v>0</v>
      </c>
      <c r="U341" s="39"/>
      <c r="V341" s="39"/>
      <c r="W341" s="39"/>
      <c r="X341" s="39"/>
      <c r="Y341" s="39"/>
      <c r="Z341" s="39"/>
      <c r="AA341" s="39"/>
      <c r="AB341" s="39"/>
      <c r="AC341" s="39"/>
      <c r="AD341" s="39"/>
      <c r="AE341" s="39"/>
      <c r="AR341" s="216" t="s">
        <v>472</v>
      </c>
      <c r="AT341" s="216" t="s">
        <v>147</v>
      </c>
      <c r="AU341" s="216" t="s">
        <v>80</v>
      </c>
      <c r="AY341" s="18" t="s">
        <v>144</v>
      </c>
      <c r="BE341" s="217">
        <f>IF(N341="základní",J341,0)</f>
        <v>0</v>
      </c>
      <c r="BF341" s="217">
        <f>IF(N341="snížená",J341,0)</f>
        <v>0</v>
      </c>
      <c r="BG341" s="217">
        <f>IF(N341="zákl. přenesená",J341,0)</f>
        <v>0</v>
      </c>
      <c r="BH341" s="217">
        <f>IF(N341="sníž. přenesená",J341,0)</f>
        <v>0</v>
      </c>
      <c r="BI341" s="217">
        <f>IF(N341="nulová",J341,0)</f>
        <v>0</v>
      </c>
      <c r="BJ341" s="18" t="s">
        <v>80</v>
      </c>
      <c r="BK341" s="217">
        <f>ROUND(I341*H341,2)</f>
        <v>0</v>
      </c>
      <c r="BL341" s="18" t="s">
        <v>472</v>
      </c>
      <c r="BM341" s="216" t="s">
        <v>557</v>
      </c>
    </row>
    <row r="342" s="14" customFormat="1">
      <c r="A342" s="14"/>
      <c r="B342" s="229"/>
      <c r="C342" s="230"/>
      <c r="D342" s="220" t="s">
        <v>154</v>
      </c>
      <c r="E342" s="231" t="s">
        <v>19</v>
      </c>
      <c r="F342" s="232" t="s">
        <v>558</v>
      </c>
      <c r="G342" s="230"/>
      <c r="H342" s="233">
        <v>0.73499999999999999</v>
      </c>
      <c r="I342" s="234"/>
      <c r="J342" s="230"/>
      <c r="K342" s="230"/>
      <c r="L342" s="235"/>
      <c r="M342" s="236"/>
      <c r="N342" s="237"/>
      <c r="O342" s="237"/>
      <c r="P342" s="237"/>
      <c r="Q342" s="237"/>
      <c r="R342" s="237"/>
      <c r="S342" s="237"/>
      <c r="T342" s="238"/>
      <c r="U342" s="14"/>
      <c r="V342" s="14"/>
      <c r="W342" s="14"/>
      <c r="X342" s="14"/>
      <c r="Y342" s="14"/>
      <c r="Z342" s="14"/>
      <c r="AA342" s="14"/>
      <c r="AB342" s="14"/>
      <c r="AC342" s="14"/>
      <c r="AD342" s="14"/>
      <c r="AE342" s="14"/>
      <c r="AT342" s="239" t="s">
        <v>154</v>
      </c>
      <c r="AU342" s="239" t="s">
        <v>80</v>
      </c>
      <c r="AV342" s="14" t="s">
        <v>82</v>
      </c>
      <c r="AW342" s="14" t="s">
        <v>33</v>
      </c>
      <c r="AX342" s="14" t="s">
        <v>72</v>
      </c>
      <c r="AY342" s="239" t="s">
        <v>144</v>
      </c>
    </row>
    <row r="343" s="15" customFormat="1">
      <c r="A343" s="15"/>
      <c r="B343" s="240"/>
      <c r="C343" s="241"/>
      <c r="D343" s="220" t="s">
        <v>154</v>
      </c>
      <c r="E343" s="242" t="s">
        <v>19</v>
      </c>
      <c r="F343" s="243" t="s">
        <v>162</v>
      </c>
      <c r="G343" s="241"/>
      <c r="H343" s="244">
        <v>0.73499999999999999</v>
      </c>
      <c r="I343" s="245"/>
      <c r="J343" s="241"/>
      <c r="K343" s="241"/>
      <c r="L343" s="246"/>
      <c r="M343" s="247"/>
      <c r="N343" s="248"/>
      <c r="O343" s="248"/>
      <c r="P343" s="248"/>
      <c r="Q343" s="248"/>
      <c r="R343" s="248"/>
      <c r="S343" s="248"/>
      <c r="T343" s="249"/>
      <c r="U343" s="15"/>
      <c r="V343" s="15"/>
      <c r="W343" s="15"/>
      <c r="X343" s="15"/>
      <c r="Y343" s="15"/>
      <c r="Z343" s="15"/>
      <c r="AA343" s="15"/>
      <c r="AB343" s="15"/>
      <c r="AC343" s="15"/>
      <c r="AD343" s="15"/>
      <c r="AE343" s="15"/>
      <c r="AT343" s="250" t="s">
        <v>154</v>
      </c>
      <c r="AU343" s="250" t="s">
        <v>80</v>
      </c>
      <c r="AV343" s="15" t="s">
        <v>152</v>
      </c>
      <c r="AW343" s="15" t="s">
        <v>33</v>
      </c>
      <c r="AX343" s="15" t="s">
        <v>80</v>
      </c>
      <c r="AY343" s="250" t="s">
        <v>144</v>
      </c>
    </row>
    <row r="344" s="2" customFormat="1" ht="100.5" customHeight="1">
      <c r="A344" s="39"/>
      <c r="B344" s="40"/>
      <c r="C344" s="205" t="s">
        <v>559</v>
      </c>
      <c r="D344" s="205" t="s">
        <v>147</v>
      </c>
      <c r="E344" s="206" t="s">
        <v>560</v>
      </c>
      <c r="F344" s="207" t="s">
        <v>561</v>
      </c>
      <c r="G344" s="208" t="s">
        <v>211</v>
      </c>
      <c r="H344" s="209">
        <v>10.331</v>
      </c>
      <c r="I344" s="210"/>
      <c r="J344" s="211">
        <f>ROUND(I344*H344,2)</f>
        <v>0</v>
      </c>
      <c r="K344" s="207" t="s">
        <v>151</v>
      </c>
      <c r="L344" s="45"/>
      <c r="M344" s="212" t="s">
        <v>19</v>
      </c>
      <c r="N344" s="213" t="s">
        <v>43</v>
      </c>
      <c r="O344" s="85"/>
      <c r="P344" s="214">
        <f>O344*H344</f>
        <v>0</v>
      </c>
      <c r="Q344" s="214">
        <v>0</v>
      </c>
      <c r="R344" s="214">
        <f>Q344*H344</f>
        <v>0</v>
      </c>
      <c r="S344" s="214">
        <v>0</v>
      </c>
      <c r="T344" s="215">
        <f>S344*H344</f>
        <v>0</v>
      </c>
      <c r="U344" s="39"/>
      <c r="V344" s="39"/>
      <c r="W344" s="39"/>
      <c r="X344" s="39"/>
      <c r="Y344" s="39"/>
      <c r="Z344" s="39"/>
      <c r="AA344" s="39"/>
      <c r="AB344" s="39"/>
      <c r="AC344" s="39"/>
      <c r="AD344" s="39"/>
      <c r="AE344" s="39"/>
      <c r="AR344" s="216" t="s">
        <v>472</v>
      </c>
      <c r="AT344" s="216" t="s">
        <v>147</v>
      </c>
      <c r="AU344" s="216" t="s">
        <v>80</v>
      </c>
      <c r="AY344" s="18" t="s">
        <v>144</v>
      </c>
      <c r="BE344" s="217">
        <f>IF(N344="základní",J344,0)</f>
        <v>0</v>
      </c>
      <c r="BF344" s="217">
        <f>IF(N344="snížená",J344,0)</f>
        <v>0</v>
      </c>
      <c r="BG344" s="217">
        <f>IF(N344="zákl. přenesená",J344,0)</f>
        <v>0</v>
      </c>
      <c r="BH344" s="217">
        <f>IF(N344="sníž. přenesená",J344,0)</f>
        <v>0</v>
      </c>
      <c r="BI344" s="217">
        <f>IF(N344="nulová",J344,0)</f>
        <v>0</v>
      </c>
      <c r="BJ344" s="18" t="s">
        <v>80</v>
      </c>
      <c r="BK344" s="217">
        <f>ROUND(I344*H344,2)</f>
        <v>0</v>
      </c>
      <c r="BL344" s="18" t="s">
        <v>472</v>
      </c>
      <c r="BM344" s="216" t="s">
        <v>562</v>
      </c>
    </row>
    <row r="345" s="14" customFormat="1">
      <c r="A345" s="14"/>
      <c r="B345" s="229"/>
      <c r="C345" s="230"/>
      <c r="D345" s="220" t="s">
        <v>154</v>
      </c>
      <c r="E345" s="231" t="s">
        <v>19</v>
      </c>
      <c r="F345" s="232" t="s">
        <v>492</v>
      </c>
      <c r="G345" s="230"/>
      <c r="H345" s="233">
        <v>3.8399999999999999</v>
      </c>
      <c r="I345" s="234"/>
      <c r="J345" s="230"/>
      <c r="K345" s="230"/>
      <c r="L345" s="235"/>
      <c r="M345" s="236"/>
      <c r="N345" s="237"/>
      <c r="O345" s="237"/>
      <c r="P345" s="237"/>
      <c r="Q345" s="237"/>
      <c r="R345" s="237"/>
      <c r="S345" s="237"/>
      <c r="T345" s="238"/>
      <c r="U345" s="14"/>
      <c r="V345" s="14"/>
      <c r="W345" s="14"/>
      <c r="X345" s="14"/>
      <c r="Y345" s="14"/>
      <c r="Z345" s="14"/>
      <c r="AA345" s="14"/>
      <c r="AB345" s="14"/>
      <c r="AC345" s="14"/>
      <c r="AD345" s="14"/>
      <c r="AE345" s="14"/>
      <c r="AT345" s="239" t="s">
        <v>154</v>
      </c>
      <c r="AU345" s="239" t="s">
        <v>80</v>
      </c>
      <c r="AV345" s="14" t="s">
        <v>82</v>
      </c>
      <c r="AW345" s="14" t="s">
        <v>33</v>
      </c>
      <c r="AX345" s="14" t="s">
        <v>72</v>
      </c>
      <c r="AY345" s="239" t="s">
        <v>144</v>
      </c>
    </row>
    <row r="346" s="14" customFormat="1">
      <c r="A346" s="14"/>
      <c r="B346" s="229"/>
      <c r="C346" s="230"/>
      <c r="D346" s="220" t="s">
        <v>154</v>
      </c>
      <c r="E346" s="231" t="s">
        <v>19</v>
      </c>
      <c r="F346" s="232" t="s">
        <v>493</v>
      </c>
      <c r="G346" s="230"/>
      <c r="H346" s="233">
        <v>0.86399999999999999</v>
      </c>
      <c r="I346" s="234"/>
      <c r="J346" s="230"/>
      <c r="K346" s="230"/>
      <c r="L346" s="235"/>
      <c r="M346" s="236"/>
      <c r="N346" s="237"/>
      <c r="O346" s="237"/>
      <c r="P346" s="237"/>
      <c r="Q346" s="237"/>
      <c r="R346" s="237"/>
      <c r="S346" s="237"/>
      <c r="T346" s="238"/>
      <c r="U346" s="14"/>
      <c r="V346" s="14"/>
      <c r="W346" s="14"/>
      <c r="X346" s="14"/>
      <c r="Y346" s="14"/>
      <c r="Z346" s="14"/>
      <c r="AA346" s="14"/>
      <c r="AB346" s="14"/>
      <c r="AC346" s="14"/>
      <c r="AD346" s="14"/>
      <c r="AE346" s="14"/>
      <c r="AT346" s="239" t="s">
        <v>154</v>
      </c>
      <c r="AU346" s="239" t="s">
        <v>80</v>
      </c>
      <c r="AV346" s="14" t="s">
        <v>82</v>
      </c>
      <c r="AW346" s="14" t="s">
        <v>33</v>
      </c>
      <c r="AX346" s="14" t="s">
        <v>72</v>
      </c>
      <c r="AY346" s="239" t="s">
        <v>144</v>
      </c>
    </row>
    <row r="347" s="14" customFormat="1">
      <c r="A347" s="14"/>
      <c r="B347" s="229"/>
      <c r="C347" s="230"/>
      <c r="D347" s="220" t="s">
        <v>154</v>
      </c>
      <c r="E347" s="231" t="s">
        <v>19</v>
      </c>
      <c r="F347" s="232" t="s">
        <v>494</v>
      </c>
      <c r="G347" s="230"/>
      <c r="H347" s="233">
        <v>5.6269999999999998</v>
      </c>
      <c r="I347" s="234"/>
      <c r="J347" s="230"/>
      <c r="K347" s="230"/>
      <c r="L347" s="235"/>
      <c r="M347" s="236"/>
      <c r="N347" s="237"/>
      <c r="O347" s="237"/>
      <c r="P347" s="237"/>
      <c r="Q347" s="237"/>
      <c r="R347" s="237"/>
      <c r="S347" s="237"/>
      <c r="T347" s="238"/>
      <c r="U347" s="14"/>
      <c r="V347" s="14"/>
      <c r="W347" s="14"/>
      <c r="X347" s="14"/>
      <c r="Y347" s="14"/>
      <c r="Z347" s="14"/>
      <c r="AA347" s="14"/>
      <c r="AB347" s="14"/>
      <c r="AC347" s="14"/>
      <c r="AD347" s="14"/>
      <c r="AE347" s="14"/>
      <c r="AT347" s="239" t="s">
        <v>154</v>
      </c>
      <c r="AU347" s="239" t="s">
        <v>80</v>
      </c>
      <c r="AV347" s="14" t="s">
        <v>82</v>
      </c>
      <c r="AW347" s="14" t="s">
        <v>33</v>
      </c>
      <c r="AX347" s="14" t="s">
        <v>72</v>
      </c>
      <c r="AY347" s="239" t="s">
        <v>144</v>
      </c>
    </row>
    <row r="348" s="15" customFormat="1">
      <c r="A348" s="15"/>
      <c r="B348" s="240"/>
      <c r="C348" s="241"/>
      <c r="D348" s="220" t="s">
        <v>154</v>
      </c>
      <c r="E348" s="242" t="s">
        <v>19</v>
      </c>
      <c r="F348" s="243" t="s">
        <v>162</v>
      </c>
      <c r="G348" s="241"/>
      <c r="H348" s="244">
        <v>10.331</v>
      </c>
      <c r="I348" s="245"/>
      <c r="J348" s="241"/>
      <c r="K348" s="241"/>
      <c r="L348" s="246"/>
      <c r="M348" s="267"/>
      <c r="N348" s="268"/>
      <c r="O348" s="268"/>
      <c r="P348" s="268"/>
      <c r="Q348" s="268"/>
      <c r="R348" s="268"/>
      <c r="S348" s="268"/>
      <c r="T348" s="269"/>
      <c r="U348" s="15"/>
      <c r="V348" s="15"/>
      <c r="W348" s="15"/>
      <c r="X348" s="15"/>
      <c r="Y348" s="15"/>
      <c r="Z348" s="15"/>
      <c r="AA348" s="15"/>
      <c r="AB348" s="15"/>
      <c r="AC348" s="15"/>
      <c r="AD348" s="15"/>
      <c r="AE348" s="15"/>
      <c r="AT348" s="250" t="s">
        <v>154</v>
      </c>
      <c r="AU348" s="250" t="s">
        <v>80</v>
      </c>
      <c r="AV348" s="15" t="s">
        <v>152</v>
      </c>
      <c r="AW348" s="15" t="s">
        <v>33</v>
      </c>
      <c r="AX348" s="15" t="s">
        <v>80</v>
      </c>
      <c r="AY348" s="250" t="s">
        <v>144</v>
      </c>
    </row>
    <row r="349" s="2" customFormat="1" ht="6.96" customHeight="1">
      <c r="A349" s="39"/>
      <c r="B349" s="60"/>
      <c r="C349" s="61"/>
      <c r="D349" s="61"/>
      <c r="E349" s="61"/>
      <c r="F349" s="61"/>
      <c r="G349" s="61"/>
      <c r="H349" s="61"/>
      <c r="I349" s="61"/>
      <c r="J349" s="61"/>
      <c r="K349" s="61"/>
      <c r="L349" s="45"/>
      <c r="M349" s="39"/>
      <c r="O349" s="39"/>
      <c r="P349" s="39"/>
      <c r="Q349" s="39"/>
      <c r="R349" s="39"/>
      <c r="S349" s="39"/>
      <c r="T349" s="39"/>
      <c r="U349" s="39"/>
      <c r="V349" s="39"/>
      <c r="W349" s="39"/>
      <c r="X349" s="39"/>
      <c r="Y349" s="39"/>
      <c r="Z349" s="39"/>
      <c r="AA349" s="39"/>
      <c r="AB349" s="39"/>
      <c r="AC349" s="39"/>
      <c r="AD349" s="39"/>
      <c r="AE349" s="39"/>
    </row>
  </sheetData>
  <sheetProtection sheet="1" autoFilter="0" formatColumns="0" formatRows="0" objects="1" scenarios="1" spinCount="100000" saltValue="4pKJi/+cZwXR5Hwh5TUYqPu84f3aCm0qA6wvmPzsUTPddTGm3WipZDEYFs+/WtemmZS2PkLASJANewLX4NmSKg==" hashValue="yLNACxqs9HZ+lVeZO1k1y607srNWwrEz5Y+mmeT2p/mSXoKQL5SlY9dWwu/QomZWqTdnlwEjynFvN1O0t/8LBQ==" algorithmName="SHA-512" password="CC35"/>
  <autoFilter ref="C81:K348"/>
  <mergeCells count="9">
    <mergeCell ref="E7:H7"/>
    <mergeCell ref="E9:H9"/>
    <mergeCell ref="E18:H18"/>
    <mergeCell ref="E27:H27"/>
    <mergeCell ref="E48:H48"/>
    <mergeCell ref="E50:H50"/>
    <mergeCell ref="E72:H72"/>
    <mergeCell ref="E74:H74"/>
    <mergeCell ref="L2:V2"/>
  </mergeCells>
  <hyperlinks>
    <hyperlink ref="F133" r:id="rId1" display="https://podminky.urs.cz/item/CS_URS_2023_01/548131122"/>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563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ROUND((SUM(BE82:BE132)),  2)</f>
        <v>0</v>
      </c>
      <c r="G33" s="39"/>
      <c r="H33" s="39"/>
      <c r="I33" s="149">
        <v>0.20999999999999999</v>
      </c>
      <c r="J33" s="148">
        <f>ROUND(((SUM(BE82:BE132))*I33),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ROUND((SUM(BF82:BF132)),  2)</f>
        <v>0</v>
      </c>
      <c r="G34" s="39"/>
      <c r="H34" s="39"/>
      <c r="I34" s="149">
        <v>0.14999999999999999</v>
      </c>
      <c r="J34" s="148">
        <f>ROUND(((SUM(BF82:BF132))*I34),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ROUND((SUM(BG82:BG132)),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ROUND((SUM(BH82:BH132)),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ROUND((SUM(BI82:BI132)),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02 - Nástupiště zast. Jeřice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127</v>
      </c>
      <c r="E61" s="175"/>
      <c r="F61" s="175"/>
      <c r="G61" s="175"/>
      <c r="H61" s="175"/>
      <c r="I61" s="175"/>
      <c r="J61" s="176">
        <f>J84</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128</v>
      </c>
      <c r="E62" s="169"/>
      <c r="F62" s="169"/>
      <c r="G62" s="169"/>
      <c r="H62" s="169"/>
      <c r="I62" s="169"/>
      <c r="J62" s="170">
        <f>J108</f>
        <v>0</v>
      </c>
      <c r="K62" s="167"/>
      <c r="L62" s="171"/>
      <c r="S62" s="9"/>
      <c r="T62" s="9"/>
      <c r="U62" s="9"/>
      <c r="V62" s="9"/>
      <c r="W62" s="9"/>
      <c r="X62" s="9"/>
      <c r="Y62" s="9"/>
      <c r="Z62" s="9"/>
      <c r="AA62" s="9"/>
      <c r="AB62" s="9"/>
      <c r="AC62" s="9"/>
      <c r="AD62" s="9"/>
      <c r="AE62" s="9"/>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129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Oprava trati v úseku Hněvčeves - Hořice</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120</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02 - Nástupiště zast. Jeřice</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TÚ Hněvčeves - Hořice</v>
      </c>
      <c r="G76" s="41"/>
      <c r="H76" s="41"/>
      <c r="I76" s="33" t="s">
        <v>23</v>
      </c>
      <c r="J76" s="73" t="str">
        <f>IF(J12="","",J12)</f>
        <v>3. 3. 2023</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Správa železnic, s.o.</v>
      </c>
      <c r="G78" s="41"/>
      <c r="H78" s="41"/>
      <c r="I78" s="33" t="s">
        <v>31</v>
      </c>
      <c r="J78" s="37" t="str">
        <f>E21</f>
        <v>bez PD</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34</v>
      </c>
      <c r="J79" s="37" t="str">
        <f>E24</f>
        <v>ST Hradec Králové</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130</v>
      </c>
      <c r="D81" s="181" t="s">
        <v>57</v>
      </c>
      <c r="E81" s="181" t="s">
        <v>53</v>
      </c>
      <c r="F81" s="181" t="s">
        <v>54</v>
      </c>
      <c r="G81" s="181" t="s">
        <v>131</v>
      </c>
      <c r="H81" s="181" t="s">
        <v>132</v>
      </c>
      <c r="I81" s="181" t="s">
        <v>133</v>
      </c>
      <c r="J81" s="181" t="s">
        <v>124</v>
      </c>
      <c r="K81" s="182" t="s">
        <v>134</v>
      </c>
      <c r="L81" s="183"/>
      <c r="M81" s="93" t="s">
        <v>19</v>
      </c>
      <c r="N81" s="94" t="s">
        <v>42</v>
      </c>
      <c r="O81" s="94" t="s">
        <v>135</v>
      </c>
      <c r="P81" s="94" t="s">
        <v>136</v>
      </c>
      <c r="Q81" s="94" t="s">
        <v>137</v>
      </c>
      <c r="R81" s="94" t="s">
        <v>138</v>
      </c>
      <c r="S81" s="94" t="s">
        <v>139</v>
      </c>
      <c r="T81" s="95" t="s">
        <v>140</v>
      </c>
      <c r="U81" s="178"/>
      <c r="V81" s="178"/>
      <c r="W81" s="178"/>
      <c r="X81" s="178"/>
      <c r="Y81" s="178"/>
      <c r="Z81" s="178"/>
      <c r="AA81" s="178"/>
      <c r="AB81" s="178"/>
      <c r="AC81" s="178"/>
      <c r="AD81" s="178"/>
      <c r="AE81" s="178"/>
    </row>
    <row r="82" s="2" customFormat="1" ht="22.8" customHeight="1">
      <c r="A82" s="39"/>
      <c r="B82" s="40"/>
      <c r="C82" s="100" t="s">
        <v>141</v>
      </c>
      <c r="D82" s="41"/>
      <c r="E82" s="41"/>
      <c r="F82" s="41"/>
      <c r="G82" s="41"/>
      <c r="H82" s="41"/>
      <c r="I82" s="41"/>
      <c r="J82" s="184">
        <f>BK82</f>
        <v>0</v>
      </c>
      <c r="K82" s="41"/>
      <c r="L82" s="45"/>
      <c r="M82" s="96"/>
      <c r="N82" s="185"/>
      <c r="O82" s="97"/>
      <c r="P82" s="186">
        <f>P83+P108</f>
        <v>0</v>
      </c>
      <c r="Q82" s="97"/>
      <c r="R82" s="186">
        <f>R83+R108</f>
        <v>32.520187</v>
      </c>
      <c r="S82" s="97"/>
      <c r="T82" s="187">
        <f>T83+T108</f>
        <v>0</v>
      </c>
      <c r="U82" s="39"/>
      <c r="V82" s="39"/>
      <c r="W82" s="39"/>
      <c r="X82" s="39"/>
      <c r="Y82" s="39"/>
      <c r="Z82" s="39"/>
      <c r="AA82" s="39"/>
      <c r="AB82" s="39"/>
      <c r="AC82" s="39"/>
      <c r="AD82" s="39"/>
      <c r="AE82" s="39"/>
      <c r="AT82" s="18" t="s">
        <v>71</v>
      </c>
      <c r="AU82" s="18" t="s">
        <v>125</v>
      </c>
      <c r="BK82" s="188">
        <f>BK83+BK108</f>
        <v>0</v>
      </c>
    </row>
    <row r="83" s="12" customFormat="1" ht="25.92" customHeight="1">
      <c r="A83" s="12"/>
      <c r="B83" s="189"/>
      <c r="C83" s="190"/>
      <c r="D83" s="191" t="s">
        <v>71</v>
      </c>
      <c r="E83" s="192" t="s">
        <v>142</v>
      </c>
      <c r="F83" s="192" t="s">
        <v>143</v>
      </c>
      <c r="G83" s="190"/>
      <c r="H83" s="190"/>
      <c r="I83" s="193"/>
      <c r="J83" s="194">
        <f>BK83</f>
        <v>0</v>
      </c>
      <c r="K83" s="190"/>
      <c r="L83" s="195"/>
      <c r="M83" s="196"/>
      <c r="N83" s="197"/>
      <c r="O83" s="197"/>
      <c r="P83" s="198">
        <f>P84</f>
        <v>0</v>
      </c>
      <c r="Q83" s="197"/>
      <c r="R83" s="198">
        <f>R84</f>
        <v>32.520187</v>
      </c>
      <c r="S83" s="197"/>
      <c r="T83" s="199">
        <f>T84</f>
        <v>0</v>
      </c>
      <c r="U83" s="12"/>
      <c r="V83" s="12"/>
      <c r="W83" s="12"/>
      <c r="X83" s="12"/>
      <c r="Y83" s="12"/>
      <c r="Z83" s="12"/>
      <c r="AA83" s="12"/>
      <c r="AB83" s="12"/>
      <c r="AC83" s="12"/>
      <c r="AD83" s="12"/>
      <c r="AE83" s="12"/>
      <c r="AR83" s="200" t="s">
        <v>80</v>
      </c>
      <c r="AT83" s="201" t="s">
        <v>71</v>
      </c>
      <c r="AU83" s="201" t="s">
        <v>72</v>
      </c>
      <c r="AY83" s="200" t="s">
        <v>144</v>
      </c>
      <c r="BK83" s="202">
        <f>BK84</f>
        <v>0</v>
      </c>
    </row>
    <row r="84" s="12" customFormat="1" ht="22.8" customHeight="1">
      <c r="A84" s="12"/>
      <c r="B84" s="189"/>
      <c r="C84" s="190"/>
      <c r="D84" s="191" t="s">
        <v>71</v>
      </c>
      <c r="E84" s="203" t="s">
        <v>145</v>
      </c>
      <c r="F84" s="203" t="s">
        <v>146</v>
      </c>
      <c r="G84" s="190"/>
      <c r="H84" s="190"/>
      <c r="I84" s="193"/>
      <c r="J84" s="204">
        <f>BK84</f>
        <v>0</v>
      </c>
      <c r="K84" s="190"/>
      <c r="L84" s="195"/>
      <c r="M84" s="196"/>
      <c r="N84" s="197"/>
      <c r="O84" s="197"/>
      <c r="P84" s="198">
        <f>SUM(P85:P107)</f>
        <v>0</v>
      </c>
      <c r="Q84" s="197"/>
      <c r="R84" s="198">
        <f>SUM(R85:R107)</f>
        <v>32.520187</v>
      </c>
      <c r="S84" s="197"/>
      <c r="T84" s="199">
        <f>SUM(T85:T107)</f>
        <v>0</v>
      </c>
      <c r="U84" s="12"/>
      <c r="V84" s="12"/>
      <c r="W84" s="12"/>
      <c r="X84" s="12"/>
      <c r="Y84" s="12"/>
      <c r="Z84" s="12"/>
      <c r="AA84" s="12"/>
      <c r="AB84" s="12"/>
      <c r="AC84" s="12"/>
      <c r="AD84" s="12"/>
      <c r="AE84" s="12"/>
      <c r="AR84" s="200" t="s">
        <v>80</v>
      </c>
      <c r="AT84" s="201" t="s">
        <v>71</v>
      </c>
      <c r="AU84" s="201" t="s">
        <v>80</v>
      </c>
      <c r="AY84" s="200" t="s">
        <v>144</v>
      </c>
      <c r="BK84" s="202">
        <f>SUM(BK85:BK107)</f>
        <v>0</v>
      </c>
    </row>
    <row r="85" s="2" customFormat="1" ht="55.5" customHeight="1">
      <c r="A85" s="39"/>
      <c r="B85" s="40"/>
      <c r="C85" s="205" t="s">
        <v>80</v>
      </c>
      <c r="D85" s="205" t="s">
        <v>147</v>
      </c>
      <c r="E85" s="206" t="s">
        <v>564</v>
      </c>
      <c r="F85" s="207" t="s">
        <v>565</v>
      </c>
      <c r="G85" s="208" t="s">
        <v>240</v>
      </c>
      <c r="H85" s="209">
        <v>90</v>
      </c>
      <c r="I85" s="210"/>
      <c r="J85" s="211">
        <f>ROUND(I85*H85,2)</f>
        <v>0</v>
      </c>
      <c r="K85" s="207" t="s">
        <v>151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152</v>
      </c>
      <c r="AT85" s="216" t="s">
        <v>147</v>
      </c>
      <c r="AU85" s="216" t="s">
        <v>82</v>
      </c>
      <c r="AY85" s="18" t="s">
        <v>144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152</v>
      </c>
      <c r="BM85" s="216" t="s">
        <v>566</v>
      </c>
    </row>
    <row r="86" s="14" customFormat="1">
      <c r="A86" s="14"/>
      <c r="B86" s="229"/>
      <c r="C86" s="230"/>
      <c r="D86" s="220" t="s">
        <v>154</v>
      </c>
      <c r="E86" s="231" t="s">
        <v>19</v>
      </c>
      <c r="F86" s="232" t="s">
        <v>567</v>
      </c>
      <c r="G86" s="230"/>
      <c r="H86" s="233">
        <v>90</v>
      </c>
      <c r="I86" s="234"/>
      <c r="J86" s="230"/>
      <c r="K86" s="230"/>
      <c r="L86" s="235"/>
      <c r="M86" s="236"/>
      <c r="N86" s="237"/>
      <c r="O86" s="237"/>
      <c r="P86" s="237"/>
      <c r="Q86" s="237"/>
      <c r="R86" s="237"/>
      <c r="S86" s="237"/>
      <c r="T86" s="238"/>
      <c r="U86" s="14"/>
      <c r="V86" s="14"/>
      <c r="W86" s="14"/>
      <c r="X86" s="14"/>
      <c r="Y86" s="14"/>
      <c r="Z86" s="14"/>
      <c r="AA86" s="14"/>
      <c r="AB86" s="14"/>
      <c r="AC86" s="14"/>
      <c r="AD86" s="14"/>
      <c r="AE86" s="14"/>
      <c r="AT86" s="239" t="s">
        <v>154</v>
      </c>
      <c r="AU86" s="239" t="s">
        <v>82</v>
      </c>
      <c r="AV86" s="14" t="s">
        <v>82</v>
      </c>
      <c r="AW86" s="14" t="s">
        <v>33</v>
      </c>
      <c r="AX86" s="14" t="s">
        <v>80</v>
      </c>
      <c r="AY86" s="239" t="s">
        <v>144</v>
      </c>
    </row>
    <row r="87" s="2" customFormat="1" ht="62.7" customHeight="1">
      <c r="A87" s="39"/>
      <c r="B87" s="40"/>
      <c r="C87" s="205" t="s">
        <v>82</v>
      </c>
      <c r="D87" s="205" t="s">
        <v>147</v>
      </c>
      <c r="E87" s="206" t="s">
        <v>568</v>
      </c>
      <c r="F87" s="207" t="s">
        <v>569</v>
      </c>
      <c r="G87" s="208" t="s">
        <v>240</v>
      </c>
      <c r="H87" s="209">
        <v>90</v>
      </c>
      <c r="I87" s="210"/>
      <c r="J87" s="211">
        <f>ROUND(I87*H87,2)</f>
        <v>0</v>
      </c>
      <c r="K87" s="207" t="s">
        <v>151</v>
      </c>
      <c r="L87" s="45"/>
      <c r="M87" s="212" t="s">
        <v>19</v>
      </c>
      <c r="N87" s="213"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152</v>
      </c>
      <c r="AT87" s="216" t="s">
        <v>147</v>
      </c>
      <c r="AU87" s="216" t="s">
        <v>82</v>
      </c>
      <c r="AY87" s="18" t="s">
        <v>144</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152</v>
      </c>
      <c r="BM87" s="216" t="s">
        <v>570</v>
      </c>
    </row>
    <row r="88" s="14" customFormat="1">
      <c r="A88" s="14"/>
      <c r="B88" s="229"/>
      <c r="C88" s="230"/>
      <c r="D88" s="220" t="s">
        <v>154</v>
      </c>
      <c r="E88" s="231" t="s">
        <v>19</v>
      </c>
      <c r="F88" s="232" t="s">
        <v>571</v>
      </c>
      <c r="G88" s="230"/>
      <c r="H88" s="233">
        <v>90</v>
      </c>
      <c r="I88" s="234"/>
      <c r="J88" s="230"/>
      <c r="K88" s="230"/>
      <c r="L88" s="235"/>
      <c r="M88" s="236"/>
      <c r="N88" s="237"/>
      <c r="O88" s="237"/>
      <c r="P88" s="237"/>
      <c r="Q88" s="237"/>
      <c r="R88" s="237"/>
      <c r="S88" s="237"/>
      <c r="T88" s="238"/>
      <c r="U88" s="14"/>
      <c r="V88" s="14"/>
      <c r="W88" s="14"/>
      <c r="X88" s="14"/>
      <c r="Y88" s="14"/>
      <c r="Z88" s="14"/>
      <c r="AA88" s="14"/>
      <c r="AB88" s="14"/>
      <c r="AC88" s="14"/>
      <c r="AD88" s="14"/>
      <c r="AE88" s="14"/>
      <c r="AT88" s="239" t="s">
        <v>154</v>
      </c>
      <c r="AU88" s="239" t="s">
        <v>82</v>
      </c>
      <c r="AV88" s="14" t="s">
        <v>82</v>
      </c>
      <c r="AW88" s="14" t="s">
        <v>33</v>
      </c>
      <c r="AX88" s="14" t="s">
        <v>80</v>
      </c>
      <c r="AY88" s="239" t="s">
        <v>144</v>
      </c>
    </row>
    <row r="89" s="2" customFormat="1" ht="24.15" customHeight="1">
      <c r="A89" s="39"/>
      <c r="B89" s="40"/>
      <c r="C89" s="251" t="s">
        <v>170</v>
      </c>
      <c r="D89" s="251" t="s">
        <v>182</v>
      </c>
      <c r="E89" s="252" t="s">
        <v>572</v>
      </c>
      <c r="F89" s="253" t="s">
        <v>573</v>
      </c>
      <c r="G89" s="254" t="s">
        <v>165</v>
      </c>
      <c r="H89" s="255">
        <v>3.1030000000000002</v>
      </c>
      <c r="I89" s="256"/>
      <c r="J89" s="257">
        <f>ROUND(I89*H89,2)</f>
        <v>0</v>
      </c>
      <c r="K89" s="253" t="s">
        <v>151</v>
      </c>
      <c r="L89" s="258"/>
      <c r="M89" s="259" t="s">
        <v>19</v>
      </c>
      <c r="N89" s="260" t="s">
        <v>43</v>
      </c>
      <c r="O89" s="85"/>
      <c r="P89" s="214">
        <f>O89*H89</f>
        <v>0</v>
      </c>
      <c r="Q89" s="214">
        <v>2.4289999999999998</v>
      </c>
      <c r="R89" s="214">
        <f>Q89*H89</f>
        <v>7.5371870000000003</v>
      </c>
      <c r="S89" s="214">
        <v>0</v>
      </c>
      <c r="T89" s="215">
        <f>S89*H89</f>
        <v>0</v>
      </c>
      <c r="U89" s="39"/>
      <c r="V89" s="39"/>
      <c r="W89" s="39"/>
      <c r="X89" s="39"/>
      <c r="Y89" s="39"/>
      <c r="Z89" s="39"/>
      <c r="AA89" s="39"/>
      <c r="AB89" s="39"/>
      <c r="AC89" s="39"/>
      <c r="AD89" s="39"/>
      <c r="AE89" s="39"/>
      <c r="AR89" s="216" t="s">
        <v>185</v>
      </c>
      <c r="AT89" s="216" t="s">
        <v>182</v>
      </c>
      <c r="AU89" s="216" t="s">
        <v>82</v>
      </c>
      <c r="AY89" s="18" t="s">
        <v>144</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152</v>
      </c>
      <c r="BM89" s="216" t="s">
        <v>574</v>
      </c>
    </row>
    <row r="90" s="14" customFormat="1">
      <c r="A90" s="14"/>
      <c r="B90" s="229"/>
      <c r="C90" s="230"/>
      <c r="D90" s="220" t="s">
        <v>154</v>
      </c>
      <c r="E90" s="231" t="s">
        <v>19</v>
      </c>
      <c r="F90" s="232" t="s">
        <v>575</v>
      </c>
      <c r="G90" s="230"/>
      <c r="H90" s="233">
        <v>0.60099999999999998</v>
      </c>
      <c r="I90" s="234"/>
      <c r="J90" s="230"/>
      <c r="K90" s="230"/>
      <c r="L90" s="235"/>
      <c r="M90" s="236"/>
      <c r="N90" s="237"/>
      <c r="O90" s="237"/>
      <c r="P90" s="237"/>
      <c r="Q90" s="237"/>
      <c r="R90" s="237"/>
      <c r="S90" s="237"/>
      <c r="T90" s="238"/>
      <c r="U90" s="14"/>
      <c r="V90" s="14"/>
      <c r="W90" s="14"/>
      <c r="X90" s="14"/>
      <c r="Y90" s="14"/>
      <c r="Z90" s="14"/>
      <c r="AA90" s="14"/>
      <c r="AB90" s="14"/>
      <c r="AC90" s="14"/>
      <c r="AD90" s="14"/>
      <c r="AE90" s="14"/>
      <c r="AT90" s="239" t="s">
        <v>154</v>
      </c>
      <c r="AU90" s="239" t="s">
        <v>82</v>
      </c>
      <c r="AV90" s="14" t="s">
        <v>82</v>
      </c>
      <c r="AW90" s="14" t="s">
        <v>33</v>
      </c>
      <c r="AX90" s="14" t="s">
        <v>72</v>
      </c>
      <c r="AY90" s="239" t="s">
        <v>144</v>
      </c>
    </row>
    <row r="91" s="14" customFormat="1">
      <c r="A91" s="14"/>
      <c r="B91" s="229"/>
      <c r="C91" s="230"/>
      <c r="D91" s="220" t="s">
        <v>154</v>
      </c>
      <c r="E91" s="231" t="s">
        <v>19</v>
      </c>
      <c r="F91" s="232" t="s">
        <v>576</v>
      </c>
      <c r="G91" s="230"/>
      <c r="H91" s="233">
        <v>2.0019999999999998</v>
      </c>
      <c r="I91" s="234"/>
      <c r="J91" s="230"/>
      <c r="K91" s="230"/>
      <c r="L91" s="235"/>
      <c r="M91" s="236"/>
      <c r="N91" s="237"/>
      <c r="O91" s="237"/>
      <c r="P91" s="237"/>
      <c r="Q91" s="237"/>
      <c r="R91" s="237"/>
      <c r="S91" s="237"/>
      <c r="T91" s="238"/>
      <c r="U91" s="14"/>
      <c r="V91" s="14"/>
      <c r="W91" s="14"/>
      <c r="X91" s="14"/>
      <c r="Y91" s="14"/>
      <c r="Z91" s="14"/>
      <c r="AA91" s="14"/>
      <c r="AB91" s="14"/>
      <c r="AC91" s="14"/>
      <c r="AD91" s="14"/>
      <c r="AE91" s="14"/>
      <c r="AT91" s="239" t="s">
        <v>154</v>
      </c>
      <c r="AU91" s="239" t="s">
        <v>82</v>
      </c>
      <c r="AV91" s="14" t="s">
        <v>82</v>
      </c>
      <c r="AW91" s="14" t="s">
        <v>33</v>
      </c>
      <c r="AX91" s="14" t="s">
        <v>72</v>
      </c>
      <c r="AY91" s="239" t="s">
        <v>144</v>
      </c>
    </row>
    <row r="92" s="14" customFormat="1">
      <c r="A92" s="14"/>
      <c r="B92" s="229"/>
      <c r="C92" s="230"/>
      <c r="D92" s="220" t="s">
        <v>154</v>
      </c>
      <c r="E92" s="231" t="s">
        <v>19</v>
      </c>
      <c r="F92" s="232" t="s">
        <v>577</v>
      </c>
      <c r="G92" s="230"/>
      <c r="H92" s="233">
        <v>0.5</v>
      </c>
      <c r="I92" s="234"/>
      <c r="J92" s="230"/>
      <c r="K92" s="230"/>
      <c r="L92" s="235"/>
      <c r="M92" s="236"/>
      <c r="N92" s="237"/>
      <c r="O92" s="237"/>
      <c r="P92" s="237"/>
      <c r="Q92" s="237"/>
      <c r="R92" s="237"/>
      <c r="S92" s="237"/>
      <c r="T92" s="238"/>
      <c r="U92" s="14"/>
      <c r="V92" s="14"/>
      <c r="W92" s="14"/>
      <c r="X92" s="14"/>
      <c r="Y92" s="14"/>
      <c r="Z92" s="14"/>
      <c r="AA92" s="14"/>
      <c r="AB92" s="14"/>
      <c r="AC92" s="14"/>
      <c r="AD92" s="14"/>
      <c r="AE92" s="14"/>
      <c r="AT92" s="239" t="s">
        <v>154</v>
      </c>
      <c r="AU92" s="239" t="s">
        <v>82</v>
      </c>
      <c r="AV92" s="14" t="s">
        <v>82</v>
      </c>
      <c r="AW92" s="14" t="s">
        <v>33</v>
      </c>
      <c r="AX92" s="14" t="s">
        <v>72</v>
      </c>
      <c r="AY92" s="239" t="s">
        <v>144</v>
      </c>
    </row>
    <row r="93" s="15" customFormat="1">
      <c r="A93" s="15"/>
      <c r="B93" s="240"/>
      <c r="C93" s="241"/>
      <c r="D93" s="220" t="s">
        <v>154</v>
      </c>
      <c r="E93" s="242" t="s">
        <v>19</v>
      </c>
      <c r="F93" s="243" t="s">
        <v>162</v>
      </c>
      <c r="G93" s="241"/>
      <c r="H93" s="244">
        <v>3.1030000000000002</v>
      </c>
      <c r="I93" s="245"/>
      <c r="J93" s="241"/>
      <c r="K93" s="241"/>
      <c r="L93" s="246"/>
      <c r="M93" s="247"/>
      <c r="N93" s="248"/>
      <c r="O93" s="248"/>
      <c r="P93" s="248"/>
      <c r="Q93" s="248"/>
      <c r="R93" s="248"/>
      <c r="S93" s="248"/>
      <c r="T93" s="249"/>
      <c r="U93" s="15"/>
      <c r="V93" s="15"/>
      <c r="W93" s="15"/>
      <c r="X93" s="15"/>
      <c r="Y93" s="15"/>
      <c r="Z93" s="15"/>
      <c r="AA93" s="15"/>
      <c r="AB93" s="15"/>
      <c r="AC93" s="15"/>
      <c r="AD93" s="15"/>
      <c r="AE93" s="15"/>
      <c r="AT93" s="250" t="s">
        <v>154</v>
      </c>
      <c r="AU93" s="250" t="s">
        <v>82</v>
      </c>
      <c r="AV93" s="15" t="s">
        <v>152</v>
      </c>
      <c r="AW93" s="15" t="s">
        <v>33</v>
      </c>
      <c r="AX93" s="15" t="s">
        <v>80</v>
      </c>
      <c r="AY93" s="250" t="s">
        <v>144</v>
      </c>
    </row>
    <row r="94" s="2" customFormat="1" ht="55.5" customHeight="1">
      <c r="A94" s="39"/>
      <c r="B94" s="40"/>
      <c r="C94" s="205" t="s">
        <v>152</v>
      </c>
      <c r="D94" s="205" t="s">
        <v>147</v>
      </c>
      <c r="E94" s="206" t="s">
        <v>578</v>
      </c>
      <c r="F94" s="207" t="s">
        <v>579</v>
      </c>
      <c r="G94" s="208" t="s">
        <v>150</v>
      </c>
      <c r="H94" s="209">
        <v>229</v>
      </c>
      <c r="I94" s="210"/>
      <c r="J94" s="211">
        <f>ROUND(I94*H94,2)</f>
        <v>0</v>
      </c>
      <c r="K94" s="207" t="s">
        <v>151</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82</v>
      </c>
      <c r="AY94" s="18" t="s">
        <v>144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152</v>
      </c>
      <c r="BM94" s="216" t="s">
        <v>580</v>
      </c>
    </row>
    <row r="95" s="14" customFormat="1">
      <c r="A95" s="14"/>
      <c r="B95" s="229"/>
      <c r="C95" s="230"/>
      <c r="D95" s="220" t="s">
        <v>154</v>
      </c>
      <c r="E95" s="231" t="s">
        <v>19</v>
      </c>
      <c r="F95" s="232" t="s">
        <v>581</v>
      </c>
      <c r="G95" s="230"/>
      <c r="H95" s="233">
        <v>229</v>
      </c>
      <c r="I95" s="234"/>
      <c r="J95" s="230"/>
      <c r="K95" s="230"/>
      <c r="L95" s="235"/>
      <c r="M95" s="236"/>
      <c r="N95" s="237"/>
      <c r="O95" s="237"/>
      <c r="P95" s="237"/>
      <c r="Q95" s="237"/>
      <c r="R95" s="237"/>
      <c r="S95" s="237"/>
      <c r="T95" s="238"/>
      <c r="U95" s="14"/>
      <c r="V95" s="14"/>
      <c r="W95" s="14"/>
      <c r="X95" s="14"/>
      <c r="Y95" s="14"/>
      <c r="Z95" s="14"/>
      <c r="AA95" s="14"/>
      <c r="AB95" s="14"/>
      <c r="AC95" s="14"/>
      <c r="AD95" s="14"/>
      <c r="AE95" s="14"/>
      <c r="AT95" s="239" t="s">
        <v>154</v>
      </c>
      <c r="AU95" s="239" t="s">
        <v>82</v>
      </c>
      <c r="AV95" s="14" t="s">
        <v>82</v>
      </c>
      <c r="AW95" s="14" t="s">
        <v>33</v>
      </c>
      <c r="AX95" s="14" t="s">
        <v>72</v>
      </c>
      <c r="AY95" s="239" t="s">
        <v>144</v>
      </c>
    </row>
    <row r="96" s="15" customFormat="1">
      <c r="A96" s="15"/>
      <c r="B96" s="240"/>
      <c r="C96" s="241"/>
      <c r="D96" s="220" t="s">
        <v>154</v>
      </c>
      <c r="E96" s="242" t="s">
        <v>19</v>
      </c>
      <c r="F96" s="243" t="s">
        <v>162</v>
      </c>
      <c r="G96" s="241"/>
      <c r="H96" s="244">
        <v>229</v>
      </c>
      <c r="I96" s="245"/>
      <c r="J96" s="241"/>
      <c r="K96" s="241"/>
      <c r="L96" s="246"/>
      <c r="M96" s="247"/>
      <c r="N96" s="248"/>
      <c r="O96" s="248"/>
      <c r="P96" s="248"/>
      <c r="Q96" s="248"/>
      <c r="R96" s="248"/>
      <c r="S96" s="248"/>
      <c r="T96" s="249"/>
      <c r="U96" s="15"/>
      <c r="V96" s="15"/>
      <c r="W96" s="15"/>
      <c r="X96" s="15"/>
      <c r="Y96" s="15"/>
      <c r="Z96" s="15"/>
      <c r="AA96" s="15"/>
      <c r="AB96" s="15"/>
      <c r="AC96" s="15"/>
      <c r="AD96" s="15"/>
      <c r="AE96" s="15"/>
      <c r="AT96" s="250" t="s">
        <v>154</v>
      </c>
      <c r="AU96" s="250" t="s">
        <v>82</v>
      </c>
      <c r="AV96" s="15" t="s">
        <v>152</v>
      </c>
      <c r="AW96" s="15" t="s">
        <v>33</v>
      </c>
      <c r="AX96" s="15" t="s">
        <v>80</v>
      </c>
      <c r="AY96" s="250" t="s">
        <v>144</v>
      </c>
    </row>
    <row r="97" s="2" customFormat="1" ht="16.5" customHeight="1">
      <c r="A97" s="39"/>
      <c r="B97" s="40"/>
      <c r="C97" s="251" t="s">
        <v>145</v>
      </c>
      <c r="D97" s="251" t="s">
        <v>182</v>
      </c>
      <c r="E97" s="252" t="s">
        <v>582</v>
      </c>
      <c r="F97" s="253" t="s">
        <v>583</v>
      </c>
      <c r="G97" s="254" t="s">
        <v>211</v>
      </c>
      <c r="H97" s="255">
        <v>24.969999999999999</v>
      </c>
      <c r="I97" s="256"/>
      <c r="J97" s="257">
        <f>ROUND(I97*H97,2)</f>
        <v>0</v>
      </c>
      <c r="K97" s="253" t="s">
        <v>151</v>
      </c>
      <c r="L97" s="258"/>
      <c r="M97" s="259" t="s">
        <v>19</v>
      </c>
      <c r="N97" s="260" t="s">
        <v>43</v>
      </c>
      <c r="O97" s="85"/>
      <c r="P97" s="214">
        <f>O97*H97</f>
        <v>0</v>
      </c>
      <c r="Q97" s="214">
        <v>1</v>
      </c>
      <c r="R97" s="214">
        <f>Q97*H97</f>
        <v>24.969999999999999</v>
      </c>
      <c r="S97" s="214">
        <v>0</v>
      </c>
      <c r="T97" s="215">
        <f>S97*H97</f>
        <v>0</v>
      </c>
      <c r="U97" s="39"/>
      <c r="V97" s="39"/>
      <c r="W97" s="39"/>
      <c r="X97" s="39"/>
      <c r="Y97" s="39"/>
      <c r="Z97" s="39"/>
      <c r="AA97" s="39"/>
      <c r="AB97" s="39"/>
      <c r="AC97" s="39"/>
      <c r="AD97" s="39"/>
      <c r="AE97" s="39"/>
      <c r="AR97" s="216" t="s">
        <v>185</v>
      </c>
      <c r="AT97" s="216" t="s">
        <v>182</v>
      </c>
      <c r="AU97" s="216" t="s">
        <v>82</v>
      </c>
      <c r="AY97" s="18" t="s">
        <v>144</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152</v>
      </c>
      <c r="BM97" s="216" t="s">
        <v>584</v>
      </c>
    </row>
    <row r="98" s="14" customFormat="1">
      <c r="A98" s="14"/>
      <c r="B98" s="229"/>
      <c r="C98" s="230"/>
      <c r="D98" s="220" t="s">
        <v>154</v>
      </c>
      <c r="E98" s="231" t="s">
        <v>19</v>
      </c>
      <c r="F98" s="232" t="s">
        <v>585</v>
      </c>
      <c r="G98" s="230"/>
      <c r="H98" s="233">
        <v>24.969999999999999</v>
      </c>
      <c r="I98" s="234"/>
      <c r="J98" s="230"/>
      <c r="K98" s="230"/>
      <c r="L98" s="235"/>
      <c r="M98" s="236"/>
      <c r="N98" s="237"/>
      <c r="O98" s="237"/>
      <c r="P98" s="237"/>
      <c r="Q98" s="237"/>
      <c r="R98" s="237"/>
      <c r="S98" s="237"/>
      <c r="T98" s="238"/>
      <c r="U98" s="14"/>
      <c r="V98" s="14"/>
      <c r="W98" s="14"/>
      <c r="X98" s="14"/>
      <c r="Y98" s="14"/>
      <c r="Z98" s="14"/>
      <c r="AA98" s="14"/>
      <c r="AB98" s="14"/>
      <c r="AC98" s="14"/>
      <c r="AD98" s="14"/>
      <c r="AE98" s="14"/>
      <c r="AT98" s="239" t="s">
        <v>154</v>
      </c>
      <c r="AU98" s="239" t="s">
        <v>82</v>
      </c>
      <c r="AV98" s="14" t="s">
        <v>82</v>
      </c>
      <c r="AW98" s="14" t="s">
        <v>33</v>
      </c>
      <c r="AX98" s="14" t="s">
        <v>80</v>
      </c>
      <c r="AY98" s="239" t="s">
        <v>144</v>
      </c>
    </row>
    <row r="99" s="2" customFormat="1" ht="76.35" customHeight="1">
      <c r="A99" s="39"/>
      <c r="B99" s="40"/>
      <c r="C99" s="205" t="s">
        <v>189</v>
      </c>
      <c r="D99" s="205" t="s">
        <v>147</v>
      </c>
      <c r="E99" s="206" t="s">
        <v>586</v>
      </c>
      <c r="F99" s="207" t="s">
        <v>587</v>
      </c>
      <c r="G99" s="208" t="s">
        <v>173</v>
      </c>
      <c r="H99" s="209">
        <v>2</v>
      </c>
      <c r="I99" s="210"/>
      <c r="J99" s="211">
        <f>ROUND(I99*H99,2)</f>
        <v>0</v>
      </c>
      <c r="K99" s="207" t="s">
        <v>151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82</v>
      </c>
      <c r="AY99" s="18" t="s">
        <v>144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152</v>
      </c>
      <c r="BM99" s="216" t="s">
        <v>588</v>
      </c>
    </row>
    <row r="100" s="2" customFormat="1" ht="16.5" customHeight="1">
      <c r="A100" s="39"/>
      <c r="B100" s="40"/>
      <c r="C100" s="251" t="s">
        <v>194</v>
      </c>
      <c r="D100" s="251" t="s">
        <v>182</v>
      </c>
      <c r="E100" s="252" t="s">
        <v>589</v>
      </c>
      <c r="F100" s="253" t="s">
        <v>590</v>
      </c>
      <c r="G100" s="254" t="s">
        <v>173</v>
      </c>
      <c r="H100" s="255">
        <v>2</v>
      </c>
      <c r="I100" s="256"/>
      <c r="J100" s="257">
        <f>ROUND(I100*H100,2)</f>
        <v>0</v>
      </c>
      <c r="K100" s="253" t="s">
        <v>151</v>
      </c>
      <c r="L100" s="258"/>
      <c r="M100" s="259" t="s">
        <v>19</v>
      </c>
      <c r="N100" s="260" t="s">
        <v>43</v>
      </c>
      <c r="O100" s="85"/>
      <c r="P100" s="214">
        <f>O100*H100</f>
        <v>0</v>
      </c>
      <c r="Q100" s="214">
        <v>0.0030000000000000001</v>
      </c>
      <c r="R100" s="214">
        <f>Q100*H100</f>
        <v>0.0060000000000000001</v>
      </c>
      <c r="S100" s="214">
        <v>0</v>
      </c>
      <c r="T100" s="215">
        <f>S100*H100</f>
        <v>0</v>
      </c>
      <c r="U100" s="39"/>
      <c r="V100" s="39"/>
      <c r="W100" s="39"/>
      <c r="X100" s="39"/>
      <c r="Y100" s="39"/>
      <c r="Z100" s="39"/>
      <c r="AA100" s="39"/>
      <c r="AB100" s="39"/>
      <c r="AC100" s="39"/>
      <c r="AD100" s="39"/>
      <c r="AE100" s="39"/>
      <c r="AR100" s="216" t="s">
        <v>185</v>
      </c>
      <c r="AT100" s="216" t="s">
        <v>182</v>
      </c>
      <c r="AU100" s="216" t="s">
        <v>82</v>
      </c>
      <c r="AY100" s="18" t="s">
        <v>144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152</v>
      </c>
      <c r="BM100" s="216" t="s">
        <v>591</v>
      </c>
    </row>
    <row r="101" s="2" customFormat="1" ht="16.5" customHeight="1">
      <c r="A101" s="39"/>
      <c r="B101" s="40"/>
      <c r="C101" s="251" t="s">
        <v>185</v>
      </c>
      <c r="D101" s="251" t="s">
        <v>182</v>
      </c>
      <c r="E101" s="252" t="s">
        <v>592</v>
      </c>
      <c r="F101" s="253" t="s">
        <v>593</v>
      </c>
      <c r="G101" s="254" t="s">
        <v>240</v>
      </c>
      <c r="H101" s="255">
        <v>2</v>
      </c>
      <c r="I101" s="256"/>
      <c r="J101" s="257">
        <f>ROUND(I101*H101,2)</f>
        <v>0</v>
      </c>
      <c r="K101" s="253" t="s">
        <v>151</v>
      </c>
      <c r="L101" s="258"/>
      <c r="M101" s="259" t="s">
        <v>19</v>
      </c>
      <c r="N101" s="260" t="s">
        <v>43</v>
      </c>
      <c r="O101" s="85"/>
      <c r="P101" s="214">
        <f>O101*H101</f>
        <v>0</v>
      </c>
      <c r="Q101" s="214">
        <v>0.0032000000000000002</v>
      </c>
      <c r="R101" s="214">
        <f>Q101*H101</f>
        <v>0.0064000000000000003</v>
      </c>
      <c r="S101" s="214">
        <v>0</v>
      </c>
      <c r="T101" s="215">
        <f>S101*H101</f>
        <v>0</v>
      </c>
      <c r="U101" s="39"/>
      <c r="V101" s="39"/>
      <c r="W101" s="39"/>
      <c r="X101" s="39"/>
      <c r="Y101" s="39"/>
      <c r="Z101" s="39"/>
      <c r="AA101" s="39"/>
      <c r="AB101" s="39"/>
      <c r="AC101" s="39"/>
      <c r="AD101" s="39"/>
      <c r="AE101" s="39"/>
      <c r="AR101" s="216" t="s">
        <v>185</v>
      </c>
      <c r="AT101" s="216" t="s">
        <v>182</v>
      </c>
      <c r="AU101" s="216" t="s">
        <v>82</v>
      </c>
      <c r="AY101" s="18" t="s">
        <v>144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152</v>
      </c>
      <c r="BM101" s="216" t="s">
        <v>594</v>
      </c>
    </row>
    <row r="102" s="2" customFormat="1" ht="21.75" customHeight="1">
      <c r="A102" s="39"/>
      <c r="B102" s="40"/>
      <c r="C102" s="251" t="s">
        <v>208</v>
      </c>
      <c r="D102" s="251" t="s">
        <v>182</v>
      </c>
      <c r="E102" s="252" t="s">
        <v>384</v>
      </c>
      <c r="F102" s="253" t="s">
        <v>385</v>
      </c>
      <c r="G102" s="254" t="s">
        <v>173</v>
      </c>
      <c r="H102" s="255">
        <v>4</v>
      </c>
      <c r="I102" s="256"/>
      <c r="J102" s="257">
        <f>ROUND(I102*H102,2)</f>
        <v>0</v>
      </c>
      <c r="K102" s="253" t="s">
        <v>151</v>
      </c>
      <c r="L102" s="258"/>
      <c r="M102" s="259" t="s">
        <v>19</v>
      </c>
      <c r="N102" s="260" t="s">
        <v>43</v>
      </c>
      <c r="O102" s="85"/>
      <c r="P102" s="214">
        <f>O102*H102</f>
        <v>0</v>
      </c>
      <c r="Q102" s="214">
        <v>0.00014999999999999999</v>
      </c>
      <c r="R102" s="214">
        <f>Q102*H102</f>
        <v>0.00059999999999999995</v>
      </c>
      <c r="S102" s="214">
        <v>0</v>
      </c>
      <c r="T102" s="215">
        <f>S102*H102</f>
        <v>0</v>
      </c>
      <c r="U102" s="39"/>
      <c r="V102" s="39"/>
      <c r="W102" s="39"/>
      <c r="X102" s="39"/>
      <c r="Y102" s="39"/>
      <c r="Z102" s="39"/>
      <c r="AA102" s="39"/>
      <c r="AB102" s="39"/>
      <c r="AC102" s="39"/>
      <c r="AD102" s="39"/>
      <c r="AE102" s="39"/>
      <c r="AR102" s="216" t="s">
        <v>185</v>
      </c>
      <c r="AT102" s="216" t="s">
        <v>182</v>
      </c>
      <c r="AU102" s="216" t="s">
        <v>82</v>
      </c>
      <c r="AY102" s="18" t="s">
        <v>144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152</v>
      </c>
      <c r="BM102" s="216" t="s">
        <v>595</v>
      </c>
    </row>
    <row r="103" s="14" customFormat="1">
      <c r="A103" s="14"/>
      <c r="B103" s="229"/>
      <c r="C103" s="230"/>
      <c r="D103" s="220" t="s">
        <v>154</v>
      </c>
      <c r="E103" s="231" t="s">
        <v>19</v>
      </c>
      <c r="F103" s="232" t="s">
        <v>152</v>
      </c>
      <c r="G103" s="230"/>
      <c r="H103" s="233">
        <v>4</v>
      </c>
      <c r="I103" s="234"/>
      <c r="J103" s="230"/>
      <c r="K103" s="230"/>
      <c r="L103" s="235"/>
      <c r="M103" s="236"/>
      <c r="N103" s="237"/>
      <c r="O103" s="237"/>
      <c r="P103" s="237"/>
      <c r="Q103" s="237"/>
      <c r="R103" s="237"/>
      <c r="S103" s="237"/>
      <c r="T103" s="238"/>
      <c r="U103" s="14"/>
      <c r="V103" s="14"/>
      <c r="W103" s="14"/>
      <c r="X103" s="14"/>
      <c r="Y103" s="14"/>
      <c r="Z103" s="14"/>
      <c r="AA103" s="14"/>
      <c r="AB103" s="14"/>
      <c r="AC103" s="14"/>
      <c r="AD103" s="14"/>
      <c r="AE103" s="14"/>
      <c r="AT103" s="239" t="s">
        <v>154</v>
      </c>
      <c r="AU103" s="239" t="s">
        <v>82</v>
      </c>
      <c r="AV103" s="14" t="s">
        <v>82</v>
      </c>
      <c r="AW103" s="14" t="s">
        <v>33</v>
      </c>
      <c r="AX103" s="14" t="s">
        <v>80</v>
      </c>
      <c r="AY103" s="239" t="s">
        <v>144</v>
      </c>
    </row>
    <row r="104" s="2" customFormat="1" ht="16.5" customHeight="1">
      <c r="A104" s="39"/>
      <c r="B104" s="40"/>
      <c r="C104" s="251" t="s">
        <v>220</v>
      </c>
      <c r="D104" s="251" t="s">
        <v>182</v>
      </c>
      <c r="E104" s="252" t="s">
        <v>596</v>
      </c>
      <c r="F104" s="253" t="s">
        <v>597</v>
      </c>
      <c r="G104" s="254" t="s">
        <v>173</v>
      </c>
      <c r="H104" s="255">
        <v>2</v>
      </c>
      <c r="I104" s="256"/>
      <c r="J104" s="257">
        <f>ROUND(I104*H104,2)</f>
        <v>0</v>
      </c>
      <c r="K104" s="253" t="s">
        <v>151</v>
      </c>
      <c r="L104" s="258"/>
      <c r="M104" s="259" t="s">
        <v>19</v>
      </c>
      <c r="N104" s="260"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185</v>
      </c>
      <c r="AT104" s="216" t="s">
        <v>182</v>
      </c>
      <c r="AU104" s="216" t="s">
        <v>82</v>
      </c>
      <c r="AY104" s="18" t="s">
        <v>144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152</v>
      </c>
      <c r="BM104" s="216" t="s">
        <v>598</v>
      </c>
    </row>
    <row r="105" s="14" customFormat="1">
      <c r="A105" s="14"/>
      <c r="B105" s="229"/>
      <c r="C105" s="230"/>
      <c r="D105" s="220" t="s">
        <v>154</v>
      </c>
      <c r="E105" s="231" t="s">
        <v>19</v>
      </c>
      <c r="F105" s="232" t="s">
        <v>82</v>
      </c>
      <c r="G105" s="230"/>
      <c r="H105" s="233">
        <v>2</v>
      </c>
      <c r="I105" s="234"/>
      <c r="J105" s="230"/>
      <c r="K105" s="230"/>
      <c r="L105" s="235"/>
      <c r="M105" s="236"/>
      <c r="N105" s="237"/>
      <c r="O105" s="237"/>
      <c r="P105" s="237"/>
      <c r="Q105" s="237"/>
      <c r="R105" s="237"/>
      <c r="S105" s="237"/>
      <c r="T105" s="238"/>
      <c r="U105" s="14"/>
      <c r="V105" s="14"/>
      <c r="W105" s="14"/>
      <c r="X105" s="14"/>
      <c r="Y105" s="14"/>
      <c r="Z105" s="14"/>
      <c r="AA105" s="14"/>
      <c r="AB105" s="14"/>
      <c r="AC105" s="14"/>
      <c r="AD105" s="14"/>
      <c r="AE105" s="14"/>
      <c r="AT105" s="239" t="s">
        <v>154</v>
      </c>
      <c r="AU105" s="239" t="s">
        <v>82</v>
      </c>
      <c r="AV105" s="14" t="s">
        <v>82</v>
      </c>
      <c r="AW105" s="14" t="s">
        <v>33</v>
      </c>
      <c r="AX105" s="14" t="s">
        <v>80</v>
      </c>
      <c r="AY105" s="239" t="s">
        <v>144</v>
      </c>
    </row>
    <row r="106" s="2" customFormat="1" ht="16.5" customHeight="1">
      <c r="A106" s="39"/>
      <c r="B106" s="40"/>
      <c r="C106" s="251" t="s">
        <v>230</v>
      </c>
      <c r="D106" s="251" t="s">
        <v>182</v>
      </c>
      <c r="E106" s="252" t="s">
        <v>405</v>
      </c>
      <c r="F106" s="253" t="s">
        <v>406</v>
      </c>
      <c r="G106" s="254" t="s">
        <v>173</v>
      </c>
      <c r="H106" s="255">
        <v>2</v>
      </c>
      <c r="I106" s="256"/>
      <c r="J106" s="257">
        <f>ROUND(I106*H106,2)</f>
        <v>0</v>
      </c>
      <c r="K106" s="253" t="s">
        <v>151</v>
      </c>
      <c r="L106" s="258"/>
      <c r="M106" s="259" t="s">
        <v>19</v>
      </c>
      <c r="N106" s="260"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185</v>
      </c>
      <c r="AT106" s="216" t="s">
        <v>182</v>
      </c>
      <c r="AU106" s="216" t="s">
        <v>82</v>
      </c>
      <c r="AY106" s="18" t="s">
        <v>144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152</v>
      </c>
      <c r="BM106" s="216" t="s">
        <v>599</v>
      </c>
    </row>
    <row r="107" s="14" customFormat="1">
      <c r="A107" s="14"/>
      <c r="B107" s="229"/>
      <c r="C107" s="230"/>
      <c r="D107" s="220" t="s">
        <v>154</v>
      </c>
      <c r="E107" s="231" t="s">
        <v>19</v>
      </c>
      <c r="F107" s="232" t="s">
        <v>82</v>
      </c>
      <c r="G107" s="230"/>
      <c r="H107" s="233">
        <v>2</v>
      </c>
      <c r="I107" s="234"/>
      <c r="J107" s="230"/>
      <c r="K107" s="230"/>
      <c r="L107" s="235"/>
      <c r="M107" s="236"/>
      <c r="N107" s="237"/>
      <c r="O107" s="237"/>
      <c r="P107" s="237"/>
      <c r="Q107" s="237"/>
      <c r="R107" s="237"/>
      <c r="S107" s="237"/>
      <c r="T107" s="238"/>
      <c r="U107" s="14"/>
      <c r="V107" s="14"/>
      <c r="W107" s="14"/>
      <c r="X107" s="14"/>
      <c r="Y107" s="14"/>
      <c r="Z107" s="14"/>
      <c r="AA107" s="14"/>
      <c r="AB107" s="14"/>
      <c r="AC107" s="14"/>
      <c r="AD107" s="14"/>
      <c r="AE107" s="14"/>
      <c r="AT107" s="239" t="s">
        <v>154</v>
      </c>
      <c r="AU107" s="239" t="s">
        <v>82</v>
      </c>
      <c r="AV107" s="14" t="s">
        <v>82</v>
      </c>
      <c r="AW107" s="14" t="s">
        <v>33</v>
      </c>
      <c r="AX107" s="14" t="s">
        <v>80</v>
      </c>
      <c r="AY107" s="239" t="s">
        <v>144</v>
      </c>
    </row>
    <row r="108" s="12" customFormat="1" ht="25.92" customHeight="1">
      <c r="A108" s="12"/>
      <c r="B108" s="189"/>
      <c r="C108" s="190"/>
      <c r="D108" s="191" t="s">
        <v>71</v>
      </c>
      <c r="E108" s="192" t="s">
        <v>428</v>
      </c>
      <c r="F108" s="192" t="s">
        <v>429</v>
      </c>
      <c r="G108" s="190"/>
      <c r="H108" s="190"/>
      <c r="I108" s="193"/>
      <c r="J108" s="194">
        <f>BK108</f>
        <v>0</v>
      </c>
      <c r="K108" s="190"/>
      <c r="L108" s="195"/>
      <c r="M108" s="196"/>
      <c r="N108" s="197"/>
      <c r="O108" s="197"/>
      <c r="P108" s="198">
        <f>SUM(P109:P132)</f>
        <v>0</v>
      </c>
      <c r="Q108" s="197"/>
      <c r="R108" s="198">
        <f>SUM(R109:R132)</f>
        <v>0</v>
      </c>
      <c r="S108" s="197"/>
      <c r="T108" s="199">
        <f>SUM(T109:T132)</f>
        <v>0</v>
      </c>
      <c r="U108" s="12"/>
      <c r="V108" s="12"/>
      <c r="W108" s="12"/>
      <c r="X108" s="12"/>
      <c r="Y108" s="12"/>
      <c r="Z108" s="12"/>
      <c r="AA108" s="12"/>
      <c r="AB108" s="12"/>
      <c r="AC108" s="12"/>
      <c r="AD108" s="12"/>
      <c r="AE108" s="12"/>
      <c r="AR108" s="200" t="s">
        <v>152</v>
      </c>
      <c r="AT108" s="201" t="s">
        <v>71</v>
      </c>
      <c r="AU108" s="201" t="s">
        <v>72</v>
      </c>
      <c r="AY108" s="200" t="s">
        <v>144</v>
      </c>
      <c r="BK108" s="202">
        <f>SUM(BK109:BK132)</f>
        <v>0</v>
      </c>
    </row>
    <row r="109" s="2" customFormat="1" ht="90" customHeight="1">
      <c r="A109" s="39"/>
      <c r="B109" s="40"/>
      <c r="C109" s="205" t="s">
        <v>237</v>
      </c>
      <c r="D109" s="205" t="s">
        <v>147</v>
      </c>
      <c r="E109" s="206" t="s">
        <v>470</v>
      </c>
      <c r="F109" s="207" t="s">
        <v>471</v>
      </c>
      <c r="G109" s="208" t="s">
        <v>211</v>
      </c>
      <c r="H109" s="209">
        <v>17.298999999999999</v>
      </c>
      <c r="I109" s="210"/>
      <c r="J109" s="211">
        <f>ROUND(I109*H109,2)</f>
        <v>0</v>
      </c>
      <c r="K109" s="207" t="s">
        <v>151</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472</v>
      </c>
      <c r="AT109" s="216" t="s">
        <v>147</v>
      </c>
      <c r="AU109" s="216" t="s">
        <v>80</v>
      </c>
      <c r="AY109" s="18" t="s">
        <v>144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472</v>
      </c>
      <c r="BM109" s="216" t="s">
        <v>600</v>
      </c>
    </row>
    <row r="110" s="14" customFormat="1">
      <c r="A110" s="14"/>
      <c r="B110" s="229"/>
      <c r="C110" s="230"/>
      <c r="D110" s="220" t="s">
        <v>154</v>
      </c>
      <c r="E110" s="231" t="s">
        <v>19</v>
      </c>
      <c r="F110" s="232" t="s">
        <v>601</v>
      </c>
      <c r="G110" s="230"/>
      <c r="H110" s="233">
        <v>12.012000000000001</v>
      </c>
      <c r="I110" s="234"/>
      <c r="J110" s="230"/>
      <c r="K110" s="230"/>
      <c r="L110" s="235"/>
      <c r="M110" s="236"/>
      <c r="N110" s="237"/>
      <c r="O110" s="237"/>
      <c r="P110" s="237"/>
      <c r="Q110" s="237"/>
      <c r="R110" s="237"/>
      <c r="S110" s="237"/>
      <c r="T110" s="238"/>
      <c r="U110" s="14"/>
      <c r="V110" s="14"/>
      <c r="W110" s="14"/>
      <c r="X110" s="14"/>
      <c r="Y110" s="14"/>
      <c r="Z110" s="14"/>
      <c r="AA110" s="14"/>
      <c r="AB110" s="14"/>
      <c r="AC110" s="14"/>
      <c r="AD110" s="14"/>
      <c r="AE110" s="14"/>
      <c r="AT110" s="239" t="s">
        <v>154</v>
      </c>
      <c r="AU110" s="239" t="s">
        <v>80</v>
      </c>
      <c r="AV110" s="14" t="s">
        <v>82</v>
      </c>
      <c r="AW110" s="14" t="s">
        <v>33</v>
      </c>
      <c r="AX110" s="14" t="s">
        <v>72</v>
      </c>
      <c r="AY110" s="239" t="s">
        <v>144</v>
      </c>
    </row>
    <row r="111" s="14" customFormat="1">
      <c r="A111" s="14"/>
      <c r="B111" s="229"/>
      <c r="C111" s="230"/>
      <c r="D111" s="220" t="s">
        <v>154</v>
      </c>
      <c r="E111" s="231" t="s">
        <v>19</v>
      </c>
      <c r="F111" s="232" t="s">
        <v>602</v>
      </c>
      <c r="G111" s="230"/>
      <c r="H111" s="233">
        <v>5.2869999999999999</v>
      </c>
      <c r="I111" s="234"/>
      <c r="J111" s="230"/>
      <c r="K111" s="230"/>
      <c r="L111" s="235"/>
      <c r="M111" s="236"/>
      <c r="N111" s="237"/>
      <c r="O111" s="237"/>
      <c r="P111" s="237"/>
      <c r="Q111" s="237"/>
      <c r="R111" s="237"/>
      <c r="S111" s="237"/>
      <c r="T111" s="238"/>
      <c r="U111" s="14"/>
      <c r="V111" s="14"/>
      <c r="W111" s="14"/>
      <c r="X111" s="14"/>
      <c r="Y111" s="14"/>
      <c r="Z111" s="14"/>
      <c r="AA111" s="14"/>
      <c r="AB111" s="14"/>
      <c r="AC111" s="14"/>
      <c r="AD111" s="14"/>
      <c r="AE111" s="14"/>
      <c r="AT111" s="239" t="s">
        <v>154</v>
      </c>
      <c r="AU111" s="239" t="s">
        <v>80</v>
      </c>
      <c r="AV111" s="14" t="s">
        <v>82</v>
      </c>
      <c r="AW111" s="14" t="s">
        <v>33</v>
      </c>
      <c r="AX111" s="14" t="s">
        <v>72</v>
      </c>
      <c r="AY111" s="239" t="s">
        <v>144</v>
      </c>
    </row>
    <row r="112" s="15" customFormat="1">
      <c r="A112" s="15"/>
      <c r="B112" s="240"/>
      <c r="C112" s="241"/>
      <c r="D112" s="220" t="s">
        <v>154</v>
      </c>
      <c r="E112" s="242" t="s">
        <v>19</v>
      </c>
      <c r="F112" s="243" t="s">
        <v>162</v>
      </c>
      <c r="G112" s="241"/>
      <c r="H112" s="244">
        <v>17.298999999999999</v>
      </c>
      <c r="I112" s="245"/>
      <c r="J112" s="241"/>
      <c r="K112" s="241"/>
      <c r="L112" s="246"/>
      <c r="M112" s="247"/>
      <c r="N112" s="248"/>
      <c r="O112" s="248"/>
      <c r="P112" s="248"/>
      <c r="Q112" s="248"/>
      <c r="R112" s="248"/>
      <c r="S112" s="248"/>
      <c r="T112" s="249"/>
      <c r="U112" s="15"/>
      <c r="V112" s="15"/>
      <c r="W112" s="15"/>
      <c r="X112" s="15"/>
      <c r="Y112" s="15"/>
      <c r="Z112" s="15"/>
      <c r="AA112" s="15"/>
      <c r="AB112" s="15"/>
      <c r="AC112" s="15"/>
      <c r="AD112" s="15"/>
      <c r="AE112" s="15"/>
      <c r="AT112" s="250" t="s">
        <v>154</v>
      </c>
      <c r="AU112" s="250" t="s">
        <v>80</v>
      </c>
      <c r="AV112" s="15" t="s">
        <v>152</v>
      </c>
      <c r="AW112" s="15" t="s">
        <v>33</v>
      </c>
      <c r="AX112" s="15" t="s">
        <v>80</v>
      </c>
      <c r="AY112" s="250" t="s">
        <v>144</v>
      </c>
    </row>
    <row r="113" s="2" customFormat="1" ht="101.25" customHeight="1">
      <c r="A113" s="39"/>
      <c r="B113" s="40"/>
      <c r="C113" s="205" t="s">
        <v>244</v>
      </c>
      <c r="D113" s="205" t="s">
        <v>147</v>
      </c>
      <c r="E113" s="206" t="s">
        <v>603</v>
      </c>
      <c r="F113" s="207" t="s">
        <v>604</v>
      </c>
      <c r="G113" s="208" t="s">
        <v>211</v>
      </c>
      <c r="H113" s="209">
        <v>12.112</v>
      </c>
      <c r="I113" s="210"/>
      <c r="J113" s="211">
        <f>ROUND(I113*H113,2)</f>
        <v>0</v>
      </c>
      <c r="K113" s="207" t="s">
        <v>151</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472</v>
      </c>
      <c r="AT113" s="216" t="s">
        <v>147</v>
      </c>
      <c r="AU113" s="216" t="s">
        <v>80</v>
      </c>
      <c r="AY113" s="18" t="s">
        <v>144</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472</v>
      </c>
      <c r="BM113" s="216" t="s">
        <v>605</v>
      </c>
    </row>
    <row r="114" s="14" customFormat="1">
      <c r="A114" s="14"/>
      <c r="B114" s="229"/>
      <c r="C114" s="230"/>
      <c r="D114" s="220" t="s">
        <v>154</v>
      </c>
      <c r="E114" s="231" t="s">
        <v>19</v>
      </c>
      <c r="F114" s="232" t="s">
        <v>606</v>
      </c>
      <c r="G114" s="230"/>
      <c r="H114" s="233">
        <v>3.1030000000000002</v>
      </c>
      <c r="I114" s="234"/>
      <c r="J114" s="230"/>
      <c r="K114" s="230"/>
      <c r="L114" s="235"/>
      <c r="M114" s="236"/>
      <c r="N114" s="237"/>
      <c r="O114" s="237"/>
      <c r="P114" s="237"/>
      <c r="Q114" s="237"/>
      <c r="R114" s="237"/>
      <c r="S114" s="237"/>
      <c r="T114" s="238"/>
      <c r="U114" s="14"/>
      <c r="V114" s="14"/>
      <c r="W114" s="14"/>
      <c r="X114" s="14"/>
      <c r="Y114" s="14"/>
      <c r="Z114" s="14"/>
      <c r="AA114" s="14"/>
      <c r="AB114" s="14"/>
      <c r="AC114" s="14"/>
      <c r="AD114" s="14"/>
      <c r="AE114" s="14"/>
      <c r="AT114" s="239" t="s">
        <v>154</v>
      </c>
      <c r="AU114" s="239" t="s">
        <v>80</v>
      </c>
      <c r="AV114" s="14" t="s">
        <v>82</v>
      </c>
      <c r="AW114" s="14" t="s">
        <v>33</v>
      </c>
      <c r="AX114" s="14" t="s">
        <v>72</v>
      </c>
      <c r="AY114" s="239" t="s">
        <v>144</v>
      </c>
    </row>
    <row r="115" s="14" customFormat="1">
      <c r="A115" s="14"/>
      <c r="B115" s="229"/>
      <c r="C115" s="230"/>
      <c r="D115" s="220" t="s">
        <v>154</v>
      </c>
      <c r="E115" s="231" t="s">
        <v>19</v>
      </c>
      <c r="F115" s="232" t="s">
        <v>607</v>
      </c>
      <c r="G115" s="230"/>
      <c r="H115" s="233">
        <v>9.0090000000000003</v>
      </c>
      <c r="I115" s="234"/>
      <c r="J115" s="230"/>
      <c r="K115" s="230"/>
      <c r="L115" s="235"/>
      <c r="M115" s="236"/>
      <c r="N115" s="237"/>
      <c r="O115" s="237"/>
      <c r="P115" s="237"/>
      <c r="Q115" s="237"/>
      <c r="R115" s="237"/>
      <c r="S115" s="237"/>
      <c r="T115" s="238"/>
      <c r="U115" s="14"/>
      <c r="V115" s="14"/>
      <c r="W115" s="14"/>
      <c r="X115" s="14"/>
      <c r="Y115" s="14"/>
      <c r="Z115" s="14"/>
      <c r="AA115" s="14"/>
      <c r="AB115" s="14"/>
      <c r="AC115" s="14"/>
      <c r="AD115" s="14"/>
      <c r="AE115" s="14"/>
      <c r="AT115" s="239" t="s">
        <v>154</v>
      </c>
      <c r="AU115" s="239" t="s">
        <v>80</v>
      </c>
      <c r="AV115" s="14" t="s">
        <v>82</v>
      </c>
      <c r="AW115" s="14" t="s">
        <v>33</v>
      </c>
      <c r="AX115" s="14" t="s">
        <v>72</v>
      </c>
      <c r="AY115" s="239" t="s">
        <v>144</v>
      </c>
    </row>
    <row r="116" s="15" customFormat="1">
      <c r="A116" s="15"/>
      <c r="B116" s="240"/>
      <c r="C116" s="241"/>
      <c r="D116" s="220" t="s">
        <v>154</v>
      </c>
      <c r="E116" s="242" t="s">
        <v>19</v>
      </c>
      <c r="F116" s="243" t="s">
        <v>162</v>
      </c>
      <c r="G116" s="241"/>
      <c r="H116" s="244">
        <v>12.112</v>
      </c>
      <c r="I116" s="245"/>
      <c r="J116" s="241"/>
      <c r="K116" s="241"/>
      <c r="L116" s="246"/>
      <c r="M116" s="247"/>
      <c r="N116" s="248"/>
      <c r="O116" s="248"/>
      <c r="P116" s="248"/>
      <c r="Q116" s="248"/>
      <c r="R116" s="248"/>
      <c r="S116" s="248"/>
      <c r="T116" s="249"/>
      <c r="U116" s="15"/>
      <c r="V116" s="15"/>
      <c r="W116" s="15"/>
      <c r="X116" s="15"/>
      <c r="Y116" s="15"/>
      <c r="Z116" s="15"/>
      <c r="AA116" s="15"/>
      <c r="AB116" s="15"/>
      <c r="AC116" s="15"/>
      <c r="AD116" s="15"/>
      <c r="AE116" s="15"/>
      <c r="AT116" s="250" t="s">
        <v>154</v>
      </c>
      <c r="AU116" s="250" t="s">
        <v>80</v>
      </c>
      <c r="AV116" s="15" t="s">
        <v>152</v>
      </c>
      <c r="AW116" s="15" t="s">
        <v>33</v>
      </c>
      <c r="AX116" s="15" t="s">
        <v>80</v>
      </c>
      <c r="AY116" s="250" t="s">
        <v>144</v>
      </c>
    </row>
    <row r="117" s="2" customFormat="1" ht="101.25" customHeight="1">
      <c r="A117" s="39"/>
      <c r="B117" s="40"/>
      <c r="C117" s="205" t="s">
        <v>254</v>
      </c>
      <c r="D117" s="205" t="s">
        <v>147</v>
      </c>
      <c r="E117" s="206" t="s">
        <v>608</v>
      </c>
      <c r="F117" s="207" t="s">
        <v>609</v>
      </c>
      <c r="G117" s="208" t="s">
        <v>211</v>
      </c>
      <c r="H117" s="209">
        <v>7.3109999999999999</v>
      </c>
      <c r="I117" s="210"/>
      <c r="J117" s="211">
        <f>ROUND(I117*H117,2)</f>
        <v>0</v>
      </c>
      <c r="K117" s="207" t="s">
        <v>151</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472</v>
      </c>
      <c r="AT117" s="216" t="s">
        <v>147</v>
      </c>
      <c r="AU117" s="216" t="s">
        <v>80</v>
      </c>
      <c r="AY117" s="18" t="s">
        <v>144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472</v>
      </c>
      <c r="BM117" s="216" t="s">
        <v>610</v>
      </c>
    </row>
    <row r="118" s="14" customFormat="1">
      <c r="A118" s="14"/>
      <c r="B118" s="229"/>
      <c r="C118" s="230"/>
      <c r="D118" s="220" t="s">
        <v>154</v>
      </c>
      <c r="E118" s="231" t="s">
        <v>19</v>
      </c>
      <c r="F118" s="232" t="s">
        <v>611</v>
      </c>
      <c r="G118" s="230"/>
      <c r="H118" s="233">
        <v>7.3109999999999999</v>
      </c>
      <c r="I118" s="234"/>
      <c r="J118" s="230"/>
      <c r="K118" s="230"/>
      <c r="L118" s="235"/>
      <c r="M118" s="236"/>
      <c r="N118" s="237"/>
      <c r="O118" s="237"/>
      <c r="P118" s="237"/>
      <c r="Q118" s="237"/>
      <c r="R118" s="237"/>
      <c r="S118" s="237"/>
      <c r="T118" s="238"/>
      <c r="U118" s="14"/>
      <c r="V118" s="14"/>
      <c r="W118" s="14"/>
      <c r="X118" s="14"/>
      <c r="Y118" s="14"/>
      <c r="Z118" s="14"/>
      <c r="AA118" s="14"/>
      <c r="AB118" s="14"/>
      <c r="AC118" s="14"/>
      <c r="AD118" s="14"/>
      <c r="AE118" s="14"/>
      <c r="AT118" s="239" t="s">
        <v>154</v>
      </c>
      <c r="AU118" s="239" t="s">
        <v>80</v>
      </c>
      <c r="AV118" s="14" t="s">
        <v>82</v>
      </c>
      <c r="AW118" s="14" t="s">
        <v>33</v>
      </c>
      <c r="AX118" s="14" t="s">
        <v>72</v>
      </c>
      <c r="AY118" s="239" t="s">
        <v>144</v>
      </c>
    </row>
    <row r="119" s="15" customFormat="1">
      <c r="A119" s="15"/>
      <c r="B119" s="240"/>
      <c r="C119" s="241"/>
      <c r="D119" s="220" t="s">
        <v>154</v>
      </c>
      <c r="E119" s="242" t="s">
        <v>19</v>
      </c>
      <c r="F119" s="243" t="s">
        <v>162</v>
      </c>
      <c r="G119" s="241"/>
      <c r="H119" s="244">
        <v>7.3109999999999999</v>
      </c>
      <c r="I119" s="245"/>
      <c r="J119" s="241"/>
      <c r="K119" s="241"/>
      <c r="L119" s="246"/>
      <c r="M119" s="247"/>
      <c r="N119" s="248"/>
      <c r="O119" s="248"/>
      <c r="P119" s="248"/>
      <c r="Q119" s="248"/>
      <c r="R119" s="248"/>
      <c r="S119" s="248"/>
      <c r="T119" s="249"/>
      <c r="U119" s="15"/>
      <c r="V119" s="15"/>
      <c r="W119" s="15"/>
      <c r="X119" s="15"/>
      <c r="Y119" s="15"/>
      <c r="Z119" s="15"/>
      <c r="AA119" s="15"/>
      <c r="AB119" s="15"/>
      <c r="AC119" s="15"/>
      <c r="AD119" s="15"/>
      <c r="AE119" s="15"/>
      <c r="AT119" s="250" t="s">
        <v>154</v>
      </c>
      <c r="AU119" s="250" t="s">
        <v>80</v>
      </c>
      <c r="AV119" s="15" t="s">
        <v>152</v>
      </c>
      <c r="AW119" s="15" t="s">
        <v>33</v>
      </c>
      <c r="AX119" s="15" t="s">
        <v>80</v>
      </c>
      <c r="AY119" s="250" t="s">
        <v>144</v>
      </c>
    </row>
    <row r="120" s="2" customFormat="1" ht="101.25" customHeight="1">
      <c r="A120" s="39"/>
      <c r="B120" s="40"/>
      <c r="C120" s="205" t="s">
        <v>8</v>
      </c>
      <c r="D120" s="205" t="s">
        <v>147</v>
      </c>
      <c r="E120" s="206" t="s">
        <v>612</v>
      </c>
      <c r="F120" s="207" t="s">
        <v>613</v>
      </c>
      <c r="G120" s="208" t="s">
        <v>211</v>
      </c>
      <c r="H120" s="209">
        <v>12.012000000000001</v>
      </c>
      <c r="I120" s="210"/>
      <c r="J120" s="211">
        <f>ROUND(I120*H120,2)</f>
        <v>0</v>
      </c>
      <c r="K120" s="207" t="s">
        <v>151</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472</v>
      </c>
      <c r="AT120" s="216" t="s">
        <v>147</v>
      </c>
      <c r="AU120" s="216" t="s">
        <v>80</v>
      </c>
      <c r="AY120" s="18" t="s">
        <v>144</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472</v>
      </c>
      <c r="BM120" s="216" t="s">
        <v>614</v>
      </c>
    </row>
    <row r="121" s="14" customFormat="1">
      <c r="A121" s="14"/>
      <c r="B121" s="229"/>
      <c r="C121" s="230"/>
      <c r="D121" s="220" t="s">
        <v>154</v>
      </c>
      <c r="E121" s="231" t="s">
        <v>19</v>
      </c>
      <c r="F121" s="232" t="s">
        <v>615</v>
      </c>
      <c r="G121" s="230"/>
      <c r="H121" s="233">
        <v>12.012000000000001</v>
      </c>
      <c r="I121" s="234"/>
      <c r="J121" s="230"/>
      <c r="K121" s="230"/>
      <c r="L121" s="235"/>
      <c r="M121" s="236"/>
      <c r="N121" s="237"/>
      <c r="O121" s="237"/>
      <c r="P121" s="237"/>
      <c r="Q121" s="237"/>
      <c r="R121" s="237"/>
      <c r="S121" s="237"/>
      <c r="T121" s="238"/>
      <c r="U121" s="14"/>
      <c r="V121" s="14"/>
      <c r="W121" s="14"/>
      <c r="X121" s="14"/>
      <c r="Y121" s="14"/>
      <c r="Z121" s="14"/>
      <c r="AA121" s="14"/>
      <c r="AB121" s="14"/>
      <c r="AC121" s="14"/>
      <c r="AD121" s="14"/>
      <c r="AE121" s="14"/>
      <c r="AT121" s="239" t="s">
        <v>154</v>
      </c>
      <c r="AU121" s="239" t="s">
        <v>80</v>
      </c>
      <c r="AV121" s="14" t="s">
        <v>82</v>
      </c>
      <c r="AW121" s="14" t="s">
        <v>33</v>
      </c>
      <c r="AX121" s="14" t="s">
        <v>80</v>
      </c>
      <c r="AY121" s="239" t="s">
        <v>144</v>
      </c>
    </row>
    <row r="122" s="2" customFormat="1" ht="101.25" customHeight="1">
      <c r="A122" s="39"/>
      <c r="B122" s="40"/>
      <c r="C122" s="205" t="s">
        <v>264</v>
      </c>
      <c r="D122" s="205" t="s">
        <v>147</v>
      </c>
      <c r="E122" s="206" t="s">
        <v>507</v>
      </c>
      <c r="F122" s="207" t="s">
        <v>508</v>
      </c>
      <c r="G122" s="208" t="s">
        <v>211</v>
      </c>
      <c r="H122" s="209">
        <v>30.257000000000001</v>
      </c>
      <c r="I122" s="210"/>
      <c r="J122" s="211">
        <f>ROUND(I122*H122,2)</f>
        <v>0</v>
      </c>
      <c r="K122" s="207" t="s">
        <v>151</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472</v>
      </c>
      <c r="AT122" s="216" t="s">
        <v>147</v>
      </c>
      <c r="AU122" s="216" t="s">
        <v>80</v>
      </c>
      <c r="AY122" s="18" t="s">
        <v>144</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472</v>
      </c>
      <c r="BM122" s="216" t="s">
        <v>616</v>
      </c>
    </row>
    <row r="123" s="14" customFormat="1">
      <c r="A123" s="14"/>
      <c r="B123" s="229"/>
      <c r="C123" s="230"/>
      <c r="D123" s="220" t="s">
        <v>154</v>
      </c>
      <c r="E123" s="231" t="s">
        <v>19</v>
      </c>
      <c r="F123" s="232" t="s">
        <v>617</v>
      </c>
      <c r="G123" s="230"/>
      <c r="H123" s="233">
        <v>24.969999999999999</v>
      </c>
      <c r="I123" s="234"/>
      <c r="J123" s="230"/>
      <c r="K123" s="230"/>
      <c r="L123" s="235"/>
      <c r="M123" s="236"/>
      <c r="N123" s="237"/>
      <c r="O123" s="237"/>
      <c r="P123" s="237"/>
      <c r="Q123" s="237"/>
      <c r="R123" s="237"/>
      <c r="S123" s="237"/>
      <c r="T123" s="238"/>
      <c r="U123" s="14"/>
      <c r="V123" s="14"/>
      <c r="W123" s="14"/>
      <c r="X123" s="14"/>
      <c r="Y123" s="14"/>
      <c r="Z123" s="14"/>
      <c r="AA123" s="14"/>
      <c r="AB123" s="14"/>
      <c r="AC123" s="14"/>
      <c r="AD123" s="14"/>
      <c r="AE123" s="14"/>
      <c r="AT123" s="239" t="s">
        <v>154</v>
      </c>
      <c r="AU123" s="239" t="s">
        <v>80</v>
      </c>
      <c r="AV123" s="14" t="s">
        <v>82</v>
      </c>
      <c r="AW123" s="14" t="s">
        <v>33</v>
      </c>
      <c r="AX123" s="14" t="s">
        <v>72</v>
      </c>
      <c r="AY123" s="239" t="s">
        <v>144</v>
      </c>
    </row>
    <row r="124" s="14" customFormat="1">
      <c r="A124" s="14"/>
      <c r="B124" s="229"/>
      <c r="C124" s="230"/>
      <c r="D124" s="220" t="s">
        <v>154</v>
      </c>
      <c r="E124" s="231" t="s">
        <v>19</v>
      </c>
      <c r="F124" s="232" t="s">
        <v>602</v>
      </c>
      <c r="G124" s="230"/>
      <c r="H124" s="233">
        <v>5.2869999999999999</v>
      </c>
      <c r="I124" s="234"/>
      <c r="J124" s="230"/>
      <c r="K124" s="230"/>
      <c r="L124" s="235"/>
      <c r="M124" s="236"/>
      <c r="N124" s="237"/>
      <c r="O124" s="237"/>
      <c r="P124" s="237"/>
      <c r="Q124" s="237"/>
      <c r="R124" s="237"/>
      <c r="S124" s="237"/>
      <c r="T124" s="238"/>
      <c r="U124" s="14"/>
      <c r="V124" s="14"/>
      <c r="W124" s="14"/>
      <c r="X124" s="14"/>
      <c r="Y124" s="14"/>
      <c r="Z124" s="14"/>
      <c r="AA124" s="14"/>
      <c r="AB124" s="14"/>
      <c r="AC124" s="14"/>
      <c r="AD124" s="14"/>
      <c r="AE124" s="14"/>
      <c r="AT124" s="239" t="s">
        <v>154</v>
      </c>
      <c r="AU124" s="239" t="s">
        <v>80</v>
      </c>
      <c r="AV124" s="14" t="s">
        <v>82</v>
      </c>
      <c r="AW124" s="14" t="s">
        <v>33</v>
      </c>
      <c r="AX124" s="14" t="s">
        <v>72</v>
      </c>
      <c r="AY124" s="239" t="s">
        <v>144</v>
      </c>
    </row>
    <row r="125" s="15" customFormat="1">
      <c r="A125" s="15"/>
      <c r="B125" s="240"/>
      <c r="C125" s="241"/>
      <c r="D125" s="220" t="s">
        <v>154</v>
      </c>
      <c r="E125" s="242" t="s">
        <v>19</v>
      </c>
      <c r="F125" s="243" t="s">
        <v>162</v>
      </c>
      <c r="G125" s="241"/>
      <c r="H125" s="244">
        <v>30.257000000000001</v>
      </c>
      <c r="I125" s="245"/>
      <c r="J125" s="241"/>
      <c r="K125" s="241"/>
      <c r="L125" s="246"/>
      <c r="M125" s="247"/>
      <c r="N125" s="248"/>
      <c r="O125" s="248"/>
      <c r="P125" s="248"/>
      <c r="Q125" s="248"/>
      <c r="R125" s="248"/>
      <c r="S125" s="248"/>
      <c r="T125" s="249"/>
      <c r="U125" s="15"/>
      <c r="V125" s="15"/>
      <c r="W125" s="15"/>
      <c r="X125" s="15"/>
      <c r="Y125" s="15"/>
      <c r="Z125" s="15"/>
      <c r="AA125" s="15"/>
      <c r="AB125" s="15"/>
      <c r="AC125" s="15"/>
      <c r="AD125" s="15"/>
      <c r="AE125" s="15"/>
      <c r="AT125" s="250" t="s">
        <v>154</v>
      </c>
      <c r="AU125" s="250" t="s">
        <v>80</v>
      </c>
      <c r="AV125" s="15" t="s">
        <v>152</v>
      </c>
      <c r="AW125" s="15" t="s">
        <v>33</v>
      </c>
      <c r="AX125" s="15" t="s">
        <v>80</v>
      </c>
      <c r="AY125" s="250" t="s">
        <v>144</v>
      </c>
    </row>
    <row r="126" s="2" customFormat="1" ht="100.5" customHeight="1">
      <c r="A126" s="39"/>
      <c r="B126" s="40"/>
      <c r="C126" s="205" t="s">
        <v>268</v>
      </c>
      <c r="D126" s="205" t="s">
        <v>147</v>
      </c>
      <c r="E126" s="206" t="s">
        <v>539</v>
      </c>
      <c r="F126" s="207" t="s">
        <v>540</v>
      </c>
      <c r="G126" s="208" t="s">
        <v>211</v>
      </c>
      <c r="H126" s="209">
        <v>7.3109999999999999</v>
      </c>
      <c r="I126" s="210"/>
      <c r="J126" s="211">
        <f>ROUND(I126*H126,2)</f>
        <v>0</v>
      </c>
      <c r="K126" s="207" t="s">
        <v>151</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472</v>
      </c>
      <c r="AT126" s="216" t="s">
        <v>147</v>
      </c>
      <c r="AU126" s="216" t="s">
        <v>80</v>
      </c>
      <c r="AY126" s="18" t="s">
        <v>144</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472</v>
      </c>
      <c r="BM126" s="216" t="s">
        <v>618</v>
      </c>
    </row>
    <row r="127" s="14" customFormat="1">
      <c r="A127" s="14"/>
      <c r="B127" s="229"/>
      <c r="C127" s="230"/>
      <c r="D127" s="220" t="s">
        <v>154</v>
      </c>
      <c r="E127" s="231" t="s">
        <v>19</v>
      </c>
      <c r="F127" s="232" t="s">
        <v>619</v>
      </c>
      <c r="G127" s="230"/>
      <c r="H127" s="233">
        <v>7.3109999999999999</v>
      </c>
      <c r="I127" s="234"/>
      <c r="J127" s="230"/>
      <c r="K127" s="230"/>
      <c r="L127" s="235"/>
      <c r="M127" s="236"/>
      <c r="N127" s="237"/>
      <c r="O127" s="237"/>
      <c r="P127" s="237"/>
      <c r="Q127" s="237"/>
      <c r="R127" s="237"/>
      <c r="S127" s="237"/>
      <c r="T127" s="238"/>
      <c r="U127" s="14"/>
      <c r="V127" s="14"/>
      <c r="W127" s="14"/>
      <c r="X127" s="14"/>
      <c r="Y127" s="14"/>
      <c r="Z127" s="14"/>
      <c r="AA127" s="14"/>
      <c r="AB127" s="14"/>
      <c r="AC127" s="14"/>
      <c r="AD127" s="14"/>
      <c r="AE127" s="14"/>
      <c r="AT127" s="239" t="s">
        <v>154</v>
      </c>
      <c r="AU127" s="239" t="s">
        <v>80</v>
      </c>
      <c r="AV127" s="14" t="s">
        <v>82</v>
      </c>
      <c r="AW127" s="14" t="s">
        <v>33</v>
      </c>
      <c r="AX127" s="14" t="s">
        <v>72</v>
      </c>
      <c r="AY127" s="239" t="s">
        <v>144</v>
      </c>
    </row>
    <row r="128" s="15" customFormat="1">
      <c r="A128" s="15"/>
      <c r="B128" s="240"/>
      <c r="C128" s="241"/>
      <c r="D128" s="220" t="s">
        <v>154</v>
      </c>
      <c r="E128" s="242" t="s">
        <v>19</v>
      </c>
      <c r="F128" s="243" t="s">
        <v>162</v>
      </c>
      <c r="G128" s="241"/>
      <c r="H128" s="244">
        <v>7.3109999999999999</v>
      </c>
      <c r="I128" s="245"/>
      <c r="J128" s="241"/>
      <c r="K128" s="241"/>
      <c r="L128" s="246"/>
      <c r="M128" s="247"/>
      <c r="N128" s="248"/>
      <c r="O128" s="248"/>
      <c r="P128" s="248"/>
      <c r="Q128" s="248"/>
      <c r="R128" s="248"/>
      <c r="S128" s="248"/>
      <c r="T128" s="249"/>
      <c r="U128" s="15"/>
      <c r="V128" s="15"/>
      <c r="W128" s="15"/>
      <c r="X128" s="15"/>
      <c r="Y128" s="15"/>
      <c r="Z128" s="15"/>
      <c r="AA128" s="15"/>
      <c r="AB128" s="15"/>
      <c r="AC128" s="15"/>
      <c r="AD128" s="15"/>
      <c r="AE128" s="15"/>
      <c r="AT128" s="250" t="s">
        <v>154</v>
      </c>
      <c r="AU128" s="250" t="s">
        <v>80</v>
      </c>
      <c r="AV128" s="15" t="s">
        <v>152</v>
      </c>
      <c r="AW128" s="15" t="s">
        <v>33</v>
      </c>
      <c r="AX128" s="15" t="s">
        <v>80</v>
      </c>
      <c r="AY128" s="250" t="s">
        <v>144</v>
      </c>
    </row>
    <row r="129" s="2" customFormat="1" ht="100.5" customHeight="1">
      <c r="A129" s="39"/>
      <c r="B129" s="40"/>
      <c r="C129" s="205" t="s">
        <v>273</v>
      </c>
      <c r="D129" s="205" t="s">
        <v>147</v>
      </c>
      <c r="E129" s="206" t="s">
        <v>560</v>
      </c>
      <c r="F129" s="207" t="s">
        <v>561</v>
      </c>
      <c r="G129" s="208" t="s">
        <v>211</v>
      </c>
      <c r="H129" s="209">
        <v>14.295999999999999</v>
      </c>
      <c r="I129" s="210"/>
      <c r="J129" s="211">
        <f>ROUND(I129*H129,2)</f>
        <v>0</v>
      </c>
      <c r="K129" s="207" t="s">
        <v>151</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472</v>
      </c>
      <c r="AT129" s="216" t="s">
        <v>147</v>
      </c>
      <c r="AU129" s="216" t="s">
        <v>80</v>
      </c>
      <c r="AY129" s="18" t="s">
        <v>144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472</v>
      </c>
      <c r="BM129" s="216" t="s">
        <v>620</v>
      </c>
    </row>
    <row r="130" s="14" customFormat="1">
      <c r="A130" s="14"/>
      <c r="B130" s="229"/>
      <c r="C130" s="230"/>
      <c r="D130" s="220" t="s">
        <v>154</v>
      </c>
      <c r="E130" s="231" t="s">
        <v>19</v>
      </c>
      <c r="F130" s="232" t="s">
        <v>621</v>
      </c>
      <c r="G130" s="230"/>
      <c r="H130" s="233">
        <v>9.0090000000000003</v>
      </c>
      <c r="I130" s="234"/>
      <c r="J130" s="230"/>
      <c r="K130" s="230"/>
      <c r="L130" s="235"/>
      <c r="M130" s="236"/>
      <c r="N130" s="237"/>
      <c r="O130" s="237"/>
      <c r="P130" s="237"/>
      <c r="Q130" s="237"/>
      <c r="R130" s="237"/>
      <c r="S130" s="237"/>
      <c r="T130" s="238"/>
      <c r="U130" s="14"/>
      <c r="V130" s="14"/>
      <c r="W130" s="14"/>
      <c r="X130" s="14"/>
      <c r="Y130" s="14"/>
      <c r="Z130" s="14"/>
      <c r="AA130" s="14"/>
      <c r="AB130" s="14"/>
      <c r="AC130" s="14"/>
      <c r="AD130" s="14"/>
      <c r="AE130" s="14"/>
      <c r="AT130" s="239" t="s">
        <v>154</v>
      </c>
      <c r="AU130" s="239" t="s">
        <v>80</v>
      </c>
      <c r="AV130" s="14" t="s">
        <v>82</v>
      </c>
      <c r="AW130" s="14" t="s">
        <v>33</v>
      </c>
      <c r="AX130" s="14" t="s">
        <v>72</v>
      </c>
      <c r="AY130" s="239" t="s">
        <v>144</v>
      </c>
    </row>
    <row r="131" s="14" customFormat="1">
      <c r="A131" s="14"/>
      <c r="B131" s="229"/>
      <c r="C131" s="230"/>
      <c r="D131" s="220" t="s">
        <v>154</v>
      </c>
      <c r="E131" s="231" t="s">
        <v>19</v>
      </c>
      <c r="F131" s="232" t="s">
        <v>622</v>
      </c>
      <c r="G131" s="230"/>
      <c r="H131" s="233">
        <v>5.2869999999999999</v>
      </c>
      <c r="I131" s="234"/>
      <c r="J131" s="230"/>
      <c r="K131" s="230"/>
      <c r="L131" s="235"/>
      <c r="M131" s="236"/>
      <c r="N131" s="237"/>
      <c r="O131" s="237"/>
      <c r="P131" s="237"/>
      <c r="Q131" s="237"/>
      <c r="R131" s="237"/>
      <c r="S131" s="237"/>
      <c r="T131" s="238"/>
      <c r="U131" s="14"/>
      <c r="V131" s="14"/>
      <c r="W131" s="14"/>
      <c r="X131" s="14"/>
      <c r="Y131" s="14"/>
      <c r="Z131" s="14"/>
      <c r="AA131" s="14"/>
      <c r="AB131" s="14"/>
      <c r="AC131" s="14"/>
      <c r="AD131" s="14"/>
      <c r="AE131" s="14"/>
      <c r="AT131" s="239" t="s">
        <v>154</v>
      </c>
      <c r="AU131" s="239" t="s">
        <v>80</v>
      </c>
      <c r="AV131" s="14" t="s">
        <v>82</v>
      </c>
      <c r="AW131" s="14" t="s">
        <v>33</v>
      </c>
      <c r="AX131" s="14" t="s">
        <v>72</v>
      </c>
      <c r="AY131" s="239" t="s">
        <v>144</v>
      </c>
    </row>
    <row r="132" s="15" customFormat="1">
      <c r="A132" s="15"/>
      <c r="B132" s="240"/>
      <c r="C132" s="241"/>
      <c r="D132" s="220" t="s">
        <v>154</v>
      </c>
      <c r="E132" s="242" t="s">
        <v>19</v>
      </c>
      <c r="F132" s="243" t="s">
        <v>162</v>
      </c>
      <c r="G132" s="241"/>
      <c r="H132" s="244">
        <v>14.295999999999999</v>
      </c>
      <c r="I132" s="245"/>
      <c r="J132" s="241"/>
      <c r="K132" s="241"/>
      <c r="L132" s="246"/>
      <c r="M132" s="267"/>
      <c r="N132" s="268"/>
      <c r="O132" s="268"/>
      <c r="P132" s="268"/>
      <c r="Q132" s="268"/>
      <c r="R132" s="268"/>
      <c r="S132" s="268"/>
      <c r="T132" s="269"/>
      <c r="U132" s="15"/>
      <c r="V132" s="15"/>
      <c r="W132" s="15"/>
      <c r="X132" s="15"/>
      <c r="Y132" s="15"/>
      <c r="Z132" s="15"/>
      <c r="AA132" s="15"/>
      <c r="AB132" s="15"/>
      <c r="AC132" s="15"/>
      <c r="AD132" s="15"/>
      <c r="AE132" s="15"/>
      <c r="AT132" s="250" t="s">
        <v>154</v>
      </c>
      <c r="AU132" s="250" t="s">
        <v>80</v>
      </c>
      <c r="AV132" s="15" t="s">
        <v>152</v>
      </c>
      <c r="AW132" s="15" t="s">
        <v>33</v>
      </c>
      <c r="AX132" s="15" t="s">
        <v>80</v>
      </c>
      <c r="AY132" s="250" t="s">
        <v>144</v>
      </c>
    </row>
    <row r="133" s="2" customFormat="1" ht="6.96" customHeight="1">
      <c r="A133" s="39"/>
      <c r="B133" s="60"/>
      <c r="C133" s="61"/>
      <c r="D133" s="61"/>
      <c r="E133" s="61"/>
      <c r="F133" s="61"/>
      <c r="G133" s="61"/>
      <c r="H133" s="61"/>
      <c r="I133" s="61"/>
      <c r="J133" s="61"/>
      <c r="K133" s="61"/>
      <c r="L133" s="45"/>
      <c r="M133" s="39"/>
      <c r="O133" s="39"/>
      <c r="P133" s="39"/>
      <c r="Q133" s="39"/>
      <c r="R133" s="39"/>
      <c r="S133" s="39"/>
      <c r="T133" s="39"/>
      <c r="U133" s="39"/>
      <c r="V133" s="39"/>
      <c r="W133" s="39"/>
      <c r="X133" s="39"/>
      <c r="Y133" s="39"/>
      <c r="Z133" s="39"/>
      <c r="AA133" s="39"/>
      <c r="AB133" s="39"/>
      <c r="AC133" s="39"/>
      <c r="AD133" s="39"/>
      <c r="AE133" s="39"/>
    </row>
  </sheetData>
  <sheetProtection sheet="1" autoFilter="0" formatColumns="0" formatRows="0" objects="1" scenarios="1" spinCount="100000" saltValue="J3KIpln+ggQerh45vbnkl0CLA8gJ+cBOxA98WcVv551vdhxVJU+gkejNCp5hULENWeI6At0tGvVtO1IN0sTjfw==" hashValue="pJvpHgb/v/Eq2Q4J4KVU/kddCw/XzRzY94g1i3a7Mzl/X87YqB17z4e46as6zNWkPTxMzBVv9WFRJYDSPRueVg==" algorithmName="SHA-512" password="CC35"/>
  <autoFilter ref="C81:K132"/>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623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ROUND((SUM(BE83:BE174)),  2)</f>
        <v>0</v>
      </c>
      <c r="G33" s="39"/>
      <c r="H33" s="39"/>
      <c r="I33" s="149">
        <v>0.20999999999999999</v>
      </c>
      <c r="J33" s="148">
        <f>ROUND(((SUM(BE83:BE174))*I33),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ROUND((SUM(BF83:BF174)),  2)</f>
        <v>0</v>
      </c>
      <c r="G34" s="39"/>
      <c r="H34" s="39"/>
      <c r="I34" s="149">
        <v>0.14999999999999999</v>
      </c>
      <c r="J34" s="148">
        <f>ROUND(((SUM(BF83:BF174))*I34),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ROUND((SUM(BG83:BG174)),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ROUND((SUM(BH83:BH174)),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ROUND((SUM(BI83:BI174)),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03.1 - Přejezd P5397 (km 21,940)</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J84</f>
        <v>0</v>
      </c>
      <c r="K60" s="167"/>
      <c r="L60" s="171"/>
      <c r="S60" s="9"/>
      <c r="T60" s="9"/>
      <c r="U60" s="9"/>
      <c r="V60" s="9"/>
      <c r="W60" s="9"/>
      <c r="X60" s="9"/>
      <c r="Y60" s="9"/>
      <c r="Z60" s="9"/>
      <c r="AA60" s="9"/>
      <c r="AB60" s="9"/>
      <c r="AC60" s="9"/>
      <c r="AD60" s="9"/>
      <c r="AE60" s="9"/>
    </row>
    <row r="61" s="10" customFormat="1" ht="19.92" customHeight="1">
      <c r="A61" s="10"/>
      <c r="B61" s="172"/>
      <c r="C61" s="173"/>
      <c r="D61" s="174" t="s">
        <v>624</v>
      </c>
      <c r="E61" s="175"/>
      <c r="F61" s="175"/>
      <c r="G61" s="175"/>
      <c r="H61" s="175"/>
      <c r="I61" s="175"/>
      <c r="J61" s="176">
        <f>J85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127</v>
      </c>
      <c r="E62" s="175"/>
      <c r="F62" s="175"/>
      <c r="G62" s="175"/>
      <c r="H62" s="175"/>
      <c r="I62" s="175"/>
      <c r="J62" s="176">
        <f>J86</f>
        <v>0</v>
      </c>
      <c r="K62" s="173"/>
      <c r="L62" s="177"/>
      <c r="S62" s="10"/>
      <c r="T62" s="10"/>
      <c r="U62" s="10"/>
      <c r="V62" s="10"/>
      <c r="W62" s="10"/>
      <c r="X62" s="10"/>
      <c r="Y62" s="10"/>
      <c r="Z62" s="10"/>
      <c r="AA62" s="10"/>
      <c r="AB62" s="10"/>
      <c r="AC62" s="10"/>
      <c r="AD62" s="10"/>
      <c r="AE62" s="10"/>
    </row>
    <row r="63" s="9" customFormat="1" ht="24.96" customHeight="1">
      <c r="A63" s="9"/>
      <c r="B63" s="166"/>
      <c r="C63" s="167"/>
      <c r="D63" s="168" t="s">
        <v>128</v>
      </c>
      <c r="E63" s="169"/>
      <c r="F63" s="169"/>
      <c r="G63" s="169"/>
      <c r="H63" s="169"/>
      <c r="I63" s="169"/>
      <c r="J63" s="170">
        <f>J145</f>
        <v>0</v>
      </c>
      <c r="K63" s="167"/>
      <c r="L63" s="171"/>
      <c r="S63" s="9"/>
      <c r="T63" s="9"/>
      <c r="U63" s="9"/>
      <c r="V63" s="9"/>
      <c r="W63" s="9"/>
      <c r="X63" s="9"/>
      <c r="Y63" s="9"/>
      <c r="Z63" s="9"/>
      <c r="AA63" s="9"/>
      <c r="AB63" s="9"/>
      <c r="AC63" s="9"/>
      <c r="AD63" s="9"/>
      <c r="AE63" s="9"/>
    </row>
    <row r="64"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129</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Oprava trati v úseku Hněvčeves - Hořice</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120</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SO 03.1 - Přejezd P5397 (km 21,940)</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TÚ Hněvčeves - Hořice</v>
      </c>
      <c r="G77" s="41"/>
      <c r="H77" s="41"/>
      <c r="I77" s="33" t="s">
        <v>23</v>
      </c>
      <c r="J77" s="73" t="str">
        <f>IF(J12="","",J12)</f>
        <v>3. 3. 2023</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Správa železnic, s.o.</v>
      </c>
      <c r="G79" s="41"/>
      <c r="H79" s="41"/>
      <c r="I79" s="33" t="s">
        <v>31</v>
      </c>
      <c r="J79" s="37" t="str">
        <f>E21</f>
        <v>bez PD</v>
      </c>
      <c r="K79" s="41"/>
      <c r="L79" s="135"/>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33" t="s">
        <v>34</v>
      </c>
      <c r="J80" s="37" t="str">
        <f>E24</f>
        <v>ST Hradec Králové</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130</v>
      </c>
      <c r="D82" s="181" t="s">
        <v>57</v>
      </c>
      <c r="E82" s="181" t="s">
        <v>53</v>
      </c>
      <c r="F82" s="181" t="s">
        <v>54</v>
      </c>
      <c r="G82" s="181" t="s">
        <v>131</v>
      </c>
      <c r="H82" s="181" t="s">
        <v>132</v>
      </c>
      <c r="I82" s="181" t="s">
        <v>133</v>
      </c>
      <c r="J82" s="181" t="s">
        <v>124</v>
      </c>
      <c r="K82" s="182" t="s">
        <v>134</v>
      </c>
      <c r="L82" s="183"/>
      <c r="M82" s="93" t="s">
        <v>19</v>
      </c>
      <c r="N82" s="94" t="s">
        <v>42</v>
      </c>
      <c r="O82" s="94" t="s">
        <v>135</v>
      </c>
      <c r="P82" s="94" t="s">
        <v>136</v>
      </c>
      <c r="Q82" s="94" t="s">
        <v>137</v>
      </c>
      <c r="R82" s="94" t="s">
        <v>138</v>
      </c>
      <c r="S82" s="94" t="s">
        <v>139</v>
      </c>
      <c r="T82" s="95" t="s">
        <v>140</v>
      </c>
      <c r="U82" s="178"/>
      <c r="V82" s="178"/>
      <c r="W82" s="178"/>
      <c r="X82" s="178"/>
      <c r="Y82" s="178"/>
      <c r="Z82" s="178"/>
      <c r="AA82" s="178"/>
      <c r="AB82" s="178"/>
      <c r="AC82" s="178"/>
      <c r="AD82" s="178"/>
      <c r="AE82" s="178"/>
    </row>
    <row r="83" s="2" customFormat="1" ht="22.8" customHeight="1">
      <c r="A83" s="39"/>
      <c r="B83" s="40"/>
      <c r="C83" s="100" t="s">
        <v>141</v>
      </c>
      <c r="D83" s="41"/>
      <c r="E83" s="41"/>
      <c r="F83" s="41"/>
      <c r="G83" s="41"/>
      <c r="H83" s="41"/>
      <c r="I83" s="41"/>
      <c r="J83" s="184">
        <f>BK83</f>
        <v>0</v>
      </c>
      <c r="K83" s="41"/>
      <c r="L83" s="45"/>
      <c r="M83" s="96"/>
      <c r="N83" s="185"/>
      <c r="O83" s="97"/>
      <c r="P83" s="186">
        <f>P84+P145</f>
        <v>0</v>
      </c>
      <c r="Q83" s="97"/>
      <c r="R83" s="186">
        <f>R84+R145</f>
        <v>63.869968000000007</v>
      </c>
      <c r="S83" s="97"/>
      <c r="T83" s="187">
        <f>T84+T145</f>
        <v>5.5776000000000012</v>
      </c>
      <c r="U83" s="39"/>
      <c r="V83" s="39"/>
      <c r="W83" s="39"/>
      <c r="X83" s="39"/>
      <c r="Y83" s="39"/>
      <c r="Z83" s="39"/>
      <c r="AA83" s="39"/>
      <c r="AB83" s="39"/>
      <c r="AC83" s="39"/>
      <c r="AD83" s="39"/>
      <c r="AE83" s="39"/>
      <c r="AT83" s="18" t="s">
        <v>71</v>
      </c>
      <c r="AU83" s="18" t="s">
        <v>125</v>
      </c>
      <c r="BK83" s="188">
        <f>BK84+BK145</f>
        <v>0</v>
      </c>
    </row>
    <row r="84" s="12" customFormat="1" ht="25.92" customHeight="1">
      <c r="A84" s="12"/>
      <c r="B84" s="189"/>
      <c r="C84" s="190"/>
      <c r="D84" s="191" t="s">
        <v>71</v>
      </c>
      <c r="E84" s="192" t="s">
        <v>142</v>
      </c>
      <c r="F84" s="192" t="s">
        <v>143</v>
      </c>
      <c r="G84" s="190"/>
      <c r="H84" s="190"/>
      <c r="I84" s="193"/>
      <c r="J84" s="194">
        <f>BK84</f>
        <v>0</v>
      </c>
      <c r="K84" s="190"/>
      <c r="L84" s="195"/>
      <c r="M84" s="196"/>
      <c r="N84" s="197"/>
      <c r="O84" s="197"/>
      <c r="P84" s="198">
        <f>P85+P86</f>
        <v>0</v>
      </c>
      <c r="Q84" s="197"/>
      <c r="R84" s="198">
        <f>R85+R86</f>
        <v>63.869968000000007</v>
      </c>
      <c r="S84" s="197"/>
      <c r="T84" s="199">
        <f>T85+T86</f>
        <v>5.5776000000000012</v>
      </c>
      <c r="U84" s="12"/>
      <c r="V84" s="12"/>
      <c r="W84" s="12"/>
      <c r="X84" s="12"/>
      <c r="Y84" s="12"/>
      <c r="Z84" s="12"/>
      <c r="AA84" s="12"/>
      <c r="AB84" s="12"/>
      <c r="AC84" s="12"/>
      <c r="AD84" s="12"/>
      <c r="AE84" s="12"/>
      <c r="AR84" s="200" t="s">
        <v>80</v>
      </c>
      <c r="AT84" s="201" t="s">
        <v>71</v>
      </c>
      <c r="AU84" s="201" t="s">
        <v>72</v>
      </c>
      <c r="AY84" s="200" t="s">
        <v>144</v>
      </c>
      <c r="BK84" s="202">
        <f>BK85+BK86</f>
        <v>0</v>
      </c>
    </row>
    <row r="85" s="12" customFormat="1" ht="22.8" customHeight="1">
      <c r="A85" s="12"/>
      <c r="B85" s="189"/>
      <c r="C85" s="190"/>
      <c r="D85" s="191" t="s">
        <v>71</v>
      </c>
      <c r="E85" s="203" t="s">
        <v>152</v>
      </c>
      <c r="F85" s="203" t="s">
        <v>625</v>
      </c>
      <c r="G85" s="190"/>
      <c r="H85" s="190"/>
      <c r="I85" s="193"/>
      <c r="J85" s="204">
        <f>BK85</f>
        <v>0</v>
      </c>
      <c r="K85" s="190"/>
      <c r="L85" s="195"/>
      <c r="M85" s="196"/>
      <c r="N85" s="197"/>
      <c r="O85" s="197"/>
      <c r="P85" s="198">
        <v>0</v>
      </c>
      <c r="Q85" s="197"/>
      <c r="R85" s="198">
        <v>0</v>
      </c>
      <c r="S85" s="197"/>
      <c r="T85" s="199">
        <v>0</v>
      </c>
      <c r="U85" s="12"/>
      <c r="V85" s="12"/>
      <c r="W85" s="12"/>
      <c r="X85" s="12"/>
      <c r="Y85" s="12"/>
      <c r="Z85" s="12"/>
      <c r="AA85" s="12"/>
      <c r="AB85" s="12"/>
      <c r="AC85" s="12"/>
      <c r="AD85" s="12"/>
      <c r="AE85" s="12"/>
      <c r="AR85" s="200" t="s">
        <v>80</v>
      </c>
      <c r="AT85" s="201" t="s">
        <v>71</v>
      </c>
      <c r="AU85" s="201" t="s">
        <v>80</v>
      </c>
      <c r="AY85" s="200" t="s">
        <v>144</v>
      </c>
      <c r="BK85" s="202">
        <v>0</v>
      </c>
    </row>
    <row r="86" s="12" customFormat="1" ht="22.8" customHeight="1">
      <c r="A86" s="12"/>
      <c r="B86" s="189"/>
      <c r="C86" s="190"/>
      <c r="D86" s="191" t="s">
        <v>71</v>
      </c>
      <c r="E86" s="203" t="s">
        <v>145</v>
      </c>
      <c r="F86" s="203" t="s">
        <v>146</v>
      </c>
      <c r="G86" s="190"/>
      <c r="H86" s="190"/>
      <c r="I86" s="193"/>
      <c r="J86" s="204">
        <f>BK86</f>
        <v>0</v>
      </c>
      <c r="K86" s="190"/>
      <c r="L86" s="195"/>
      <c r="M86" s="196"/>
      <c r="N86" s="197"/>
      <c r="O86" s="197"/>
      <c r="P86" s="198">
        <f>SUM(P87:P144)</f>
        <v>0</v>
      </c>
      <c r="Q86" s="197"/>
      <c r="R86" s="198">
        <f>SUM(R87:R144)</f>
        <v>63.869968000000007</v>
      </c>
      <c r="S86" s="197"/>
      <c r="T86" s="199">
        <f>SUM(T87:T144)</f>
        <v>5.5776000000000012</v>
      </c>
      <c r="U86" s="12"/>
      <c r="V86" s="12"/>
      <c r="W86" s="12"/>
      <c r="X86" s="12"/>
      <c r="Y86" s="12"/>
      <c r="Z86" s="12"/>
      <c r="AA86" s="12"/>
      <c r="AB86" s="12"/>
      <c r="AC86" s="12"/>
      <c r="AD86" s="12"/>
      <c r="AE86" s="12"/>
      <c r="AR86" s="200" t="s">
        <v>80</v>
      </c>
      <c r="AT86" s="201" t="s">
        <v>71</v>
      </c>
      <c r="AU86" s="201" t="s">
        <v>80</v>
      </c>
      <c r="AY86" s="200" t="s">
        <v>144</v>
      </c>
      <c r="BK86" s="202">
        <f>SUM(BK87:BK144)</f>
        <v>0</v>
      </c>
    </row>
    <row r="87" s="2" customFormat="1" ht="49.05" customHeight="1">
      <c r="A87" s="39"/>
      <c r="B87" s="40"/>
      <c r="C87" s="205" t="s">
        <v>80</v>
      </c>
      <c r="D87" s="205" t="s">
        <v>147</v>
      </c>
      <c r="E87" s="206" t="s">
        <v>626</v>
      </c>
      <c r="F87" s="207" t="s">
        <v>627</v>
      </c>
      <c r="G87" s="208" t="s">
        <v>240</v>
      </c>
      <c r="H87" s="209">
        <v>13</v>
      </c>
      <c r="I87" s="210"/>
      <c r="J87" s="211">
        <f>ROUND(I87*H87,2)</f>
        <v>0</v>
      </c>
      <c r="K87" s="207" t="s">
        <v>151</v>
      </c>
      <c r="L87" s="45"/>
      <c r="M87" s="212" t="s">
        <v>19</v>
      </c>
      <c r="N87" s="213"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152</v>
      </c>
      <c r="AT87" s="216" t="s">
        <v>147</v>
      </c>
      <c r="AU87" s="216" t="s">
        <v>82</v>
      </c>
      <c r="AY87" s="18" t="s">
        <v>144</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152</v>
      </c>
      <c r="BM87" s="216" t="s">
        <v>628</v>
      </c>
    </row>
    <row r="88" s="14" customFormat="1">
      <c r="A88" s="14"/>
      <c r="B88" s="229"/>
      <c r="C88" s="230"/>
      <c r="D88" s="220" t="s">
        <v>154</v>
      </c>
      <c r="E88" s="231" t="s">
        <v>19</v>
      </c>
      <c r="F88" s="232" t="s">
        <v>629</v>
      </c>
      <c r="G88" s="230"/>
      <c r="H88" s="233">
        <v>13</v>
      </c>
      <c r="I88" s="234"/>
      <c r="J88" s="230"/>
      <c r="K88" s="230"/>
      <c r="L88" s="235"/>
      <c r="M88" s="236"/>
      <c r="N88" s="237"/>
      <c r="O88" s="237"/>
      <c r="P88" s="237"/>
      <c r="Q88" s="237"/>
      <c r="R88" s="237"/>
      <c r="S88" s="237"/>
      <c r="T88" s="238"/>
      <c r="U88" s="14"/>
      <c r="V88" s="14"/>
      <c r="W88" s="14"/>
      <c r="X88" s="14"/>
      <c r="Y88" s="14"/>
      <c r="Z88" s="14"/>
      <c r="AA88" s="14"/>
      <c r="AB88" s="14"/>
      <c r="AC88" s="14"/>
      <c r="AD88" s="14"/>
      <c r="AE88" s="14"/>
      <c r="AT88" s="239" t="s">
        <v>154</v>
      </c>
      <c r="AU88" s="239" t="s">
        <v>82</v>
      </c>
      <c r="AV88" s="14" t="s">
        <v>82</v>
      </c>
      <c r="AW88" s="14" t="s">
        <v>33</v>
      </c>
      <c r="AX88" s="14" t="s">
        <v>80</v>
      </c>
      <c r="AY88" s="239" t="s">
        <v>144</v>
      </c>
    </row>
    <row r="89" s="2" customFormat="1" ht="37.8" customHeight="1">
      <c r="A89" s="39"/>
      <c r="B89" s="40"/>
      <c r="C89" s="205" t="s">
        <v>82</v>
      </c>
      <c r="D89" s="205" t="s">
        <v>147</v>
      </c>
      <c r="E89" s="206" t="s">
        <v>630</v>
      </c>
      <c r="F89" s="207" t="s">
        <v>631</v>
      </c>
      <c r="G89" s="208" t="s">
        <v>240</v>
      </c>
      <c r="H89" s="209">
        <v>9</v>
      </c>
      <c r="I89" s="210"/>
      <c r="J89" s="211">
        <f>ROUND(I89*H89,2)</f>
        <v>0</v>
      </c>
      <c r="K89" s="207" t="s">
        <v>151</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152</v>
      </c>
      <c r="AT89" s="216" t="s">
        <v>147</v>
      </c>
      <c r="AU89" s="216" t="s">
        <v>82</v>
      </c>
      <c r="AY89" s="18" t="s">
        <v>144</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152</v>
      </c>
      <c r="BM89" s="216" t="s">
        <v>632</v>
      </c>
    </row>
    <row r="90" s="14" customFormat="1">
      <c r="A90" s="14"/>
      <c r="B90" s="229"/>
      <c r="C90" s="230"/>
      <c r="D90" s="220" t="s">
        <v>154</v>
      </c>
      <c r="E90" s="231" t="s">
        <v>19</v>
      </c>
      <c r="F90" s="232" t="s">
        <v>633</v>
      </c>
      <c r="G90" s="230"/>
      <c r="H90" s="233">
        <v>9</v>
      </c>
      <c r="I90" s="234"/>
      <c r="J90" s="230"/>
      <c r="K90" s="230"/>
      <c r="L90" s="235"/>
      <c r="M90" s="236"/>
      <c r="N90" s="237"/>
      <c r="O90" s="237"/>
      <c r="P90" s="237"/>
      <c r="Q90" s="237"/>
      <c r="R90" s="237"/>
      <c r="S90" s="237"/>
      <c r="T90" s="238"/>
      <c r="U90" s="14"/>
      <c r="V90" s="14"/>
      <c r="W90" s="14"/>
      <c r="X90" s="14"/>
      <c r="Y90" s="14"/>
      <c r="Z90" s="14"/>
      <c r="AA90" s="14"/>
      <c r="AB90" s="14"/>
      <c r="AC90" s="14"/>
      <c r="AD90" s="14"/>
      <c r="AE90" s="14"/>
      <c r="AT90" s="239" t="s">
        <v>154</v>
      </c>
      <c r="AU90" s="239" t="s">
        <v>82</v>
      </c>
      <c r="AV90" s="14" t="s">
        <v>82</v>
      </c>
      <c r="AW90" s="14" t="s">
        <v>33</v>
      </c>
      <c r="AX90" s="14" t="s">
        <v>80</v>
      </c>
      <c r="AY90" s="239" t="s">
        <v>144</v>
      </c>
    </row>
    <row r="91" s="2" customFormat="1" ht="55.5" customHeight="1">
      <c r="A91" s="39"/>
      <c r="B91" s="40"/>
      <c r="C91" s="205" t="s">
        <v>170</v>
      </c>
      <c r="D91" s="205" t="s">
        <v>147</v>
      </c>
      <c r="E91" s="206" t="s">
        <v>634</v>
      </c>
      <c r="F91" s="207" t="s">
        <v>635</v>
      </c>
      <c r="G91" s="208" t="s">
        <v>150</v>
      </c>
      <c r="H91" s="209">
        <v>56.399999999999999</v>
      </c>
      <c r="I91" s="210"/>
      <c r="J91" s="211">
        <f>ROUND(I91*H91,2)</f>
        <v>0</v>
      </c>
      <c r="K91" s="207" t="s">
        <v>151</v>
      </c>
      <c r="L91" s="45"/>
      <c r="M91" s="212" t="s">
        <v>19</v>
      </c>
      <c r="N91" s="213"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152</v>
      </c>
      <c r="AT91" s="216" t="s">
        <v>147</v>
      </c>
      <c r="AU91" s="216" t="s">
        <v>82</v>
      </c>
      <c r="AY91" s="18" t="s">
        <v>144</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152</v>
      </c>
      <c r="BM91" s="216" t="s">
        <v>636</v>
      </c>
    </row>
    <row r="92" s="14" customFormat="1">
      <c r="A92" s="14"/>
      <c r="B92" s="229"/>
      <c r="C92" s="230"/>
      <c r="D92" s="220" t="s">
        <v>154</v>
      </c>
      <c r="E92" s="231" t="s">
        <v>19</v>
      </c>
      <c r="F92" s="232" t="s">
        <v>637</v>
      </c>
      <c r="G92" s="230"/>
      <c r="H92" s="233">
        <v>56.399999999999999</v>
      </c>
      <c r="I92" s="234"/>
      <c r="J92" s="230"/>
      <c r="K92" s="230"/>
      <c r="L92" s="235"/>
      <c r="M92" s="236"/>
      <c r="N92" s="237"/>
      <c r="O92" s="237"/>
      <c r="P92" s="237"/>
      <c r="Q92" s="237"/>
      <c r="R92" s="237"/>
      <c r="S92" s="237"/>
      <c r="T92" s="238"/>
      <c r="U92" s="14"/>
      <c r="V92" s="14"/>
      <c r="W92" s="14"/>
      <c r="X92" s="14"/>
      <c r="Y92" s="14"/>
      <c r="Z92" s="14"/>
      <c r="AA92" s="14"/>
      <c r="AB92" s="14"/>
      <c r="AC92" s="14"/>
      <c r="AD92" s="14"/>
      <c r="AE92" s="14"/>
      <c r="AT92" s="239" t="s">
        <v>154</v>
      </c>
      <c r="AU92" s="239" t="s">
        <v>82</v>
      </c>
      <c r="AV92" s="14" t="s">
        <v>82</v>
      </c>
      <c r="AW92" s="14" t="s">
        <v>33</v>
      </c>
      <c r="AX92" s="14" t="s">
        <v>72</v>
      </c>
      <c r="AY92" s="239" t="s">
        <v>144</v>
      </c>
    </row>
    <row r="93" s="15" customFormat="1">
      <c r="A93" s="15"/>
      <c r="B93" s="240"/>
      <c r="C93" s="241"/>
      <c r="D93" s="220" t="s">
        <v>154</v>
      </c>
      <c r="E93" s="242" t="s">
        <v>19</v>
      </c>
      <c r="F93" s="243" t="s">
        <v>162</v>
      </c>
      <c r="G93" s="241"/>
      <c r="H93" s="244">
        <v>56.399999999999999</v>
      </c>
      <c r="I93" s="245"/>
      <c r="J93" s="241"/>
      <c r="K93" s="241"/>
      <c r="L93" s="246"/>
      <c r="M93" s="247"/>
      <c r="N93" s="248"/>
      <c r="O93" s="248"/>
      <c r="P93" s="248"/>
      <c r="Q93" s="248"/>
      <c r="R93" s="248"/>
      <c r="S93" s="248"/>
      <c r="T93" s="249"/>
      <c r="U93" s="15"/>
      <c r="V93" s="15"/>
      <c r="W93" s="15"/>
      <c r="X93" s="15"/>
      <c r="Y93" s="15"/>
      <c r="Z93" s="15"/>
      <c r="AA93" s="15"/>
      <c r="AB93" s="15"/>
      <c r="AC93" s="15"/>
      <c r="AD93" s="15"/>
      <c r="AE93" s="15"/>
      <c r="AT93" s="250" t="s">
        <v>154</v>
      </c>
      <c r="AU93" s="250" t="s">
        <v>82</v>
      </c>
      <c r="AV93" s="15" t="s">
        <v>152</v>
      </c>
      <c r="AW93" s="15" t="s">
        <v>33</v>
      </c>
      <c r="AX93" s="15" t="s">
        <v>80</v>
      </c>
      <c r="AY93" s="250" t="s">
        <v>144</v>
      </c>
    </row>
    <row r="94" s="2" customFormat="1" ht="24.15" customHeight="1">
      <c r="A94" s="39"/>
      <c r="B94" s="40"/>
      <c r="C94" s="205" t="s">
        <v>152</v>
      </c>
      <c r="D94" s="205" t="s">
        <v>147</v>
      </c>
      <c r="E94" s="206" t="s">
        <v>638</v>
      </c>
      <c r="F94" s="207" t="s">
        <v>639</v>
      </c>
      <c r="G94" s="208" t="s">
        <v>165</v>
      </c>
      <c r="H94" s="209">
        <v>2.2400000000000002</v>
      </c>
      <c r="I94" s="210"/>
      <c r="J94" s="211">
        <f>ROUND(I94*H94,2)</f>
        <v>0</v>
      </c>
      <c r="K94" s="207" t="s">
        <v>19</v>
      </c>
      <c r="L94" s="45"/>
      <c r="M94" s="212" t="s">
        <v>19</v>
      </c>
      <c r="N94" s="213" t="s">
        <v>43</v>
      </c>
      <c r="O94" s="85"/>
      <c r="P94" s="214">
        <f>O94*H94</f>
        <v>0</v>
      </c>
      <c r="Q94" s="214">
        <v>0.12</v>
      </c>
      <c r="R94" s="214">
        <f>Q94*H94</f>
        <v>0.26880000000000004</v>
      </c>
      <c r="S94" s="214">
        <v>2.4900000000000002</v>
      </c>
      <c r="T94" s="215">
        <f>S94*H94</f>
        <v>5.5776000000000012</v>
      </c>
      <c r="U94" s="39"/>
      <c r="V94" s="39"/>
      <c r="W94" s="39"/>
      <c r="X94" s="39"/>
      <c r="Y94" s="39"/>
      <c r="Z94" s="39"/>
      <c r="AA94" s="39"/>
      <c r="AB94" s="39"/>
      <c r="AC94" s="39"/>
      <c r="AD94" s="39"/>
      <c r="AE94" s="39"/>
      <c r="AR94" s="216" t="s">
        <v>152</v>
      </c>
      <c r="AT94" s="216" t="s">
        <v>147</v>
      </c>
      <c r="AU94" s="216" t="s">
        <v>82</v>
      </c>
      <c r="AY94" s="18" t="s">
        <v>144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152</v>
      </c>
      <c r="BM94" s="216" t="s">
        <v>640</v>
      </c>
    </row>
    <row r="95" s="14" customFormat="1">
      <c r="A95" s="14"/>
      <c r="B95" s="229"/>
      <c r="C95" s="230"/>
      <c r="D95" s="220" t="s">
        <v>154</v>
      </c>
      <c r="E95" s="231" t="s">
        <v>19</v>
      </c>
      <c r="F95" s="232" t="s">
        <v>641</v>
      </c>
      <c r="G95" s="230"/>
      <c r="H95" s="233">
        <v>2.2400000000000002</v>
      </c>
      <c r="I95" s="234"/>
      <c r="J95" s="230"/>
      <c r="K95" s="230"/>
      <c r="L95" s="235"/>
      <c r="M95" s="236"/>
      <c r="N95" s="237"/>
      <c r="O95" s="237"/>
      <c r="P95" s="237"/>
      <c r="Q95" s="237"/>
      <c r="R95" s="237"/>
      <c r="S95" s="237"/>
      <c r="T95" s="238"/>
      <c r="U95" s="14"/>
      <c r="V95" s="14"/>
      <c r="W95" s="14"/>
      <c r="X95" s="14"/>
      <c r="Y95" s="14"/>
      <c r="Z95" s="14"/>
      <c r="AA95" s="14"/>
      <c r="AB95" s="14"/>
      <c r="AC95" s="14"/>
      <c r="AD95" s="14"/>
      <c r="AE95" s="14"/>
      <c r="AT95" s="239" t="s">
        <v>154</v>
      </c>
      <c r="AU95" s="239" t="s">
        <v>82</v>
      </c>
      <c r="AV95" s="14" t="s">
        <v>82</v>
      </c>
      <c r="AW95" s="14" t="s">
        <v>33</v>
      </c>
      <c r="AX95" s="14" t="s">
        <v>80</v>
      </c>
      <c r="AY95" s="239" t="s">
        <v>144</v>
      </c>
    </row>
    <row r="96" s="2" customFormat="1" ht="62.7" customHeight="1">
      <c r="A96" s="39"/>
      <c r="B96" s="40"/>
      <c r="C96" s="205" t="s">
        <v>145</v>
      </c>
      <c r="D96" s="205" t="s">
        <v>147</v>
      </c>
      <c r="E96" s="206" t="s">
        <v>642</v>
      </c>
      <c r="F96" s="207" t="s">
        <v>643</v>
      </c>
      <c r="G96" s="208" t="s">
        <v>165</v>
      </c>
      <c r="H96" s="209">
        <v>13.505000000000001</v>
      </c>
      <c r="I96" s="210"/>
      <c r="J96" s="211">
        <f>ROUND(I96*H96,2)</f>
        <v>0</v>
      </c>
      <c r="K96" s="207" t="s">
        <v>151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82</v>
      </c>
      <c r="AY96" s="18" t="s">
        <v>144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152</v>
      </c>
      <c r="BM96" s="216" t="s">
        <v>644</v>
      </c>
    </row>
    <row r="97" s="14" customFormat="1">
      <c r="A97" s="14"/>
      <c r="B97" s="229"/>
      <c r="C97" s="230"/>
      <c r="D97" s="220" t="s">
        <v>154</v>
      </c>
      <c r="E97" s="231" t="s">
        <v>19</v>
      </c>
      <c r="F97" s="232" t="s">
        <v>645</v>
      </c>
      <c r="G97" s="230"/>
      <c r="H97" s="233">
        <v>7.1799999999999997</v>
      </c>
      <c r="I97" s="234"/>
      <c r="J97" s="230"/>
      <c r="K97" s="230"/>
      <c r="L97" s="235"/>
      <c r="M97" s="236"/>
      <c r="N97" s="237"/>
      <c r="O97" s="237"/>
      <c r="P97" s="237"/>
      <c r="Q97" s="237"/>
      <c r="R97" s="237"/>
      <c r="S97" s="237"/>
      <c r="T97" s="238"/>
      <c r="U97" s="14"/>
      <c r="V97" s="14"/>
      <c r="W97" s="14"/>
      <c r="X97" s="14"/>
      <c r="Y97" s="14"/>
      <c r="Z97" s="14"/>
      <c r="AA97" s="14"/>
      <c r="AB97" s="14"/>
      <c r="AC97" s="14"/>
      <c r="AD97" s="14"/>
      <c r="AE97" s="14"/>
      <c r="AT97" s="239" t="s">
        <v>154</v>
      </c>
      <c r="AU97" s="239" t="s">
        <v>82</v>
      </c>
      <c r="AV97" s="14" t="s">
        <v>82</v>
      </c>
      <c r="AW97" s="14" t="s">
        <v>33</v>
      </c>
      <c r="AX97" s="14" t="s">
        <v>72</v>
      </c>
      <c r="AY97" s="239" t="s">
        <v>144</v>
      </c>
    </row>
    <row r="98" s="14" customFormat="1">
      <c r="A98" s="14"/>
      <c r="B98" s="229"/>
      <c r="C98" s="230"/>
      <c r="D98" s="220" t="s">
        <v>154</v>
      </c>
      <c r="E98" s="231" t="s">
        <v>19</v>
      </c>
      <c r="F98" s="232" t="s">
        <v>646</v>
      </c>
      <c r="G98" s="230"/>
      <c r="H98" s="233">
        <v>6.3250000000000002</v>
      </c>
      <c r="I98" s="234"/>
      <c r="J98" s="230"/>
      <c r="K98" s="230"/>
      <c r="L98" s="235"/>
      <c r="M98" s="236"/>
      <c r="N98" s="237"/>
      <c r="O98" s="237"/>
      <c r="P98" s="237"/>
      <c r="Q98" s="237"/>
      <c r="R98" s="237"/>
      <c r="S98" s="237"/>
      <c r="T98" s="238"/>
      <c r="U98" s="14"/>
      <c r="V98" s="14"/>
      <c r="W98" s="14"/>
      <c r="X98" s="14"/>
      <c r="Y98" s="14"/>
      <c r="Z98" s="14"/>
      <c r="AA98" s="14"/>
      <c r="AB98" s="14"/>
      <c r="AC98" s="14"/>
      <c r="AD98" s="14"/>
      <c r="AE98" s="14"/>
      <c r="AT98" s="239" t="s">
        <v>154</v>
      </c>
      <c r="AU98" s="239" t="s">
        <v>82</v>
      </c>
      <c r="AV98" s="14" t="s">
        <v>82</v>
      </c>
      <c r="AW98" s="14" t="s">
        <v>33</v>
      </c>
      <c r="AX98" s="14" t="s">
        <v>72</v>
      </c>
      <c r="AY98" s="239" t="s">
        <v>144</v>
      </c>
    </row>
    <row r="99" s="15" customFormat="1">
      <c r="A99" s="15"/>
      <c r="B99" s="240"/>
      <c r="C99" s="241"/>
      <c r="D99" s="220" t="s">
        <v>154</v>
      </c>
      <c r="E99" s="242" t="s">
        <v>19</v>
      </c>
      <c r="F99" s="243" t="s">
        <v>162</v>
      </c>
      <c r="G99" s="241"/>
      <c r="H99" s="244">
        <v>13.504999999999999</v>
      </c>
      <c r="I99" s="245"/>
      <c r="J99" s="241"/>
      <c r="K99" s="241"/>
      <c r="L99" s="246"/>
      <c r="M99" s="247"/>
      <c r="N99" s="248"/>
      <c r="O99" s="248"/>
      <c r="P99" s="248"/>
      <c r="Q99" s="248"/>
      <c r="R99" s="248"/>
      <c r="S99" s="248"/>
      <c r="T99" s="249"/>
      <c r="U99" s="15"/>
      <c r="V99" s="15"/>
      <c r="W99" s="15"/>
      <c r="X99" s="15"/>
      <c r="Y99" s="15"/>
      <c r="Z99" s="15"/>
      <c r="AA99" s="15"/>
      <c r="AB99" s="15"/>
      <c r="AC99" s="15"/>
      <c r="AD99" s="15"/>
      <c r="AE99" s="15"/>
      <c r="AT99" s="250" t="s">
        <v>154</v>
      </c>
      <c r="AU99" s="250" t="s">
        <v>82</v>
      </c>
      <c r="AV99" s="15" t="s">
        <v>152</v>
      </c>
      <c r="AW99" s="15" t="s">
        <v>33</v>
      </c>
      <c r="AX99" s="15" t="s">
        <v>80</v>
      </c>
      <c r="AY99" s="250" t="s">
        <v>144</v>
      </c>
    </row>
    <row r="100" s="2" customFormat="1" ht="49.05" customHeight="1">
      <c r="A100" s="39"/>
      <c r="B100" s="40"/>
      <c r="C100" s="205" t="s">
        <v>189</v>
      </c>
      <c r="D100" s="205" t="s">
        <v>147</v>
      </c>
      <c r="E100" s="206" t="s">
        <v>647</v>
      </c>
      <c r="F100" s="207" t="s">
        <v>648</v>
      </c>
      <c r="G100" s="208" t="s">
        <v>150</v>
      </c>
      <c r="H100" s="209">
        <v>35.899999999999999</v>
      </c>
      <c r="I100" s="210"/>
      <c r="J100" s="211">
        <f>ROUND(I100*H100,2)</f>
        <v>0</v>
      </c>
      <c r="K100" s="207" t="s">
        <v>151</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152</v>
      </c>
      <c r="AT100" s="216" t="s">
        <v>147</v>
      </c>
      <c r="AU100" s="216" t="s">
        <v>82</v>
      </c>
      <c r="AY100" s="18" t="s">
        <v>144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152</v>
      </c>
      <c r="BM100" s="216" t="s">
        <v>649</v>
      </c>
    </row>
    <row r="101" s="14" customFormat="1">
      <c r="A101" s="14"/>
      <c r="B101" s="229"/>
      <c r="C101" s="230"/>
      <c r="D101" s="220" t="s">
        <v>154</v>
      </c>
      <c r="E101" s="231" t="s">
        <v>19</v>
      </c>
      <c r="F101" s="232" t="s">
        <v>650</v>
      </c>
      <c r="G101" s="230"/>
      <c r="H101" s="233">
        <v>35.899999999999999</v>
      </c>
      <c r="I101" s="234"/>
      <c r="J101" s="230"/>
      <c r="K101" s="230"/>
      <c r="L101" s="235"/>
      <c r="M101" s="236"/>
      <c r="N101" s="237"/>
      <c r="O101" s="237"/>
      <c r="P101" s="237"/>
      <c r="Q101" s="237"/>
      <c r="R101" s="237"/>
      <c r="S101" s="237"/>
      <c r="T101" s="238"/>
      <c r="U101" s="14"/>
      <c r="V101" s="14"/>
      <c r="W101" s="14"/>
      <c r="X101" s="14"/>
      <c r="Y101" s="14"/>
      <c r="Z101" s="14"/>
      <c r="AA101" s="14"/>
      <c r="AB101" s="14"/>
      <c r="AC101" s="14"/>
      <c r="AD101" s="14"/>
      <c r="AE101" s="14"/>
      <c r="AT101" s="239" t="s">
        <v>154</v>
      </c>
      <c r="AU101" s="239" t="s">
        <v>82</v>
      </c>
      <c r="AV101" s="14" t="s">
        <v>82</v>
      </c>
      <c r="AW101" s="14" t="s">
        <v>33</v>
      </c>
      <c r="AX101" s="14" t="s">
        <v>80</v>
      </c>
      <c r="AY101" s="239" t="s">
        <v>144</v>
      </c>
    </row>
    <row r="102" s="2" customFormat="1" ht="16.5" customHeight="1">
      <c r="A102" s="39"/>
      <c r="B102" s="40"/>
      <c r="C102" s="251" t="s">
        <v>194</v>
      </c>
      <c r="D102" s="251" t="s">
        <v>182</v>
      </c>
      <c r="E102" s="252" t="s">
        <v>651</v>
      </c>
      <c r="F102" s="253" t="s">
        <v>652</v>
      </c>
      <c r="G102" s="254" t="s">
        <v>150</v>
      </c>
      <c r="H102" s="255">
        <v>39.490000000000002</v>
      </c>
      <c r="I102" s="256"/>
      <c r="J102" s="257">
        <f>ROUND(I102*H102,2)</f>
        <v>0</v>
      </c>
      <c r="K102" s="253" t="s">
        <v>151</v>
      </c>
      <c r="L102" s="258"/>
      <c r="M102" s="259" t="s">
        <v>19</v>
      </c>
      <c r="N102" s="260"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185</v>
      </c>
      <c r="AT102" s="216" t="s">
        <v>182</v>
      </c>
      <c r="AU102" s="216" t="s">
        <v>82</v>
      </c>
      <c r="AY102" s="18" t="s">
        <v>144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152</v>
      </c>
      <c r="BM102" s="216" t="s">
        <v>653</v>
      </c>
    </row>
    <row r="103" s="14" customFormat="1">
      <c r="A103" s="14"/>
      <c r="B103" s="229"/>
      <c r="C103" s="230"/>
      <c r="D103" s="220" t="s">
        <v>154</v>
      </c>
      <c r="E103" s="231" t="s">
        <v>19</v>
      </c>
      <c r="F103" s="232" t="s">
        <v>654</v>
      </c>
      <c r="G103" s="230"/>
      <c r="H103" s="233">
        <v>39.490000000000002</v>
      </c>
      <c r="I103" s="234"/>
      <c r="J103" s="230"/>
      <c r="K103" s="230"/>
      <c r="L103" s="235"/>
      <c r="M103" s="236"/>
      <c r="N103" s="237"/>
      <c r="O103" s="237"/>
      <c r="P103" s="237"/>
      <c r="Q103" s="237"/>
      <c r="R103" s="237"/>
      <c r="S103" s="237"/>
      <c r="T103" s="238"/>
      <c r="U103" s="14"/>
      <c r="V103" s="14"/>
      <c r="W103" s="14"/>
      <c r="X103" s="14"/>
      <c r="Y103" s="14"/>
      <c r="Z103" s="14"/>
      <c r="AA103" s="14"/>
      <c r="AB103" s="14"/>
      <c r="AC103" s="14"/>
      <c r="AD103" s="14"/>
      <c r="AE103" s="14"/>
      <c r="AT103" s="239" t="s">
        <v>154</v>
      </c>
      <c r="AU103" s="239" t="s">
        <v>82</v>
      </c>
      <c r="AV103" s="14" t="s">
        <v>82</v>
      </c>
      <c r="AW103" s="14" t="s">
        <v>33</v>
      </c>
      <c r="AX103" s="14" t="s">
        <v>80</v>
      </c>
      <c r="AY103" s="239" t="s">
        <v>144</v>
      </c>
    </row>
    <row r="104" s="2" customFormat="1" ht="16.5" customHeight="1">
      <c r="A104" s="39"/>
      <c r="B104" s="40"/>
      <c r="C104" s="251" t="s">
        <v>185</v>
      </c>
      <c r="D104" s="251" t="s">
        <v>182</v>
      </c>
      <c r="E104" s="252" t="s">
        <v>655</v>
      </c>
      <c r="F104" s="253" t="s">
        <v>656</v>
      </c>
      <c r="G104" s="254" t="s">
        <v>211</v>
      </c>
      <c r="H104" s="255">
        <v>11.308999999999999</v>
      </c>
      <c r="I104" s="256"/>
      <c r="J104" s="257">
        <f>ROUND(I104*H104,2)</f>
        <v>0</v>
      </c>
      <c r="K104" s="253" t="s">
        <v>151</v>
      </c>
      <c r="L104" s="258"/>
      <c r="M104" s="259" t="s">
        <v>19</v>
      </c>
      <c r="N104" s="260" t="s">
        <v>43</v>
      </c>
      <c r="O104" s="85"/>
      <c r="P104" s="214">
        <f>O104*H104</f>
        <v>0</v>
      </c>
      <c r="Q104" s="214">
        <v>1</v>
      </c>
      <c r="R104" s="214">
        <f>Q104*H104</f>
        <v>11.308999999999999</v>
      </c>
      <c r="S104" s="214">
        <v>0</v>
      </c>
      <c r="T104" s="215">
        <f>S104*H104</f>
        <v>0</v>
      </c>
      <c r="U104" s="39"/>
      <c r="V104" s="39"/>
      <c r="W104" s="39"/>
      <c r="X104" s="39"/>
      <c r="Y104" s="39"/>
      <c r="Z104" s="39"/>
      <c r="AA104" s="39"/>
      <c r="AB104" s="39"/>
      <c r="AC104" s="39"/>
      <c r="AD104" s="39"/>
      <c r="AE104" s="39"/>
      <c r="AR104" s="216" t="s">
        <v>185</v>
      </c>
      <c r="AT104" s="216" t="s">
        <v>182</v>
      </c>
      <c r="AU104" s="216" t="s">
        <v>82</v>
      </c>
      <c r="AY104" s="18" t="s">
        <v>144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152</v>
      </c>
      <c r="BM104" s="216" t="s">
        <v>657</v>
      </c>
    </row>
    <row r="105" s="14" customFormat="1">
      <c r="A105" s="14"/>
      <c r="B105" s="229"/>
      <c r="C105" s="230"/>
      <c r="D105" s="220" t="s">
        <v>154</v>
      </c>
      <c r="E105" s="231" t="s">
        <v>19</v>
      </c>
      <c r="F105" s="232" t="s">
        <v>658</v>
      </c>
      <c r="G105" s="230"/>
      <c r="H105" s="233">
        <v>11.308999999999999</v>
      </c>
      <c r="I105" s="234"/>
      <c r="J105" s="230"/>
      <c r="K105" s="230"/>
      <c r="L105" s="235"/>
      <c r="M105" s="236"/>
      <c r="N105" s="237"/>
      <c r="O105" s="237"/>
      <c r="P105" s="237"/>
      <c r="Q105" s="237"/>
      <c r="R105" s="237"/>
      <c r="S105" s="237"/>
      <c r="T105" s="238"/>
      <c r="U105" s="14"/>
      <c r="V105" s="14"/>
      <c r="W105" s="14"/>
      <c r="X105" s="14"/>
      <c r="Y105" s="14"/>
      <c r="Z105" s="14"/>
      <c r="AA105" s="14"/>
      <c r="AB105" s="14"/>
      <c r="AC105" s="14"/>
      <c r="AD105" s="14"/>
      <c r="AE105" s="14"/>
      <c r="AT105" s="239" t="s">
        <v>154</v>
      </c>
      <c r="AU105" s="239" t="s">
        <v>82</v>
      </c>
      <c r="AV105" s="14" t="s">
        <v>82</v>
      </c>
      <c r="AW105" s="14" t="s">
        <v>33</v>
      </c>
      <c r="AX105" s="14" t="s">
        <v>80</v>
      </c>
      <c r="AY105" s="239" t="s">
        <v>144</v>
      </c>
    </row>
    <row r="106" s="2" customFormat="1" ht="24.15" customHeight="1">
      <c r="A106" s="39"/>
      <c r="B106" s="40"/>
      <c r="C106" s="205" t="s">
        <v>208</v>
      </c>
      <c r="D106" s="205" t="s">
        <v>147</v>
      </c>
      <c r="E106" s="206" t="s">
        <v>659</v>
      </c>
      <c r="F106" s="207" t="s">
        <v>660</v>
      </c>
      <c r="G106" s="208" t="s">
        <v>150</v>
      </c>
      <c r="H106" s="209">
        <v>7.7000000000000002</v>
      </c>
      <c r="I106" s="210"/>
      <c r="J106" s="211">
        <f>ROUND(I106*H106,2)</f>
        <v>0</v>
      </c>
      <c r="K106" s="207" t="s">
        <v>19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152</v>
      </c>
      <c r="AT106" s="216" t="s">
        <v>147</v>
      </c>
      <c r="AU106" s="216" t="s">
        <v>82</v>
      </c>
      <c r="AY106" s="18" t="s">
        <v>144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152</v>
      </c>
      <c r="BM106" s="216" t="s">
        <v>661</v>
      </c>
    </row>
    <row r="107" s="14" customFormat="1">
      <c r="A107" s="14"/>
      <c r="B107" s="229"/>
      <c r="C107" s="230"/>
      <c r="D107" s="220" t="s">
        <v>154</v>
      </c>
      <c r="E107" s="231" t="s">
        <v>19</v>
      </c>
      <c r="F107" s="232" t="s">
        <v>662</v>
      </c>
      <c r="G107" s="230"/>
      <c r="H107" s="233">
        <v>7.7000000000000002</v>
      </c>
      <c r="I107" s="234"/>
      <c r="J107" s="230"/>
      <c r="K107" s="230"/>
      <c r="L107" s="235"/>
      <c r="M107" s="236"/>
      <c r="N107" s="237"/>
      <c r="O107" s="237"/>
      <c r="P107" s="237"/>
      <c r="Q107" s="237"/>
      <c r="R107" s="237"/>
      <c r="S107" s="237"/>
      <c r="T107" s="238"/>
      <c r="U107" s="14"/>
      <c r="V107" s="14"/>
      <c r="W107" s="14"/>
      <c r="X107" s="14"/>
      <c r="Y107" s="14"/>
      <c r="Z107" s="14"/>
      <c r="AA107" s="14"/>
      <c r="AB107" s="14"/>
      <c r="AC107" s="14"/>
      <c r="AD107" s="14"/>
      <c r="AE107" s="14"/>
      <c r="AT107" s="239" t="s">
        <v>154</v>
      </c>
      <c r="AU107" s="239" t="s">
        <v>82</v>
      </c>
      <c r="AV107" s="14" t="s">
        <v>82</v>
      </c>
      <c r="AW107" s="14" t="s">
        <v>33</v>
      </c>
      <c r="AX107" s="14" t="s">
        <v>72</v>
      </c>
      <c r="AY107" s="239" t="s">
        <v>144</v>
      </c>
    </row>
    <row r="108" s="15" customFormat="1">
      <c r="A108" s="15"/>
      <c r="B108" s="240"/>
      <c r="C108" s="241"/>
      <c r="D108" s="220" t="s">
        <v>154</v>
      </c>
      <c r="E108" s="242" t="s">
        <v>19</v>
      </c>
      <c r="F108" s="243" t="s">
        <v>162</v>
      </c>
      <c r="G108" s="241"/>
      <c r="H108" s="244">
        <v>7.7000000000000002</v>
      </c>
      <c r="I108" s="245"/>
      <c r="J108" s="241"/>
      <c r="K108" s="241"/>
      <c r="L108" s="246"/>
      <c r="M108" s="247"/>
      <c r="N108" s="248"/>
      <c r="O108" s="248"/>
      <c r="P108" s="248"/>
      <c r="Q108" s="248"/>
      <c r="R108" s="248"/>
      <c r="S108" s="248"/>
      <c r="T108" s="249"/>
      <c r="U108" s="15"/>
      <c r="V108" s="15"/>
      <c r="W108" s="15"/>
      <c r="X108" s="15"/>
      <c r="Y108" s="15"/>
      <c r="Z108" s="15"/>
      <c r="AA108" s="15"/>
      <c r="AB108" s="15"/>
      <c r="AC108" s="15"/>
      <c r="AD108" s="15"/>
      <c r="AE108" s="15"/>
      <c r="AT108" s="250" t="s">
        <v>154</v>
      </c>
      <c r="AU108" s="250" t="s">
        <v>82</v>
      </c>
      <c r="AV108" s="15" t="s">
        <v>152</v>
      </c>
      <c r="AW108" s="15" t="s">
        <v>33</v>
      </c>
      <c r="AX108" s="15" t="s">
        <v>80</v>
      </c>
      <c r="AY108" s="250" t="s">
        <v>144</v>
      </c>
    </row>
    <row r="109" s="2" customFormat="1" ht="33" customHeight="1">
      <c r="A109" s="39"/>
      <c r="B109" s="40"/>
      <c r="C109" s="205" t="s">
        <v>220</v>
      </c>
      <c r="D109" s="205" t="s">
        <v>147</v>
      </c>
      <c r="E109" s="206" t="s">
        <v>663</v>
      </c>
      <c r="F109" s="207" t="s">
        <v>664</v>
      </c>
      <c r="G109" s="208" t="s">
        <v>240</v>
      </c>
      <c r="H109" s="209">
        <v>8.1669999999999998</v>
      </c>
      <c r="I109" s="210"/>
      <c r="J109" s="211">
        <f>ROUND(I109*H109,2)</f>
        <v>0</v>
      </c>
      <c r="K109" s="207" t="s">
        <v>19</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82</v>
      </c>
      <c r="AY109" s="18" t="s">
        <v>144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152</v>
      </c>
      <c r="BM109" s="216" t="s">
        <v>665</v>
      </c>
    </row>
    <row r="110" s="14" customFormat="1">
      <c r="A110" s="14"/>
      <c r="B110" s="229"/>
      <c r="C110" s="230"/>
      <c r="D110" s="220" t="s">
        <v>154</v>
      </c>
      <c r="E110" s="231" t="s">
        <v>19</v>
      </c>
      <c r="F110" s="232" t="s">
        <v>666</v>
      </c>
      <c r="G110" s="230"/>
      <c r="H110" s="233">
        <v>8.1669999999999998</v>
      </c>
      <c r="I110" s="234"/>
      <c r="J110" s="230"/>
      <c r="K110" s="230"/>
      <c r="L110" s="235"/>
      <c r="M110" s="236"/>
      <c r="N110" s="237"/>
      <c r="O110" s="237"/>
      <c r="P110" s="237"/>
      <c r="Q110" s="237"/>
      <c r="R110" s="237"/>
      <c r="S110" s="237"/>
      <c r="T110" s="238"/>
      <c r="U110" s="14"/>
      <c r="V110" s="14"/>
      <c r="W110" s="14"/>
      <c r="X110" s="14"/>
      <c r="Y110" s="14"/>
      <c r="Z110" s="14"/>
      <c r="AA110" s="14"/>
      <c r="AB110" s="14"/>
      <c r="AC110" s="14"/>
      <c r="AD110" s="14"/>
      <c r="AE110" s="14"/>
      <c r="AT110" s="239" t="s">
        <v>154</v>
      </c>
      <c r="AU110" s="239" t="s">
        <v>82</v>
      </c>
      <c r="AV110" s="14" t="s">
        <v>82</v>
      </c>
      <c r="AW110" s="14" t="s">
        <v>33</v>
      </c>
      <c r="AX110" s="14" t="s">
        <v>80</v>
      </c>
      <c r="AY110" s="239" t="s">
        <v>144</v>
      </c>
    </row>
    <row r="111" s="2" customFormat="1" ht="24.15" customHeight="1">
      <c r="A111" s="39"/>
      <c r="B111" s="40"/>
      <c r="C111" s="251" t="s">
        <v>230</v>
      </c>
      <c r="D111" s="251" t="s">
        <v>182</v>
      </c>
      <c r="E111" s="252" t="s">
        <v>667</v>
      </c>
      <c r="F111" s="253" t="s">
        <v>668</v>
      </c>
      <c r="G111" s="254" t="s">
        <v>240</v>
      </c>
      <c r="H111" s="255">
        <v>7</v>
      </c>
      <c r="I111" s="256"/>
      <c r="J111" s="257">
        <f>ROUND(I111*H111,2)</f>
        <v>0</v>
      </c>
      <c r="K111" s="253" t="s">
        <v>19</v>
      </c>
      <c r="L111" s="258"/>
      <c r="M111" s="259" t="s">
        <v>19</v>
      </c>
      <c r="N111" s="260" t="s">
        <v>43</v>
      </c>
      <c r="O111" s="85"/>
      <c r="P111" s="214">
        <f>O111*H111</f>
        <v>0</v>
      </c>
      <c r="Q111" s="214">
        <v>0.018599999999999998</v>
      </c>
      <c r="R111" s="214">
        <f>Q111*H111</f>
        <v>0.13019999999999998</v>
      </c>
      <c r="S111" s="214">
        <v>0</v>
      </c>
      <c r="T111" s="215">
        <f>S111*H111</f>
        <v>0</v>
      </c>
      <c r="U111" s="39"/>
      <c r="V111" s="39"/>
      <c r="W111" s="39"/>
      <c r="X111" s="39"/>
      <c r="Y111" s="39"/>
      <c r="Z111" s="39"/>
      <c r="AA111" s="39"/>
      <c r="AB111" s="39"/>
      <c r="AC111" s="39"/>
      <c r="AD111" s="39"/>
      <c r="AE111" s="39"/>
      <c r="AR111" s="216" t="s">
        <v>185</v>
      </c>
      <c r="AT111" s="216" t="s">
        <v>182</v>
      </c>
      <c r="AU111" s="216" t="s">
        <v>82</v>
      </c>
      <c r="AY111" s="18" t="s">
        <v>144</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152</v>
      </c>
      <c r="BM111" s="216" t="s">
        <v>669</v>
      </c>
    </row>
    <row r="112" s="2" customFormat="1" ht="24.15" customHeight="1">
      <c r="A112" s="39"/>
      <c r="B112" s="40"/>
      <c r="C112" s="205" t="s">
        <v>237</v>
      </c>
      <c r="D112" s="205" t="s">
        <v>147</v>
      </c>
      <c r="E112" s="206" t="s">
        <v>670</v>
      </c>
      <c r="F112" s="207" t="s">
        <v>671</v>
      </c>
      <c r="G112" s="208" t="s">
        <v>165</v>
      </c>
      <c r="H112" s="209">
        <v>5.2000000000000002</v>
      </c>
      <c r="I112" s="210"/>
      <c r="J112" s="211">
        <f>ROUND(I112*H112,2)</f>
        <v>0</v>
      </c>
      <c r="K112" s="207" t="s">
        <v>19</v>
      </c>
      <c r="L112" s="45"/>
      <c r="M112" s="212" t="s">
        <v>19</v>
      </c>
      <c r="N112" s="213" t="s">
        <v>43</v>
      </c>
      <c r="O112" s="85"/>
      <c r="P112" s="214">
        <f>O112*H112</f>
        <v>0</v>
      </c>
      <c r="Q112" s="214">
        <v>1.8466400000000001</v>
      </c>
      <c r="R112" s="214">
        <f>Q112*H112</f>
        <v>9.6025280000000013</v>
      </c>
      <c r="S112" s="214">
        <v>0</v>
      </c>
      <c r="T112" s="215">
        <f>S112*H112</f>
        <v>0</v>
      </c>
      <c r="U112" s="39"/>
      <c r="V112" s="39"/>
      <c r="W112" s="39"/>
      <c r="X112" s="39"/>
      <c r="Y112" s="39"/>
      <c r="Z112" s="39"/>
      <c r="AA112" s="39"/>
      <c r="AB112" s="39"/>
      <c r="AC112" s="39"/>
      <c r="AD112" s="39"/>
      <c r="AE112" s="39"/>
      <c r="AR112" s="216" t="s">
        <v>152</v>
      </c>
      <c r="AT112" s="216" t="s">
        <v>147</v>
      </c>
      <c r="AU112" s="216" t="s">
        <v>82</v>
      </c>
      <c r="AY112" s="18" t="s">
        <v>144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152</v>
      </c>
      <c r="BM112" s="216" t="s">
        <v>672</v>
      </c>
    </row>
    <row r="113" s="14" customFormat="1">
      <c r="A113" s="14"/>
      <c r="B113" s="229"/>
      <c r="C113" s="230"/>
      <c r="D113" s="220" t="s">
        <v>154</v>
      </c>
      <c r="E113" s="231" t="s">
        <v>19</v>
      </c>
      <c r="F113" s="232" t="s">
        <v>673</v>
      </c>
      <c r="G113" s="230"/>
      <c r="H113" s="233">
        <v>5.2000000000000002</v>
      </c>
      <c r="I113" s="234"/>
      <c r="J113" s="230"/>
      <c r="K113" s="230"/>
      <c r="L113" s="235"/>
      <c r="M113" s="236"/>
      <c r="N113" s="237"/>
      <c r="O113" s="237"/>
      <c r="P113" s="237"/>
      <c r="Q113" s="237"/>
      <c r="R113" s="237"/>
      <c r="S113" s="237"/>
      <c r="T113" s="238"/>
      <c r="U113" s="14"/>
      <c r="V113" s="14"/>
      <c r="W113" s="14"/>
      <c r="X113" s="14"/>
      <c r="Y113" s="14"/>
      <c r="Z113" s="14"/>
      <c r="AA113" s="14"/>
      <c r="AB113" s="14"/>
      <c r="AC113" s="14"/>
      <c r="AD113" s="14"/>
      <c r="AE113" s="14"/>
      <c r="AT113" s="239" t="s">
        <v>154</v>
      </c>
      <c r="AU113" s="239" t="s">
        <v>82</v>
      </c>
      <c r="AV113" s="14" t="s">
        <v>82</v>
      </c>
      <c r="AW113" s="14" t="s">
        <v>33</v>
      </c>
      <c r="AX113" s="14" t="s">
        <v>80</v>
      </c>
      <c r="AY113" s="239" t="s">
        <v>144</v>
      </c>
    </row>
    <row r="114" s="2" customFormat="1" ht="33" customHeight="1">
      <c r="A114" s="39"/>
      <c r="B114" s="40"/>
      <c r="C114" s="205" t="s">
        <v>244</v>
      </c>
      <c r="D114" s="205" t="s">
        <v>147</v>
      </c>
      <c r="E114" s="206" t="s">
        <v>674</v>
      </c>
      <c r="F114" s="207" t="s">
        <v>675</v>
      </c>
      <c r="G114" s="208" t="s">
        <v>150</v>
      </c>
      <c r="H114" s="209">
        <v>15.59</v>
      </c>
      <c r="I114" s="210"/>
      <c r="J114" s="211">
        <f>ROUND(I114*H114,2)</f>
        <v>0</v>
      </c>
      <c r="K114" s="207" t="s">
        <v>223</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82</v>
      </c>
      <c r="AY114" s="18" t="s">
        <v>144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152</v>
      </c>
      <c r="BM114" s="216" t="s">
        <v>676</v>
      </c>
    </row>
    <row r="115" s="2" customFormat="1">
      <c r="A115" s="39"/>
      <c r="B115" s="40"/>
      <c r="C115" s="41"/>
      <c r="D115" s="261" t="s">
        <v>225</v>
      </c>
      <c r="E115" s="41"/>
      <c r="F115" s="262" t="s">
        <v>677</v>
      </c>
      <c r="G115" s="41"/>
      <c r="H115" s="41"/>
      <c r="I115" s="263"/>
      <c r="J115" s="41"/>
      <c r="K115" s="41"/>
      <c r="L115" s="45"/>
      <c r="M115" s="264"/>
      <c r="N115" s="265"/>
      <c r="O115" s="85"/>
      <c r="P115" s="85"/>
      <c r="Q115" s="85"/>
      <c r="R115" s="85"/>
      <c r="S115" s="85"/>
      <c r="T115" s="86"/>
      <c r="U115" s="39"/>
      <c r="V115" s="39"/>
      <c r="W115" s="39"/>
      <c r="X115" s="39"/>
      <c r="Y115" s="39"/>
      <c r="Z115" s="39"/>
      <c r="AA115" s="39"/>
      <c r="AB115" s="39"/>
      <c r="AC115" s="39"/>
      <c r="AD115" s="39"/>
      <c r="AE115" s="39"/>
      <c r="AT115" s="18" t="s">
        <v>225</v>
      </c>
      <c r="AU115" s="18" t="s">
        <v>82</v>
      </c>
    </row>
    <row r="116" s="14" customFormat="1">
      <c r="A116" s="14"/>
      <c r="B116" s="229"/>
      <c r="C116" s="230"/>
      <c r="D116" s="220" t="s">
        <v>154</v>
      </c>
      <c r="E116" s="231" t="s">
        <v>19</v>
      </c>
      <c r="F116" s="232" t="s">
        <v>678</v>
      </c>
      <c r="G116" s="230"/>
      <c r="H116" s="233">
        <v>15.59</v>
      </c>
      <c r="I116" s="234"/>
      <c r="J116" s="230"/>
      <c r="K116" s="230"/>
      <c r="L116" s="235"/>
      <c r="M116" s="236"/>
      <c r="N116" s="237"/>
      <c r="O116" s="237"/>
      <c r="P116" s="237"/>
      <c r="Q116" s="237"/>
      <c r="R116" s="237"/>
      <c r="S116" s="237"/>
      <c r="T116" s="238"/>
      <c r="U116" s="14"/>
      <c r="V116" s="14"/>
      <c r="W116" s="14"/>
      <c r="X116" s="14"/>
      <c r="Y116" s="14"/>
      <c r="Z116" s="14"/>
      <c r="AA116" s="14"/>
      <c r="AB116" s="14"/>
      <c r="AC116" s="14"/>
      <c r="AD116" s="14"/>
      <c r="AE116" s="14"/>
      <c r="AT116" s="239" t="s">
        <v>154</v>
      </c>
      <c r="AU116" s="239" t="s">
        <v>82</v>
      </c>
      <c r="AV116" s="14" t="s">
        <v>82</v>
      </c>
      <c r="AW116" s="14" t="s">
        <v>33</v>
      </c>
      <c r="AX116" s="14" t="s">
        <v>80</v>
      </c>
      <c r="AY116" s="239" t="s">
        <v>144</v>
      </c>
    </row>
    <row r="117" s="2" customFormat="1" ht="33" customHeight="1">
      <c r="A117" s="39"/>
      <c r="B117" s="40"/>
      <c r="C117" s="205" t="s">
        <v>254</v>
      </c>
      <c r="D117" s="205" t="s">
        <v>147</v>
      </c>
      <c r="E117" s="206" t="s">
        <v>674</v>
      </c>
      <c r="F117" s="207" t="s">
        <v>675</v>
      </c>
      <c r="G117" s="208" t="s">
        <v>150</v>
      </c>
      <c r="H117" s="209">
        <v>15.59</v>
      </c>
      <c r="I117" s="210"/>
      <c r="J117" s="211">
        <f>ROUND(I117*H117,2)</f>
        <v>0</v>
      </c>
      <c r="K117" s="207" t="s">
        <v>223</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152</v>
      </c>
      <c r="AT117" s="216" t="s">
        <v>147</v>
      </c>
      <c r="AU117" s="216" t="s">
        <v>82</v>
      </c>
      <c r="AY117" s="18" t="s">
        <v>144</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152</v>
      </c>
      <c r="BM117" s="216" t="s">
        <v>679</v>
      </c>
    </row>
    <row r="118" s="2" customFormat="1">
      <c r="A118" s="39"/>
      <c r="B118" s="40"/>
      <c r="C118" s="41"/>
      <c r="D118" s="261" t="s">
        <v>225</v>
      </c>
      <c r="E118" s="41"/>
      <c r="F118" s="262" t="s">
        <v>677</v>
      </c>
      <c r="G118" s="41"/>
      <c r="H118" s="41"/>
      <c r="I118" s="263"/>
      <c r="J118" s="41"/>
      <c r="K118" s="41"/>
      <c r="L118" s="45"/>
      <c r="M118" s="264"/>
      <c r="N118" s="265"/>
      <c r="O118" s="85"/>
      <c r="P118" s="85"/>
      <c r="Q118" s="85"/>
      <c r="R118" s="85"/>
      <c r="S118" s="85"/>
      <c r="T118" s="86"/>
      <c r="U118" s="39"/>
      <c r="V118" s="39"/>
      <c r="W118" s="39"/>
      <c r="X118" s="39"/>
      <c r="Y118" s="39"/>
      <c r="Z118" s="39"/>
      <c r="AA118" s="39"/>
      <c r="AB118" s="39"/>
      <c r="AC118" s="39"/>
      <c r="AD118" s="39"/>
      <c r="AE118" s="39"/>
      <c r="AT118" s="18" t="s">
        <v>225</v>
      </c>
      <c r="AU118" s="18" t="s">
        <v>82</v>
      </c>
    </row>
    <row r="119" s="14" customFormat="1">
      <c r="A119" s="14"/>
      <c r="B119" s="229"/>
      <c r="C119" s="230"/>
      <c r="D119" s="220" t="s">
        <v>154</v>
      </c>
      <c r="E119" s="231" t="s">
        <v>19</v>
      </c>
      <c r="F119" s="232" t="s">
        <v>680</v>
      </c>
      <c r="G119" s="230"/>
      <c r="H119" s="233">
        <v>15.59</v>
      </c>
      <c r="I119" s="234"/>
      <c r="J119" s="230"/>
      <c r="K119" s="230"/>
      <c r="L119" s="235"/>
      <c r="M119" s="236"/>
      <c r="N119" s="237"/>
      <c r="O119" s="237"/>
      <c r="P119" s="237"/>
      <c r="Q119" s="237"/>
      <c r="R119" s="237"/>
      <c r="S119" s="237"/>
      <c r="T119" s="238"/>
      <c r="U119" s="14"/>
      <c r="V119" s="14"/>
      <c r="W119" s="14"/>
      <c r="X119" s="14"/>
      <c r="Y119" s="14"/>
      <c r="Z119" s="14"/>
      <c r="AA119" s="14"/>
      <c r="AB119" s="14"/>
      <c r="AC119" s="14"/>
      <c r="AD119" s="14"/>
      <c r="AE119" s="14"/>
      <c r="AT119" s="239" t="s">
        <v>154</v>
      </c>
      <c r="AU119" s="239" t="s">
        <v>82</v>
      </c>
      <c r="AV119" s="14" t="s">
        <v>82</v>
      </c>
      <c r="AW119" s="14" t="s">
        <v>33</v>
      </c>
      <c r="AX119" s="14" t="s">
        <v>80</v>
      </c>
      <c r="AY119" s="239" t="s">
        <v>144</v>
      </c>
    </row>
    <row r="120" s="2" customFormat="1" ht="37.8" customHeight="1">
      <c r="A120" s="39"/>
      <c r="B120" s="40"/>
      <c r="C120" s="205" t="s">
        <v>8</v>
      </c>
      <c r="D120" s="205" t="s">
        <v>147</v>
      </c>
      <c r="E120" s="206" t="s">
        <v>681</v>
      </c>
      <c r="F120" s="207" t="s">
        <v>682</v>
      </c>
      <c r="G120" s="208" t="s">
        <v>173</v>
      </c>
      <c r="H120" s="209">
        <v>2</v>
      </c>
      <c r="I120" s="210"/>
      <c r="J120" s="211">
        <f>ROUND(I120*H120,2)</f>
        <v>0</v>
      </c>
      <c r="K120" s="207" t="s">
        <v>19</v>
      </c>
      <c r="L120" s="45"/>
      <c r="M120" s="212" t="s">
        <v>19</v>
      </c>
      <c r="N120" s="213" t="s">
        <v>43</v>
      </c>
      <c r="O120" s="85"/>
      <c r="P120" s="214">
        <f>O120*H120</f>
        <v>0</v>
      </c>
      <c r="Q120" s="214">
        <v>14.14974</v>
      </c>
      <c r="R120" s="214">
        <f>Q120*H120</f>
        <v>28.299479999999999</v>
      </c>
      <c r="S120" s="214">
        <v>0</v>
      </c>
      <c r="T120" s="215">
        <f>S120*H120</f>
        <v>0</v>
      </c>
      <c r="U120" s="39"/>
      <c r="V120" s="39"/>
      <c r="W120" s="39"/>
      <c r="X120" s="39"/>
      <c r="Y120" s="39"/>
      <c r="Z120" s="39"/>
      <c r="AA120" s="39"/>
      <c r="AB120" s="39"/>
      <c r="AC120" s="39"/>
      <c r="AD120" s="39"/>
      <c r="AE120" s="39"/>
      <c r="AR120" s="216" t="s">
        <v>152</v>
      </c>
      <c r="AT120" s="216" t="s">
        <v>147</v>
      </c>
      <c r="AU120" s="216" t="s">
        <v>82</v>
      </c>
      <c r="AY120" s="18" t="s">
        <v>144</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152</v>
      </c>
      <c r="BM120" s="216" t="s">
        <v>683</v>
      </c>
    </row>
    <row r="121" s="14" customFormat="1">
      <c r="A121" s="14"/>
      <c r="B121" s="229"/>
      <c r="C121" s="230"/>
      <c r="D121" s="220" t="s">
        <v>154</v>
      </c>
      <c r="E121" s="231" t="s">
        <v>19</v>
      </c>
      <c r="F121" s="232" t="s">
        <v>684</v>
      </c>
      <c r="G121" s="230"/>
      <c r="H121" s="233">
        <v>2</v>
      </c>
      <c r="I121" s="234"/>
      <c r="J121" s="230"/>
      <c r="K121" s="230"/>
      <c r="L121" s="235"/>
      <c r="M121" s="236"/>
      <c r="N121" s="237"/>
      <c r="O121" s="237"/>
      <c r="P121" s="237"/>
      <c r="Q121" s="237"/>
      <c r="R121" s="237"/>
      <c r="S121" s="237"/>
      <c r="T121" s="238"/>
      <c r="U121" s="14"/>
      <c r="V121" s="14"/>
      <c r="W121" s="14"/>
      <c r="X121" s="14"/>
      <c r="Y121" s="14"/>
      <c r="Z121" s="14"/>
      <c r="AA121" s="14"/>
      <c r="AB121" s="14"/>
      <c r="AC121" s="14"/>
      <c r="AD121" s="14"/>
      <c r="AE121" s="14"/>
      <c r="AT121" s="239" t="s">
        <v>154</v>
      </c>
      <c r="AU121" s="239" t="s">
        <v>82</v>
      </c>
      <c r="AV121" s="14" t="s">
        <v>82</v>
      </c>
      <c r="AW121" s="14" t="s">
        <v>33</v>
      </c>
      <c r="AX121" s="14" t="s">
        <v>80</v>
      </c>
      <c r="AY121" s="239" t="s">
        <v>144</v>
      </c>
    </row>
    <row r="122" s="2" customFormat="1" ht="55.5" customHeight="1">
      <c r="A122" s="39"/>
      <c r="B122" s="40"/>
      <c r="C122" s="205" t="s">
        <v>264</v>
      </c>
      <c r="D122" s="205" t="s">
        <v>147</v>
      </c>
      <c r="E122" s="206" t="s">
        <v>578</v>
      </c>
      <c r="F122" s="207" t="s">
        <v>579</v>
      </c>
      <c r="G122" s="208" t="s">
        <v>150</v>
      </c>
      <c r="H122" s="209">
        <v>12</v>
      </c>
      <c r="I122" s="210"/>
      <c r="J122" s="211">
        <f>ROUND(I122*H122,2)</f>
        <v>0</v>
      </c>
      <c r="K122" s="207" t="s">
        <v>151</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152</v>
      </c>
      <c r="AT122" s="216" t="s">
        <v>147</v>
      </c>
      <c r="AU122" s="216" t="s">
        <v>82</v>
      </c>
      <c r="AY122" s="18" t="s">
        <v>144</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152</v>
      </c>
      <c r="BM122" s="216" t="s">
        <v>685</v>
      </c>
    </row>
    <row r="123" s="14" customFormat="1">
      <c r="A123" s="14"/>
      <c r="B123" s="229"/>
      <c r="C123" s="230"/>
      <c r="D123" s="220" t="s">
        <v>154</v>
      </c>
      <c r="E123" s="231" t="s">
        <v>19</v>
      </c>
      <c r="F123" s="232" t="s">
        <v>237</v>
      </c>
      <c r="G123" s="230"/>
      <c r="H123" s="233">
        <v>12</v>
      </c>
      <c r="I123" s="234"/>
      <c r="J123" s="230"/>
      <c r="K123" s="230"/>
      <c r="L123" s="235"/>
      <c r="M123" s="236"/>
      <c r="N123" s="237"/>
      <c r="O123" s="237"/>
      <c r="P123" s="237"/>
      <c r="Q123" s="237"/>
      <c r="R123" s="237"/>
      <c r="S123" s="237"/>
      <c r="T123" s="238"/>
      <c r="U123" s="14"/>
      <c r="V123" s="14"/>
      <c r="W123" s="14"/>
      <c r="X123" s="14"/>
      <c r="Y123" s="14"/>
      <c r="Z123" s="14"/>
      <c r="AA123" s="14"/>
      <c r="AB123" s="14"/>
      <c r="AC123" s="14"/>
      <c r="AD123" s="14"/>
      <c r="AE123" s="14"/>
      <c r="AT123" s="239" t="s">
        <v>154</v>
      </c>
      <c r="AU123" s="239" t="s">
        <v>82</v>
      </c>
      <c r="AV123" s="14" t="s">
        <v>82</v>
      </c>
      <c r="AW123" s="14" t="s">
        <v>33</v>
      </c>
      <c r="AX123" s="14" t="s">
        <v>72</v>
      </c>
      <c r="AY123" s="239" t="s">
        <v>144</v>
      </c>
    </row>
    <row r="124" s="15" customFormat="1">
      <c r="A124" s="15"/>
      <c r="B124" s="240"/>
      <c r="C124" s="241"/>
      <c r="D124" s="220" t="s">
        <v>154</v>
      </c>
      <c r="E124" s="242" t="s">
        <v>19</v>
      </c>
      <c r="F124" s="243" t="s">
        <v>162</v>
      </c>
      <c r="G124" s="241"/>
      <c r="H124" s="244">
        <v>12</v>
      </c>
      <c r="I124" s="245"/>
      <c r="J124" s="241"/>
      <c r="K124" s="241"/>
      <c r="L124" s="246"/>
      <c r="M124" s="247"/>
      <c r="N124" s="248"/>
      <c r="O124" s="248"/>
      <c r="P124" s="248"/>
      <c r="Q124" s="248"/>
      <c r="R124" s="248"/>
      <c r="S124" s="248"/>
      <c r="T124" s="249"/>
      <c r="U124" s="15"/>
      <c r="V124" s="15"/>
      <c r="W124" s="15"/>
      <c r="X124" s="15"/>
      <c r="Y124" s="15"/>
      <c r="Z124" s="15"/>
      <c r="AA124" s="15"/>
      <c r="AB124" s="15"/>
      <c r="AC124" s="15"/>
      <c r="AD124" s="15"/>
      <c r="AE124" s="15"/>
      <c r="AT124" s="250" t="s">
        <v>154</v>
      </c>
      <c r="AU124" s="250" t="s">
        <v>82</v>
      </c>
      <c r="AV124" s="15" t="s">
        <v>152</v>
      </c>
      <c r="AW124" s="15" t="s">
        <v>33</v>
      </c>
      <c r="AX124" s="15" t="s">
        <v>80</v>
      </c>
      <c r="AY124" s="250" t="s">
        <v>144</v>
      </c>
    </row>
    <row r="125" s="2" customFormat="1" ht="90" customHeight="1">
      <c r="A125" s="39"/>
      <c r="B125" s="40"/>
      <c r="C125" s="205" t="s">
        <v>268</v>
      </c>
      <c r="D125" s="205" t="s">
        <v>147</v>
      </c>
      <c r="E125" s="206" t="s">
        <v>686</v>
      </c>
      <c r="F125" s="207" t="s">
        <v>687</v>
      </c>
      <c r="G125" s="208" t="s">
        <v>150</v>
      </c>
      <c r="H125" s="209">
        <v>49.289999999999999</v>
      </c>
      <c r="I125" s="210"/>
      <c r="J125" s="211">
        <f>ROUND(I125*H125,2)</f>
        <v>0</v>
      </c>
      <c r="K125" s="207" t="s">
        <v>151</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152</v>
      </c>
      <c r="AT125" s="216" t="s">
        <v>147</v>
      </c>
      <c r="AU125" s="216" t="s">
        <v>82</v>
      </c>
      <c r="AY125" s="18" t="s">
        <v>144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152</v>
      </c>
      <c r="BM125" s="216" t="s">
        <v>688</v>
      </c>
    </row>
    <row r="126" s="14" customFormat="1">
      <c r="A126" s="14"/>
      <c r="B126" s="229"/>
      <c r="C126" s="230"/>
      <c r="D126" s="220" t="s">
        <v>154</v>
      </c>
      <c r="E126" s="231" t="s">
        <v>19</v>
      </c>
      <c r="F126" s="232" t="s">
        <v>689</v>
      </c>
      <c r="G126" s="230"/>
      <c r="H126" s="233">
        <v>23.16</v>
      </c>
      <c r="I126" s="234"/>
      <c r="J126" s="230"/>
      <c r="K126" s="230"/>
      <c r="L126" s="235"/>
      <c r="M126" s="236"/>
      <c r="N126" s="237"/>
      <c r="O126" s="237"/>
      <c r="P126" s="237"/>
      <c r="Q126" s="237"/>
      <c r="R126" s="237"/>
      <c r="S126" s="237"/>
      <c r="T126" s="238"/>
      <c r="U126" s="14"/>
      <c r="V126" s="14"/>
      <c r="W126" s="14"/>
      <c r="X126" s="14"/>
      <c r="Y126" s="14"/>
      <c r="Z126" s="14"/>
      <c r="AA126" s="14"/>
      <c r="AB126" s="14"/>
      <c r="AC126" s="14"/>
      <c r="AD126" s="14"/>
      <c r="AE126" s="14"/>
      <c r="AT126" s="239" t="s">
        <v>154</v>
      </c>
      <c r="AU126" s="239" t="s">
        <v>82</v>
      </c>
      <c r="AV126" s="14" t="s">
        <v>82</v>
      </c>
      <c r="AW126" s="14" t="s">
        <v>33</v>
      </c>
      <c r="AX126" s="14" t="s">
        <v>72</v>
      </c>
      <c r="AY126" s="239" t="s">
        <v>144</v>
      </c>
    </row>
    <row r="127" s="14" customFormat="1">
      <c r="A127" s="14"/>
      <c r="B127" s="229"/>
      <c r="C127" s="230"/>
      <c r="D127" s="220" t="s">
        <v>154</v>
      </c>
      <c r="E127" s="231" t="s">
        <v>19</v>
      </c>
      <c r="F127" s="232" t="s">
        <v>690</v>
      </c>
      <c r="G127" s="230"/>
      <c r="H127" s="233">
        <v>26.129999999999999</v>
      </c>
      <c r="I127" s="234"/>
      <c r="J127" s="230"/>
      <c r="K127" s="230"/>
      <c r="L127" s="235"/>
      <c r="M127" s="236"/>
      <c r="N127" s="237"/>
      <c r="O127" s="237"/>
      <c r="P127" s="237"/>
      <c r="Q127" s="237"/>
      <c r="R127" s="237"/>
      <c r="S127" s="237"/>
      <c r="T127" s="238"/>
      <c r="U127" s="14"/>
      <c r="V127" s="14"/>
      <c r="W127" s="14"/>
      <c r="X127" s="14"/>
      <c r="Y127" s="14"/>
      <c r="Z127" s="14"/>
      <c r="AA127" s="14"/>
      <c r="AB127" s="14"/>
      <c r="AC127" s="14"/>
      <c r="AD127" s="14"/>
      <c r="AE127" s="14"/>
      <c r="AT127" s="239" t="s">
        <v>154</v>
      </c>
      <c r="AU127" s="239" t="s">
        <v>82</v>
      </c>
      <c r="AV127" s="14" t="s">
        <v>82</v>
      </c>
      <c r="AW127" s="14" t="s">
        <v>33</v>
      </c>
      <c r="AX127" s="14" t="s">
        <v>72</v>
      </c>
      <c r="AY127" s="239" t="s">
        <v>144</v>
      </c>
    </row>
    <row r="128" s="15" customFormat="1">
      <c r="A128" s="15"/>
      <c r="B128" s="240"/>
      <c r="C128" s="241"/>
      <c r="D128" s="220" t="s">
        <v>154</v>
      </c>
      <c r="E128" s="242" t="s">
        <v>19</v>
      </c>
      <c r="F128" s="243" t="s">
        <v>162</v>
      </c>
      <c r="G128" s="241"/>
      <c r="H128" s="244">
        <v>49.289999999999999</v>
      </c>
      <c r="I128" s="245"/>
      <c r="J128" s="241"/>
      <c r="K128" s="241"/>
      <c r="L128" s="246"/>
      <c r="M128" s="247"/>
      <c r="N128" s="248"/>
      <c r="O128" s="248"/>
      <c r="P128" s="248"/>
      <c r="Q128" s="248"/>
      <c r="R128" s="248"/>
      <c r="S128" s="248"/>
      <c r="T128" s="249"/>
      <c r="U128" s="15"/>
      <c r="V128" s="15"/>
      <c r="W128" s="15"/>
      <c r="X128" s="15"/>
      <c r="Y128" s="15"/>
      <c r="Z128" s="15"/>
      <c r="AA128" s="15"/>
      <c r="AB128" s="15"/>
      <c r="AC128" s="15"/>
      <c r="AD128" s="15"/>
      <c r="AE128" s="15"/>
      <c r="AT128" s="250" t="s">
        <v>154</v>
      </c>
      <c r="AU128" s="250" t="s">
        <v>82</v>
      </c>
      <c r="AV128" s="15" t="s">
        <v>152</v>
      </c>
      <c r="AW128" s="15" t="s">
        <v>33</v>
      </c>
      <c r="AX128" s="15" t="s">
        <v>80</v>
      </c>
      <c r="AY128" s="250" t="s">
        <v>144</v>
      </c>
    </row>
    <row r="129" s="2" customFormat="1" ht="24.15" customHeight="1">
      <c r="A129" s="39"/>
      <c r="B129" s="40"/>
      <c r="C129" s="251" t="s">
        <v>273</v>
      </c>
      <c r="D129" s="251" t="s">
        <v>182</v>
      </c>
      <c r="E129" s="252" t="s">
        <v>691</v>
      </c>
      <c r="F129" s="253" t="s">
        <v>692</v>
      </c>
      <c r="G129" s="254" t="s">
        <v>211</v>
      </c>
      <c r="H129" s="255">
        <v>9.4640000000000004</v>
      </c>
      <c r="I129" s="256"/>
      <c r="J129" s="257">
        <f>ROUND(I129*H129,2)</f>
        <v>0</v>
      </c>
      <c r="K129" s="253" t="s">
        <v>151</v>
      </c>
      <c r="L129" s="258"/>
      <c r="M129" s="259" t="s">
        <v>19</v>
      </c>
      <c r="N129" s="260" t="s">
        <v>43</v>
      </c>
      <c r="O129" s="85"/>
      <c r="P129" s="214">
        <f>O129*H129</f>
        <v>0</v>
      </c>
      <c r="Q129" s="214">
        <v>1</v>
      </c>
      <c r="R129" s="214">
        <f>Q129*H129</f>
        <v>9.4640000000000004</v>
      </c>
      <c r="S129" s="214">
        <v>0</v>
      </c>
      <c r="T129" s="215">
        <f>S129*H129</f>
        <v>0</v>
      </c>
      <c r="U129" s="39"/>
      <c r="V129" s="39"/>
      <c r="W129" s="39"/>
      <c r="X129" s="39"/>
      <c r="Y129" s="39"/>
      <c r="Z129" s="39"/>
      <c r="AA129" s="39"/>
      <c r="AB129" s="39"/>
      <c r="AC129" s="39"/>
      <c r="AD129" s="39"/>
      <c r="AE129" s="39"/>
      <c r="AR129" s="216" t="s">
        <v>185</v>
      </c>
      <c r="AT129" s="216" t="s">
        <v>182</v>
      </c>
      <c r="AU129" s="216" t="s">
        <v>82</v>
      </c>
      <c r="AY129" s="18" t="s">
        <v>144</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152</v>
      </c>
      <c r="BM129" s="216" t="s">
        <v>693</v>
      </c>
    </row>
    <row r="130" s="14" customFormat="1">
      <c r="A130" s="14"/>
      <c r="B130" s="229"/>
      <c r="C130" s="230"/>
      <c r="D130" s="220" t="s">
        <v>154</v>
      </c>
      <c r="E130" s="231" t="s">
        <v>19</v>
      </c>
      <c r="F130" s="232" t="s">
        <v>694</v>
      </c>
      <c r="G130" s="230"/>
      <c r="H130" s="233">
        <v>9.4640000000000004</v>
      </c>
      <c r="I130" s="234"/>
      <c r="J130" s="230"/>
      <c r="K130" s="230"/>
      <c r="L130" s="235"/>
      <c r="M130" s="236"/>
      <c r="N130" s="237"/>
      <c r="O130" s="237"/>
      <c r="P130" s="237"/>
      <c r="Q130" s="237"/>
      <c r="R130" s="237"/>
      <c r="S130" s="237"/>
      <c r="T130" s="238"/>
      <c r="U130" s="14"/>
      <c r="V130" s="14"/>
      <c r="W130" s="14"/>
      <c r="X130" s="14"/>
      <c r="Y130" s="14"/>
      <c r="Z130" s="14"/>
      <c r="AA130" s="14"/>
      <c r="AB130" s="14"/>
      <c r="AC130" s="14"/>
      <c r="AD130" s="14"/>
      <c r="AE130" s="14"/>
      <c r="AT130" s="239" t="s">
        <v>154</v>
      </c>
      <c r="AU130" s="239" t="s">
        <v>82</v>
      </c>
      <c r="AV130" s="14" t="s">
        <v>82</v>
      </c>
      <c r="AW130" s="14" t="s">
        <v>33</v>
      </c>
      <c r="AX130" s="14" t="s">
        <v>80</v>
      </c>
      <c r="AY130" s="239" t="s">
        <v>144</v>
      </c>
    </row>
    <row r="131" s="2" customFormat="1" ht="24.15" customHeight="1">
      <c r="A131" s="39"/>
      <c r="B131" s="40"/>
      <c r="C131" s="251" t="s">
        <v>279</v>
      </c>
      <c r="D131" s="251" t="s">
        <v>182</v>
      </c>
      <c r="E131" s="252" t="s">
        <v>695</v>
      </c>
      <c r="F131" s="253" t="s">
        <v>696</v>
      </c>
      <c r="G131" s="254" t="s">
        <v>211</v>
      </c>
      <c r="H131" s="255">
        <v>4.7320000000000002</v>
      </c>
      <c r="I131" s="256"/>
      <c r="J131" s="257">
        <f>ROUND(I131*H131,2)</f>
        <v>0</v>
      </c>
      <c r="K131" s="253" t="s">
        <v>151</v>
      </c>
      <c r="L131" s="258"/>
      <c r="M131" s="259" t="s">
        <v>19</v>
      </c>
      <c r="N131" s="260" t="s">
        <v>43</v>
      </c>
      <c r="O131" s="85"/>
      <c r="P131" s="214">
        <f>O131*H131</f>
        <v>0</v>
      </c>
      <c r="Q131" s="214">
        <v>1</v>
      </c>
      <c r="R131" s="214">
        <f>Q131*H131</f>
        <v>4.7320000000000002</v>
      </c>
      <c r="S131" s="214">
        <v>0</v>
      </c>
      <c r="T131" s="215">
        <f>S131*H131</f>
        <v>0</v>
      </c>
      <c r="U131" s="39"/>
      <c r="V131" s="39"/>
      <c r="W131" s="39"/>
      <c r="X131" s="39"/>
      <c r="Y131" s="39"/>
      <c r="Z131" s="39"/>
      <c r="AA131" s="39"/>
      <c r="AB131" s="39"/>
      <c r="AC131" s="39"/>
      <c r="AD131" s="39"/>
      <c r="AE131" s="39"/>
      <c r="AR131" s="216" t="s">
        <v>185</v>
      </c>
      <c r="AT131" s="216" t="s">
        <v>182</v>
      </c>
      <c r="AU131" s="216" t="s">
        <v>82</v>
      </c>
      <c r="AY131" s="18" t="s">
        <v>144</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152</v>
      </c>
      <c r="BM131" s="216" t="s">
        <v>697</v>
      </c>
    </row>
    <row r="132" s="14" customFormat="1">
      <c r="A132" s="14"/>
      <c r="B132" s="229"/>
      <c r="C132" s="230"/>
      <c r="D132" s="220" t="s">
        <v>154</v>
      </c>
      <c r="E132" s="231" t="s">
        <v>19</v>
      </c>
      <c r="F132" s="232" t="s">
        <v>698</v>
      </c>
      <c r="G132" s="230"/>
      <c r="H132" s="233">
        <v>4.7320000000000002</v>
      </c>
      <c r="I132" s="234"/>
      <c r="J132" s="230"/>
      <c r="K132" s="230"/>
      <c r="L132" s="235"/>
      <c r="M132" s="236"/>
      <c r="N132" s="237"/>
      <c r="O132" s="237"/>
      <c r="P132" s="237"/>
      <c r="Q132" s="237"/>
      <c r="R132" s="237"/>
      <c r="S132" s="237"/>
      <c r="T132" s="238"/>
      <c r="U132" s="14"/>
      <c r="V132" s="14"/>
      <c r="W132" s="14"/>
      <c r="X132" s="14"/>
      <c r="Y132" s="14"/>
      <c r="Z132" s="14"/>
      <c r="AA132" s="14"/>
      <c r="AB132" s="14"/>
      <c r="AC132" s="14"/>
      <c r="AD132" s="14"/>
      <c r="AE132" s="14"/>
      <c r="AT132" s="239" t="s">
        <v>154</v>
      </c>
      <c r="AU132" s="239" t="s">
        <v>82</v>
      </c>
      <c r="AV132" s="14" t="s">
        <v>82</v>
      </c>
      <c r="AW132" s="14" t="s">
        <v>33</v>
      </c>
      <c r="AX132" s="14" t="s">
        <v>80</v>
      </c>
      <c r="AY132" s="239" t="s">
        <v>144</v>
      </c>
    </row>
    <row r="133" s="2" customFormat="1" ht="76.35" customHeight="1">
      <c r="A133" s="39"/>
      <c r="B133" s="40"/>
      <c r="C133" s="205" t="s">
        <v>283</v>
      </c>
      <c r="D133" s="205" t="s">
        <v>147</v>
      </c>
      <c r="E133" s="206" t="s">
        <v>699</v>
      </c>
      <c r="F133" s="207" t="s">
        <v>700</v>
      </c>
      <c r="G133" s="208" t="s">
        <v>240</v>
      </c>
      <c r="H133" s="209">
        <v>21</v>
      </c>
      <c r="I133" s="210"/>
      <c r="J133" s="211">
        <f>ROUND(I133*H133,2)</f>
        <v>0</v>
      </c>
      <c r="K133" s="207" t="s">
        <v>151</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152</v>
      </c>
      <c r="AT133" s="216" t="s">
        <v>147</v>
      </c>
      <c r="AU133" s="216" t="s">
        <v>82</v>
      </c>
      <c r="AY133" s="18" t="s">
        <v>144</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152</v>
      </c>
      <c r="BM133" s="216" t="s">
        <v>701</v>
      </c>
    </row>
    <row r="134" s="2" customFormat="1" ht="16.5" customHeight="1">
      <c r="A134" s="39"/>
      <c r="B134" s="40"/>
      <c r="C134" s="251" t="s">
        <v>7</v>
      </c>
      <c r="D134" s="251" t="s">
        <v>182</v>
      </c>
      <c r="E134" s="252" t="s">
        <v>702</v>
      </c>
      <c r="F134" s="253" t="s">
        <v>703</v>
      </c>
      <c r="G134" s="254" t="s">
        <v>704</v>
      </c>
      <c r="H134" s="255">
        <v>22.260000000000002</v>
      </c>
      <c r="I134" s="256"/>
      <c r="J134" s="257">
        <f>ROUND(I134*H134,2)</f>
        <v>0</v>
      </c>
      <c r="K134" s="253" t="s">
        <v>151</v>
      </c>
      <c r="L134" s="258"/>
      <c r="M134" s="259" t="s">
        <v>19</v>
      </c>
      <c r="N134" s="260"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185</v>
      </c>
      <c r="AT134" s="216" t="s">
        <v>182</v>
      </c>
      <c r="AU134" s="216" t="s">
        <v>82</v>
      </c>
      <c r="AY134" s="18" t="s">
        <v>144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152</v>
      </c>
      <c r="BM134" s="216" t="s">
        <v>705</v>
      </c>
    </row>
    <row r="135" s="2" customFormat="1" ht="62.7" customHeight="1">
      <c r="A135" s="39"/>
      <c r="B135" s="40"/>
      <c r="C135" s="205" t="s">
        <v>291</v>
      </c>
      <c r="D135" s="205" t="s">
        <v>147</v>
      </c>
      <c r="E135" s="206" t="s">
        <v>706</v>
      </c>
      <c r="F135" s="207" t="s">
        <v>707</v>
      </c>
      <c r="G135" s="208" t="s">
        <v>240</v>
      </c>
      <c r="H135" s="209">
        <v>6</v>
      </c>
      <c r="I135" s="210"/>
      <c r="J135" s="211">
        <f>ROUND(I135*H135,2)</f>
        <v>0</v>
      </c>
      <c r="K135" s="207" t="s">
        <v>151</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152</v>
      </c>
      <c r="AT135" s="216" t="s">
        <v>147</v>
      </c>
      <c r="AU135" s="216" t="s">
        <v>82</v>
      </c>
      <c r="AY135" s="18" t="s">
        <v>144</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152</v>
      </c>
      <c r="BM135" s="216" t="s">
        <v>708</v>
      </c>
    </row>
    <row r="136" s="2" customFormat="1" ht="16.5" customHeight="1">
      <c r="A136" s="39"/>
      <c r="B136" s="40"/>
      <c r="C136" s="251" t="s">
        <v>295</v>
      </c>
      <c r="D136" s="251" t="s">
        <v>182</v>
      </c>
      <c r="E136" s="252" t="s">
        <v>709</v>
      </c>
      <c r="F136" s="253" t="s">
        <v>710</v>
      </c>
      <c r="G136" s="254" t="s">
        <v>173</v>
      </c>
      <c r="H136" s="255">
        <v>10</v>
      </c>
      <c r="I136" s="256"/>
      <c r="J136" s="257">
        <f>ROUND(I136*H136,2)</f>
        <v>0</v>
      </c>
      <c r="K136" s="253" t="s">
        <v>151</v>
      </c>
      <c r="L136" s="258"/>
      <c r="M136" s="259" t="s">
        <v>19</v>
      </c>
      <c r="N136" s="260"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185</v>
      </c>
      <c r="AT136" s="216" t="s">
        <v>182</v>
      </c>
      <c r="AU136" s="216" t="s">
        <v>82</v>
      </c>
      <c r="AY136" s="18" t="s">
        <v>144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152</v>
      </c>
      <c r="BM136" s="216" t="s">
        <v>711</v>
      </c>
    </row>
    <row r="137" s="2" customFormat="1" ht="16.5" customHeight="1">
      <c r="A137" s="39"/>
      <c r="B137" s="40"/>
      <c r="C137" s="251" t="s">
        <v>301</v>
      </c>
      <c r="D137" s="251" t="s">
        <v>182</v>
      </c>
      <c r="E137" s="252" t="s">
        <v>712</v>
      </c>
      <c r="F137" s="253" t="s">
        <v>713</v>
      </c>
      <c r="G137" s="254" t="s">
        <v>173</v>
      </c>
      <c r="H137" s="255">
        <v>12</v>
      </c>
      <c r="I137" s="256"/>
      <c r="J137" s="257">
        <f>ROUND(I137*H137,2)</f>
        <v>0</v>
      </c>
      <c r="K137" s="253" t="s">
        <v>151</v>
      </c>
      <c r="L137" s="258"/>
      <c r="M137" s="259" t="s">
        <v>19</v>
      </c>
      <c r="N137" s="260"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185</v>
      </c>
      <c r="AT137" s="216" t="s">
        <v>182</v>
      </c>
      <c r="AU137" s="216" t="s">
        <v>82</v>
      </c>
      <c r="AY137" s="18" t="s">
        <v>144</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152</v>
      </c>
      <c r="BM137" s="216" t="s">
        <v>714</v>
      </c>
    </row>
    <row r="138" s="2" customFormat="1" ht="24.15" customHeight="1">
      <c r="A138" s="39"/>
      <c r="B138" s="40"/>
      <c r="C138" s="251" t="s">
        <v>306</v>
      </c>
      <c r="D138" s="251" t="s">
        <v>182</v>
      </c>
      <c r="E138" s="252" t="s">
        <v>715</v>
      </c>
      <c r="F138" s="253" t="s">
        <v>716</v>
      </c>
      <c r="G138" s="254" t="s">
        <v>173</v>
      </c>
      <c r="H138" s="255">
        <v>6</v>
      </c>
      <c r="I138" s="256"/>
      <c r="J138" s="257">
        <f>ROUND(I138*H138,2)</f>
        <v>0</v>
      </c>
      <c r="K138" s="253" t="s">
        <v>151</v>
      </c>
      <c r="L138" s="258"/>
      <c r="M138" s="259" t="s">
        <v>19</v>
      </c>
      <c r="N138" s="260"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185</v>
      </c>
      <c r="AT138" s="216" t="s">
        <v>182</v>
      </c>
      <c r="AU138" s="216" t="s">
        <v>82</v>
      </c>
      <c r="AY138" s="18" t="s">
        <v>144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152</v>
      </c>
      <c r="BM138" s="216" t="s">
        <v>717</v>
      </c>
    </row>
    <row r="139" s="2" customFormat="1" ht="16.5" customHeight="1">
      <c r="A139" s="39"/>
      <c r="B139" s="40"/>
      <c r="C139" s="251" t="s">
        <v>310</v>
      </c>
      <c r="D139" s="251" t="s">
        <v>182</v>
      </c>
      <c r="E139" s="252" t="s">
        <v>718</v>
      </c>
      <c r="F139" s="253" t="s">
        <v>719</v>
      </c>
      <c r="G139" s="254" t="s">
        <v>173</v>
      </c>
      <c r="H139" s="255">
        <v>1</v>
      </c>
      <c r="I139" s="256"/>
      <c r="J139" s="257">
        <f>ROUND(I139*H139,2)</f>
        <v>0</v>
      </c>
      <c r="K139" s="253" t="s">
        <v>151</v>
      </c>
      <c r="L139" s="258"/>
      <c r="M139" s="259" t="s">
        <v>19</v>
      </c>
      <c r="N139" s="260"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185</v>
      </c>
      <c r="AT139" s="216" t="s">
        <v>182</v>
      </c>
      <c r="AU139" s="216" t="s">
        <v>82</v>
      </c>
      <c r="AY139" s="18" t="s">
        <v>144</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152</v>
      </c>
      <c r="BM139" s="216" t="s">
        <v>720</v>
      </c>
    </row>
    <row r="140" s="2" customFormat="1" ht="16.5" customHeight="1">
      <c r="A140" s="39"/>
      <c r="B140" s="40"/>
      <c r="C140" s="251" t="s">
        <v>318</v>
      </c>
      <c r="D140" s="251" t="s">
        <v>182</v>
      </c>
      <c r="E140" s="252" t="s">
        <v>721</v>
      </c>
      <c r="F140" s="253" t="s">
        <v>722</v>
      </c>
      <c r="G140" s="254" t="s">
        <v>173</v>
      </c>
      <c r="H140" s="255">
        <v>1</v>
      </c>
      <c r="I140" s="256"/>
      <c r="J140" s="257">
        <f>ROUND(I140*H140,2)</f>
        <v>0</v>
      </c>
      <c r="K140" s="253" t="s">
        <v>151</v>
      </c>
      <c r="L140" s="258"/>
      <c r="M140" s="259" t="s">
        <v>19</v>
      </c>
      <c r="N140" s="260"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185</v>
      </c>
      <c r="AT140" s="216" t="s">
        <v>182</v>
      </c>
      <c r="AU140" s="216" t="s">
        <v>82</v>
      </c>
      <c r="AY140" s="18" t="s">
        <v>144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152</v>
      </c>
      <c r="BM140" s="216" t="s">
        <v>723</v>
      </c>
    </row>
    <row r="141" s="2" customFormat="1" ht="16.5" customHeight="1">
      <c r="A141" s="39"/>
      <c r="B141" s="40"/>
      <c r="C141" s="251" t="s">
        <v>326</v>
      </c>
      <c r="D141" s="251" t="s">
        <v>182</v>
      </c>
      <c r="E141" s="252" t="s">
        <v>724</v>
      </c>
      <c r="F141" s="253" t="s">
        <v>725</v>
      </c>
      <c r="G141" s="254" t="s">
        <v>173</v>
      </c>
      <c r="H141" s="255">
        <v>1</v>
      </c>
      <c r="I141" s="256"/>
      <c r="J141" s="257">
        <f>ROUND(I141*H141,2)</f>
        <v>0</v>
      </c>
      <c r="K141" s="253" t="s">
        <v>151</v>
      </c>
      <c r="L141" s="258"/>
      <c r="M141" s="259" t="s">
        <v>19</v>
      </c>
      <c r="N141" s="260"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185</v>
      </c>
      <c r="AT141" s="216" t="s">
        <v>182</v>
      </c>
      <c r="AU141" s="216" t="s">
        <v>82</v>
      </c>
      <c r="AY141" s="18" t="s">
        <v>144</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152</v>
      </c>
      <c r="BM141" s="216" t="s">
        <v>726</v>
      </c>
    </row>
    <row r="142" s="2" customFormat="1" ht="16.5" customHeight="1">
      <c r="A142" s="39"/>
      <c r="B142" s="40"/>
      <c r="C142" s="251" t="s">
        <v>331</v>
      </c>
      <c r="D142" s="251" t="s">
        <v>182</v>
      </c>
      <c r="E142" s="252" t="s">
        <v>727</v>
      </c>
      <c r="F142" s="253" t="s">
        <v>728</v>
      </c>
      <c r="G142" s="254" t="s">
        <v>173</v>
      </c>
      <c r="H142" s="255">
        <v>4</v>
      </c>
      <c r="I142" s="256"/>
      <c r="J142" s="257">
        <f>ROUND(I142*H142,2)</f>
        <v>0</v>
      </c>
      <c r="K142" s="253" t="s">
        <v>151</v>
      </c>
      <c r="L142" s="258"/>
      <c r="M142" s="259" t="s">
        <v>19</v>
      </c>
      <c r="N142" s="260"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185</v>
      </c>
      <c r="AT142" s="216" t="s">
        <v>182</v>
      </c>
      <c r="AU142" s="216" t="s">
        <v>82</v>
      </c>
      <c r="AY142" s="18" t="s">
        <v>144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152</v>
      </c>
      <c r="BM142" s="216" t="s">
        <v>729</v>
      </c>
    </row>
    <row r="143" s="2" customFormat="1" ht="24.15" customHeight="1">
      <c r="A143" s="39"/>
      <c r="B143" s="40"/>
      <c r="C143" s="251" t="s">
        <v>336</v>
      </c>
      <c r="D143" s="251" t="s">
        <v>182</v>
      </c>
      <c r="E143" s="252" t="s">
        <v>730</v>
      </c>
      <c r="F143" s="253" t="s">
        <v>731</v>
      </c>
      <c r="G143" s="254" t="s">
        <v>173</v>
      </c>
      <c r="H143" s="255">
        <v>52</v>
      </c>
      <c r="I143" s="256"/>
      <c r="J143" s="257">
        <f>ROUND(I143*H143,2)</f>
        <v>0</v>
      </c>
      <c r="K143" s="253" t="s">
        <v>151</v>
      </c>
      <c r="L143" s="258"/>
      <c r="M143" s="259" t="s">
        <v>19</v>
      </c>
      <c r="N143" s="260" t="s">
        <v>43</v>
      </c>
      <c r="O143" s="85"/>
      <c r="P143" s="214">
        <f>O143*H143</f>
        <v>0</v>
      </c>
      <c r="Q143" s="214">
        <v>0.00123</v>
      </c>
      <c r="R143" s="214">
        <f>Q143*H143</f>
        <v>0.063960000000000003</v>
      </c>
      <c r="S143" s="214">
        <v>0</v>
      </c>
      <c r="T143" s="215">
        <f>S143*H143</f>
        <v>0</v>
      </c>
      <c r="U143" s="39"/>
      <c r="V143" s="39"/>
      <c r="W143" s="39"/>
      <c r="X143" s="39"/>
      <c r="Y143" s="39"/>
      <c r="Z143" s="39"/>
      <c r="AA143" s="39"/>
      <c r="AB143" s="39"/>
      <c r="AC143" s="39"/>
      <c r="AD143" s="39"/>
      <c r="AE143" s="39"/>
      <c r="AR143" s="216" t="s">
        <v>185</v>
      </c>
      <c r="AT143" s="216" t="s">
        <v>182</v>
      </c>
      <c r="AU143" s="216" t="s">
        <v>82</v>
      </c>
      <c r="AY143" s="18" t="s">
        <v>144</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152</v>
      </c>
      <c r="BM143" s="216" t="s">
        <v>732</v>
      </c>
    </row>
    <row r="144" s="14" customFormat="1">
      <c r="A144" s="14"/>
      <c r="B144" s="229"/>
      <c r="C144" s="230"/>
      <c r="D144" s="220" t="s">
        <v>154</v>
      </c>
      <c r="E144" s="231" t="s">
        <v>19</v>
      </c>
      <c r="F144" s="232" t="s">
        <v>733</v>
      </c>
      <c r="G144" s="230"/>
      <c r="H144" s="233">
        <v>52</v>
      </c>
      <c r="I144" s="234"/>
      <c r="J144" s="230"/>
      <c r="K144" s="230"/>
      <c r="L144" s="235"/>
      <c r="M144" s="236"/>
      <c r="N144" s="237"/>
      <c r="O144" s="237"/>
      <c r="P144" s="237"/>
      <c r="Q144" s="237"/>
      <c r="R144" s="237"/>
      <c r="S144" s="237"/>
      <c r="T144" s="238"/>
      <c r="U144" s="14"/>
      <c r="V144" s="14"/>
      <c r="W144" s="14"/>
      <c r="X144" s="14"/>
      <c r="Y144" s="14"/>
      <c r="Z144" s="14"/>
      <c r="AA144" s="14"/>
      <c r="AB144" s="14"/>
      <c r="AC144" s="14"/>
      <c r="AD144" s="14"/>
      <c r="AE144" s="14"/>
      <c r="AT144" s="239" t="s">
        <v>154</v>
      </c>
      <c r="AU144" s="239" t="s">
        <v>82</v>
      </c>
      <c r="AV144" s="14" t="s">
        <v>82</v>
      </c>
      <c r="AW144" s="14" t="s">
        <v>33</v>
      </c>
      <c r="AX144" s="14" t="s">
        <v>80</v>
      </c>
      <c r="AY144" s="239" t="s">
        <v>144</v>
      </c>
    </row>
    <row r="145" s="12" customFormat="1" ht="25.92" customHeight="1">
      <c r="A145" s="12"/>
      <c r="B145" s="189"/>
      <c r="C145" s="190"/>
      <c r="D145" s="191" t="s">
        <v>71</v>
      </c>
      <c r="E145" s="192" t="s">
        <v>428</v>
      </c>
      <c r="F145" s="192" t="s">
        <v>429</v>
      </c>
      <c r="G145" s="190"/>
      <c r="H145" s="190"/>
      <c r="I145" s="193"/>
      <c r="J145" s="194">
        <f>BK145</f>
        <v>0</v>
      </c>
      <c r="K145" s="190"/>
      <c r="L145" s="195"/>
      <c r="M145" s="196"/>
      <c r="N145" s="197"/>
      <c r="O145" s="197"/>
      <c r="P145" s="198">
        <f>SUM(P146:P174)</f>
        <v>0</v>
      </c>
      <c r="Q145" s="197"/>
      <c r="R145" s="198">
        <f>SUM(R146:R174)</f>
        <v>0</v>
      </c>
      <c r="S145" s="197"/>
      <c r="T145" s="199">
        <f>SUM(T146:T174)</f>
        <v>0</v>
      </c>
      <c r="U145" s="12"/>
      <c r="V145" s="12"/>
      <c r="W145" s="12"/>
      <c r="X145" s="12"/>
      <c r="Y145" s="12"/>
      <c r="Z145" s="12"/>
      <c r="AA145" s="12"/>
      <c r="AB145" s="12"/>
      <c r="AC145" s="12"/>
      <c r="AD145" s="12"/>
      <c r="AE145" s="12"/>
      <c r="AR145" s="200" t="s">
        <v>152</v>
      </c>
      <c r="AT145" s="201" t="s">
        <v>71</v>
      </c>
      <c r="AU145" s="201" t="s">
        <v>72</v>
      </c>
      <c r="AY145" s="200" t="s">
        <v>144</v>
      </c>
      <c r="BK145" s="202">
        <f>SUM(BK146:BK174)</f>
        <v>0</v>
      </c>
    </row>
    <row r="146" s="2" customFormat="1" ht="101.25" customHeight="1">
      <c r="A146" s="39"/>
      <c r="B146" s="40"/>
      <c r="C146" s="205" t="s">
        <v>341</v>
      </c>
      <c r="D146" s="205" t="s">
        <v>147</v>
      </c>
      <c r="E146" s="206" t="s">
        <v>603</v>
      </c>
      <c r="F146" s="207" t="s">
        <v>604</v>
      </c>
      <c r="G146" s="208" t="s">
        <v>211</v>
      </c>
      <c r="H146" s="209">
        <v>42.151000000000003</v>
      </c>
      <c r="I146" s="210"/>
      <c r="J146" s="211">
        <f>ROUND(I146*H146,2)</f>
        <v>0</v>
      </c>
      <c r="K146" s="207" t="s">
        <v>151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433</v>
      </c>
      <c r="AT146" s="216" t="s">
        <v>147</v>
      </c>
      <c r="AU146" s="216" t="s">
        <v>80</v>
      </c>
      <c r="AY146" s="18" t="s">
        <v>144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433</v>
      </c>
      <c r="BM146" s="216" t="s">
        <v>734</v>
      </c>
    </row>
    <row r="147" s="14" customFormat="1">
      <c r="A147" s="14"/>
      <c r="B147" s="229"/>
      <c r="C147" s="230"/>
      <c r="D147" s="220" t="s">
        <v>154</v>
      </c>
      <c r="E147" s="231" t="s">
        <v>19</v>
      </c>
      <c r="F147" s="232" t="s">
        <v>735</v>
      </c>
      <c r="G147" s="230"/>
      <c r="H147" s="233">
        <v>13.536</v>
      </c>
      <c r="I147" s="234"/>
      <c r="J147" s="230"/>
      <c r="K147" s="230"/>
      <c r="L147" s="235"/>
      <c r="M147" s="236"/>
      <c r="N147" s="237"/>
      <c r="O147" s="237"/>
      <c r="P147" s="237"/>
      <c r="Q147" s="237"/>
      <c r="R147" s="237"/>
      <c r="S147" s="237"/>
      <c r="T147" s="238"/>
      <c r="U147" s="14"/>
      <c r="V147" s="14"/>
      <c r="W147" s="14"/>
      <c r="X147" s="14"/>
      <c r="Y147" s="14"/>
      <c r="Z147" s="14"/>
      <c r="AA147" s="14"/>
      <c r="AB147" s="14"/>
      <c r="AC147" s="14"/>
      <c r="AD147" s="14"/>
      <c r="AE147" s="14"/>
      <c r="AT147" s="239" t="s">
        <v>154</v>
      </c>
      <c r="AU147" s="239" t="s">
        <v>80</v>
      </c>
      <c r="AV147" s="14" t="s">
        <v>82</v>
      </c>
      <c r="AW147" s="14" t="s">
        <v>33</v>
      </c>
      <c r="AX147" s="14" t="s">
        <v>72</v>
      </c>
      <c r="AY147" s="239" t="s">
        <v>144</v>
      </c>
    </row>
    <row r="148" s="14" customFormat="1">
      <c r="A148" s="14"/>
      <c r="B148" s="229"/>
      <c r="C148" s="230"/>
      <c r="D148" s="220" t="s">
        <v>154</v>
      </c>
      <c r="E148" s="231" t="s">
        <v>19</v>
      </c>
      <c r="F148" s="232" t="s">
        <v>736</v>
      </c>
      <c r="G148" s="230"/>
      <c r="H148" s="233">
        <v>14.196</v>
      </c>
      <c r="I148" s="234"/>
      <c r="J148" s="230"/>
      <c r="K148" s="230"/>
      <c r="L148" s="235"/>
      <c r="M148" s="236"/>
      <c r="N148" s="237"/>
      <c r="O148" s="237"/>
      <c r="P148" s="237"/>
      <c r="Q148" s="237"/>
      <c r="R148" s="237"/>
      <c r="S148" s="237"/>
      <c r="T148" s="238"/>
      <c r="U148" s="14"/>
      <c r="V148" s="14"/>
      <c r="W148" s="14"/>
      <c r="X148" s="14"/>
      <c r="Y148" s="14"/>
      <c r="Z148" s="14"/>
      <c r="AA148" s="14"/>
      <c r="AB148" s="14"/>
      <c r="AC148" s="14"/>
      <c r="AD148" s="14"/>
      <c r="AE148" s="14"/>
      <c r="AT148" s="239" t="s">
        <v>154</v>
      </c>
      <c r="AU148" s="239" t="s">
        <v>80</v>
      </c>
      <c r="AV148" s="14" t="s">
        <v>82</v>
      </c>
      <c r="AW148" s="14" t="s">
        <v>33</v>
      </c>
      <c r="AX148" s="14" t="s">
        <v>72</v>
      </c>
      <c r="AY148" s="239" t="s">
        <v>144</v>
      </c>
    </row>
    <row r="149" s="14" customFormat="1">
      <c r="A149" s="14"/>
      <c r="B149" s="229"/>
      <c r="C149" s="230"/>
      <c r="D149" s="220" t="s">
        <v>154</v>
      </c>
      <c r="E149" s="231" t="s">
        <v>19</v>
      </c>
      <c r="F149" s="232" t="s">
        <v>737</v>
      </c>
      <c r="G149" s="230"/>
      <c r="H149" s="233">
        <v>4.7000000000000002</v>
      </c>
      <c r="I149" s="234"/>
      <c r="J149" s="230"/>
      <c r="K149" s="230"/>
      <c r="L149" s="235"/>
      <c r="M149" s="236"/>
      <c r="N149" s="237"/>
      <c r="O149" s="237"/>
      <c r="P149" s="237"/>
      <c r="Q149" s="237"/>
      <c r="R149" s="237"/>
      <c r="S149" s="237"/>
      <c r="T149" s="238"/>
      <c r="U149" s="14"/>
      <c r="V149" s="14"/>
      <c r="W149" s="14"/>
      <c r="X149" s="14"/>
      <c r="Y149" s="14"/>
      <c r="Z149" s="14"/>
      <c r="AA149" s="14"/>
      <c r="AB149" s="14"/>
      <c r="AC149" s="14"/>
      <c r="AD149" s="14"/>
      <c r="AE149" s="14"/>
      <c r="AT149" s="239" t="s">
        <v>154</v>
      </c>
      <c r="AU149" s="239" t="s">
        <v>80</v>
      </c>
      <c r="AV149" s="14" t="s">
        <v>82</v>
      </c>
      <c r="AW149" s="14" t="s">
        <v>33</v>
      </c>
      <c r="AX149" s="14" t="s">
        <v>72</v>
      </c>
      <c r="AY149" s="239" t="s">
        <v>144</v>
      </c>
    </row>
    <row r="150" s="14" customFormat="1">
      <c r="A150" s="14"/>
      <c r="B150" s="229"/>
      <c r="C150" s="230"/>
      <c r="D150" s="220" t="s">
        <v>154</v>
      </c>
      <c r="E150" s="231" t="s">
        <v>19</v>
      </c>
      <c r="F150" s="232" t="s">
        <v>738</v>
      </c>
      <c r="G150" s="230"/>
      <c r="H150" s="233">
        <v>9.5690000000000008</v>
      </c>
      <c r="I150" s="234"/>
      <c r="J150" s="230"/>
      <c r="K150" s="230"/>
      <c r="L150" s="235"/>
      <c r="M150" s="236"/>
      <c r="N150" s="237"/>
      <c r="O150" s="237"/>
      <c r="P150" s="237"/>
      <c r="Q150" s="237"/>
      <c r="R150" s="237"/>
      <c r="S150" s="237"/>
      <c r="T150" s="238"/>
      <c r="U150" s="14"/>
      <c r="V150" s="14"/>
      <c r="W150" s="14"/>
      <c r="X150" s="14"/>
      <c r="Y150" s="14"/>
      <c r="Z150" s="14"/>
      <c r="AA150" s="14"/>
      <c r="AB150" s="14"/>
      <c r="AC150" s="14"/>
      <c r="AD150" s="14"/>
      <c r="AE150" s="14"/>
      <c r="AT150" s="239" t="s">
        <v>154</v>
      </c>
      <c r="AU150" s="239" t="s">
        <v>80</v>
      </c>
      <c r="AV150" s="14" t="s">
        <v>82</v>
      </c>
      <c r="AW150" s="14" t="s">
        <v>33</v>
      </c>
      <c r="AX150" s="14" t="s">
        <v>72</v>
      </c>
      <c r="AY150" s="239" t="s">
        <v>144</v>
      </c>
    </row>
    <row r="151" s="14" customFormat="1">
      <c r="A151" s="14"/>
      <c r="B151" s="229"/>
      <c r="C151" s="230"/>
      <c r="D151" s="220" t="s">
        <v>154</v>
      </c>
      <c r="E151" s="231" t="s">
        <v>19</v>
      </c>
      <c r="F151" s="232" t="s">
        <v>739</v>
      </c>
      <c r="G151" s="230"/>
      <c r="H151" s="233">
        <v>0.14999999999999999</v>
      </c>
      <c r="I151" s="234"/>
      <c r="J151" s="230"/>
      <c r="K151" s="230"/>
      <c r="L151" s="235"/>
      <c r="M151" s="236"/>
      <c r="N151" s="237"/>
      <c r="O151" s="237"/>
      <c r="P151" s="237"/>
      <c r="Q151" s="237"/>
      <c r="R151" s="237"/>
      <c r="S151" s="237"/>
      <c r="T151" s="238"/>
      <c r="U151" s="14"/>
      <c r="V151" s="14"/>
      <c r="W151" s="14"/>
      <c r="X151" s="14"/>
      <c r="Y151" s="14"/>
      <c r="Z151" s="14"/>
      <c r="AA151" s="14"/>
      <c r="AB151" s="14"/>
      <c r="AC151" s="14"/>
      <c r="AD151" s="14"/>
      <c r="AE151" s="14"/>
      <c r="AT151" s="239" t="s">
        <v>154</v>
      </c>
      <c r="AU151" s="239" t="s">
        <v>80</v>
      </c>
      <c r="AV151" s="14" t="s">
        <v>82</v>
      </c>
      <c r="AW151" s="14" t="s">
        <v>33</v>
      </c>
      <c r="AX151" s="14" t="s">
        <v>72</v>
      </c>
      <c r="AY151" s="239" t="s">
        <v>144</v>
      </c>
    </row>
    <row r="152" s="15" customFormat="1">
      <c r="A152" s="15"/>
      <c r="B152" s="240"/>
      <c r="C152" s="241"/>
      <c r="D152" s="220" t="s">
        <v>154</v>
      </c>
      <c r="E152" s="242" t="s">
        <v>19</v>
      </c>
      <c r="F152" s="243" t="s">
        <v>162</v>
      </c>
      <c r="G152" s="241"/>
      <c r="H152" s="244">
        <v>42.151000000000003</v>
      </c>
      <c r="I152" s="245"/>
      <c r="J152" s="241"/>
      <c r="K152" s="241"/>
      <c r="L152" s="246"/>
      <c r="M152" s="247"/>
      <c r="N152" s="248"/>
      <c r="O152" s="248"/>
      <c r="P152" s="248"/>
      <c r="Q152" s="248"/>
      <c r="R152" s="248"/>
      <c r="S152" s="248"/>
      <c r="T152" s="249"/>
      <c r="U152" s="15"/>
      <c r="V152" s="15"/>
      <c r="W152" s="15"/>
      <c r="X152" s="15"/>
      <c r="Y152" s="15"/>
      <c r="Z152" s="15"/>
      <c r="AA152" s="15"/>
      <c r="AB152" s="15"/>
      <c r="AC152" s="15"/>
      <c r="AD152" s="15"/>
      <c r="AE152" s="15"/>
      <c r="AT152" s="250" t="s">
        <v>154</v>
      </c>
      <c r="AU152" s="250" t="s">
        <v>80</v>
      </c>
      <c r="AV152" s="15" t="s">
        <v>152</v>
      </c>
      <c r="AW152" s="15" t="s">
        <v>33</v>
      </c>
      <c r="AX152" s="15" t="s">
        <v>80</v>
      </c>
      <c r="AY152" s="250" t="s">
        <v>144</v>
      </c>
    </row>
    <row r="153" s="2" customFormat="1" ht="101.25" customHeight="1">
      <c r="A153" s="39"/>
      <c r="B153" s="40"/>
      <c r="C153" s="205" t="s">
        <v>346</v>
      </c>
      <c r="D153" s="205" t="s">
        <v>147</v>
      </c>
      <c r="E153" s="206" t="s">
        <v>608</v>
      </c>
      <c r="F153" s="207" t="s">
        <v>609</v>
      </c>
      <c r="G153" s="208" t="s">
        <v>211</v>
      </c>
      <c r="H153" s="209">
        <v>22.959</v>
      </c>
      <c r="I153" s="210"/>
      <c r="J153" s="211">
        <f>ROUND(I153*H153,2)</f>
        <v>0</v>
      </c>
      <c r="K153" s="207" t="s">
        <v>151</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433</v>
      </c>
      <c r="AT153" s="216" t="s">
        <v>147</v>
      </c>
      <c r="AU153" s="216" t="s">
        <v>80</v>
      </c>
      <c r="AY153" s="18" t="s">
        <v>144</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433</v>
      </c>
      <c r="BM153" s="216" t="s">
        <v>740</v>
      </c>
    </row>
    <row r="154" s="14" customFormat="1">
      <c r="A154" s="14"/>
      <c r="B154" s="229"/>
      <c r="C154" s="230"/>
      <c r="D154" s="220" t="s">
        <v>154</v>
      </c>
      <c r="E154" s="231" t="s">
        <v>19</v>
      </c>
      <c r="F154" s="232" t="s">
        <v>741</v>
      </c>
      <c r="G154" s="230"/>
      <c r="H154" s="233">
        <v>22.959</v>
      </c>
      <c r="I154" s="234"/>
      <c r="J154" s="230"/>
      <c r="K154" s="230"/>
      <c r="L154" s="235"/>
      <c r="M154" s="236"/>
      <c r="N154" s="237"/>
      <c r="O154" s="237"/>
      <c r="P154" s="237"/>
      <c r="Q154" s="237"/>
      <c r="R154" s="237"/>
      <c r="S154" s="237"/>
      <c r="T154" s="238"/>
      <c r="U154" s="14"/>
      <c r="V154" s="14"/>
      <c r="W154" s="14"/>
      <c r="X154" s="14"/>
      <c r="Y154" s="14"/>
      <c r="Z154" s="14"/>
      <c r="AA154" s="14"/>
      <c r="AB154" s="14"/>
      <c r="AC154" s="14"/>
      <c r="AD154" s="14"/>
      <c r="AE154" s="14"/>
      <c r="AT154" s="239" t="s">
        <v>154</v>
      </c>
      <c r="AU154" s="239" t="s">
        <v>80</v>
      </c>
      <c r="AV154" s="14" t="s">
        <v>82</v>
      </c>
      <c r="AW154" s="14" t="s">
        <v>33</v>
      </c>
      <c r="AX154" s="14" t="s">
        <v>72</v>
      </c>
      <c r="AY154" s="239" t="s">
        <v>144</v>
      </c>
    </row>
    <row r="155" s="15" customFormat="1">
      <c r="A155" s="15"/>
      <c r="B155" s="240"/>
      <c r="C155" s="241"/>
      <c r="D155" s="220" t="s">
        <v>154</v>
      </c>
      <c r="E155" s="242" t="s">
        <v>19</v>
      </c>
      <c r="F155" s="243" t="s">
        <v>162</v>
      </c>
      <c r="G155" s="241"/>
      <c r="H155" s="244">
        <v>22.959</v>
      </c>
      <c r="I155" s="245"/>
      <c r="J155" s="241"/>
      <c r="K155" s="241"/>
      <c r="L155" s="246"/>
      <c r="M155" s="247"/>
      <c r="N155" s="248"/>
      <c r="O155" s="248"/>
      <c r="P155" s="248"/>
      <c r="Q155" s="248"/>
      <c r="R155" s="248"/>
      <c r="S155" s="248"/>
      <c r="T155" s="249"/>
      <c r="U155" s="15"/>
      <c r="V155" s="15"/>
      <c r="W155" s="15"/>
      <c r="X155" s="15"/>
      <c r="Y155" s="15"/>
      <c r="Z155" s="15"/>
      <c r="AA155" s="15"/>
      <c r="AB155" s="15"/>
      <c r="AC155" s="15"/>
      <c r="AD155" s="15"/>
      <c r="AE155" s="15"/>
      <c r="AT155" s="250" t="s">
        <v>154</v>
      </c>
      <c r="AU155" s="250" t="s">
        <v>80</v>
      </c>
      <c r="AV155" s="15" t="s">
        <v>152</v>
      </c>
      <c r="AW155" s="15" t="s">
        <v>33</v>
      </c>
      <c r="AX155" s="15" t="s">
        <v>80</v>
      </c>
      <c r="AY155" s="250" t="s">
        <v>144</v>
      </c>
    </row>
    <row r="156" s="2" customFormat="1" ht="101.25" customHeight="1">
      <c r="A156" s="39"/>
      <c r="B156" s="40"/>
      <c r="C156" s="205" t="s">
        <v>351</v>
      </c>
      <c r="D156" s="205" t="s">
        <v>147</v>
      </c>
      <c r="E156" s="206" t="s">
        <v>507</v>
      </c>
      <c r="F156" s="207" t="s">
        <v>508</v>
      </c>
      <c r="G156" s="208" t="s">
        <v>211</v>
      </c>
      <c r="H156" s="209">
        <v>27.279</v>
      </c>
      <c r="I156" s="210"/>
      <c r="J156" s="211">
        <f>ROUND(I156*H156,2)</f>
        <v>0</v>
      </c>
      <c r="K156" s="207" t="s">
        <v>151</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433</v>
      </c>
      <c r="AT156" s="216" t="s">
        <v>147</v>
      </c>
      <c r="AU156" s="216" t="s">
        <v>80</v>
      </c>
      <c r="AY156" s="18" t="s">
        <v>144</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433</v>
      </c>
      <c r="BM156" s="216" t="s">
        <v>742</v>
      </c>
    </row>
    <row r="157" s="14" customFormat="1">
      <c r="A157" s="14"/>
      <c r="B157" s="229"/>
      <c r="C157" s="230"/>
      <c r="D157" s="220" t="s">
        <v>154</v>
      </c>
      <c r="E157" s="231" t="s">
        <v>19</v>
      </c>
      <c r="F157" s="232" t="s">
        <v>743</v>
      </c>
      <c r="G157" s="230"/>
      <c r="H157" s="233">
        <v>11.308999999999999</v>
      </c>
      <c r="I157" s="234"/>
      <c r="J157" s="230"/>
      <c r="K157" s="230"/>
      <c r="L157" s="235"/>
      <c r="M157" s="236"/>
      <c r="N157" s="237"/>
      <c r="O157" s="237"/>
      <c r="P157" s="237"/>
      <c r="Q157" s="237"/>
      <c r="R157" s="237"/>
      <c r="S157" s="237"/>
      <c r="T157" s="238"/>
      <c r="U157" s="14"/>
      <c r="V157" s="14"/>
      <c r="W157" s="14"/>
      <c r="X157" s="14"/>
      <c r="Y157" s="14"/>
      <c r="Z157" s="14"/>
      <c r="AA157" s="14"/>
      <c r="AB157" s="14"/>
      <c r="AC157" s="14"/>
      <c r="AD157" s="14"/>
      <c r="AE157" s="14"/>
      <c r="AT157" s="239" t="s">
        <v>154</v>
      </c>
      <c r="AU157" s="239" t="s">
        <v>80</v>
      </c>
      <c r="AV157" s="14" t="s">
        <v>82</v>
      </c>
      <c r="AW157" s="14" t="s">
        <v>33</v>
      </c>
      <c r="AX157" s="14" t="s">
        <v>72</v>
      </c>
      <c r="AY157" s="239" t="s">
        <v>144</v>
      </c>
    </row>
    <row r="158" s="14" customFormat="1">
      <c r="A158" s="14"/>
      <c r="B158" s="229"/>
      <c r="C158" s="230"/>
      <c r="D158" s="220" t="s">
        <v>154</v>
      </c>
      <c r="E158" s="231" t="s">
        <v>19</v>
      </c>
      <c r="F158" s="232" t="s">
        <v>744</v>
      </c>
      <c r="G158" s="230"/>
      <c r="H158" s="233">
        <v>9.5999999999999996</v>
      </c>
      <c r="I158" s="234"/>
      <c r="J158" s="230"/>
      <c r="K158" s="230"/>
      <c r="L158" s="235"/>
      <c r="M158" s="236"/>
      <c r="N158" s="237"/>
      <c r="O158" s="237"/>
      <c r="P158" s="237"/>
      <c r="Q158" s="237"/>
      <c r="R158" s="237"/>
      <c r="S158" s="237"/>
      <c r="T158" s="238"/>
      <c r="U158" s="14"/>
      <c r="V158" s="14"/>
      <c r="W158" s="14"/>
      <c r="X158" s="14"/>
      <c r="Y158" s="14"/>
      <c r="Z158" s="14"/>
      <c r="AA158" s="14"/>
      <c r="AB158" s="14"/>
      <c r="AC158" s="14"/>
      <c r="AD158" s="14"/>
      <c r="AE158" s="14"/>
      <c r="AT158" s="239" t="s">
        <v>154</v>
      </c>
      <c r="AU158" s="239" t="s">
        <v>80</v>
      </c>
      <c r="AV158" s="14" t="s">
        <v>82</v>
      </c>
      <c r="AW158" s="14" t="s">
        <v>33</v>
      </c>
      <c r="AX158" s="14" t="s">
        <v>72</v>
      </c>
      <c r="AY158" s="239" t="s">
        <v>144</v>
      </c>
    </row>
    <row r="159" s="14" customFormat="1">
      <c r="A159" s="14"/>
      <c r="B159" s="229"/>
      <c r="C159" s="230"/>
      <c r="D159" s="220" t="s">
        <v>154</v>
      </c>
      <c r="E159" s="231" t="s">
        <v>19</v>
      </c>
      <c r="F159" s="232" t="s">
        <v>745</v>
      </c>
      <c r="G159" s="230"/>
      <c r="H159" s="233">
        <v>3.27</v>
      </c>
      <c r="I159" s="234"/>
      <c r="J159" s="230"/>
      <c r="K159" s="230"/>
      <c r="L159" s="235"/>
      <c r="M159" s="236"/>
      <c r="N159" s="237"/>
      <c r="O159" s="237"/>
      <c r="P159" s="237"/>
      <c r="Q159" s="237"/>
      <c r="R159" s="237"/>
      <c r="S159" s="237"/>
      <c r="T159" s="238"/>
      <c r="U159" s="14"/>
      <c r="V159" s="14"/>
      <c r="W159" s="14"/>
      <c r="X159" s="14"/>
      <c r="Y159" s="14"/>
      <c r="Z159" s="14"/>
      <c r="AA159" s="14"/>
      <c r="AB159" s="14"/>
      <c r="AC159" s="14"/>
      <c r="AD159" s="14"/>
      <c r="AE159" s="14"/>
      <c r="AT159" s="239" t="s">
        <v>154</v>
      </c>
      <c r="AU159" s="239" t="s">
        <v>80</v>
      </c>
      <c r="AV159" s="14" t="s">
        <v>82</v>
      </c>
      <c r="AW159" s="14" t="s">
        <v>33</v>
      </c>
      <c r="AX159" s="14" t="s">
        <v>72</v>
      </c>
      <c r="AY159" s="239" t="s">
        <v>144</v>
      </c>
    </row>
    <row r="160" s="14" customFormat="1">
      <c r="A160" s="14"/>
      <c r="B160" s="229"/>
      <c r="C160" s="230"/>
      <c r="D160" s="220" t="s">
        <v>154</v>
      </c>
      <c r="E160" s="231" t="s">
        <v>19</v>
      </c>
      <c r="F160" s="232" t="s">
        <v>746</v>
      </c>
      <c r="G160" s="230"/>
      <c r="H160" s="233">
        <v>3.1000000000000001</v>
      </c>
      <c r="I160" s="234"/>
      <c r="J160" s="230"/>
      <c r="K160" s="230"/>
      <c r="L160" s="235"/>
      <c r="M160" s="236"/>
      <c r="N160" s="237"/>
      <c r="O160" s="237"/>
      <c r="P160" s="237"/>
      <c r="Q160" s="237"/>
      <c r="R160" s="237"/>
      <c r="S160" s="237"/>
      <c r="T160" s="238"/>
      <c r="U160" s="14"/>
      <c r="V160" s="14"/>
      <c r="W160" s="14"/>
      <c r="X160" s="14"/>
      <c r="Y160" s="14"/>
      <c r="Z160" s="14"/>
      <c r="AA160" s="14"/>
      <c r="AB160" s="14"/>
      <c r="AC160" s="14"/>
      <c r="AD160" s="14"/>
      <c r="AE160" s="14"/>
      <c r="AT160" s="239" t="s">
        <v>154</v>
      </c>
      <c r="AU160" s="239" t="s">
        <v>80</v>
      </c>
      <c r="AV160" s="14" t="s">
        <v>82</v>
      </c>
      <c r="AW160" s="14" t="s">
        <v>33</v>
      </c>
      <c r="AX160" s="14" t="s">
        <v>72</v>
      </c>
      <c r="AY160" s="239" t="s">
        <v>144</v>
      </c>
    </row>
    <row r="161" s="15" customFormat="1">
      <c r="A161" s="15"/>
      <c r="B161" s="240"/>
      <c r="C161" s="241"/>
      <c r="D161" s="220" t="s">
        <v>154</v>
      </c>
      <c r="E161" s="242" t="s">
        <v>19</v>
      </c>
      <c r="F161" s="243" t="s">
        <v>162</v>
      </c>
      <c r="G161" s="241"/>
      <c r="H161" s="244">
        <v>27.279</v>
      </c>
      <c r="I161" s="245"/>
      <c r="J161" s="241"/>
      <c r="K161" s="241"/>
      <c r="L161" s="246"/>
      <c r="M161" s="247"/>
      <c r="N161" s="248"/>
      <c r="O161" s="248"/>
      <c r="P161" s="248"/>
      <c r="Q161" s="248"/>
      <c r="R161" s="248"/>
      <c r="S161" s="248"/>
      <c r="T161" s="249"/>
      <c r="U161" s="15"/>
      <c r="V161" s="15"/>
      <c r="W161" s="15"/>
      <c r="X161" s="15"/>
      <c r="Y161" s="15"/>
      <c r="Z161" s="15"/>
      <c r="AA161" s="15"/>
      <c r="AB161" s="15"/>
      <c r="AC161" s="15"/>
      <c r="AD161" s="15"/>
      <c r="AE161" s="15"/>
      <c r="AT161" s="250" t="s">
        <v>154</v>
      </c>
      <c r="AU161" s="250" t="s">
        <v>80</v>
      </c>
      <c r="AV161" s="15" t="s">
        <v>152</v>
      </c>
      <c r="AW161" s="15" t="s">
        <v>33</v>
      </c>
      <c r="AX161" s="15" t="s">
        <v>80</v>
      </c>
      <c r="AY161" s="250" t="s">
        <v>144</v>
      </c>
    </row>
    <row r="162" s="2" customFormat="1" ht="114.9" customHeight="1">
      <c r="A162" s="39"/>
      <c r="B162" s="40"/>
      <c r="C162" s="205" t="s">
        <v>355</v>
      </c>
      <c r="D162" s="205" t="s">
        <v>147</v>
      </c>
      <c r="E162" s="206" t="s">
        <v>524</v>
      </c>
      <c r="F162" s="207" t="s">
        <v>525</v>
      </c>
      <c r="G162" s="208" t="s">
        <v>173</v>
      </c>
      <c r="H162" s="209">
        <v>1</v>
      </c>
      <c r="I162" s="210"/>
      <c r="J162" s="211">
        <f>ROUND(I162*H162,2)</f>
        <v>0</v>
      </c>
      <c r="K162" s="207" t="s">
        <v>151</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433</v>
      </c>
      <c r="AT162" s="216" t="s">
        <v>147</v>
      </c>
      <c r="AU162" s="216" t="s">
        <v>80</v>
      </c>
      <c r="AY162" s="18" t="s">
        <v>144</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433</v>
      </c>
      <c r="BM162" s="216" t="s">
        <v>747</v>
      </c>
    </row>
    <row r="163" s="14" customFormat="1">
      <c r="A163" s="14"/>
      <c r="B163" s="229"/>
      <c r="C163" s="230"/>
      <c r="D163" s="220" t="s">
        <v>154</v>
      </c>
      <c r="E163" s="231" t="s">
        <v>19</v>
      </c>
      <c r="F163" s="232" t="s">
        <v>748</v>
      </c>
      <c r="G163" s="230"/>
      <c r="H163" s="233">
        <v>1</v>
      </c>
      <c r="I163" s="234"/>
      <c r="J163" s="230"/>
      <c r="K163" s="230"/>
      <c r="L163" s="235"/>
      <c r="M163" s="236"/>
      <c r="N163" s="237"/>
      <c r="O163" s="237"/>
      <c r="P163" s="237"/>
      <c r="Q163" s="237"/>
      <c r="R163" s="237"/>
      <c r="S163" s="237"/>
      <c r="T163" s="238"/>
      <c r="U163" s="14"/>
      <c r="V163" s="14"/>
      <c r="W163" s="14"/>
      <c r="X163" s="14"/>
      <c r="Y163" s="14"/>
      <c r="Z163" s="14"/>
      <c r="AA163" s="14"/>
      <c r="AB163" s="14"/>
      <c r="AC163" s="14"/>
      <c r="AD163" s="14"/>
      <c r="AE163" s="14"/>
      <c r="AT163" s="239" t="s">
        <v>154</v>
      </c>
      <c r="AU163" s="239" t="s">
        <v>80</v>
      </c>
      <c r="AV163" s="14" t="s">
        <v>82</v>
      </c>
      <c r="AW163" s="14" t="s">
        <v>33</v>
      </c>
      <c r="AX163" s="14" t="s">
        <v>80</v>
      </c>
      <c r="AY163" s="239" t="s">
        <v>144</v>
      </c>
    </row>
    <row r="164" s="2" customFormat="1" ht="156.75" customHeight="1">
      <c r="A164" s="39"/>
      <c r="B164" s="40"/>
      <c r="C164" s="205" t="s">
        <v>360</v>
      </c>
      <c r="D164" s="205" t="s">
        <v>147</v>
      </c>
      <c r="E164" s="206" t="s">
        <v>749</v>
      </c>
      <c r="F164" s="207" t="s">
        <v>750</v>
      </c>
      <c r="G164" s="208" t="s">
        <v>211</v>
      </c>
      <c r="H164" s="209">
        <v>1.125</v>
      </c>
      <c r="I164" s="210"/>
      <c r="J164" s="211">
        <f>ROUND(I164*H164,2)</f>
        <v>0</v>
      </c>
      <c r="K164" s="207" t="s">
        <v>151</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433</v>
      </c>
      <c r="AT164" s="216" t="s">
        <v>147</v>
      </c>
      <c r="AU164" s="216" t="s">
        <v>80</v>
      </c>
      <c r="AY164" s="18" t="s">
        <v>144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433</v>
      </c>
      <c r="BM164" s="216" t="s">
        <v>751</v>
      </c>
    </row>
    <row r="165" s="14" customFormat="1">
      <c r="A165" s="14"/>
      <c r="B165" s="229"/>
      <c r="C165" s="230"/>
      <c r="D165" s="220" t="s">
        <v>154</v>
      </c>
      <c r="E165" s="231" t="s">
        <v>19</v>
      </c>
      <c r="F165" s="232" t="s">
        <v>752</v>
      </c>
      <c r="G165" s="230"/>
      <c r="H165" s="233">
        <v>1.125</v>
      </c>
      <c r="I165" s="234"/>
      <c r="J165" s="230"/>
      <c r="K165" s="230"/>
      <c r="L165" s="235"/>
      <c r="M165" s="236"/>
      <c r="N165" s="237"/>
      <c r="O165" s="237"/>
      <c r="P165" s="237"/>
      <c r="Q165" s="237"/>
      <c r="R165" s="237"/>
      <c r="S165" s="237"/>
      <c r="T165" s="238"/>
      <c r="U165" s="14"/>
      <c r="V165" s="14"/>
      <c r="W165" s="14"/>
      <c r="X165" s="14"/>
      <c r="Y165" s="14"/>
      <c r="Z165" s="14"/>
      <c r="AA165" s="14"/>
      <c r="AB165" s="14"/>
      <c r="AC165" s="14"/>
      <c r="AD165" s="14"/>
      <c r="AE165" s="14"/>
      <c r="AT165" s="239" t="s">
        <v>154</v>
      </c>
      <c r="AU165" s="239" t="s">
        <v>80</v>
      </c>
      <c r="AV165" s="14" t="s">
        <v>82</v>
      </c>
      <c r="AW165" s="14" t="s">
        <v>33</v>
      </c>
      <c r="AX165" s="14" t="s">
        <v>72</v>
      </c>
      <c r="AY165" s="239" t="s">
        <v>144</v>
      </c>
    </row>
    <row r="166" s="15" customFormat="1">
      <c r="A166" s="15"/>
      <c r="B166" s="240"/>
      <c r="C166" s="241"/>
      <c r="D166" s="220" t="s">
        <v>154</v>
      </c>
      <c r="E166" s="242" t="s">
        <v>19</v>
      </c>
      <c r="F166" s="243" t="s">
        <v>162</v>
      </c>
      <c r="G166" s="241"/>
      <c r="H166" s="244">
        <v>1.125</v>
      </c>
      <c r="I166" s="245"/>
      <c r="J166" s="241"/>
      <c r="K166" s="241"/>
      <c r="L166" s="246"/>
      <c r="M166" s="247"/>
      <c r="N166" s="248"/>
      <c r="O166" s="248"/>
      <c r="P166" s="248"/>
      <c r="Q166" s="248"/>
      <c r="R166" s="248"/>
      <c r="S166" s="248"/>
      <c r="T166" s="249"/>
      <c r="U166" s="15"/>
      <c r="V166" s="15"/>
      <c r="W166" s="15"/>
      <c r="X166" s="15"/>
      <c r="Y166" s="15"/>
      <c r="Z166" s="15"/>
      <c r="AA166" s="15"/>
      <c r="AB166" s="15"/>
      <c r="AC166" s="15"/>
      <c r="AD166" s="15"/>
      <c r="AE166" s="15"/>
      <c r="AT166" s="250" t="s">
        <v>154</v>
      </c>
      <c r="AU166" s="250" t="s">
        <v>80</v>
      </c>
      <c r="AV166" s="15" t="s">
        <v>152</v>
      </c>
      <c r="AW166" s="15" t="s">
        <v>33</v>
      </c>
      <c r="AX166" s="15" t="s">
        <v>80</v>
      </c>
      <c r="AY166" s="250" t="s">
        <v>144</v>
      </c>
    </row>
    <row r="167" s="2" customFormat="1" ht="100.5" customHeight="1">
      <c r="A167" s="39"/>
      <c r="B167" s="40"/>
      <c r="C167" s="205" t="s">
        <v>366</v>
      </c>
      <c r="D167" s="205" t="s">
        <v>147</v>
      </c>
      <c r="E167" s="206" t="s">
        <v>539</v>
      </c>
      <c r="F167" s="207" t="s">
        <v>540</v>
      </c>
      <c r="G167" s="208" t="s">
        <v>211</v>
      </c>
      <c r="H167" s="209">
        <v>4.7000000000000002</v>
      </c>
      <c r="I167" s="210"/>
      <c r="J167" s="211">
        <f>ROUND(I167*H167,2)</f>
        <v>0</v>
      </c>
      <c r="K167" s="207" t="s">
        <v>151</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433</v>
      </c>
      <c r="AT167" s="216" t="s">
        <v>147</v>
      </c>
      <c r="AU167" s="216" t="s">
        <v>80</v>
      </c>
      <c r="AY167" s="18" t="s">
        <v>144</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433</v>
      </c>
      <c r="BM167" s="216" t="s">
        <v>753</v>
      </c>
    </row>
    <row r="168" s="14" customFormat="1">
      <c r="A168" s="14"/>
      <c r="B168" s="229"/>
      <c r="C168" s="230"/>
      <c r="D168" s="220" t="s">
        <v>154</v>
      </c>
      <c r="E168" s="231" t="s">
        <v>19</v>
      </c>
      <c r="F168" s="232" t="s">
        <v>737</v>
      </c>
      <c r="G168" s="230"/>
      <c r="H168" s="233">
        <v>4.7000000000000002</v>
      </c>
      <c r="I168" s="234"/>
      <c r="J168" s="230"/>
      <c r="K168" s="230"/>
      <c r="L168" s="235"/>
      <c r="M168" s="236"/>
      <c r="N168" s="237"/>
      <c r="O168" s="237"/>
      <c r="P168" s="237"/>
      <c r="Q168" s="237"/>
      <c r="R168" s="237"/>
      <c r="S168" s="237"/>
      <c r="T168" s="238"/>
      <c r="U168" s="14"/>
      <c r="V168" s="14"/>
      <c r="W168" s="14"/>
      <c r="X168" s="14"/>
      <c r="Y168" s="14"/>
      <c r="Z168" s="14"/>
      <c r="AA168" s="14"/>
      <c r="AB168" s="14"/>
      <c r="AC168" s="14"/>
      <c r="AD168" s="14"/>
      <c r="AE168" s="14"/>
      <c r="AT168" s="239" t="s">
        <v>154</v>
      </c>
      <c r="AU168" s="239" t="s">
        <v>80</v>
      </c>
      <c r="AV168" s="14" t="s">
        <v>82</v>
      </c>
      <c r="AW168" s="14" t="s">
        <v>33</v>
      </c>
      <c r="AX168" s="14" t="s">
        <v>72</v>
      </c>
      <c r="AY168" s="239" t="s">
        <v>144</v>
      </c>
    </row>
    <row r="169" s="15" customFormat="1">
      <c r="A169" s="15"/>
      <c r="B169" s="240"/>
      <c r="C169" s="241"/>
      <c r="D169" s="220" t="s">
        <v>154</v>
      </c>
      <c r="E169" s="242" t="s">
        <v>19</v>
      </c>
      <c r="F169" s="243" t="s">
        <v>162</v>
      </c>
      <c r="G169" s="241"/>
      <c r="H169" s="244">
        <v>4.7000000000000002</v>
      </c>
      <c r="I169" s="245"/>
      <c r="J169" s="241"/>
      <c r="K169" s="241"/>
      <c r="L169" s="246"/>
      <c r="M169" s="247"/>
      <c r="N169" s="248"/>
      <c r="O169" s="248"/>
      <c r="P169" s="248"/>
      <c r="Q169" s="248"/>
      <c r="R169" s="248"/>
      <c r="S169" s="248"/>
      <c r="T169" s="249"/>
      <c r="U169" s="15"/>
      <c r="V169" s="15"/>
      <c r="W169" s="15"/>
      <c r="X169" s="15"/>
      <c r="Y169" s="15"/>
      <c r="Z169" s="15"/>
      <c r="AA169" s="15"/>
      <c r="AB169" s="15"/>
      <c r="AC169" s="15"/>
      <c r="AD169" s="15"/>
      <c r="AE169" s="15"/>
      <c r="AT169" s="250" t="s">
        <v>154</v>
      </c>
      <c r="AU169" s="250" t="s">
        <v>80</v>
      </c>
      <c r="AV169" s="15" t="s">
        <v>152</v>
      </c>
      <c r="AW169" s="15" t="s">
        <v>33</v>
      </c>
      <c r="AX169" s="15" t="s">
        <v>80</v>
      </c>
      <c r="AY169" s="250" t="s">
        <v>144</v>
      </c>
    </row>
    <row r="170" s="2" customFormat="1" ht="101.25" customHeight="1">
      <c r="A170" s="39"/>
      <c r="B170" s="40"/>
      <c r="C170" s="205" t="s">
        <v>371</v>
      </c>
      <c r="D170" s="205" t="s">
        <v>147</v>
      </c>
      <c r="E170" s="206" t="s">
        <v>754</v>
      </c>
      <c r="F170" s="207" t="s">
        <v>755</v>
      </c>
      <c r="G170" s="208" t="s">
        <v>211</v>
      </c>
      <c r="H170" s="209">
        <v>22.959</v>
      </c>
      <c r="I170" s="210"/>
      <c r="J170" s="211">
        <f>ROUND(I170*H170,2)</f>
        <v>0</v>
      </c>
      <c r="K170" s="207" t="s">
        <v>151</v>
      </c>
      <c r="L170" s="45"/>
      <c r="M170" s="212" t="s">
        <v>19</v>
      </c>
      <c r="N170" s="213"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433</v>
      </c>
      <c r="AT170" s="216" t="s">
        <v>147</v>
      </c>
      <c r="AU170" s="216" t="s">
        <v>80</v>
      </c>
      <c r="AY170" s="18" t="s">
        <v>144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433</v>
      </c>
      <c r="BM170" s="216" t="s">
        <v>756</v>
      </c>
    </row>
    <row r="171" s="14" customFormat="1">
      <c r="A171" s="14"/>
      <c r="B171" s="229"/>
      <c r="C171" s="230"/>
      <c r="D171" s="220" t="s">
        <v>154</v>
      </c>
      <c r="E171" s="231" t="s">
        <v>19</v>
      </c>
      <c r="F171" s="232" t="s">
        <v>741</v>
      </c>
      <c r="G171" s="230"/>
      <c r="H171" s="233">
        <v>22.959</v>
      </c>
      <c r="I171" s="234"/>
      <c r="J171" s="230"/>
      <c r="K171" s="230"/>
      <c r="L171" s="235"/>
      <c r="M171" s="236"/>
      <c r="N171" s="237"/>
      <c r="O171" s="237"/>
      <c r="P171" s="237"/>
      <c r="Q171" s="237"/>
      <c r="R171" s="237"/>
      <c r="S171" s="237"/>
      <c r="T171" s="238"/>
      <c r="U171" s="14"/>
      <c r="V171" s="14"/>
      <c r="W171" s="14"/>
      <c r="X171" s="14"/>
      <c r="Y171" s="14"/>
      <c r="Z171" s="14"/>
      <c r="AA171" s="14"/>
      <c r="AB171" s="14"/>
      <c r="AC171" s="14"/>
      <c r="AD171" s="14"/>
      <c r="AE171" s="14"/>
      <c r="AT171" s="239" t="s">
        <v>154</v>
      </c>
      <c r="AU171" s="239" t="s">
        <v>80</v>
      </c>
      <c r="AV171" s="14" t="s">
        <v>82</v>
      </c>
      <c r="AW171" s="14" t="s">
        <v>33</v>
      </c>
      <c r="AX171" s="14" t="s">
        <v>72</v>
      </c>
      <c r="AY171" s="239" t="s">
        <v>144</v>
      </c>
    </row>
    <row r="172" s="15" customFormat="1">
      <c r="A172" s="15"/>
      <c r="B172" s="240"/>
      <c r="C172" s="241"/>
      <c r="D172" s="220" t="s">
        <v>154</v>
      </c>
      <c r="E172" s="242" t="s">
        <v>19</v>
      </c>
      <c r="F172" s="243" t="s">
        <v>162</v>
      </c>
      <c r="G172" s="241"/>
      <c r="H172" s="244">
        <v>22.959</v>
      </c>
      <c r="I172" s="245"/>
      <c r="J172" s="241"/>
      <c r="K172" s="241"/>
      <c r="L172" s="246"/>
      <c r="M172" s="247"/>
      <c r="N172" s="248"/>
      <c r="O172" s="248"/>
      <c r="P172" s="248"/>
      <c r="Q172" s="248"/>
      <c r="R172" s="248"/>
      <c r="S172" s="248"/>
      <c r="T172" s="249"/>
      <c r="U172" s="15"/>
      <c r="V172" s="15"/>
      <c r="W172" s="15"/>
      <c r="X172" s="15"/>
      <c r="Y172" s="15"/>
      <c r="Z172" s="15"/>
      <c r="AA172" s="15"/>
      <c r="AB172" s="15"/>
      <c r="AC172" s="15"/>
      <c r="AD172" s="15"/>
      <c r="AE172" s="15"/>
      <c r="AT172" s="250" t="s">
        <v>154</v>
      </c>
      <c r="AU172" s="250" t="s">
        <v>80</v>
      </c>
      <c r="AV172" s="15" t="s">
        <v>152</v>
      </c>
      <c r="AW172" s="15" t="s">
        <v>33</v>
      </c>
      <c r="AX172" s="15" t="s">
        <v>80</v>
      </c>
      <c r="AY172" s="250" t="s">
        <v>144</v>
      </c>
    </row>
    <row r="173" s="2" customFormat="1" ht="100.5" customHeight="1">
      <c r="A173" s="39"/>
      <c r="B173" s="40"/>
      <c r="C173" s="205" t="s">
        <v>375</v>
      </c>
      <c r="D173" s="205" t="s">
        <v>147</v>
      </c>
      <c r="E173" s="206" t="s">
        <v>560</v>
      </c>
      <c r="F173" s="207" t="s">
        <v>561</v>
      </c>
      <c r="G173" s="208" t="s">
        <v>211</v>
      </c>
      <c r="H173" s="209">
        <v>13.536</v>
      </c>
      <c r="I173" s="210"/>
      <c r="J173" s="211">
        <f>ROUND(I173*H173,2)</f>
        <v>0</v>
      </c>
      <c r="K173" s="207" t="s">
        <v>151</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433</v>
      </c>
      <c r="AT173" s="216" t="s">
        <v>147</v>
      </c>
      <c r="AU173" s="216" t="s">
        <v>80</v>
      </c>
      <c r="AY173" s="18" t="s">
        <v>144</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433</v>
      </c>
      <c r="BM173" s="216" t="s">
        <v>757</v>
      </c>
    </row>
    <row r="174" s="14" customFormat="1">
      <c r="A174" s="14"/>
      <c r="B174" s="229"/>
      <c r="C174" s="230"/>
      <c r="D174" s="220" t="s">
        <v>154</v>
      </c>
      <c r="E174" s="231" t="s">
        <v>19</v>
      </c>
      <c r="F174" s="232" t="s">
        <v>758</v>
      </c>
      <c r="G174" s="230"/>
      <c r="H174" s="233">
        <v>13.536</v>
      </c>
      <c r="I174" s="234"/>
      <c r="J174" s="230"/>
      <c r="K174" s="230"/>
      <c r="L174" s="235"/>
      <c r="M174" s="270"/>
      <c r="N174" s="271"/>
      <c r="O174" s="271"/>
      <c r="P174" s="271"/>
      <c r="Q174" s="271"/>
      <c r="R174" s="271"/>
      <c r="S174" s="271"/>
      <c r="T174" s="272"/>
      <c r="U174" s="14"/>
      <c r="V174" s="14"/>
      <c r="W174" s="14"/>
      <c r="X174" s="14"/>
      <c r="Y174" s="14"/>
      <c r="Z174" s="14"/>
      <c r="AA174" s="14"/>
      <c r="AB174" s="14"/>
      <c r="AC174" s="14"/>
      <c r="AD174" s="14"/>
      <c r="AE174" s="14"/>
      <c r="AT174" s="239" t="s">
        <v>154</v>
      </c>
      <c r="AU174" s="239" t="s">
        <v>80</v>
      </c>
      <c r="AV174" s="14" t="s">
        <v>82</v>
      </c>
      <c r="AW174" s="14" t="s">
        <v>33</v>
      </c>
      <c r="AX174" s="14" t="s">
        <v>80</v>
      </c>
      <c r="AY174" s="239" t="s">
        <v>144</v>
      </c>
    </row>
    <row r="175" s="2" customFormat="1" ht="6.96" customHeight="1">
      <c r="A175" s="39"/>
      <c r="B175" s="60"/>
      <c r="C175" s="61"/>
      <c r="D175" s="61"/>
      <c r="E175" s="61"/>
      <c r="F175" s="61"/>
      <c r="G175" s="61"/>
      <c r="H175" s="61"/>
      <c r="I175" s="61"/>
      <c r="J175" s="61"/>
      <c r="K175" s="61"/>
      <c r="L175" s="45"/>
      <c r="M175" s="39"/>
      <c r="O175" s="39"/>
      <c r="P175" s="39"/>
      <c r="Q175" s="39"/>
      <c r="R175" s="39"/>
      <c r="S175" s="39"/>
      <c r="T175" s="39"/>
      <c r="U175" s="39"/>
      <c r="V175" s="39"/>
      <c r="W175" s="39"/>
      <c r="X175" s="39"/>
      <c r="Y175" s="39"/>
      <c r="Z175" s="39"/>
      <c r="AA175" s="39"/>
      <c r="AB175" s="39"/>
      <c r="AC175" s="39"/>
      <c r="AD175" s="39"/>
      <c r="AE175" s="39"/>
    </row>
  </sheetData>
  <sheetProtection sheet="1" autoFilter="0" formatColumns="0" formatRows="0" objects="1" scenarios="1" spinCount="100000" saltValue="u7hneu9yXcElFq33waB2evPZXoKA9hClL4siZsnrCnAweXeXoRBh1PPMfLgUQ1PnlVOaQzYwgpM+OrovnbW4Ag==" hashValue="nMn2nHdcnrTCZm1jm/2RNENNOghxVThZF46TW5JncxYqZRtAUadyFcUxmwJPvfDUIVB7sR1wC2rUr0HIDf8tKg==" algorithmName="SHA-512" password="CC35"/>
  <autoFilter ref="C82:K174"/>
  <mergeCells count="9">
    <mergeCell ref="E7:H7"/>
    <mergeCell ref="E9:H9"/>
    <mergeCell ref="E18:H18"/>
    <mergeCell ref="E27:H27"/>
    <mergeCell ref="E48:H48"/>
    <mergeCell ref="E50:H50"/>
    <mergeCell ref="E73:H73"/>
    <mergeCell ref="E75:H75"/>
    <mergeCell ref="L2:V2"/>
  </mergeCells>
  <hyperlinks>
    <hyperlink ref="F115" r:id="rId1" display="https://podminky.urs.cz/item/CS_URS_2023_01/564831111"/>
    <hyperlink ref="F118" r:id="rId2" display="https://podminky.urs.cz/item/CS_URS_2023_01/564831111"/>
  </hyperlinks>
  <pageMargins left="0.39375" right="0.39375" top="0.39375" bottom="0.39375" header="0" footer="0"/>
  <pageSetup paperSize="9" orientation="portrait" blackAndWhite="1" fitToHeight="100"/>
  <headerFooter>
    <oddFooter>&amp;CStrana &amp;P z &amp;N</oddFooter>
  </headerFooter>
  <drawing r:id="rId3"/>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759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ROUND((SUM(BE81:BE89)),  2)</f>
        <v>0</v>
      </c>
      <c r="G33" s="39"/>
      <c r="H33" s="39"/>
      <c r="I33" s="149">
        <v>0.20999999999999999</v>
      </c>
      <c r="J33" s="148">
        <f>ROUND(((SUM(BE81:BE89))*I33),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ROUND((SUM(BF81:BF89)),  2)</f>
        <v>0</v>
      </c>
      <c r="G34" s="39"/>
      <c r="H34" s="39"/>
      <c r="I34" s="149">
        <v>0.14999999999999999</v>
      </c>
      <c r="J34" s="148">
        <f>ROUND(((SUM(BF81:BF89))*I34),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03.2 - Přejezd P5398 (km 22,889)</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J82</f>
        <v>0</v>
      </c>
      <c r="K60" s="167"/>
      <c r="L60" s="171"/>
      <c r="S60" s="9"/>
      <c r="T60" s="9"/>
      <c r="U60" s="9"/>
      <c r="V60" s="9"/>
      <c r="W60" s="9"/>
      <c r="X60" s="9"/>
      <c r="Y60" s="9"/>
      <c r="Z60" s="9"/>
      <c r="AA60" s="9"/>
      <c r="AB60" s="9"/>
      <c r="AC60" s="9"/>
      <c r="AD60" s="9"/>
      <c r="AE60" s="9"/>
    </row>
    <row r="61" s="10" customFormat="1" ht="19.92" customHeight="1">
      <c r="A61" s="10"/>
      <c r="B61" s="172"/>
      <c r="C61" s="173"/>
      <c r="D61" s="174" t="s">
        <v>127</v>
      </c>
      <c r="E61" s="175"/>
      <c r="F61" s="175"/>
      <c r="G61" s="175"/>
      <c r="H61" s="175"/>
      <c r="I61" s="175"/>
      <c r="J61" s="176">
        <f>J83</f>
        <v>0</v>
      </c>
      <c r="K61" s="173"/>
      <c r="L61" s="177"/>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129</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Oprava trati v úseku Hněvčeves - Hořice</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120</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SO 03.2 - Přejezd P5398 (km 22,889)</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TÚ Hněvčeves - Hořice</v>
      </c>
      <c r="G75" s="41"/>
      <c r="H75" s="41"/>
      <c r="I75" s="33" t="s">
        <v>23</v>
      </c>
      <c r="J75" s="73" t="str">
        <f>IF(J12="","",J12)</f>
        <v>3. 3. 2023</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Správa železnic, s.o.</v>
      </c>
      <c r="G77" s="41"/>
      <c r="H77" s="41"/>
      <c r="I77" s="33" t="s">
        <v>31</v>
      </c>
      <c r="J77" s="37" t="str">
        <f>E21</f>
        <v>bez PD</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 Hradec Králové</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130</v>
      </c>
      <c r="D80" s="181" t="s">
        <v>57</v>
      </c>
      <c r="E80" s="181" t="s">
        <v>53</v>
      </c>
      <c r="F80" s="181" t="s">
        <v>54</v>
      </c>
      <c r="G80" s="181" t="s">
        <v>131</v>
      </c>
      <c r="H80" s="181" t="s">
        <v>132</v>
      </c>
      <c r="I80" s="181" t="s">
        <v>133</v>
      </c>
      <c r="J80" s="181" t="s">
        <v>124</v>
      </c>
      <c r="K80" s="182" t="s">
        <v>134</v>
      </c>
      <c r="L80" s="183"/>
      <c r="M80" s="93" t="s">
        <v>19</v>
      </c>
      <c r="N80" s="94" t="s">
        <v>42</v>
      </c>
      <c r="O80" s="94" t="s">
        <v>135</v>
      </c>
      <c r="P80" s="94" t="s">
        <v>136</v>
      </c>
      <c r="Q80" s="94" t="s">
        <v>137</v>
      </c>
      <c r="R80" s="94" t="s">
        <v>138</v>
      </c>
      <c r="S80" s="94" t="s">
        <v>139</v>
      </c>
      <c r="T80" s="95" t="s">
        <v>140</v>
      </c>
      <c r="U80" s="178"/>
      <c r="V80" s="178"/>
      <c r="W80" s="178"/>
      <c r="X80" s="178"/>
      <c r="Y80" s="178"/>
      <c r="Z80" s="178"/>
      <c r="AA80" s="178"/>
      <c r="AB80" s="178"/>
      <c r="AC80" s="178"/>
      <c r="AD80" s="178"/>
      <c r="AE80" s="178"/>
    </row>
    <row r="81" s="2" customFormat="1" ht="22.8" customHeight="1">
      <c r="A81" s="39"/>
      <c r="B81" s="40"/>
      <c r="C81" s="100" t="s">
        <v>141</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71</v>
      </c>
      <c r="AU81" s="18" t="s">
        <v>125</v>
      </c>
      <c r="BK81" s="188">
        <f>BK82</f>
        <v>0</v>
      </c>
    </row>
    <row r="82" s="12" customFormat="1" ht="25.92" customHeight="1">
      <c r="A82" s="12"/>
      <c r="B82" s="189"/>
      <c r="C82" s="190"/>
      <c r="D82" s="191" t="s">
        <v>71</v>
      </c>
      <c r="E82" s="192" t="s">
        <v>142</v>
      </c>
      <c r="F82" s="192" t="s">
        <v>143</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80</v>
      </c>
      <c r="AT82" s="201" t="s">
        <v>71</v>
      </c>
      <c r="AU82" s="201" t="s">
        <v>72</v>
      </c>
      <c r="AY82" s="200" t="s">
        <v>144</v>
      </c>
      <c r="BK82" s="202">
        <f>BK83</f>
        <v>0</v>
      </c>
    </row>
    <row r="83" s="12" customFormat="1" ht="22.8" customHeight="1">
      <c r="A83" s="12"/>
      <c r="B83" s="189"/>
      <c r="C83" s="190"/>
      <c r="D83" s="191" t="s">
        <v>71</v>
      </c>
      <c r="E83" s="203" t="s">
        <v>145</v>
      </c>
      <c r="F83" s="203" t="s">
        <v>146</v>
      </c>
      <c r="G83" s="190"/>
      <c r="H83" s="190"/>
      <c r="I83" s="193"/>
      <c r="J83" s="204">
        <f>BK83</f>
        <v>0</v>
      </c>
      <c r="K83" s="190"/>
      <c r="L83" s="195"/>
      <c r="M83" s="196"/>
      <c r="N83" s="197"/>
      <c r="O83" s="197"/>
      <c r="P83" s="198">
        <f>SUM(P84:P89)</f>
        <v>0</v>
      </c>
      <c r="Q83" s="197"/>
      <c r="R83" s="198">
        <f>SUM(R84:R89)</f>
        <v>0</v>
      </c>
      <c r="S83" s="197"/>
      <c r="T83" s="199">
        <f>SUM(T84:T89)</f>
        <v>0</v>
      </c>
      <c r="U83" s="12"/>
      <c r="V83" s="12"/>
      <c r="W83" s="12"/>
      <c r="X83" s="12"/>
      <c r="Y83" s="12"/>
      <c r="Z83" s="12"/>
      <c r="AA83" s="12"/>
      <c r="AB83" s="12"/>
      <c r="AC83" s="12"/>
      <c r="AD83" s="12"/>
      <c r="AE83" s="12"/>
      <c r="AR83" s="200" t="s">
        <v>80</v>
      </c>
      <c r="AT83" s="201" t="s">
        <v>71</v>
      </c>
      <c r="AU83" s="201" t="s">
        <v>80</v>
      </c>
      <c r="AY83" s="200" t="s">
        <v>144</v>
      </c>
      <c r="BK83" s="202">
        <f>SUM(BK84:BK89)</f>
        <v>0</v>
      </c>
    </row>
    <row r="84" s="2" customFormat="1" ht="62.7" customHeight="1">
      <c r="A84" s="39"/>
      <c r="B84" s="40"/>
      <c r="C84" s="205" t="s">
        <v>80</v>
      </c>
      <c r="D84" s="205" t="s">
        <v>147</v>
      </c>
      <c r="E84" s="206" t="s">
        <v>760</v>
      </c>
      <c r="F84" s="207" t="s">
        <v>761</v>
      </c>
      <c r="G84" s="208" t="s">
        <v>240</v>
      </c>
      <c r="H84" s="209">
        <v>7.2000000000000002</v>
      </c>
      <c r="I84" s="210"/>
      <c r="J84" s="211">
        <f>ROUND(I84*H84,2)</f>
        <v>0</v>
      </c>
      <c r="K84" s="207" t="s">
        <v>151</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152</v>
      </c>
      <c r="AT84" s="216" t="s">
        <v>147</v>
      </c>
      <c r="AU84" s="216" t="s">
        <v>82</v>
      </c>
      <c r="AY84" s="18" t="s">
        <v>144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152</v>
      </c>
      <c r="BM84" s="216" t="s">
        <v>762</v>
      </c>
    </row>
    <row r="85" s="14" customFormat="1">
      <c r="A85" s="14"/>
      <c r="B85" s="229"/>
      <c r="C85" s="230"/>
      <c r="D85" s="220" t="s">
        <v>154</v>
      </c>
      <c r="E85" s="231" t="s">
        <v>19</v>
      </c>
      <c r="F85" s="232" t="s">
        <v>763</v>
      </c>
      <c r="G85" s="230"/>
      <c r="H85" s="233">
        <v>7.2000000000000002</v>
      </c>
      <c r="I85" s="234"/>
      <c r="J85" s="230"/>
      <c r="K85" s="230"/>
      <c r="L85" s="235"/>
      <c r="M85" s="236"/>
      <c r="N85" s="237"/>
      <c r="O85" s="237"/>
      <c r="P85" s="237"/>
      <c r="Q85" s="237"/>
      <c r="R85" s="237"/>
      <c r="S85" s="237"/>
      <c r="T85" s="238"/>
      <c r="U85" s="14"/>
      <c r="V85" s="14"/>
      <c r="W85" s="14"/>
      <c r="X85" s="14"/>
      <c r="Y85" s="14"/>
      <c r="Z85" s="14"/>
      <c r="AA85" s="14"/>
      <c r="AB85" s="14"/>
      <c r="AC85" s="14"/>
      <c r="AD85" s="14"/>
      <c r="AE85" s="14"/>
      <c r="AT85" s="239" t="s">
        <v>154</v>
      </c>
      <c r="AU85" s="239" t="s">
        <v>82</v>
      </c>
      <c r="AV85" s="14" t="s">
        <v>82</v>
      </c>
      <c r="AW85" s="14" t="s">
        <v>33</v>
      </c>
      <c r="AX85" s="14" t="s">
        <v>72</v>
      </c>
      <c r="AY85" s="239" t="s">
        <v>144</v>
      </c>
    </row>
    <row r="86" s="15" customFormat="1">
      <c r="A86" s="15"/>
      <c r="B86" s="240"/>
      <c r="C86" s="241"/>
      <c r="D86" s="220" t="s">
        <v>154</v>
      </c>
      <c r="E86" s="242" t="s">
        <v>19</v>
      </c>
      <c r="F86" s="243" t="s">
        <v>162</v>
      </c>
      <c r="G86" s="241"/>
      <c r="H86" s="244">
        <v>7.2000000000000002</v>
      </c>
      <c r="I86" s="245"/>
      <c r="J86" s="241"/>
      <c r="K86" s="241"/>
      <c r="L86" s="246"/>
      <c r="M86" s="247"/>
      <c r="N86" s="248"/>
      <c r="O86" s="248"/>
      <c r="P86" s="248"/>
      <c r="Q86" s="248"/>
      <c r="R86" s="248"/>
      <c r="S86" s="248"/>
      <c r="T86" s="249"/>
      <c r="U86" s="15"/>
      <c r="V86" s="15"/>
      <c r="W86" s="15"/>
      <c r="X86" s="15"/>
      <c r="Y86" s="15"/>
      <c r="Z86" s="15"/>
      <c r="AA86" s="15"/>
      <c r="AB86" s="15"/>
      <c r="AC86" s="15"/>
      <c r="AD86" s="15"/>
      <c r="AE86" s="15"/>
      <c r="AT86" s="250" t="s">
        <v>154</v>
      </c>
      <c r="AU86" s="250" t="s">
        <v>82</v>
      </c>
      <c r="AV86" s="15" t="s">
        <v>152</v>
      </c>
      <c r="AW86" s="15" t="s">
        <v>33</v>
      </c>
      <c r="AX86" s="15" t="s">
        <v>80</v>
      </c>
      <c r="AY86" s="250" t="s">
        <v>144</v>
      </c>
    </row>
    <row r="87" s="2" customFormat="1" ht="66.75" customHeight="1">
      <c r="A87" s="39"/>
      <c r="B87" s="40"/>
      <c r="C87" s="205" t="s">
        <v>82</v>
      </c>
      <c r="D87" s="205" t="s">
        <v>147</v>
      </c>
      <c r="E87" s="206" t="s">
        <v>764</v>
      </c>
      <c r="F87" s="207" t="s">
        <v>765</v>
      </c>
      <c r="G87" s="208" t="s">
        <v>240</v>
      </c>
      <c r="H87" s="209">
        <v>7.2000000000000002</v>
      </c>
      <c r="I87" s="210"/>
      <c r="J87" s="211">
        <f>ROUND(I87*H87,2)</f>
        <v>0</v>
      </c>
      <c r="K87" s="207" t="s">
        <v>151</v>
      </c>
      <c r="L87" s="45"/>
      <c r="M87" s="212" t="s">
        <v>19</v>
      </c>
      <c r="N87" s="213"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152</v>
      </c>
      <c r="AT87" s="216" t="s">
        <v>147</v>
      </c>
      <c r="AU87" s="216" t="s">
        <v>82</v>
      </c>
      <c r="AY87" s="18" t="s">
        <v>144</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152</v>
      </c>
      <c r="BM87" s="216" t="s">
        <v>766</v>
      </c>
    </row>
    <row r="88" s="14" customFormat="1">
      <c r="A88" s="14"/>
      <c r="B88" s="229"/>
      <c r="C88" s="230"/>
      <c r="D88" s="220" t="s">
        <v>154</v>
      </c>
      <c r="E88" s="231" t="s">
        <v>19</v>
      </c>
      <c r="F88" s="232" t="s">
        <v>767</v>
      </c>
      <c r="G88" s="230"/>
      <c r="H88" s="233">
        <v>7.2000000000000002</v>
      </c>
      <c r="I88" s="234"/>
      <c r="J88" s="230"/>
      <c r="K88" s="230"/>
      <c r="L88" s="235"/>
      <c r="M88" s="236"/>
      <c r="N88" s="237"/>
      <c r="O88" s="237"/>
      <c r="P88" s="237"/>
      <c r="Q88" s="237"/>
      <c r="R88" s="237"/>
      <c r="S88" s="237"/>
      <c r="T88" s="238"/>
      <c r="U88" s="14"/>
      <c r="V88" s="14"/>
      <c r="W88" s="14"/>
      <c r="X88" s="14"/>
      <c r="Y88" s="14"/>
      <c r="Z88" s="14"/>
      <c r="AA88" s="14"/>
      <c r="AB88" s="14"/>
      <c r="AC88" s="14"/>
      <c r="AD88" s="14"/>
      <c r="AE88" s="14"/>
      <c r="AT88" s="239" t="s">
        <v>154</v>
      </c>
      <c r="AU88" s="239" t="s">
        <v>82</v>
      </c>
      <c r="AV88" s="14" t="s">
        <v>82</v>
      </c>
      <c r="AW88" s="14" t="s">
        <v>33</v>
      </c>
      <c r="AX88" s="14" t="s">
        <v>72</v>
      </c>
      <c r="AY88" s="239" t="s">
        <v>144</v>
      </c>
    </row>
    <row r="89" s="15" customFormat="1">
      <c r="A89" s="15"/>
      <c r="B89" s="240"/>
      <c r="C89" s="241"/>
      <c r="D89" s="220" t="s">
        <v>154</v>
      </c>
      <c r="E89" s="242" t="s">
        <v>19</v>
      </c>
      <c r="F89" s="243" t="s">
        <v>162</v>
      </c>
      <c r="G89" s="241"/>
      <c r="H89" s="244">
        <v>7.2000000000000002</v>
      </c>
      <c r="I89" s="245"/>
      <c r="J89" s="241"/>
      <c r="K89" s="241"/>
      <c r="L89" s="246"/>
      <c r="M89" s="267"/>
      <c r="N89" s="268"/>
      <c r="O89" s="268"/>
      <c r="P89" s="268"/>
      <c r="Q89" s="268"/>
      <c r="R89" s="268"/>
      <c r="S89" s="268"/>
      <c r="T89" s="269"/>
      <c r="U89" s="15"/>
      <c r="V89" s="15"/>
      <c r="W89" s="15"/>
      <c r="X89" s="15"/>
      <c r="Y89" s="15"/>
      <c r="Z89" s="15"/>
      <c r="AA89" s="15"/>
      <c r="AB89" s="15"/>
      <c r="AC89" s="15"/>
      <c r="AD89" s="15"/>
      <c r="AE89" s="15"/>
      <c r="AT89" s="250" t="s">
        <v>154</v>
      </c>
      <c r="AU89" s="250" t="s">
        <v>82</v>
      </c>
      <c r="AV89" s="15" t="s">
        <v>152</v>
      </c>
      <c r="AW89" s="15" t="s">
        <v>33</v>
      </c>
      <c r="AX89" s="15" t="s">
        <v>80</v>
      </c>
      <c r="AY89" s="250" t="s">
        <v>144</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7pD4tjByeCNPsLfutv169QXisyipxJYI+U1kiryFo+9ecz2VacRVh5E9t+Vlh5B0bZBEGDbzYsfaKivUcBlfEw==" hashValue="gBhYizyEdztPI+HchU8mD8rmdiXtlq7zrsjn1sGTseI1vEKhQX8UuLOhQne/z+KvCN/pPZ6bMbtCAVAxhEqu9Q==" algorithmName="SHA-512" password="CC35"/>
  <autoFilter ref="C80:K8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768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ROUND((SUM(BE81:BE87)),  2)</f>
        <v>0</v>
      </c>
      <c r="G33" s="39"/>
      <c r="H33" s="39"/>
      <c r="I33" s="149">
        <v>0.20999999999999999</v>
      </c>
      <c r="J33" s="148">
        <f>ROUND(((SUM(BE81:BE87))*I33),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ROUND((SUM(BF81:BF87)),  2)</f>
        <v>0</v>
      </c>
      <c r="G34" s="39"/>
      <c r="H34" s="39"/>
      <c r="I34" s="149">
        <v>0.14999999999999999</v>
      </c>
      <c r="J34" s="148">
        <f>ROUND(((SUM(BF81:BF87))*I34),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ROUND((SUM(BG81:BG87)),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ROUND((SUM(BH81:BH87)),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ROUND((SUM(BI81:BI87)),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03.3 - Přejezd P5399 (km 23,855)</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J82</f>
        <v>0</v>
      </c>
      <c r="K60" s="167"/>
      <c r="L60" s="171"/>
      <c r="S60" s="9"/>
      <c r="T60" s="9"/>
      <c r="U60" s="9"/>
      <c r="V60" s="9"/>
      <c r="W60" s="9"/>
      <c r="X60" s="9"/>
      <c r="Y60" s="9"/>
      <c r="Z60" s="9"/>
      <c r="AA60" s="9"/>
      <c r="AB60" s="9"/>
      <c r="AC60" s="9"/>
      <c r="AD60" s="9"/>
      <c r="AE60" s="9"/>
    </row>
    <row r="61" s="10" customFormat="1" ht="19.92" customHeight="1">
      <c r="A61" s="10"/>
      <c r="B61" s="172"/>
      <c r="C61" s="173"/>
      <c r="D61" s="174" t="s">
        <v>127</v>
      </c>
      <c r="E61" s="175"/>
      <c r="F61" s="175"/>
      <c r="G61" s="175"/>
      <c r="H61" s="175"/>
      <c r="I61" s="175"/>
      <c r="J61" s="176">
        <f>J83</f>
        <v>0</v>
      </c>
      <c r="K61" s="173"/>
      <c r="L61" s="177"/>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129</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1" t="str">
        <f>E7</f>
        <v>Oprava trati v úseku Hněvčeves - Hořice</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120</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SO 03.3 - Přejezd P5399 (km 23,855)</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TÚ Hněvčeves - Hořice</v>
      </c>
      <c r="G75" s="41"/>
      <c r="H75" s="41"/>
      <c r="I75" s="33" t="s">
        <v>23</v>
      </c>
      <c r="J75" s="73" t="str">
        <f>IF(J12="","",J12)</f>
        <v>3. 3. 2023</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Správa železnic, s.o.</v>
      </c>
      <c r="G77" s="41"/>
      <c r="H77" s="41"/>
      <c r="I77" s="33" t="s">
        <v>31</v>
      </c>
      <c r="J77" s="37" t="str">
        <f>E21</f>
        <v>bez PD</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ST Hradec Králové</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78"/>
      <c r="B80" s="179"/>
      <c r="C80" s="180" t="s">
        <v>130</v>
      </c>
      <c r="D80" s="181" t="s">
        <v>57</v>
      </c>
      <c r="E80" s="181" t="s">
        <v>53</v>
      </c>
      <c r="F80" s="181" t="s">
        <v>54</v>
      </c>
      <c r="G80" s="181" t="s">
        <v>131</v>
      </c>
      <c r="H80" s="181" t="s">
        <v>132</v>
      </c>
      <c r="I80" s="181" t="s">
        <v>133</v>
      </c>
      <c r="J80" s="181" t="s">
        <v>124</v>
      </c>
      <c r="K80" s="182" t="s">
        <v>134</v>
      </c>
      <c r="L80" s="183"/>
      <c r="M80" s="93" t="s">
        <v>19</v>
      </c>
      <c r="N80" s="94" t="s">
        <v>42</v>
      </c>
      <c r="O80" s="94" t="s">
        <v>135</v>
      </c>
      <c r="P80" s="94" t="s">
        <v>136</v>
      </c>
      <c r="Q80" s="94" t="s">
        <v>137</v>
      </c>
      <c r="R80" s="94" t="s">
        <v>138</v>
      </c>
      <c r="S80" s="94" t="s">
        <v>139</v>
      </c>
      <c r="T80" s="95" t="s">
        <v>140</v>
      </c>
      <c r="U80" s="178"/>
      <c r="V80" s="178"/>
      <c r="W80" s="178"/>
      <c r="X80" s="178"/>
      <c r="Y80" s="178"/>
      <c r="Z80" s="178"/>
      <c r="AA80" s="178"/>
      <c r="AB80" s="178"/>
      <c r="AC80" s="178"/>
      <c r="AD80" s="178"/>
      <c r="AE80" s="178"/>
    </row>
    <row r="81" s="2" customFormat="1" ht="22.8" customHeight="1">
      <c r="A81" s="39"/>
      <c r="B81" s="40"/>
      <c r="C81" s="100" t="s">
        <v>141</v>
      </c>
      <c r="D81" s="41"/>
      <c r="E81" s="41"/>
      <c r="F81" s="41"/>
      <c r="G81" s="41"/>
      <c r="H81" s="41"/>
      <c r="I81" s="41"/>
      <c r="J81" s="184">
        <f>BK81</f>
        <v>0</v>
      </c>
      <c r="K81" s="41"/>
      <c r="L81" s="45"/>
      <c r="M81" s="96"/>
      <c r="N81" s="185"/>
      <c r="O81" s="97"/>
      <c r="P81" s="186">
        <f>P82</f>
        <v>0</v>
      </c>
      <c r="Q81" s="97"/>
      <c r="R81" s="186">
        <f>R82</f>
        <v>0</v>
      </c>
      <c r="S81" s="97"/>
      <c r="T81" s="187">
        <f>T82</f>
        <v>0</v>
      </c>
      <c r="U81" s="39"/>
      <c r="V81" s="39"/>
      <c r="W81" s="39"/>
      <c r="X81" s="39"/>
      <c r="Y81" s="39"/>
      <c r="Z81" s="39"/>
      <c r="AA81" s="39"/>
      <c r="AB81" s="39"/>
      <c r="AC81" s="39"/>
      <c r="AD81" s="39"/>
      <c r="AE81" s="39"/>
      <c r="AT81" s="18" t="s">
        <v>71</v>
      </c>
      <c r="AU81" s="18" t="s">
        <v>125</v>
      </c>
      <c r="BK81" s="188">
        <f>BK82</f>
        <v>0</v>
      </c>
    </row>
    <row r="82" s="12" customFormat="1" ht="25.92" customHeight="1">
      <c r="A82" s="12"/>
      <c r="B82" s="189"/>
      <c r="C82" s="190"/>
      <c r="D82" s="191" t="s">
        <v>71</v>
      </c>
      <c r="E82" s="192" t="s">
        <v>142</v>
      </c>
      <c r="F82" s="192" t="s">
        <v>143</v>
      </c>
      <c r="G82" s="190"/>
      <c r="H82" s="190"/>
      <c r="I82" s="193"/>
      <c r="J82" s="194">
        <f>BK82</f>
        <v>0</v>
      </c>
      <c r="K82" s="190"/>
      <c r="L82" s="195"/>
      <c r="M82" s="196"/>
      <c r="N82" s="197"/>
      <c r="O82" s="197"/>
      <c r="P82" s="198">
        <f>P83</f>
        <v>0</v>
      </c>
      <c r="Q82" s="197"/>
      <c r="R82" s="198">
        <f>R83</f>
        <v>0</v>
      </c>
      <c r="S82" s="197"/>
      <c r="T82" s="199">
        <f>T83</f>
        <v>0</v>
      </c>
      <c r="U82" s="12"/>
      <c r="V82" s="12"/>
      <c r="W82" s="12"/>
      <c r="X82" s="12"/>
      <c r="Y82" s="12"/>
      <c r="Z82" s="12"/>
      <c r="AA82" s="12"/>
      <c r="AB82" s="12"/>
      <c r="AC82" s="12"/>
      <c r="AD82" s="12"/>
      <c r="AE82" s="12"/>
      <c r="AR82" s="200" t="s">
        <v>80</v>
      </c>
      <c r="AT82" s="201" t="s">
        <v>71</v>
      </c>
      <c r="AU82" s="201" t="s">
        <v>72</v>
      </c>
      <c r="AY82" s="200" t="s">
        <v>144</v>
      </c>
      <c r="BK82" s="202">
        <f>BK83</f>
        <v>0</v>
      </c>
    </row>
    <row r="83" s="12" customFormat="1" ht="22.8" customHeight="1">
      <c r="A83" s="12"/>
      <c r="B83" s="189"/>
      <c r="C83" s="190"/>
      <c r="D83" s="191" t="s">
        <v>71</v>
      </c>
      <c r="E83" s="203" t="s">
        <v>145</v>
      </c>
      <c r="F83" s="203" t="s">
        <v>146</v>
      </c>
      <c r="G83" s="190"/>
      <c r="H83" s="190"/>
      <c r="I83" s="193"/>
      <c r="J83" s="204">
        <f>BK83</f>
        <v>0</v>
      </c>
      <c r="K83" s="190"/>
      <c r="L83" s="195"/>
      <c r="M83" s="196"/>
      <c r="N83" s="197"/>
      <c r="O83" s="197"/>
      <c r="P83" s="198">
        <f>SUM(P84:P87)</f>
        <v>0</v>
      </c>
      <c r="Q83" s="197"/>
      <c r="R83" s="198">
        <f>SUM(R84:R87)</f>
        <v>0</v>
      </c>
      <c r="S83" s="197"/>
      <c r="T83" s="199">
        <f>SUM(T84:T87)</f>
        <v>0</v>
      </c>
      <c r="U83" s="12"/>
      <c r="V83" s="12"/>
      <c r="W83" s="12"/>
      <c r="X83" s="12"/>
      <c r="Y83" s="12"/>
      <c r="Z83" s="12"/>
      <c r="AA83" s="12"/>
      <c r="AB83" s="12"/>
      <c r="AC83" s="12"/>
      <c r="AD83" s="12"/>
      <c r="AE83" s="12"/>
      <c r="AR83" s="200" t="s">
        <v>80</v>
      </c>
      <c r="AT83" s="201" t="s">
        <v>71</v>
      </c>
      <c r="AU83" s="201" t="s">
        <v>80</v>
      </c>
      <c r="AY83" s="200" t="s">
        <v>144</v>
      </c>
      <c r="BK83" s="202">
        <f>SUM(BK84:BK87)</f>
        <v>0</v>
      </c>
    </row>
    <row r="84" s="2" customFormat="1" ht="62.7" customHeight="1">
      <c r="A84" s="39"/>
      <c r="B84" s="40"/>
      <c r="C84" s="205" t="s">
        <v>80</v>
      </c>
      <c r="D84" s="205" t="s">
        <v>147</v>
      </c>
      <c r="E84" s="206" t="s">
        <v>760</v>
      </c>
      <c r="F84" s="207" t="s">
        <v>761</v>
      </c>
      <c r="G84" s="208" t="s">
        <v>240</v>
      </c>
      <c r="H84" s="209">
        <v>12</v>
      </c>
      <c r="I84" s="210"/>
      <c r="J84" s="211">
        <f>ROUND(I84*H84,2)</f>
        <v>0</v>
      </c>
      <c r="K84" s="207" t="s">
        <v>151</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152</v>
      </c>
      <c r="AT84" s="216" t="s">
        <v>147</v>
      </c>
      <c r="AU84" s="216" t="s">
        <v>82</v>
      </c>
      <c r="AY84" s="18" t="s">
        <v>144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152</v>
      </c>
      <c r="BM84" s="216" t="s">
        <v>762</v>
      </c>
    </row>
    <row r="85" s="14" customFormat="1">
      <c r="A85" s="14"/>
      <c r="B85" s="229"/>
      <c r="C85" s="230"/>
      <c r="D85" s="220" t="s">
        <v>154</v>
      </c>
      <c r="E85" s="231" t="s">
        <v>19</v>
      </c>
      <c r="F85" s="232" t="s">
        <v>769</v>
      </c>
      <c r="G85" s="230"/>
      <c r="H85" s="233">
        <v>12</v>
      </c>
      <c r="I85" s="234"/>
      <c r="J85" s="230"/>
      <c r="K85" s="230"/>
      <c r="L85" s="235"/>
      <c r="M85" s="236"/>
      <c r="N85" s="237"/>
      <c r="O85" s="237"/>
      <c r="P85" s="237"/>
      <c r="Q85" s="237"/>
      <c r="R85" s="237"/>
      <c r="S85" s="237"/>
      <c r="T85" s="238"/>
      <c r="U85" s="14"/>
      <c r="V85" s="14"/>
      <c r="W85" s="14"/>
      <c r="X85" s="14"/>
      <c r="Y85" s="14"/>
      <c r="Z85" s="14"/>
      <c r="AA85" s="14"/>
      <c r="AB85" s="14"/>
      <c r="AC85" s="14"/>
      <c r="AD85" s="14"/>
      <c r="AE85" s="14"/>
      <c r="AT85" s="239" t="s">
        <v>154</v>
      </c>
      <c r="AU85" s="239" t="s">
        <v>82</v>
      </c>
      <c r="AV85" s="14" t="s">
        <v>82</v>
      </c>
      <c r="AW85" s="14" t="s">
        <v>33</v>
      </c>
      <c r="AX85" s="14" t="s">
        <v>80</v>
      </c>
      <c r="AY85" s="239" t="s">
        <v>144</v>
      </c>
    </row>
    <row r="86" s="2" customFormat="1" ht="66.75" customHeight="1">
      <c r="A86" s="39"/>
      <c r="B86" s="40"/>
      <c r="C86" s="205" t="s">
        <v>82</v>
      </c>
      <c r="D86" s="205" t="s">
        <v>147</v>
      </c>
      <c r="E86" s="206" t="s">
        <v>764</v>
      </c>
      <c r="F86" s="207" t="s">
        <v>765</v>
      </c>
      <c r="G86" s="208" t="s">
        <v>240</v>
      </c>
      <c r="H86" s="209">
        <v>12</v>
      </c>
      <c r="I86" s="210"/>
      <c r="J86" s="211">
        <f>ROUND(I86*H86,2)</f>
        <v>0</v>
      </c>
      <c r="K86" s="207" t="s">
        <v>151</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152</v>
      </c>
      <c r="AT86" s="216" t="s">
        <v>147</v>
      </c>
      <c r="AU86" s="216" t="s">
        <v>82</v>
      </c>
      <c r="AY86" s="18" t="s">
        <v>144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152</v>
      </c>
      <c r="BM86" s="216" t="s">
        <v>766</v>
      </c>
    </row>
    <row r="87" s="14" customFormat="1">
      <c r="A87" s="14"/>
      <c r="B87" s="229"/>
      <c r="C87" s="230"/>
      <c r="D87" s="220" t="s">
        <v>154</v>
      </c>
      <c r="E87" s="231" t="s">
        <v>19</v>
      </c>
      <c r="F87" s="232" t="s">
        <v>770</v>
      </c>
      <c r="G87" s="230"/>
      <c r="H87" s="233">
        <v>12</v>
      </c>
      <c r="I87" s="234"/>
      <c r="J87" s="230"/>
      <c r="K87" s="230"/>
      <c r="L87" s="235"/>
      <c r="M87" s="270"/>
      <c r="N87" s="271"/>
      <c r="O87" s="271"/>
      <c r="P87" s="271"/>
      <c r="Q87" s="271"/>
      <c r="R87" s="271"/>
      <c r="S87" s="271"/>
      <c r="T87" s="272"/>
      <c r="U87" s="14"/>
      <c r="V87" s="14"/>
      <c r="W87" s="14"/>
      <c r="X87" s="14"/>
      <c r="Y87" s="14"/>
      <c r="Z87" s="14"/>
      <c r="AA87" s="14"/>
      <c r="AB87" s="14"/>
      <c r="AC87" s="14"/>
      <c r="AD87" s="14"/>
      <c r="AE87" s="14"/>
      <c r="AT87" s="239" t="s">
        <v>154</v>
      </c>
      <c r="AU87" s="239" t="s">
        <v>82</v>
      </c>
      <c r="AV87" s="14" t="s">
        <v>82</v>
      </c>
      <c r="AW87" s="14" t="s">
        <v>33</v>
      </c>
      <c r="AX87" s="14" t="s">
        <v>80</v>
      </c>
      <c r="AY87" s="239" t="s">
        <v>144</v>
      </c>
    </row>
    <row r="88" s="2" customFormat="1" ht="6.96" customHeight="1">
      <c r="A88" s="39"/>
      <c r="B88" s="60"/>
      <c r="C88" s="61"/>
      <c r="D88" s="61"/>
      <c r="E88" s="61"/>
      <c r="F88" s="61"/>
      <c r="G88" s="61"/>
      <c r="H88" s="61"/>
      <c r="I88" s="61"/>
      <c r="J88" s="61"/>
      <c r="K88" s="61"/>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iqHDRC0wWEIYpsRE51sdRR8i5iAjx4eV8fLh+LyjPZ5rfkYt0SkGs55kr7F7WSXkhfKa4PwqJTYvY6EODOY5PQ==" hashValue="s9o5/wJHTHjId9IiZY4u9NHSAbp2dc88bf4ncHwQTX+PSUs9bdlgEmZyE+a+rrd66v7tseZlHxHANizJMyLc3A==" algorithmName="SHA-512" password="CC35"/>
  <autoFilter ref="C80:K8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771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ROUND((SUM(BE82:BE144)),  2)</f>
        <v>0</v>
      </c>
      <c r="G33" s="39"/>
      <c r="H33" s="39"/>
      <c r="I33" s="149">
        <v>0.20999999999999999</v>
      </c>
      <c r="J33" s="148">
        <f>ROUND(((SUM(BE82:BE144))*I33),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ROUND((SUM(BF82:BF144)),  2)</f>
        <v>0</v>
      </c>
      <c r="G34" s="39"/>
      <c r="H34" s="39"/>
      <c r="I34" s="149">
        <v>0.14999999999999999</v>
      </c>
      <c r="J34" s="148">
        <f>ROUND(((SUM(BF82:BF144))*I34),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ROUND((SUM(BG82:BG144)),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ROUND((SUM(BH82:BH144)),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ROUND((SUM(BI82:BI144)),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04 - Železniční spodek - těžení a čistění příkopů</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127</v>
      </c>
      <c r="E61" s="175"/>
      <c r="F61" s="175"/>
      <c r="G61" s="175"/>
      <c r="H61" s="175"/>
      <c r="I61" s="175"/>
      <c r="J61" s="176">
        <f>J84</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128</v>
      </c>
      <c r="E62" s="169"/>
      <c r="F62" s="169"/>
      <c r="G62" s="169"/>
      <c r="H62" s="169"/>
      <c r="I62" s="169"/>
      <c r="J62" s="170">
        <f>J104</f>
        <v>0</v>
      </c>
      <c r="K62" s="167"/>
      <c r="L62" s="171"/>
      <c r="S62" s="9"/>
      <c r="T62" s="9"/>
      <c r="U62" s="9"/>
      <c r="V62" s="9"/>
      <c r="W62" s="9"/>
      <c r="X62" s="9"/>
      <c r="Y62" s="9"/>
      <c r="Z62" s="9"/>
      <c r="AA62" s="9"/>
      <c r="AB62" s="9"/>
      <c r="AC62" s="9"/>
      <c r="AD62" s="9"/>
      <c r="AE62" s="9"/>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129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Oprava trati v úseku Hněvčeves - Hořice</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120</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04 - Železniční spodek - těžení a čistění příkopů</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TÚ Hněvčeves - Hořice</v>
      </c>
      <c r="G76" s="41"/>
      <c r="H76" s="41"/>
      <c r="I76" s="33" t="s">
        <v>23</v>
      </c>
      <c r="J76" s="73" t="str">
        <f>IF(J12="","",J12)</f>
        <v>3. 3. 2023</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Správa železnic, s.o.</v>
      </c>
      <c r="G78" s="41"/>
      <c r="H78" s="41"/>
      <c r="I78" s="33" t="s">
        <v>31</v>
      </c>
      <c r="J78" s="37" t="str">
        <f>E21</f>
        <v>bez PD</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34</v>
      </c>
      <c r="J79" s="37" t="str">
        <f>E24</f>
        <v>ST Hradec Králové</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130</v>
      </c>
      <c r="D81" s="181" t="s">
        <v>57</v>
      </c>
      <c r="E81" s="181" t="s">
        <v>53</v>
      </c>
      <c r="F81" s="181" t="s">
        <v>54</v>
      </c>
      <c r="G81" s="181" t="s">
        <v>131</v>
      </c>
      <c r="H81" s="181" t="s">
        <v>132</v>
      </c>
      <c r="I81" s="181" t="s">
        <v>133</v>
      </c>
      <c r="J81" s="181" t="s">
        <v>124</v>
      </c>
      <c r="K81" s="182" t="s">
        <v>134</v>
      </c>
      <c r="L81" s="183"/>
      <c r="M81" s="93" t="s">
        <v>19</v>
      </c>
      <c r="N81" s="94" t="s">
        <v>42</v>
      </c>
      <c r="O81" s="94" t="s">
        <v>135</v>
      </c>
      <c r="P81" s="94" t="s">
        <v>136</v>
      </c>
      <c r="Q81" s="94" t="s">
        <v>137</v>
      </c>
      <c r="R81" s="94" t="s">
        <v>138</v>
      </c>
      <c r="S81" s="94" t="s">
        <v>139</v>
      </c>
      <c r="T81" s="95" t="s">
        <v>140</v>
      </c>
      <c r="U81" s="178"/>
      <c r="V81" s="178"/>
      <c r="W81" s="178"/>
      <c r="X81" s="178"/>
      <c r="Y81" s="178"/>
      <c r="Z81" s="178"/>
      <c r="AA81" s="178"/>
      <c r="AB81" s="178"/>
      <c r="AC81" s="178"/>
      <c r="AD81" s="178"/>
      <c r="AE81" s="178"/>
    </row>
    <row r="82" s="2" customFormat="1" ht="22.8" customHeight="1">
      <c r="A82" s="39"/>
      <c r="B82" s="40"/>
      <c r="C82" s="100" t="s">
        <v>141</v>
      </c>
      <c r="D82" s="41"/>
      <c r="E82" s="41"/>
      <c r="F82" s="41"/>
      <c r="G82" s="41"/>
      <c r="H82" s="41"/>
      <c r="I82" s="41"/>
      <c r="J82" s="184">
        <f>BK82</f>
        <v>0</v>
      </c>
      <c r="K82" s="41"/>
      <c r="L82" s="45"/>
      <c r="M82" s="96"/>
      <c r="N82" s="185"/>
      <c r="O82" s="97"/>
      <c r="P82" s="186">
        <f>P83+P104</f>
        <v>0</v>
      </c>
      <c r="Q82" s="97"/>
      <c r="R82" s="186">
        <f>R83+R104</f>
        <v>0</v>
      </c>
      <c r="S82" s="97"/>
      <c r="T82" s="187">
        <f>T83+T104</f>
        <v>0</v>
      </c>
      <c r="U82" s="39"/>
      <c r="V82" s="39"/>
      <c r="W82" s="39"/>
      <c r="X82" s="39"/>
      <c r="Y82" s="39"/>
      <c r="Z82" s="39"/>
      <c r="AA82" s="39"/>
      <c r="AB82" s="39"/>
      <c r="AC82" s="39"/>
      <c r="AD82" s="39"/>
      <c r="AE82" s="39"/>
      <c r="AT82" s="18" t="s">
        <v>71</v>
      </c>
      <c r="AU82" s="18" t="s">
        <v>125</v>
      </c>
      <c r="BK82" s="188">
        <f>BK83+BK104</f>
        <v>0</v>
      </c>
    </row>
    <row r="83" s="12" customFormat="1" ht="25.92" customHeight="1">
      <c r="A83" s="12"/>
      <c r="B83" s="189"/>
      <c r="C83" s="190"/>
      <c r="D83" s="191" t="s">
        <v>71</v>
      </c>
      <c r="E83" s="192" t="s">
        <v>142</v>
      </c>
      <c r="F83" s="192" t="s">
        <v>143</v>
      </c>
      <c r="G83" s="190"/>
      <c r="H83" s="190"/>
      <c r="I83" s="193"/>
      <c r="J83" s="194">
        <f>BK83</f>
        <v>0</v>
      </c>
      <c r="K83" s="190"/>
      <c r="L83" s="195"/>
      <c r="M83" s="196"/>
      <c r="N83" s="197"/>
      <c r="O83" s="197"/>
      <c r="P83" s="198">
        <f>P84</f>
        <v>0</v>
      </c>
      <c r="Q83" s="197"/>
      <c r="R83" s="198">
        <f>R84</f>
        <v>0</v>
      </c>
      <c r="S83" s="197"/>
      <c r="T83" s="199">
        <f>T84</f>
        <v>0</v>
      </c>
      <c r="U83" s="12"/>
      <c r="V83" s="12"/>
      <c r="W83" s="12"/>
      <c r="X83" s="12"/>
      <c r="Y83" s="12"/>
      <c r="Z83" s="12"/>
      <c r="AA83" s="12"/>
      <c r="AB83" s="12"/>
      <c r="AC83" s="12"/>
      <c r="AD83" s="12"/>
      <c r="AE83" s="12"/>
      <c r="AR83" s="200" t="s">
        <v>80</v>
      </c>
      <c r="AT83" s="201" t="s">
        <v>71</v>
      </c>
      <c r="AU83" s="201" t="s">
        <v>72</v>
      </c>
      <c r="AY83" s="200" t="s">
        <v>144</v>
      </c>
      <c r="BK83" s="202">
        <f>BK84</f>
        <v>0</v>
      </c>
    </row>
    <row r="84" s="12" customFormat="1" ht="22.8" customHeight="1">
      <c r="A84" s="12"/>
      <c r="B84" s="189"/>
      <c r="C84" s="190"/>
      <c r="D84" s="191" t="s">
        <v>71</v>
      </c>
      <c r="E84" s="203" t="s">
        <v>145</v>
      </c>
      <c r="F84" s="203" t="s">
        <v>146</v>
      </c>
      <c r="G84" s="190"/>
      <c r="H84" s="190"/>
      <c r="I84" s="193"/>
      <c r="J84" s="204">
        <f>BK84</f>
        <v>0</v>
      </c>
      <c r="K84" s="190"/>
      <c r="L84" s="195"/>
      <c r="M84" s="196"/>
      <c r="N84" s="197"/>
      <c r="O84" s="197"/>
      <c r="P84" s="198">
        <f>SUM(P85:P103)</f>
        <v>0</v>
      </c>
      <c r="Q84" s="197"/>
      <c r="R84" s="198">
        <f>SUM(R85:R103)</f>
        <v>0</v>
      </c>
      <c r="S84" s="197"/>
      <c r="T84" s="199">
        <f>SUM(T85:T103)</f>
        <v>0</v>
      </c>
      <c r="U84" s="12"/>
      <c r="V84" s="12"/>
      <c r="W84" s="12"/>
      <c r="X84" s="12"/>
      <c r="Y84" s="12"/>
      <c r="Z84" s="12"/>
      <c r="AA84" s="12"/>
      <c r="AB84" s="12"/>
      <c r="AC84" s="12"/>
      <c r="AD84" s="12"/>
      <c r="AE84" s="12"/>
      <c r="AR84" s="200" t="s">
        <v>80</v>
      </c>
      <c r="AT84" s="201" t="s">
        <v>71</v>
      </c>
      <c r="AU84" s="201" t="s">
        <v>80</v>
      </c>
      <c r="AY84" s="200" t="s">
        <v>144</v>
      </c>
      <c r="BK84" s="202">
        <f>SUM(BK85:BK103)</f>
        <v>0</v>
      </c>
    </row>
    <row r="85" s="2" customFormat="1" ht="90" customHeight="1">
      <c r="A85" s="39"/>
      <c r="B85" s="40"/>
      <c r="C85" s="205" t="s">
        <v>80</v>
      </c>
      <c r="D85" s="205" t="s">
        <v>147</v>
      </c>
      <c r="E85" s="206" t="s">
        <v>772</v>
      </c>
      <c r="F85" s="207" t="s">
        <v>773</v>
      </c>
      <c r="G85" s="208" t="s">
        <v>173</v>
      </c>
      <c r="H85" s="209">
        <v>7</v>
      </c>
      <c r="I85" s="210"/>
      <c r="J85" s="211">
        <f>ROUND(I85*H85,2)</f>
        <v>0</v>
      </c>
      <c r="K85" s="207" t="s">
        <v>151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152</v>
      </c>
      <c r="AT85" s="216" t="s">
        <v>147</v>
      </c>
      <c r="AU85" s="216" t="s">
        <v>82</v>
      </c>
      <c r="AY85" s="18" t="s">
        <v>144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152</v>
      </c>
      <c r="BM85" s="216" t="s">
        <v>774</v>
      </c>
    </row>
    <row r="86" s="2" customFormat="1" ht="78" customHeight="1">
      <c r="A86" s="39"/>
      <c r="B86" s="40"/>
      <c r="C86" s="205" t="s">
        <v>82</v>
      </c>
      <c r="D86" s="205" t="s">
        <v>147</v>
      </c>
      <c r="E86" s="206" t="s">
        <v>775</v>
      </c>
      <c r="F86" s="207" t="s">
        <v>776</v>
      </c>
      <c r="G86" s="208" t="s">
        <v>165</v>
      </c>
      <c r="H86" s="209">
        <v>552.82000000000005</v>
      </c>
      <c r="I86" s="210"/>
      <c r="J86" s="211">
        <f>ROUND(I86*H86,2)</f>
        <v>0</v>
      </c>
      <c r="K86" s="207" t="s">
        <v>151</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152</v>
      </c>
      <c r="AT86" s="216" t="s">
        <v>147</v>
      </c>
      <c r="AU86" s="216" t="s">
        <v>82</v>
      </c>
      <c r="AY86" s="18" t="s">
        <v>144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152</v>
      </c>
      <c r="BM86" s="216" t="s">
        <v>777</v>
      </c>
    </row>
    <row r="87" s="14" customFormat="1">
      <c r="A87" s="14"/>
      <c r="B87" s="229"/>
      <c r="C87" s="230"/>
      <c r="D87" s="220" t="s">
        <v>154</v>
      </c>
      <c r="E87" s="231" t="s">
        <v>19</v>
      </c>
      <c r="F87" s="232" t="s">
        <v>778</v>
      </c>
      <c r="G87" s="230"/>
      <c r="H87" s="233">
        <v>155.22</v>
      </c>
      <c r="I87" s="234"/>
      <c r="J87" s="230"/>
      <c r="K87" s="230"/>
      <c r="L87" s="235"/>
      <c r="M87" s="236"/>
      <c r="N87" s="237"/>
      <c r="O87" s="237"/>
      <c r="P87" s="237"/>
      <c r="Q87" s="237"/>
      <c r="R87" s="237"/>
      <c r="S87" s="237"/>
      <c r="T87" s="238"/>
      <c r="U87" s="14"/>
      <c r="V87" s="14"/>
      <c r="W87" s="14"/>
      <c r="X87" s="14"/>
      <c r="Y87" s="14"/>
      <c r="Z87" s="14"/>
      <c r="AA87" s="14"/>
      <c r="AB87" s="14"/>
      <c r="AC87" s="14"/>
      <c r="AD87" s="14"/>
      <c r="AE87" s="14"/>
      <c r="AT87" s="239" t="s">
        <v>154</v>
      </c>
      <c r="AU87" s="239" t="s">
        <v>82</v>
      </c>
      <c r="AV87" s="14" t="s">
        <v>82</v>
      </c>
      <c r="AW87" s="14" t="s">
        <v>33</v>
      </c>
      <c r="AX87" s="14" t="s">
        <v>72</v>
      </c>
      <c r="AY87" s="239" t="s">
        <v>144</v>
      </c>
    </row>
    <row r="88" s="14" customFormat="1">
      <c r="A88" s="14"/>
      <c r="B88" s="229"/>
      <c r="C88" s="230"/>
      <c r="D88" s="220" t="s">
        <v>154</v>
      </c>
      <c r="E88" s="231" t="s">
        <v>19</v>
      </c>
      <c r="F88" s="232" t="s">
        <v>779</v>
      </c>
      <c r="G88" s="230"/>
      <c r="H88" s="233">
        <v>21</v>
      </c>
      <c r="I88" s="234"/>
      <c r="J88" s="230"/>
      <c r="K88" s="230"/>
      <c r="L88" s="235"/>
      <c r="M88" s="236"/>
      <c r="N88" s="237"/>
      <c r="O88" s="237"/>
      <c r="P88" s="237"/>
      <c r="Q88" s="237"/>
      <c r="R88" s="237"/>
      <c r="S88" s="237"/>
      <c r="T88" s="238"/>
      <c r="U88" s="14"/>
      <c r="V88" s="14"/>
      <c r="W88" s="14"/>
      <c r="X88" s="14"/>
      <c r="Y88" s="14"/>
      <c r="Z88" s="14"/>
      <c r="AA88" s="14"/>
      <c r="AB88" s="14"/>
      <c r="AC88" s="14"/>
      <c r="AD88" s="14"/>
      <c r="AE88" s="14"/>
      <c r="AT88" s="239" t="s">
        <v>154</v>
      </c>
      <c r="AU88" s="239" t="s">
        <v>82</v>
      </c>
      <c r="AV88" s="14" t="s">
        <v>82</v>
      </c>
      <c r="AW88" s="14" t="s">
        <v>33</v>
      </c>
      <c r="AX88" s="14" t="s">
        <v>72</v>
      </c>
      <c r="AY88" s="239" t="s">
        <v>144</v>
      </c>
    </row>
    <row r="89" s="14" customFormat="1">
      <c r="A89" s="14"/>
      <c r="B89" s="229"/>
      <c r="C89" s="230"/>
      <c r="D89" s="220" t="s">
        <v>154</v>
      </c>
      <c r="E89" s="231" t="s">
        <v>19</v>
      </c>
      <c r="F89" s="232" t="s">
        <v>780</v>
      </c>
      <c r="G89" s="230"/>
      <c r="H89" s="233">
        <v>75</v>
      </c>
      <c r="I89" s="234"/>
      <c r="J89" s="230"/>
      <c r="K89" s="230"/>
      <c r="L89" s="235"/>
      <c r="M89" s="236"/>
      <c r="N89" s="237"/>
      <c r="O89" s="237"/>
      <c r="P89" s="237"/>
      <c r="Q89" s="237"/>
      <c r="R89" s="237"/>
      <c r="S89" s="237"/>
      <c r="T89" s="238"/>
      <c r="U89" s="14"/>
      <c r="V89" s="14"/>
      <c r="W89" s="14"/>
      <c r="X89" s="14"/>
      <c r="Y89" s="14"/>
      <c r="Z89" s="14"/>
      <c r="AA89" s="14"/>
      <c r="AB89" s="14"/>
      <c r="AC89" s="14"/>
      <c r="AD89" s="14"/>
      <c r="AE89" s="14"/>
      <c r="AT89" s="239" t="s">
        <v>154</v>
      </c>
      <c r="AU89" s="239" t="s">
        <v>82</v>
      </c>
      <c r="AV89" s="14" t="s">
        <v>82</v>
      </c>
      <c r="AW89" s="14" t="s">
        <v>33</v>
      </c>
      <c r="AX89" s="14" t="s">
        <v>72</v>
      </c>
      <c r="AY89" s="239" t="s">
        <v>144</v>
      </c>
    </row>
    <row r="90" s="14" customFormat="1">
      <c r="A90" s="14"/>
      <c r="B90" s="229"/>
      <c r="C90" s="230"/>
      <c r="D90" s="220" t="s">
        <v>154</v>
      </c>
      <c r="E90" s="231" t="s">
        <v>19</v>
      </c>
      <c r="F90" s="232" t="s">
        <v>781</v>
      </c>
      <c r="G90" s="230"/>
      <c r="H90" s="233">
        <v>15.5</v>
      </c>
      <c r="I90" s="234"/>
      <c r="J90" s="230"/>
      <c r="K90" s="230"/>
      <c r="L90" s="235"/>
      <c r="M90" s="236"/>
      <c r="N90" s="237"/>
      <c r="O90" s="237"/>
      <c r="P90" s="237"/>
      <c r="Q90" s="237"/>
      <c r="R90" s="237"/>
      <c r="S90" s="237"/>
      <c r="T90" s="238"/>
      <c r="U90" s="14"/>
      <c r="V90" s="14"/>
      <c r="W90" s="14"/>
      <c r="X90" s="14"/>
      <c r="Y90" s="14"/>
      <c r="Z90" s="14"/>
      <c r="AA90" s="14"/>
      <c r="AB90" s="14"/>
      <c r="AC90" s="14"/>
      <c r="AD90" s="14"/>
      <c r="AE90" s="14"/>
      <c r="AT90" s="239" t="s">
        <v>154</v>
      </c>
      <c r="AU90" s="239" t="s">
        <v>82</v>
      </c>
      <c r="AV90" s="14" t="s">
        <v>82</v>
      </c>
      <c r="AW90" s="14" t="s">
        <v>33</v>
      </c>
      <c r="AX90" s="14" t="s">
        <v>72</v>
      </c>
      <c r="AY90" s="239" t="s">
        <v>144</v>
      </c>
    </row>
    <row r="91" s="14" customFormat="1">
      <c r="A91" s="14"/>
      <c r="B91" s="229"/>
      <c r="C91" s="230"/>
      <c r="D91" s="220" t="s">
        <v>154</v>
      </c>
      <c r="E91" s="231" t="s">
        <v>19</v>
      </c>
      <c r="F91" s="232" t="s">
        <v>782</v>
      </c>
      <c r="G91" s="230"/>
      <c r="H91" s="233">
        <v>70.299999999999997</v>
      </c>
      <c r="I91" s="234"/>
      <c r="J91" s="230"/>
      <c r="K91" s="230"/>
      <c r="L91" s="235"/>
      <c r="M91" s="236"/>
      <c r="N91" s="237"/>
      <c r="O91" s="237"/>
      <c r="P91" s="237"/>
      <c r="Q91" s="237"/>
      <c r="R91" s="237"/>
      <c r="S91" s="237"/>
      <c r="T91" s="238"/>
      <c r="U91" s="14"/>
      <c r="V91" s="14"/>
      <c r="W91" s="14"/>
      <c r="X91" s="14"/>
      <c r="Y91" s="14"/>
      <c r="Z91" s="14"/>
      <c r="AA91" s="14"/>
      <c r="AB91" s="14"/>
      <c r="AC91" s="14"/>
      <c r="AD91" s="14"/>
      <c r="AE91" s="14"/>
      <c r="AT91" s="239" t="s">
        <v>154</v>
      </c>
      <c r="AU91" s="239" t="s">
        <v>82</v>
      </c>
      <c r="AV91" s="14" t="s">
        <v>82</v>
      </c>
      <c r="AW91" s="14" t="s">
        <v>33</v>
      </c>
      <c r="AX91" s="14" t="s">
        <v>72</v>
      </c>
      <c r="AY91" s="239" t="s">
        <v>144</v>
      </c>
    </row>
    <row r="92" s="14" customFormat="1">
      <c r="A92" s="14"/>
      <c r="B92" s="229"/>
      <c r="C92" s="230"/>
      <c r="D92" s="220" t="s">
        <v>154</v>
      </c>
      <c r="E92" s="231" t="s">
        <v>19</v>
      </c>
      <c r="F92" s="232" t="s">
        <v>783</v>
      </c>
      <c r="G92" s="230"/>
      <c r="H92" s="233">
        <v>42</v>
      </c>
      <c r="I92" s="234"/>
      <c r="J92" s="230"/>
      <c r="K92" s="230"/>
      <c r="L92" s="235"/>
      <c r="M92" s="236"/>
      <c r="N92" s="237"/>
      <c r="O92" s="237"/>
      <c r="P92" s="237"/>
      <c r="Q92" s="237"/>
      <c r="R92" s="237"/>
      <c r="S92" s="237"/>
      <c r="T92" s="238"/>
      <c r="U92" s="14"/>
      <c r="V92" s="14"/>
      <c r="W92" s="14"/>
      <c r="X92" s="14"/>
      <c r="Y92" s="14"/>
      <c r="Z92" s="14"/>
      <c r="AA92" s="14"/>
      <c r="AB92" s="14"/>
      <c r="AC92" s="14"/>
      <c r="AD92" s="14"/>
      <c r="AE92" s="14"/>
      <c r="AT92" s="239" t="s">
        <v>154</v>
      </c>
      <c r="AU92" s="239" t="s">
        <v>82</v>
      </c>
      <c r="AV92" s="14" t="s">
        <v>82</v>
      </c>
      <c r="AW92" s="14" t="s">
        <v>33</v>
      </c>
      <c r="AX92" s="14" t="s">
        <v>72</v>
      </c>
      <c r="AY92" s="239" t="s">
        <v>144</v>
      </c>
    </row>
    <row r="93" s="14" customFormat="1">
      <c r="A93" s="14"/>
      <c r="B93" s="229"/>
      <c r="C93" s="230"/>
      <c r="D93" s="220" t="s">
        <v>154</v>
      </c>
      <c r="E93" s="231" t="s">
        <v>19</v>
      </c>
      <c r="F93" s="232" t="s">
        <v>784</v>
      </c>
      <c r="G93" s="230"/>
      <c r="H93" s="233">
        <v>19.800000000000001</v>
      </c>
      <c r="I93" s="234"/>
      <c r="J93" s="230"/>
      <c r="K93" s="230"/>
      <c r="L93" s="235"/>
      <c r="M93" s="236"/>
      <c r="N93" s="237"/>
      <c r="O93" s="237"/>
      <c r="P93" s="237"/>
      <c r="Q93" s="237"/>
      <c r="R93" s="237"/>
      <c r="S93" s="237"/>
      <c r="T93" s="238"/>
      <c r="U93" s="14"/>
      <c r="V93" s="14"/>
      <c r="W93" s="14"/>
      <c r="X93" s="14"/>
      <c r="Y93" s="14"/>
      <c r="Z93" s="14"/>
      <c r="AA93" s="14"/>
      <c r="AB93" s="14"/>
      <c r="AC93" s="14"/>
      <c r="AD93" s="14"/>
      <c r="AE93" s="14"/>
      <c r="AT93" s="239" t="s">
        <v>154</v>
      </c>
      <c r="AU93" s="239" t="s">
        <v>82</v>
      </c>
      <c r="AV93" s="14" t="s">
        <v>82</v>
      </c>
      <c r="AW93" s="14" t="s">
        <v>33</v>
      </c>
      <c r="AX93" s="14" t="s">
        <v>72</v>
      </c>
      <c r="AY93" s="239" t="s">
        <v>144</v>
      </c>
    </row>
    <row r="94" s="14" customFormat="1">
      <c r="A94" s="14"/>
      <c r="B94" s="229"/>
      <c r="C94" s="230"/>
      <c r="D94" s="220" t="s">
        <v>154</v>
      </c>
      <c r="E94" s="231" t="s">
        <v>19</v>
      </c>
      <c r="F94" s="232" t="s">
        <v>785</v>
      </c>
      <c r="G94" s="230"/>
      <c r="H94" s="233">
        <v>12.5</v>
      </c>
      <c r="I94" s="234"/>
      <c r="J94" s="230"/>
      <c r="K94" s="230"/>
      <c r="L94" s="235"/>
      <c r="M94" s="236"/>
      <c r="N94" s="237"/>
      <c r="O94" s="237"/>
      <c r="P94" s="237"/>
      <c r="Q94" s="237"/>
      <c r="R94" s="237"/>
      <c r="S94" s="237"/>
      <c r="T94" s="238"/>
      <c r="U94" s="14"/>
      <c r="V94" s="14"/>
      <c r="W94" s="14"/>
      <c r="X94" s="14"/>
      <c r="Y94" s="14"/>
      <c r="Z94" s="14"/>
      <c r="AA94" s="14"/>
      <c r="AB94" s="14"/>
      <c r="AC94" s="14"/>
      <c r="AD94" s="14"/>
      <c r="AE94" s="14"/>
      <c r="AT94" s="239" t="s">
        <v>154</v>
      </c>
      <c r="AU94" s="239" t="s">
        <v>82</v>
      </c>
      <c r="AV94" s="14" t="s">
        <v>82</v>
      </c>
      <c r="AW94" s="14" t="s">
        <v>33</v>
      </c>
      <c r="AX94" s="14" t="s">
        <v>72</v>
      </c>
      <c r="AY94" s="239" t="s">
        <v>144</v>
      </c>
    </row>
    <row r="95" s="14" customFormat="1">
      <c r="A95" s="14"/>
      <c r="B95" s="229"/>
      <c r="C95" s="230"/>
      <c r="D95" s="220" t="s">
        <v>154</v>
      </c>
      <c r="E95" s="231" t="s">
        <v>19</v>
      </c>
      <c r="F95" s="232" t="s">
        <v>786</v>
      </c>
      <c r="G95" s="230"/>
      <c r="H95" s="233">
        <v>12.5</v>
      </c>
      <c r="I95" s="234"/>
      <c r="J95" s="230"/>
      <c r="K95" s="230"/>
      <c r="L95" s="235"/>
      <c r="M95" s="236"/>
      <c r="N95" s="237"/>
      <c r="O95" s="237"/>
      <c r="P95" s="237"/>
      <c r="Q95" s="237"/>
      <c r="R95" s="237"/>
      <c r="S95" s="237"/>
      <c r="T95" s="238"/>
      <c r="U95" s="14"/>
      <c r="V95" s="14"/>
      <c r="W95" s="14"/>
      <c r="X95" s="14"/>
      <c r="Y95" s="14"/>
      <c r="Z95" s="14"/>
      <c r="AA95" s="14"/>
      <c r="AB95" s="14"/>
      <c r="AC95" s="14"/>
      <c r="AD95" s="14"/>
      <c r="AE95" s="14"/>
      <c r="AT95" s="239" t="s">
        <v>154</v>
      </c>
      <c r="AU95" s="239" t="s">
        <v>82</v>
      </c>
      <c r="AV95" s="14" t="s">
        <v>82</v>
      </c>
      <c r="AW95" s="14" t="s">
        <v>33</v>
      </c>
      <c r="AX95" s="14" t="s">
        <v>72</v>
      </c>
      <c r="AY95" s="239" t="s">
        <v>144</v>
      </c>
    </row>
    <row r="96" s="14" customFormat="1">
      <c r="A96" s="14"/>
      <c r="B96" s="229"/>
      <c r="C96" s="230"/>
      <c r="D96" s="220" t="s">
        <v>154</v>
      </c>
      <c r="E96" s="231" t="s">
        <v>19</v>
      </c>
      <c r="F96" s="232" t="s">
        <v>787</v>
      </c>
      <c r="G96" s="230"/>
      <c r="H96" s="233">
        <v>25</v>
      </c>
      <c r="I96" s="234"/>
      <c r="J96" s="230"/>
      <c r="K96" s="230"/>
      <c r="L96" s="235"/>
      <c r="M96" s="236"/>
      <c r="N96" s="237"/>
      <c r="O96" s="237"/>
      <c r="P96" s="237"/>
      <c r="Q96" s="237"/>
      <c r="R96" s="237"/>
      <c r="S96" s="237"/>
      <c r="T96" s="238"/>
      <c r="U96" s="14"/>
      <c r="V96" s="14"/>
      <c r="W96" s="14"/>
      <c r="X96" s="14"/>
      <c r="Y96" s="14"/>
      <c r="Z96" s="14"/>
      <c r="AA96" s="14"/>
      <c r="AB96" s="14"/>
      <c r="AC96" s="14"/>
      <c r="AD96" s="14"/>
      <c r="AE96" s="14"/>
      <c r="AT96" s="239" t="s">
        <v>154</v>
      </c>
      <c r="AU96" s="239" t="s">
        <v>82</v>
      </c>
      <c r="AV96" s="14" t="s">
        <v>82</v>
      </c>
      <c r="AW96" s="14" t="s">
        <v>33</v>
      </c>
      <c r="AX96" s="14" t="s">
        <v>72</v>
      </c>
      <c r="AY96" s="239" t="s">
        <v>144</v>
      </c>
    </row>
    <row r="97" s="14" customFormat="1">
      <c r="A97" s="14"/>
      <c r="B97" s="229"/>
      <c r="C97" s="230"/>
      <c r="D97" s="220" t="s">
        <v>154</v>
      </c>
      <c r="E97" s="231" t="s">
        <v>19</v>
      </c>
      <c r="F97" s="232" t="s">
        <v>788</v>
      </c>
      <c r="G97" s="230"/>
      <c r="H97" s="233">
        <v>104</v>
      </c>
      <c r="I97" s="234"/>
      <c r="J97" s="230"/>
      <c r="K97" s="230"/>
      <c r="L97" s="235"/>
      <c r="M97" s="236"/>
      <c r="N97" s="237"/>
      <c r="O97" s="237"/>
      <c r="P97" s="237"/>
      <c r="Q97" s="237"/>
      <c r="R97" s="237"/>
      <c r="S97" s="237"/>
      <c r="T97" s="238"/>
      <c r="U97" s="14"/>
      <c r="V97" s="14"/>
      <c r="W97" s="14"/>
      <c r="X97" s="14"/>
      <c r="Y97" s="14"/>
      <c r="Z97" s="14"/>
      <c r="AA97" s="14"/>
      <c r="AB97" s="14"/>
      <c r="AC97" s="14"/>
      <c r="AD97" s="14"/>
      <c r="AE97" s="14"/>
      <c r="AT97" s="239" t="s">
        <v>154</v>
      </c>
      <c r="AU97" s="239" t="s">
        <v>82</v>
      </c>
      <c r="AV97" s="14" t="s">
        <v>82</v>
      </c>
      <c r="AW97" s="14" t="s">
        <v>33</v>
      </c>
      <c r="AX97" s="14" t="s">
        <v>72</v>
      </c>
      <c r="AY97" s="239" t="s">
        <v>144</v>
      </c>
    </row>
    <row r="98" s="15" customFormat="1">
      <c r="A98" s="15"/>
      <c r="B98" s="240"/>
      <c r="C98" s="241"/>
      <c r="D98" s="220" t="s">
        <v>154</v>
      </c>
      <c r="E98" s="242" t="s">
        <v>19</v>
      </c>
      <c r="F98" s="243" t="s">
        <v>162</v>
      </c>
      <c r="G98" s="241"/>
      <c r="H98" s="244">
        <v>552.82000000000005</v>
      </c>
      <c r="I98" s="245"/>
      <c r="J98" s="241"/>
      <c r="K98" s="241"/>
      <c r="L98" s="246"/>
      <c r="M98" s="247"/>
      <c r="N98" s="248"/>
      <c r="O98" s="248"/>
      <c r="P98" s="248"/>
      <c r="Q98" s="248"/>
      <c r="R98" s="248"/>
      <c r="S98" s="248"/>
      <c r="T98" s="249"/>
      <c r="U98" s="15"/>
      <c r="V98" s="15"/>
      <c r="W98" s="15"/>
      <c r="X98" s="15"/>
      <c r="Y98" s="15"/>
      <c r="Z98" s="15"/>
      <c r="AA98" s="15"/>
      <c r="AB98" s="15"/>
      <c r="AC98" s="15"/>
      <c r="AD98" s="15"/>
      <c r="AE98" s="15"/>
      <c r="AT98" s="250" t="s">
        <v>154</v>
      </c>
      <c r="AU98" s="250" t="s">
        <v>82</v>
      </c>
      <c r="AV98" s="15" t="s">
        <v>152</v>
      </c>
      <c r="AW98" s="15" t="s">
        <v>33</v>
      </c>
      <c r="AX98" s="15" t="s">
        <v>80</v>
      </c>
      <c r="AY98" s="250" t="s">
        <v>144</v>
      </c>
    </row>
    <row r="99" s="2" customFormat="1" ht="62.7" customHeight="1">
      <c r="A99" s="39"/>
      <c r="B99" s="40"/>
      <c r="C99" s="205" t="s">
        <v>170</v>
      </c>
      <c r="D99" s="205" t="s">
        <v>147</v>
      </c>
      <c r="E99" s="206" t="s">
        <v>642</v>
      </c>
      <c r="F99" s="207" t="s">
        <v>643</v>
      </c>
      <c r="G99" s="208" t="s">
        <v>165</v>
      </c>
      <c r="H99" s="209">
        <v>130.42500000000001</v>
      </c>
      <c r="I99" s="210"/>
      <c r="J99" s="211">
        <f>ROUND(I99*H99,2)</f>
        <v>0</v>
      </c>
      <c r="K99" s="207" t="s">
        <v>151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82</v>
      </c>
      <c r="AY99" s="18" t="s">
        <v>144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152</v>
      </c>
      <c r="BM99" s="216" t="s">
        <v>789</v>
      </c>
    </row>
    <row r="100" s="14" customFormat="1">
      <c r="A100" s="14"/>
      <c r="B100" s="229"/>
      <c r="C100" s="230"/>
      <c r="D100" s="220" t="s">
        <v>154</v>
      </c>
      <c r="E100" s="231" t="s">
        <v>19</v>
      </c>
      <c r="F100" s="232" t="s">
        <v>790</v>
      </c>
      <c r="G100" s="230"/>
      <c r="H100" s="233">
        <v>3.8250000000000002</v>
      </c>
      <c r="I100" s="234"/>
      <c r="J100" s="230"/>
      <c r="K100" s="230"/>
      <c r="L100" s="235"/>
      <c r="M100" s="236"/>
      <c r="N100" s="237"/>
      <c r="O100" s="237"/>
      <c r="P100" s="237"/>
      <c r="Q100" s="237"/>
      <c r="R100" s="237"/>
      <c r="S100" s="237"/>
      <c r="T100" s="238"/>
      <c r="U100" s="14"/>
      <c r="V100" s="14"/>
      <c r="W100" s="14"/>
      <c r="X100" s="14"/>
      <c r="Y100" s="14"/>
      <c r="Z100" s="14"/>
      <c r="AA100" s="14"/>
      <c r="AB100" s="14"/>
      <c r="AC100" s="14"/>
      <c r="AD100" s="14"/>
      <c r="AE100" s="14"/>
      <c r="AT100" s="239" t="s">
        <v>154</v>
      </c>
      <c r="AU100" s="239" t="s">
        <v>82</v>
      </c>
      <c r="AV100" s="14" t="s">
        <v>82</v>
      </c>
      <c r="AW100" s="14" t="s">
        <v>33</v>
      </c>
      <c r="AX100" s="14" t="s">
        <v>72</v>
      </c>
      <c r="AY100" s="239" t="s">
        <v>144</v>
      </c>
    </row>
    <row r="101" s="14" customFormat="1">
      <c r="A101" s="14"/>
      <c r="B101" s="229"/>
      <c r="C101" s="230"/>
      <c r="D101" s="220" t="s">
        <v>154</v>
      </c>
      <c r="E101" s="231" t="s">
        <v>19</v>
      </c>
      <c r="F101" s="232" t="s">
        <v>791</v>
      </c>
      <c r="G101" s="230"/>
      <c r="H101" s="233">
        <v>119.8</v>
      </c>
      <c r="I101" s="234"/>
      <c r="J101" s="230"/>
      <c r="K101" s="230"/>
      <c r="L101" s="235"/>
      <c r="M101" s="236"/>
      <c r="N101" s="237"/>
      <c r="O101" s="237"/>
      <c r="P101" s="237"/>
      <c r="Q101" s="237"/>
      <c r="R101" s="237"/>
      <c r="S101" s="237"/>
      <c r="T101" s="238"/>
      <c r="U101" s="14"/>
      <c r="V101" s="14"/>
      <c r="W101" s="14"/>
      <c r="X101" s="14"/>
      <c r="Y101" s="14"/>
      <c r="Z101" s="14"/>
      <c r="AA101" s="14"/>
      <c r="AB101" s="14"/>
      <c r="AC101" s="14"/>
      <c r="AD101" s="14"/>
      <c r="AE101" s="14"/>
      <c r="AT101" s="239" t="s">
        <v>154</v>
      </c>
      <c r="AU101" s="239" t="s">
        <v>82</v>
      </c>
      <c r="AV101" s="14" t="s">
        <v>82</v>
      </c>
      <c r="AW101" s="14" t="s">
        <v>33</v>
      </c>
      <c r="AX101" s="14" t="s">
        <v>72</v>
      </c>
      <c r="AY101" s="239" t="s">
        <v>144</v>
      </c>
    </row>
    <row r="102" s="14" customFormat="1">
      <c r="A102" s="14"/>
      <c r="B102" s="229"/>
      <c r="C102" s="230"/>
      <c r="D102" s="220" t="s">
        <v>154</v>
      </c>
      <c r="E102" s="231" t="s">
        <v>19</v>
      </c>
      <c r="F102" s="232" t="s">
        <v>792</v>
      </c>
      <c r="G102" s="230"/>
      <c r="H102" s="233">
        <v>6.7999999999999998</v>
      </c>
      <c r="I102" s="234"/>
      <c r="J102" s="230"/>
      <c r="K102" s="230"/>
      <c r="L102" s="235"/>
      <c r="M102" s="236"/>
      <c r="N102" s="237"/>
      <c r="O102" s="237"/>
      <c r="P102" s="237"/>
      <c r="Q102" s="237"/>
      <c r="R102" s="237"/>
      <c r="S102" s="237"/>
      <c r="T102" s="238"/>
      <c r="U102" s="14"/>
      <c r="V102" s="14"/>
      <c r="W102" s="14"/>
      <c r="X102" s="14"/>
      <c r="Y102" s="14"/>
      <c r="Z102" s="14"/>
      <c r="AA102" s="14"/>
      <c r="AB102" s="14"/>
      <c r="AC102" s="14"/>
      <c r="AD102" s="14"/>
      <c r="AE102" s="14"/>
      <c r="AT102" s="239" t="s">
        <v>154</v>
      </c>
      <c r="AU102" s="239" t="s">
        <v>82</v>
      </c>
      <c r="AV102" s="14" t="s">
        <v>82</v>
      </c>
      <c r="AW102" s="14" t="s">
        <v>33</v>
      </c>
      <c r="AX102" s="14" t="s">
        <v>72</v>
      </c>
      <c r="AY102" s="239" t="s">
        <v>144</v>
      </c>
    </row>
    <row r="103" s="15" customFormat="1">
      <c r="A103" s="15"/>
      <c r="B103" s="240"/>
      <c r="C103" s="241"/>
      <c r="D103" s="220" t="s">
        <v>154</v>
      </c>
      <c r="E103" s="242" t="s">
        <v>19</v>
      </c>
      <c r="F103" s="243" t="s">
        <v>162</v>
      </c>
      <c r="G103" s="241"/>
      <c r="H103" s="244">
        <v>130.42500000000001</v>
      </c>
      <c r="I103" s="245"/>
      <c r="J103" s="241"/>
      <c r="K103" s="241"/>
      <c r="L103" s="246"/>
      <c r="M103" s="247"/>
      <c r="N103" s="248"/>
      <c r="O103" s="248"/>
      <c r="P103" s="248"/>
      <c r="Q103" s="248"/>
      <c r="R103" s="248"/>
      <c r="S103" s="248"/>
      <c r="T103" s="249"/>
      <c r="U103" s="15"/>
      <c r="V103" s="15"/>
      <c r="W103" s="15"/>
      <c r="X103" s="15"/>
      <c r="Y103" s="15"/>
      <c r="Z103" s="15"/>
      <c r="AA103" s="15"/>
      <c r="AB103" s="15"/>
      <c r="AC103" s="15"/>
      <c r="AD103" s="15"/>
      <c r="AE103" s="15"/>
      <c r="AT103" s="250" t="s">
        <v>154</v>
      </c>
      <c r="AU103" s="250" t="s">
        <v>82</v>
      </c>
      <c r="AV103" s="15" t="s">
        <v>152</v>
      </c>
      <c r="AW103" s="15" t="s">
        <v>33</v>
      </c>
      <c r="AX103" s="15" t="s">
        <v>80</v>
      </c>
      <c r="AY103" s="250" t="s">
        <v>144</v>
      </c>
    </row>
    <row r="104" s="12" customFormat="1" ht="25.92" customHeight="1">
      <c r="A104" s="12"/>
      <c r="B104" s="189"/>
      <c r="C104" s="190"/>
      <c r="D104" s="191" t="s">
        <v>71</v>
      </c>
      <c r="E104" s="192" t="s">
        <v>428</v>
      </c>
      <c r="F104" s="192" t="s">
        <v>429</v>
      </c>
      <c r="G104" s="190"/>
      <c r="H104" s="190"/>
      <c r="I104" s="193"/>
      <c r="J104" s="194">
        <f>BK104</f>
        <v>0</v>
      </c>
      <c r="K104" s="190"/>
      <c r="L104" s="195"/>
      <c r="M104" s="196"/>
      <c r="N104" s="197"/>
      <c r="O104" s="197"/>
      <c r="P104" s="198">
        <f>SUM(P105:P144)</f>
        <v>0</v>
      </c>
      <c r="Q104" s="197"/>
      <c r="R104" s="198">
        <f>SUM(R105:R144)</f>
        <v>0</v>
      </c>
      <c r="S104" s="197"/>
      <c r="T104" s="199">
        <f>SUM(T105:T144)</f>
        <v>0</v>
      </c>
      <c r="U104" s="12"/>
      <c r="V104" s="12"/>
      <c r="W104" s="12"/>
      <c r="X104" s="12"/>
      <c r="Y104" s="12"/>
      <c r="Z104" s="12"/>
      <c r="AA104" s="12"/>
      <c r="AB104" s="12"/>
      <c r="AC104" s="12"/>
      <c r="AD104" s="12"/>
      <c r="AE104" s="12"/>
      <c r="AR104" s="200" t="s">
        <v>152</v>
      </c>
      <c r="AT104" s="201" t="s">
        <v>71</v>
      </c>
      <c r="AU104" s="201" t="s">
        <v>72</v>
      </c>
      <c r="AY104" s="200" t="s">
        <v>144</v>
      </c>
      <c r="BK104" s="202">
        <f>SUM(BK105:BK144)</f>
        <v>0</v>
      </c>
    </row>
    <row r="105" s="2" customFormat="1" ht="78" customHeight="1">
      <c r="A105" s="39"/>
      <c r="B105" s="40"/>
      <c r="C105" s="205" t="s">
        <v>152</v>
      </c>
      <c r="D105" s="205" t="s">
        <v>147</v>
      </c>
      <c r="E105" s="206" t="s">
        <v>793</v>
      </c>
      <c r="F105" s="207" t="s">
        <v>794</v>
      </c>
      <c r="G105" s="208" t="s">
        <v>211</v>
      </c>
      <c r="H105" s="209">
        <v>461.392</v>
      </c>
      <c r="I105" s="210"/>
      <c r="J105" s="211">
        <f>ROUND(I105*H105,2)</f>
        <v>0</v>
      </c>
      <c r="K105" s="207" t="s">
        <v>151</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433</v>
      </c>
      <c r="AT105" s="216" t="s">
        <v>147</v>
      </c>
      <c r="AU105" s="216" t="s">
        <v>80</v>
      </c>
      <c r="AY105" s="18" t="s">
        <v>144</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433</v>
      </c>
      <c r="BM105" s="216" t="s">
        <v>795</v>
      </c>
    </row>
    <row r="106" s="13" customFormat="1">
      <c r="A106" s="13"/>
      <c r="B106" s="218"/>
      <c r="C106" s="219"/>
      <c r="D106" s="220" t="s">
        <v>154</v>
      </c>
      <c r="E106" s="221" t="s">
        <v>19</v>
      </c>
      <c r="F106" s="222" t="s">
        <v>796</v>
      </c>
      <c r="G106" s="219"/>
      <c r="H106" s="221" t="s">
        <v>19</v>
      </c>
      <c r="I106" s="223"/>
      <c r="J106" s="219"/>
      <c r="K106" s="219"/>
      <c r="L106" s="224"/>
      <c r="M106" s="225"/>
      <c r="N106" s="226"/>
      <c r="O106" s="226"/>
      <c r="P106" s="226"/>
      <c r="Q106" s="226"/>
      <c r="R106" s="226"/>
      <c r="S106" s="226"/>
      <c r="T106" s="227"/>
      <c r="U106" s="13"/>
      <c r="V106" s="13"/>
      <c r="W106" s="13"/>
      <c r="X106" s="13"/>
      <c r="Y106" s="13"/>
      <c r="Z106" s="13"/>
      <c r="AA106" s="13"/>
      <c r="AB106" s="13"/>
      <c r="AC106" s="13"/>
      <c r="AD106" s="13"/>
      <c r="AE106" s="13"/>
      <c r="AT106" s="228" t="s">
        <v>154</v>
      </c>
      <c r="AU106" s="228" t="s">
        <v>80</v>
      </c>
      <c r="AV106" s="13" t="s">
        <v>80</v>
      </c>
      <c r="AW106" s="13" t="s">
        <v>33</v>
      </c>
      <c r="AX106" s="13" t="s">
        <v>72</v>
      </c>
      <c r="AY106" s="228" t="s">
        <v>144</v>
      </c>
    </row>
    <row r="107" s="14" customFormat="1">
      <c r="A107" s="14"/>
      <c r="B107" s="229"/>
      <c r="C107" s="230"/>
      <c r="D107" s="220" t="s">
        <v>154</v>
      </c>
      <c r="E107" s="231" t="s">
        <v>19</v>
      </c>
      <c r="F107" s="232" t="s">
        <v>797</v>
      </c>
      <c r="G107" s="230"/>
      <c r="H107" s="233">
        <v>248.352</v>
      </c>
      <c r="I107" s="234"/>
      <c r="J107" s="230"/>
      <c r="K107" s="230"/>
      <c r="L107" s="235"/>
      <c r="M107" s="236"/>
      <c r="N107" s="237"/>
      <c r="O107" s="237"/>
      <c r="P107" s="237"/>
      <c r="Q107" s="237"/>
      <c r="R107" s="237"/>
      <c r="S107" s="237"/>
      <c r="T107" s="238"/>
      <c r="U107" s="14"/>
      <c r="V107" s="14"/>
      <c r="W107" s="14"/>
      <c r="X107" s="14"/>
      <c r="Y107" s="14"/>
      <c r="Z107" s="14"/>
      <c r="AA107" s="14"/>
      <c r="AB107" s="14"/>
      <c r="AC107" s="14"/>
      <c r="AD107" s="14"/>
      <c r="AE107" s="14"/>
      <c r="AT107" s="239" t="s">
        <v>154</v>
      </c>
      <c r="AU107" s="239" t="s">
        <v>80</v>
      </c>
      <c r="AV107" s="14" t="s">
        <v>82</v>
      </c>
      <c r="AW107" s="14" t="s">
        <v>33</v>
      </c>
      <c r="AX107" s="14" t="s">
        <v>72</v>
      </c>
      <c r="AY107" s="239" t="s">
        <v>144</v>
      </c>
    </row>
    <row r="108" s="14" customFormat="1">
      <c r="A108" s="14"/>
      <c r="B108" s="229"/>
      <c r="C108" s="230"/>
      <c r="D108" s="220" t="s">
        <v>154</v>
      </c>
      <c r="E108" s="231" t="s">
        <v>19</v>
      </c>
      <c r="F108" s="232" t="s">
        <v>798</v>
      </c>
      <c r="G108" s="230"/>
      <c r="H108" s="233">
        <v>56.240000000000002</v>
      </c>
      <c r="I108" s="234"/>
      <c r="J108" s="230"/>
      <c r="K108" s="230"/>
      <c r="L108" s="235"/>
      <c r="M108" s="236"/>
      <c r="N108" s="237"/>
      <c r="O108" s="237"/>
      <c r="P108" s="237"/>
      <c r="Q108" s="237"/>
      <c r="R108" s="237"/>
      <c r="S108" s="237"/>
      <c r="T108" s="238"/>
      <c r="U108" s="14"/>
      <c r="V108" s="14"/>
      <c r="W108" s="14"/>
      <c r="X108" s="14"/>
      <c r="Y108" s="14"/>
      <c r="Z108" s="14"/>
      <c r="AA108" s="14"/>
      <c r="AB108" s="14"/>
      <c r="AC108" s="14"/>
      <c r="AD108" s="14"/>
      <c r="AE108" s="14"/>
      <c r="AT108" s="239" t="s">
        <v>154</v>
      </c>
      <c r="AU108" s="239" t="s">
        <v>80</v>
      </c>
      <c r="AV108" s="14" t="s">
        <v>82</v>
      </c>
      <c r="AW108" s="14" t="s">
        <v>33</v>
      </c>
      <c r="AX108" s="14" t="s">
        <v>72</v>
      </c>
      <c r="AY108" s="239" t="s">
        <v>144</v>
      </c>
    </row>
    <row r="109" s="14" customFormat="1">
      <c r="A109" s="14"/>
      <c r="B109" s="229"/>
      <c r="C109" s="230"/>
      <c r="D109" s="220" t="s">
        <v>154</v>
      </c>
      <c r="E109" s="231" t="s">
        <v>19</v>
      </c>
      <c r="F109" s="232" t="s">
        <v>799</v>
      </c>
      <c r="G109" s="230"/>
      <c r="H109" s="233">
        <v>33.600000000000001</v>
      </c>
      <c r="I109" s="234"/>
      <c r="J109" s="230"/>
      <c r="K109" s="230"/>
      <c r="L109" s="235"/>
      <c r="M109" s="236"/>
      <c r="N109" s="237"/>
      <c r="O109" s="237"/>
      <c r="P109" s="237"/>
      <c r="Q109" s="237"/>
      <c r="R109" s="237"/>
      <c r="S109" s="237"/>
      <c r="T109" s="238"/>
      <c r="U109" s="14"/>
      <c r="V109" s="14"/>
      <c r="W109" s="14"/>
      <c r="X109" s="14"/>
      <c r="Y109" s="14"/>
      <c r="Z109" s="14"/>
      <c r="AA109" s="14"/>
      <c r="AB109" s="14"/>
      <c r="AC109" s="14"/>
      <c r="AD109" s="14"/>
      <c r="AE109" s="14"/>
      <c r="AT109" s="239" t="s">
        <v>154</v>
      </c>
      <c r="AU109" s="239" t="s">
        <v>80</v>
      </c>
      <c r="AV109" s="14" t="s">
        <v>82</v>
      </c>
      <c r="AW109" s="14" t="s">
        <v>33</v>
      </c>
      <c r="AX109" s="14" t="s">
        <v>72</v>
      </c>
      <c r="AY109" s="239" t="s">
        <v>144</v>
      </c>
    </row>
    <row r="110" s="14" customFormat="1">
      <c r="A110" s="14"/>
      <c r="B110" s="229"/>
      <c r="C110" s="230"/>
      <c r="D110" s="220" t="s">
        <v>154</v>
      </c>
      <c r="E110" s="231" t="s">
        <v>19</v>
      </c>
      <c r="F110" s="232" t="s">
        <v>800</v>
      </c>
      <c r="G110" s="230"/>
      <c r="H110" s="233">
        <v>10</v>
      </c>
      <c r="I110" s="234"/>
      <c r="J110" s="230"/>
      <c r="K110" s="230"/>
      <c r="L110" s="235"/>
      <c r="M110" s="236"/>
      <c r="N110" s="237"/>
      <c r="O110" s="237"/>
      <c r="P110" s="237"/>
      <c r="Q110" s="237"/>
      <c r="R110" s="237"/>
      <c r="S110" s="237"/>
      <c r="T110" s="238"/>
      <c r="U110" s="14"/>
      <c r="V110" s="14"/>
      <c r="W110" s="14"/>
      <c r="X110" s="14"/>
      <c r="Y110" s="14"/>
      <c r="Z110" s="14"/>
      <c r="AA110" s="14"/>
      <c r="AB110" s="14"/>
      <c r="AC110" s="14"/>
      <c r="AD110" s="14"/>
      <c r="AE110" s="14"/>
      <c r="AT110" s="239" t="s">
        <v>154</v>
      </c>
      <c r="AU110" s="239" t="s">
        <v>80</v>
      </c>
      <c r="AV110" s="14" t="s">
        <v>82</v>
      </c>
      <c r="AW110" s="14" t="s">
        <v>33</v>
      </c>
      <c r="AX110" s="14" t="s">
        <v>72</v>
      </c>
      <c r="AY110" s="239" t="s">
        <v>144</v>
      </c>
    </row>
    <row r="111" s="14" customFormat="1">
      <c r="A111" s="14"/>
      <c r="B111" s="229"/>
      <c r="C111" s="230"/>
      <c r="D111" s="220" t="s">
        <v>154</v>
      </c>
      <c r="E111" s="231" t="s">
        <v>19</v>
      </c>
      <c r="F111" s="232" t="s">
        <v>801</v>
      </c>
      <c r="G111" s="230"/>
      <c r="H111" s="233">
        <v>10</v>
      </c>
      <c r="I111" s="234"/>
      <c r="J111" s="230"/>
      <c r="K111" s="230"/>
      <c r="L111" s="235"/>
      <c r="M111" s="236"/>
      <c r="N111" s="237"/>
      <c r="O111" s="237"/>
      <c r="P111" s="237"/>
      <c r="Q111" s="237"/>
      <c r="R111" s="237"/>
      <c r="S111" s="237"/>
      <c r="T111" s="238"/>
      <c r="U111" s="14"/>
      <c r="V111" s="14"/>
      <c r="W111" s="14"/>
      <c r="X111" s="14"/>
      <c r="Y111" s="14"/>
      <c r="Z111" s="14"/>
      <c r="AA111" s="14"/>
      <c r="AB111" s="14"/>
      <c r="AC111" s="14"/>
      <c r="AD111" s="14"/>
      <c r="AE111" s="14"/>
      <c r="AT111" s="239" t="s">
        <v>154</v>
      </c>
      <c r="AU111" s="239" t="s">
        <v>80</v>
      </c>
      <c r="AV111" s="14" t="s">
        <v>82</v>
      </c>
      <c r="AW111" s="14" t="s">
        <v>33</v>
      </c>
      <c r="AX111" s="14" t="s">
        <v>72</v>
      </c>
      <c r="AY111" s="239" t="s">
        <v>144</v>
      </c>
    </row>
    <row r="112" s="14" customFormat="1">
      <c r="A112" s="14"/>
      <c r="B112" s="229"/>
      <c r="C112" s="230"/>
      <c r="D112" s="220" t="s">
        <v>154</v>
      </c>
      <c r="E112" s="231" t="s">
        <v>19</v>
      </c>
      <c r="F112" s="232" t="s">
        <v>802</v>
      </c>
      <c r="G112" s="230"/>
      <c r="H112" s="233">
        <v>20</v>
      </c>
      <c r="I112" s="234"/>
      <c r="J112" s="230"/>
      <c r="K112" s="230"/>
      <c r="L112" s="235"/>
      <c r="M112" s="236"/>
      <c r="N112" s="237"/>
      <c r="O112" s="237"/>
      <c r="P112" s="237"/>
      <c r="Q112" s="237"/>
      <c r="R112" s="237"/>
      <c r="S112" s="237"/>
      <c r="T112" s="238"/>
      <c r="U112" s="14"/>
      <c r="V112" s="14"/>
      <c r="W112" s="14"/>
      <c r="X112" s="14"/>
      <c r="Y112" s="14"/>
      <c r="Z112" s="14"/>
      <c r="AA112" s="14"/>
      <c r="AB112" s="14"/>
      <c r="AC112" s="14"/>
      <c r="AD112" s="14"/>
      <c r="AE112" s="14"/>
      <c r="AT112" s="239" t="s">
        <v>154</v>
      </c>
      <c r="AU112" s="239" t="s">
        <v>80</v>
      </c>
      <c r="AV112" s="14" t="s">
        <v>82</v>
      </c>
      <c r="AW112" s="14" t="s">
        <v>33</v>
      </c>
      <c r="AX112" s="14" t="s">
        <v>72</v>
      </c>
      <c r="AY112" s="239" t="s">
        <v>144</v>
      </c>
    </row>
    <row r="113" s="14" customFormat="1">
      <c r="A113" s="14"/>
      <c r="B113" s="229"/>
      <c r="C113" s="230"/>
      <c r="D113" s="220" t="s">
        <v>154</v>
      </c>
      <c r="E113" s="231" t="s">
        <v>19</v>
      </c>
      <c r="F113" s="232" t="s">
        <v>803</v>
      </c>
      <c r="G113" s="230"/>
      <c r="H113" s="233">
        <v>83.200000000000003</v>
      </c>
      <c r="I113" s="234"/>
      <c r="J113" s="230"/>
      <c r="K113" s="230"/>
      <c r="L113" s="235"/>
      <c r="M113" s="236"/>
      <c r="N113" s="237"/>
      <c r="O113" s="237"/>
      <c r="P113" s="237"/>
      <c r="Q113" s="237"/>
      <c r="R113" s="237"/>
      <c r="S113" s="237"/>
      <c r="T113" s="238"/>
      <c r="U113" s="14"/>
      <c r="V113" s="14"/>
      <c r="W113" s="14"/>
      <c r="X113" s="14"/>
      <c r="Y113" s="14"/>
      <c r="Z113" s="14"/>
      <c r="AA113" s="14"/>
      <c r="AB113" s="14"/>
      <c r="AC113" s="14"/>
      <c r="AD113" s="14"/>
      <c r="AE113" s="14"/>
      <c r="AT113" s="239" t="s">
        <v>154</v>
      </c>
      <c r="AU113" s="239" t="s">
        <v>80</v>
      </c>
      <c r="AV113" s="14" t="s">
        <v>82</v>
      </c>
      <c r="AW113" s="14" t="s">
        <v>33</v>
      </c>
      <c r="AX113" s="14" t="s">
        <v>72</v>
      </c>
      <c r="AY113" s="239" t="s">
        <v>144</v>
      </c>
    </row>
    <row r="114" s="15" customFormat="1">
      <c r="A114" s="15"/>
      <c r="B114" s="240"/>
      <c r="C114" s="241"/>
      <c r="D114" s="220" t="s">
        <v>154</v>
      </c>
      <c r="E114" s="242" t="s">
        <v>19</v>
      </c>
      <c r="F114" s="243" t="s">
        <v>162</v>
      </c>
      <c r="G114" s="241"/>
      <c r="H114" s="244">
        <v>461.392</v>
      </c>
      <c r="I114" s="245"/>
      <c r="J114" s="241"/>
      <c r="K114" s="241"/>
      <c r="L114" s="246"/>
      <c r="M114" s="247"/>
      <c r="N114" s="248"/>
      <c r="O114" s="248"/>
      <c r="P114" s="248"/>
      <c r="Q114" s="248"/>
      <c r="R114" s="248"/>
      <c r="S114" s="248"/>
      <c r="T114" s="249"/>
      <c r="U114" s="15"/>
      <c r="V114" s="15"/>
      <c r="W114" s="15"/>
      <c r="X114" s="15"/>
      <c r="Y114" s="15"/>
      <c r="Z114" s="15"/>
      <c r="AA114" s="15"/>
      <c r="AB114" s="15"/>
      <c r="AC114" s="15"/>
      <c r="AD114" s="15"/>
      <c r="AE114" s="15"/>
      <c r="AT114" s="250" t="s">
        <v>154</v>
      </c>
      <c r="AU114" s="250" t="s">
        <v>80</v>
      </c>
      <c r="AV114" s="15" t="s">
        <v>152</v>
      </c>
      <c r="AW114" s="15" t="s">
        <v>33</v>
      </c>
      <c r="AX114" s="15" t="s">
        <v>80</v>
      </c>
      <c r="AY114" s="250" t="s">
        <v>144</v>
      </c>
    </row>
    <row r="115" s="2" customFormat="1" ht="101.25" customHeight="1">
      <c r="A115" s="39"/>
      <c r="B115" s="40"/>
      <c r="C115" s="205" t="s">
        <v>145</v>
      </c>
      <c r="D115" s="205" t="s">
        <v>147</v>
      </c>
      <c r="E115" s="206" t="s">
        <v>608</v>
      </c>
      <c r="F115" s="207" t="s">
        <v>609</v>
      </c>
      <c r="G115" s="208" t="s">
        <v>211</v>
      </c>
      <c r="H115" s="209">
        <v>781.03200000000004</v>
      </c>
      <c r="I115" s="210"/>
      <c r="J115" s="211">
        <f>ROUND(I115*H115,2)</f>
        <v>0</v>
      </c>
      <c r="K115" s="207" t="s">
        <v>151</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433</v>
      </c>
      <c r="AT115" s="216" t="s">
        <v>147</v>
      </c>
      <c r="AU115" s="216" t="s">
        <v>80</v>
      </c>
      <c r="AY115" s="18" t="s">
        <v>144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433</v>
      </c>
      <c r="BM115" s="216" t="s">
        <v>804</v>
      </c>
    </row>
    <row r="116" s="14" customFormat="1">
      <c r="A116" s="14"/>
      <c r="B116" s="229"/>
      <c r="C116" s="230"/>
      <c r="D116" s="220" t="s">
        <v>154</v>
      </c>
      <c r="E116" s="231" t="s">
        <v>19</v>
      </c>
      <c r="F116" s="232" t="s">
        <v>797</v>
      </c>
      <c r="G116" s="230"/>
      <c r="H116" s="233">
        <v>248.352</v>
      </c>
      <c r="I116" s="234"/>
      <c r="J116" s="230"/>
      <c r="K116" s="230"/>
      <c r="L116" s="235"/>
      <c r="M116" s="236"/>
      <c r="N116" s="237"/>
      <c r="O116" s="237"/>
      <c r="P116" s="237"/>
      <c r="Q116" s="237"/>
      <c r="R116" s="237"/>
      <c r="S116" s="237"/>
      <c r="T116" s="238"/>
      <c r="U116" s="14"/>
      <c r="V116" s="14"/>
      <c r="W116" s="14"/>
      <c r="X116" s="14"/>
      <c r="Y116" s="14"/>
      <c r="Z116" s="14"/>
      <c r="AA116" s="14"/>
      <c r="AB116" s="14"/>
      <c r="AC116" s="14"/>
      <c r="AD116" s="14"/>
      <c r="AE116" s="14"/>
      <c r="AT116" s="239" t="s">
        <v>154</v>
      </c>
      <c r="AU116" s="239" t="s">
        <v>80</v>
      </c>
      <c r="AV116" s="14" t="s">
        <v>82</v>
      </c>
      <c r="AW116" s="14" t="s">
        <v>33</v>
      </c>
      <c r="AX116" s="14" t="s">
        <v>72</v>
      </c>
      <c r="AY116" s="239" t="s">
        <v>144</v>
      </c>
    </row>
    <row r="117" s="14" customFormat="1">
      <c r="A117" s="14"/>
      <c r="B117" s="229"/>
      <c r="C117" s="230"/>
      <c r="D117" s="220" t="s">
        <v>154</v>
      </c>
      <c r="E117" s="231" t="s">
        <v>19</v>
      </c>
      <c r="F117" s="232" t="s">
        <v>805</v>
      </c>
      <c r="G117" s="230"/>
      <c r="H117" s="233">
        <v>33.600000000000001</v>
      </c>
      <c r="I117" s="234"/>
      <c r="J117" s="230"/>
      <c r="K117" s="230"/>
      <c r="L117" s="235"/>
      <c r="M117" s="236"/>
      <c r="N117" s="237"/>
      <c r="O117" s="237"/>
      <c r="P117" s="237"/>
      <c r="Q117" s="237"/>
      <c r="R117" s="237"/>
      <c r="S117" s="237"/>
      <c r="T117" s="238"/>
      <c r="U117" s="14"/>
      <c r="V117" s="14"/>
      <c r="W117" s="14"/>
      <c r="X117" s="14"/>
      <c r="Y117" s="14"/>
      <c r="Z117" s="14"/>
      <c r="AA117" s="14"/>
      <c r="AB117" s="14"/>
      <c r="AC117" s="14"/>
      <c r="AD117" s="14"/>
      <c r="AE117" s="14"/>
      <c r="AT117" s="239" t="s">
        <v>154</v>
      </c>
      <c r="AU117" s="239" t="s">
        <v>80</v>
      </c>
      <c r="AV117" s="14" t="s">
        <v>82</v>
      </c>
      <c r="AW117" s="14" t="s">
        <v>33</v>
      </c>
      <c r="AX117" s="14" t="s">
        <v>72</v>
      </c>
      <c r="AY117" s="239" t="s">
        <v>144</v>
      </c>
    </row>
    <row r="118" s="14" customFormat="1">
      <c r="A118" s="14"/>
      <c r="B118" s="229"/>
      <c r="C118" s="230"/>
      <c r="D118" s="220" t="s">
        <v>154</v>
      </c>
      <c r="E118" s="231" t="s">
        <v>19</v>
      </c>
      <c r="F118" s="232" t="s">
        <v>806</v>
      </c>
      <c r="G118" s="230"/>
      <c r="H118" s="233">
        <v>60</v>
      </c>
      <c r="I118" s="234"/>
      <c r="J118" s="230"/>
      <c r="K118" s="230"/>
      <c r="L118" s="235"/>
      <c r="M118" s="236"/>
      <c r="N118" s="237"/>
      <c r="O118" s="237"/>
      <c r="P118" s="237"/>
      <c r="Q118" s="237"/>
      <c r="R118" s="237"/>
      <c r="S118" s="237"/>
      <c r="T118" s="238"/>
      <c r="U118" s="14"/>
      <c r="V118" s="14"/>
      <c r="W118" s="14"/>
      <c r="X118" s="14"/>
      <c r="Y118" s="14"/>
      <c r="Z118" s="14"/>
      <c r="AA118" s="14"/>
      <c r="AB118" s="14"/>
      <c r="AC118" s="14"/>
      <c r="AD118" s="14"/>
      <c r="AE118" s="14"/>
      <c r="AT118" s="239" t="s">
        <v>154</v>
      </c>
      <c r="AU118" s="239" t="s">
        <v>80</v>
      </c>
      <c r="AV118" s="14" t="s">
        <v>82</v>
      </c>
      <c r="AW118" s="14" t="s">
        <v>33</v>
      </c>
      <c r="AX118" s="14" t="s">
        <v>72</v>
      </c>
      <c r="AY118" s="239" t="s">
        <v>144</v>
      </c>
    </row>
    <row r="119" s="14" customFormat="1">
      <c r="A119" s="14"/>
      <c r="B119" s="229"/>
      <c r="C119" s="230"/>
      <c r="D119" s="220" t="s">
        <v>154</v>
      </c>
      <c r="E119" s="231" t="s">
        <v>19</v>
      </c>
      <c r="F119" s="232" t="s">
        <v>807</v>
      </c>
      <c r="G119" s="230"/>
      <c r="H119" s="233">
        <v>12.4</v>
      </c>
      <c r="I119" s="234"/>
      <c r="J119" s="230"/>
      <c r="K119" s="230"/>
      <c r="L119" s="235"/>
      <c r="M119" s="236"/>
      <c r="N119" s="237"/>
      <c r="O119" s="237"/>
      <c r="P119" s="237"/>
      <c r="Q119" s="237"/>
      <c r="R119" s="237"/>
      <c r="S119" s="237"/>
      <c r="T119" s="238"/>
      <c r="U119" s="14"/>
      <c r="V119" s="14"/>
      <c r="W119" s="14"/>
      <c r="X119" s="14"/>
      <c r="Y119" s="14"/>
      <c r="Z119" s="14"/>
      <c r="AA119" s="14"/>
      <c r="AB119" s="14"/>
      <c r="AC119" s="14"/>
      <c r="AD119" s="14"/>
      <c r="AE119" s="14"/>
      <c r="AT119" s="239" t="s">
        <v>154</v>
      </c>
      <c r="AU119" s="239" t="s">
        <v>80</v>
      </c>
      <c r="AV119" s="14" t="s">
        <v>82</v>
      </c>
      <c r="AW119" s="14" t="s">
        <v>33</v>
      </c>
      <c r="AX119" s="14" t="s">
        <v>72</v>
      </c>
      <c r="AY119" s="239" t="s">
        <v>144</v>
      </c>
    </row>
    <row r="120" s="14" customFormat="1">
      <c r="A120" s="14"/>
      <c r="B120" s="229"/>
      <c r="C120" s="230"/>
      <c r="D120" s="220" t="s">
        <v>154</v>
      </c>
      <c r="E120" s="231" t="s">
        <v>19</v>
      </c>
      <c r="F120" s="232" t="s">
        <v>798</v>
      </c>
      <c r="G120" s="230"/>
      <c r="H120" s="233">
        <v>56.240000000000002</v>
      </c>
      <c r="I120" s="234"/>
      <c r="J120" s="230"/>
      <c r="K120" s="230"/>
      <c r="L120" s="235"/>
      <c r="M120" s="236"/>
      <c r="N120" s="237"/>
      <c r="O120" s="237"/>
      <c r="P120" s="237"/>
      <c r="Q120" s="237"/>
      <c r="R120" s="237"/>
      <c r="S120" s="237"/>
      <c r="T120" s="238"/>
      <c r="U120" s="14"/>
      <c r="V120" s="14"/>
      <c r="W120" s="14"/>
      <c r="X120" s="14"/>
      <c r="Y120" s="14"/>
      <c r="Z120" s="14"/>
      <c r="AA120" s="14"/>
      <c r="AB120" s="14"/>
      <c r="AC120" s="14"/>
      <c r="AD120" s="14"/>
      <c r="AE120" s="14"/>
      <c r="AT120" s="239" t="s">
        <v>154</v>
      </c>
      <c r="AU120" s="239" t="s">
        <v>80</v>
      </c>
      <c r="AV120" s="14" t="s">
        <v>82</v>
      </c>
      <c r="AW120" s="14" t="s">
        <v>33</v>
      </c>
      <c r="AX120" s="14" t="s">
        <v>72</v>
      </c>
      <c r="AY120" s="239" t="s">
        <v>144</v>
      </c>
    </row>
    <row r="121" s="14" customFormat="1">
      <c r="A121" s="14"/>
      <c r="B121" s="229"/>
      <c r="C121" s="230"/>
      <c r="D121" s="220" t="s">
        <v>154</v>
      </c>
      <c r="E121" s="231" t="s">
        <v>19</v>
      </c>
      <c r="F121" s="232" t="s">
        <v>799</v>
      </c>
      <c r="G121" s="230"/>
      <c r="H121" s="233">
        <v>33.600000000000001</v>
      </c>
      <c r="I121" s="234"/>
      <c r="J121" s="230"/>
      <c r="K121" s="230"/>
      <c r="L121" s="235"/>
      <c r="M121" s="236"/>
      <c r="N121" s="237"/>
      <c r="O121" s="237"/>
      <c r="P121" s="237"/>
      <c r="Q121" s="237"/>
      <c r="R121" s="237"/>
      <c r="S121" s="237"/>
      <c r="T121" s="238"/>
      <c r="U121" s="14"/>
      <c r="V121" s="14"/>
      <c r="W121" s="14"/>
      <c r="X121" s="14"/>
      <c r="Y121" s="14"/>
      <c r="Z121" s="14"/>
      <c r="AA121" s="14"/>
      <c r="AB121" s="14"/>
      <c r="AC121" s="14"/>
      <c r="AD121" s="14"/>
      <c r="AE121" s="14"/>
      <c r="AT121" s="239" t="s">
        <v>154</v>
      </c>
      <c r="AU121" s="239" t="s">
        <v>80</v>
      </c>
      <c r="AV121" s="14" t="s">
        <v>82</v>
      </c>
      <c r="AW121" s="14" t="s">
        <v>33</v>
      </c>
      <c r="AX121" s="14" t="s">
        <v>72</v>
      </c>
      <c r="AY121" s="239" t="s">
        <v>144</v>
      </c>
    </row>
    <row r="122" s="14" customFormat="1">
      <c r="A122" s="14"/>
      <c r="B122" s="229"/>
      <c r="C122" s="230"/>
      <c r="D122" s="220" t="s">
        <v>154</v>
      </c>
      <c r="E122" s="231" t="s">
        <v>19</v>
      </c>
      <c r="F122" s="232" t="s">
        <v>808</v>
      </c>
      <c r="G122" s="230"/>
      <c r="H122" s="233">
        <v>15.84</v>
      </c>
      <c r="I122" s="234"/>
      <c r="J122" s="230"/>
      <c r="K122" s="230"/>
      <c r="L122" s="235"/>
      <c r="M122" s="236"/>
      <c r="N122" s="237"/>
      <c r="O122" s="237"/>
      <c r="P122" s="237"/>
      <c r="Q122" s="237"/>
      <c r="R122" s="237"/>
      <c r="S122" s="237"/>
      <c r="T122" s="238"/>
      <c r="U122" s="14"/>
      <c r="V122" s="14"/>
      <c r="W122" s="14"/>
      <c r="X122" s="14"/>
      <c r="Y122" s="14"/>
      <c r="Z122" s="14"/>
      <c r="AA122" s="14"/>
      <c r="AB122" s="14"/>
      <c r="AC122" s="14"/>
      <c r="AD122" s="14"/>
      <c r="AE122" s="14"/>
      <c r="AT122" s="239" t="s">
        <v>154</v>
      </c>
      <c r="AU122" s="239" t="s">
        <v>80</v>
      </c>
      <c r="AV122" s="14" t="s">
        <v>82</v>
      </c>
      <c r="AW122" s="14" t="s">
        <v>33</v>
      </c>
      <c r="AX122" s="14" t="s">
        <v>72</v>
      </c>
      <c r="AY122" s="239" t="s">
        <v>144</v>
      </c>
    </row>
    <row r="123" s="14" customFormat="1">
      <c r="A123" s="14"/>
      <c r="B123" s="229"/>
      <c r="C123" s="230"/>
      <c r="D123" s="220" t="s">
        <v>154</v>
      </c>
      <c r="E123" s="231" t="s">
        <v>19</v>
      </c>
      <c r="F123" s="232" t="s">
        <v>800</v>
      </c>
      <c r="G123" s="230"/>
      <c r="H123" s="233">
        <v>10</v>
      </c>
      <c r="I123" s="234"/>
      <c r="J123" s="230"/>
      <c r="K123" s="230"/>
      <c r="L123" s="235"/>
      <c r="M123" s="236"/>
      <c r="N123" s="237"/>
      <c r="O123" s="237"/>
      <c r="P123" s="237"/>
      <c r="Q123" s="237"/>
      <c r="R123" s="237"/>
      <c r="S123" s="237"/>
      <c r="T123" s="238"/>
      <c r="U123" s="14"/>
      <c r="V123" s="14"/>
      <c r="W123" s="14"/>
      <c r="X123" s="14"/>
      <c r="Y123" s="14"/>
      <c r="Z123" s="14"/>
      <c r="AA123" s="14"/>
      <c r="AB123" s="14"/>
      <c r="AC123" s="14"/>
      <c r="AD123" s="14"/>
      <c r="AE123" s="14"/>
      <c r="AT123" s="239" t="s">
        <v>154</v>
      </c>
      <c r="AU123" s="239" t="s">
        <v>80</v>
      </c>
      <c r="AV123" s="14" t="s">
        <v>82</v>
      </c>
      <c r="AW123" s="14" t="s">
        <v>33</v>
      </c>
      <c r="AX123" s="14" t="s">
        <v>72</v>
      </c>
      <c r="AY123" s="239" t="s">
        <v>144</v>
      </c>
    </row>
    <row r="124" s="14" customFormat="1">
      <c r="A124" s="14"/>
      <c r="B124" s="229"/>
      <c r="C124" s="230"/>
      <c r="D124" s="220" t="s">
        <v>154</v>
      </c>
      <c r="E124" s="231" t="s">
        <v>19</v>
      </c>
      <c r="F124" s="232" t="s">
        <v>801</v>
      </c>
      <c r="G124" s="230"/>
      <c r="H124" s="233">
        <v>10</v>
      </c>
      <c r="I124" s="234"/>
      <c r="J124" s="230"/>
      <c r="K124" s="230"/>
      <c r="L124" s="235"/>
      <c r="M124" s="236"/>
      <c r="N124" s="237"/>
      <c r="O124" s="237"/>
      <c r="P124" s="237"/>
      <c r="Q124" s="237"/>
      <c r="R124" s="237"/>
      <c r="S124" s="237"/>
      <c r="T124" s="238"/>
      <c r="U124" s="14"/>
      <c r="V124" s="14"/>
      <c r="W124" s="14"/>
      <c r="X124" s="14"/>
      <c r="Y124" s="14"/>
      <c r="Z124" s="14"/>
      <c r="AA124" s="14"/>
      <c r="AB124" s="14"/>
      <c r="AC124" s="14"/>
      <c r="AD124" s="14"/>
      <c r="AE124" s="14"/>
      <c r="AT124" s="239" t="s">
        <v>154</v>
      </c>
      <c r="AU124" s="239" t="s">
        <v>80</v>
      </c>
      <c r="AV124" s="14" t="s">
        <v>82</v>
      </c>
      <c r="AW124" s="14" t="s">
        <v>33</v>
      </c>
      <c r="AX124" s="14" t="s">
        <v>72</v>
      </c>
      <c r="AY124" s="239" t="s">
        <v>144</v>
      </c>
    </row>
    <row r="125" s="14" customFormat="1">
      <c r="A125" s="14"/>
      <c r="B125" s="229"/>
      <c r="C125" s="230"/>
      <c r="D125" s="220" t="s">
        <v>154</v>
      </c>
      <c r="E125" s="231" t="s">
        <v>19</v>
      </c>
      <c r="F125" s="232" t="s">
        <v>802</v>
      </c>
      <c r="G125" s="230"/>
      <c r="H125" s="233">
        <v>20</v>
      </c>
      <c r="I125" s="234"/>
      <c r="J125" s="230"/>
      <c r="K125" s="230"/>
      <c r="L125" s="235"/>
      <c r="M125" s="236"/>
      <c r="N125" s="237"/>
      <c r="O125" s="237"/>
      <c r="P125" s="237"/>
      <c r="Q125" s="237"/>
      <c r="R125" s="237"/>
      <c r="S125" s="237"/>
      <c r="T125" s="238"/>
      <c r="U125" s="14"/>
      <c r="V125" s="14"/>
      <c r="W125" s="14"/>
      <c r="X125" s="14"/>
      <c r="Y125" s="14"/>
      <c r="Z125" s="14"/>
      <c r="AA125" s="14"/>
      <c r="AB125" s="14"/>
      <c r="AC125" s="14"/>
      <c r="AD125" s="14"/>
      <c r="AE125" s="14"/>
      <c r="AT125" s="239" t="s">
        <v>154</v>
      </c>
      <c r="AU125" s="239" t="s">
        <v>80</v>
      </c>
      <c r="AV125" s="14" t="s">
        <v>82</v>
      </c>
      <c r="AW125" s="14" t="s">
        <v>33</v>
      </c>
      <c r="AX125" s="14" t="s">
        <v>72</v>
      </c>
      <c r="AY125" s="239" t="s">
        <v>144</v>
      </c>
    </row>
    <row r="126" s="14" customFormat="1">
      <c r="A126" s="14"/>
      <c r="B126" s="229"/>
      <c r="C126" s="230"/>
      <c r="D126" s="220" t="s">
        <v>154</v>
      </c>
      <c r="E126" s="231" t="s">
        <v>19</v>
      </c>
      <c r="F126" s="232" t="s">
        <v>803</v>
      </c>
      <c r="G126" s="230"/>
      <c r="H126" s="233">
        <v>83.200000000000003</v>
      </c>
      <c r="I126" s="234"/>
      <c r="J126" s="230"/>
      <c r="K126" s="230"/>
      <c r="L126" s="235"/>
      <c r="M126" s="236"/>
      <c r="N126" s="237"/>
      <c r="O126" s="237"/>
      <c r="P126" s="237"/>
      <c r="Q126" s="237"/>
      <c r="R126" s="237"/>
      <c r="S126" s="237"/>
      <c r="T126" s="238"/>
      <c r="U126" s="14"/>
      <c r="V126" s="14"/>
      <c r="W126" s="14"/>
      <c r="X126" s="14"/>
      <c r="Y126" s="14"/>
      <c r="Z126" s="14"/>
      <c r="AA126" s="14"/>
      <c r="AB126" s="14"/>
      <c r="AC126" s="14"/>
      <c r="AD126" s="14"/>
      <c r="AE126" s="14"/>
      <c r="AT126" s="239" t="s">
        <v>154</v>
      </c>
      <c r="AU126" s="239" t="s">
        <v>80</v>
      </c>
      <c r="AV126" s="14" t="s">
        <v>82</v>
      </c>
      <c r="AW126" s="14" t="s">
        <v>33</v>
      </c>
      <c r="AX126" s="14" t="s">
        <v>72</v>
      </c>
      <c r="AY126" s="239" t="s">
        <v>144</v>
      </c>
    </row>
    <row r="127" s="14" customFormat="1">
      <c r="A127" s="14"/>
      <c r="B127" s="229"/>
      <c r="C127" s="230"/>
      <c r="D127" s="220" t="s">
        <v>154</v>
      </c>
      <c r="E127" s="231" t="s">
        <v>19</v>
      </c>
      <c r="F127" s="232" t="s">
        <v>809</v>
      </c>
      <c r="G127" s="230"/>
      <c r="H127" s="233">
        <v>6.1200000000000001</v>
      </c>
      <c r="I127" s="234"/>
      <c r="J127" s="230"/>
      <c r="K127" s="230"/>
      <c r="L127" s="235"/>
      <c r="M127" s="236"/>
      <c r="N127" s="237"/>
      <c r="O127" s="237"/>
      <c r="P127" s="237"/>
      <c r="Q127" s="237"/>
      <c r="R127" s="237"/>
      <c r="S127" s="237"/>
      <c r="T127" s="238"/>
      <c r="U127" s="14"/>
      <c r="V127" s="14"/>
      <c r="W127" s="14"/>
      <c r="X127" s="14"/>
      <c r="Y127" s="14"/>
      <c r="Z127" s="14"/>
      <c r="AA127" s="14"/>
      <c r="AB127" s="14"/>
      <c r="AC127" s="14"/>
      <c r="AD127" s="14"/>
      <c r="AE127" s="14"/>
      <c r="AT127" s="239" t="s">
        <v>154</v>
      </c>
      <c r="AU127" s="239" t="s">
        <v>80</v>
      </c>
      <c r="AV127" s="14" t="s">
        <v>82</v>
      </c>
      <c r="AW127" s="14" t="s">
        <v>33</v>
      </c>
      <c r="AX127" s="14" t="s">
        <v>72</v>
      </c>
      <c r="AY127" s="239" t="s">
        <v>144</v>
      </c>
    </row>
    <row r="128" s="14" customFormat="1">
      <c r="A128" s="14"/>
      <c r="B128" s="229"/>
      <c r="C128" s="230"/>
      <c r="D128" s="220" t="s">
        <v>154</v>
      </c>
      <c r="E128" s="231" t="s">
        <v>19</v>
      </c>
      <c r="F128" s="232" t="s">
        <v>810</v>
      </c>
      <c r="G128" s="230"/>
      <c r="H128" s="233">
        <v>191.68000000000001</v>
      </c>
      <c r="I128" s="234"/>
      <c r="J128" s="230"/>
      <c r="K128" s="230"/>
      <c r="L128" s="235"/>
      <c r="M128" s="236"/>
      <c r="N128" s="237"/>
      <c r="O128" s="237"/>
      <c r="P128" s="237"/>
      <c r="Q128" s="237"/>
      <c r="R128" s="237"/>
      <c r="S128" s="237"/>
      <c r="T128" s="238"/>
      <c r="U128" s="14"/>
      <c r="V128" s="14"/>
      <c r="W128" s="14"/>
      <c r="X128" s="14"/>
      <c r="Y128" s="14"/>
      <c r="Z128" s="14"/>
      <c r="AA128" s="14"/>
      <c r="AB128" s="14"/>
      <c r="AC128" s="14"/>
      <c r="AD128" s="14"/>
      <c r="AE128" s="14"/>
      <c r="AT128" s="239" t="s">
        <v>154</v>
      </c>
      <c r="AU128" s="239" t="s">
        <v>80</v>
      </c>
      <c r="AV128" s="14" t="s">
        <v>82</v>
      </c>
      <c r="AW128" s="14" t="s">
        <v>33</v>
      </c>
      <c r="AX128" s="14" t="s">
        <v>72</v>
      </c>
      <c r="AY128" s="239" t="s">
        <v>144</v>
      </c>
    </row>
    <row r="129" s="15" customFormat="1">
      <c r="A129" s="15"/>
      <c r="B129" s="240"/>
      <c r="C129" s="241"/>
      <c r="D129" s="220" t="s">
        <v>154</v>
      </c>
      <c r="E129" s="242" t="s">
        <v>19</v>
      </c>
      <c r="F129" s="243" t="s">
        <v>162</v>
      </c>
      <c r="G129" s="241"/>
      <c r="H129" s="244">
        <v>781.03199999999993</v>
      </c>
      <c r="I129" s="245"/>
      <c r="J129" s="241"/>
      <c r="K129" s="241"/>
      <c r="L129" s="246"/>
      <c r="M129" s="247"/>
      <c r="N129" s="248"/>
      <c r="O129" s="248"/>
      <c r="P129" s="248"/>
      <c r="Q129" s="248"/>
      <c r="R129" s="248"/>
      <c r="S129" s="248"/>
      <c r="T129" s="249"/>
      <c r="U129" s="15"/>
      <c r="V129" s="15"/>
      <c r="W129" s="15"/>
      <c r="X129" s="15"/>
      <c r="Y129" s="15"/>
      <c r="Z129" s="15"/>
      <c r="AA129" s="15"/>
      <c r="AB129" s="15"/>
      <c r="AC129" s="15"/>
      <c r="AD129" s="15"/>
      <c r="AE129" s="15"/>
      <c r="AT129" s="250" t="s">
        <v>154</v>
      </c>
      <c r="AU129" s="250" t="s">
        <v>80</v>
      </c>
      <c r="AV129" s="15" t="s">
        <v>152</v>
      </c>
      <c r="AW129" s="15" t="s">
        <v>33</v>
      </c>
      <c r="AX129" s="15" t="s">
        <v>80</v>
      </c>
      <c r="AY129" s="250" t="s">
        <v>144</v>
      </c>
    </row>
    <row r="130" s="2" customFormat="1" ht="100.5" customHeight="1">
      <c r="A130" s="39"/>
      <c r="B130" s="40"/>
      <c r="C130" s="205" t="s">
        <v>189</v>
      </c>
      <c r="D130" s="205" t="s">
        <v>147</v>
      </c>
      <c r="E130" s="206" t="s">
        <v>539</v>
      </c>
      <c r="F130" s="207" t="s">
        <v>540</v>
      </c>
      <c r="G130" s="208" t="s">
        <v>211</v>
      </c>
      <c r="H130" s="209">
        <v>781.03200000000004</v>
      </c>
      <c r="I130" s="210"/>
      <c r="J130" s="211">
        <f>ROUND(I130*H130,2)</f>
        <v>0</v>
      </c>
      <c r="K130" s="207" t="s">
        <v>151</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433</v>
      </c>
      <c r="AT130" s="216" t="s">
        <v>147</v>
      </c>
      <c r="AU130" s="216" t="s">
        <v>80</v>
      </c>
      <c r="AY130" s="18" t="s">
        <v>144</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433</v>
      </c>
      <c r="BM130" s="216" t="s">
        <v>811</v>
      </c>
    </row>
    <row r="131" s="14" customFormat="1">
      <c r="A131" s="14"/>
      <c r="B131" s="229"/>
      <c r="C131" s="230"/>
      <c r="D131" s="220" t="s">
        <v>154</v>
      </c>
      <c r="E131" s="231" t="s">
        <v>19</v>
      </c>
      <c r="F131" s="232" t="s">
        <v>797</v>
      </c>
      <c r="G131" s="230"/>
      <c r="H131" s="233">
        <v>248.352</v>
      </c>
      <c r="I131" s="234"/>
      <c r="J131" s="230"/>
      <c r="K131" s="230"/>
      <c r="L131" s="235"/>
      <c r="M131" s="236"/>
      <c r="N131" s="237"/>
      <c r="O131" s="237"/>
      <c r="P131" s="237"/>
      <c r="Q131" s="237"/>
      <c r="R131" s="237"/>
      <c r="S131" s="237"/>
      <c r="T131" s="238"/>
      <c r="U131" s="14"/>
      <c r="V131" s="14"/>
      <c r="W131" s="14"/>
      <c r="X131" s="14"/>
      <c r="Y131" s="14"/>
      <c r="Z131" s="14"/>
      <c r="AA131" s="14"/>
      <c r="AB131" s="14"/>
      <c r="AC131" s="14"/>
      <c r="AD131" s="14"/>
      <c r="AE131" s="14"/>
      <c r="AT131" s="239" t="s">
        <v>154</v>
      </c>
      <c r="AU131" s="239" t="s">
        <v>80</v>
      </c>
      <c r="AV131" s="14" t="s">
        <v>82</v>
      </c>
      <c r="AW131" s="14" t="s">
        <v>33</v>
      </c>
      <c r="AX131" s="14" t="s">
        <v>72</v>
      </c>
      <c r="AY131" s="239" t="s">
        <v>144</v>
      </c>
    </row>
    <row r="132" s="14" customFormat="1">
      <c r="A132" s="14"/>
      <c r="B132" s="229"/>
      <c r="C132" s="230"/>
      <c r="D132" s="220" t="s">
        <v>154</v>
      </c>
      <c r="E132" s="231" t="s">
        <v>19</v>
      </c>
      <c r="F132" s="232" t="s">
        <v>805</v>
      </c>
      <c r="G132" s="230"/>
      <c r="H132" s="233">
        <v>33.600000000000001</v>
      </c>
      <c r="I132" s="234"/>
      <c r="J132" s="230"/>
      <c r="K132" s="230"/>
      <c r="L132" s="235"/>
      <c r="M132" s="236"/>
      <c r="N132" s="237"/>
      <c r="O132" s="237"/>
      <c r="P132" s="237"/>
      <c r="Q132" s="237"/>
      <c r="R132" s="237"/>
      <c r="S132" s="237"/>
      <c r="T132" s="238"/>
      <c r="U132" s="14"/>
      <c r="V132" s="14"/>
      <c r="W132" s="14"/>
      <c r="X132" s="14"/>
      <c r="Y132" s="14"/>
      <c r="Z132" s="14"/>
      <c r="AA132" s="14"/>
      <c r="AB132" s="14"/>
      <c r="AC132" s="14"/>
      <c r="AD132" s="14"/>
      <c r="AE132" s="14"/>
      <c r="AT132" s="239" t="s">
        <v>154</v>
      </c>
      <c r="AU132" s="239" t="s">
        <v>80</v>
      </c>
      <c r="AV132" s="14" t="s">
        <v>82</v>
      </c>
      <c r="AW132" s="14" t="s">
        <v>33</v>
      </c>
      <c r="AX132" s="14" t="s">
        <v>72</v>
      </c>
      <c r="AY132" s="239" t="s">
        <v>144</v>
      </c>
    </row>
    <row r="133" s="14" customFormat="1">
      <c r="A133" s="14"/>
      <c r="B133" s="229"/>
      <c r="C133" s="230"/>
      <c r="D133" s="220" t="s">
        <v>154</v>
      </c>
      <c r="E133" s="231" t="s">
        <v>19</v>
      </c>
      <c r="F133" s="232" t="s">
        <v>806</v>
      </c>
      <c r="G133" s="230"/>
      <c r="H133" s="233">
        <v>60</v>
      </c>
      <c r="I133" s="234"/>
      <c r="J133" s="230"/>
      <c r="K133" s="230"/>
      <c r="L133" s="235"/>
      <c r="M133" s="236"/>
      <c r="N133" s="237"/>
      <c r="O133" s="237"/>
      <c r="P133" s="237"/>
      <c r="Q133" s="237"/>
      <c r="R133" s="237"/>
      <c r="S133" s="237"/>
      <c r="T133" s="238"/>
      <c r="U133" s="14"/>
      <c r="V133" s="14"/>
      <c r="W133" s="14"/>
      <c r="X133" s="14"/>
      <c r="Y133" s="14"/>
      <c r="Z133" s="14"/>
      <c r="AA133" s="14"/>
      <c r="AB133" s="14"/>
      <c r="AC133" s="14"/>
      <c r="AD133" s="14"/>
      <c r="AE133" s="14"/>
      <c r="AT133" s="239" t="s">
        <v>154</v>
      </c>
      <c r="AU133" s="239" t="s">
        <v>80</v>
      </c>
      <c r="AV133" s="14" t="s">
        <v>82</v>
      </c>
      <c r="AW133" s="14" t="s">
        <v>33</v>
      </c>
      <c r="AX133" s="14" t="s">
        <v>72</v>
      </c>
      <c r="AY133" s="239" t="s">
        <v>144</v>
      </c>
    </row>
    <row r="134" s="14" customFormat="1">
      <c r="A134" s="14"/>
      <c r="B134" s="229"/>
      <c r="C134" s="230"/>
      <c r="D134" s="220" t="s">
        <v>154</v>
      </c>
      <c r="E134" s="231" t="s">
        <v>19</v>
      </c>
      <c r="F134" s="232" t="s">
        <v>807</v>
      </c>
      <c r="G134" s="230"/>
      <c r="H134" s="233">
        <v>12.4</v>
      </c>
      <c r="I134" s="234"/>
      <c r="J134" s="230"/>
      <c r="K134" s="230"/>
      <c r="L134" s="235"/>
      <c r="M134" s="236"/>
      <c r="N134" s="237"/>
      <c r="O134" s="237"/>
      <c r="P134" s="237"/>
      <c r="Q134" s="237"/>
      <c r="R134" s="237"/>
      <c r="S134" s="237"/>
      <c r="T134" s="238"/>
      <c r="U134" s="14"/>
      <c r="V134" s="14"/>
      <c r="W134" s="14"/>
      <c r="X134" s="14"/>
      <c r="Y134" s="14"/>
      <c r="Z134" s="14"/>
      <c r="AA134" s="14"/>
      <c r="AB134" s="14"/>
      <c r="AC134" s="14"/>
      <c r="AD134" s="14"/>
      <c r="AE134" s="14"/>
      <c r="AT134" s="239" t="s">
        <v>154</v>
      </c>
      <c r="AU134" s="239" t="s">
        <v>80</v>
      </c>
      <c r="AV134" s="14" t="s">
        <v>82</v>
      </c>
      <c r="AW134" s="14" t="s">
        <v>33</v>
      </c>
      <c r="AX134" s="14" t="s">
        <v>72</v>
      </c>
      <c r="AY134" s="239" t="s">
        <v>144</v>
      </c>
    </row>
    <row r="135" s="14" customFormat="1">
      <c r="A135" s="14"/>
      <c r="B135" s="229"/>
      <c r="C135" s="230"/>
      <c r="D135" s="220" t="s">
        <v>154</v>
      </c>
      <c r="E135" s="231" t="s">
        <v>19</v>
      </c>
      <c r="F135" s="232" t="s">
        <v>798</v>
      </c>
      <c r="G135" s="230"/>
      <c r="H135" s="233">
        <v>56.240000000000002</v>
      </c>
      <c r="I135" s="234"/>
      <c r="J135" s="230"/>
      <c r="K135" s="230"/>
      <c r="L135" s="235"/>
      <c r="M135" s="236"/>
      <c r="N135" s="237"/>
      <c r="O135" s="237"/>
      <c r="P135" s="237"/>
      <c r="Q135" s="237"/>
      <c r="R135" s="237"/>
      <c r="S135" s="237"/>
      <c r="T135" s="238"/>
      <c r="U135" s="14"/>
      <c r="V135" s="14"/>
      <c r="W135" s="14"/>
      <c r="X135" s="14"/>
      <c r="Y135" s="14"/>
      <c r="Z135" s="14"/>
      <c r="AA135" s="14"/>
      <c r="AB135" s="14"/>
      <c r="AC135" s="14"/>
      <c r="AD135" s="14"/>
      <c r="AE135" s="14"/>
      <c r="AT135" s="239" t="s">
        <v>154</v>
      </c>
      <c r="AU135" s="239" t="s">
        <v>80</v>
      </c>
      <c r="AV135" s="14" t="s">
        <v>82</v>
      </c>
      <c r="AW135" s="14" t="s">
        <v>33</v>
      </c>
      <c r="AX135" s="14" t="s">
        <v>72</v>
      </c>
      <c r="AY135" s="239" t="s">
        <v>144</v>
      </c>
    </row>
    <row r="136" s="14" customFormat="1">
      <c r="A136" s="14"/>
      <c r="B136" s="229"/>
      <c r="C136" s="230"/>
      <c r="D136" s="220" t="s">
        <v>154</v>
      </c>
      <c r="E136" s="231" t="s">
        <v>19</v>
      </c>
      <c r="F136" s="232" t="s">
        <v>799</v>
      </c>
      <c r="G136" s="230"/>
      <c r="H136" s="233">
        <v>33.600000000000001</v>
      </c>
      <c r="I136" s="234"/>
      <c r="J136" s="230"/>
      <c r="K136" s="230"/>
      <c r="L136" s="235"/>
      <c r="M136" s="236"/>
      <c r="N136" s="237"/>
      <c r="O136" s="237"/>
      <c r="P136" s="237"/>
      <c r="Q136" s="237"/>
      <c r="R136" s="237"/>
      <c r="S136" s="237"/>
      <c r="T136" s="238"/>
      <c r="U136" s="14"/>
      <c r="V136" s="14"/>
      <c r="W136" s="14"/>
      <c r="X136" s="14"/>
      <c r="Y136" s="14"/>
      <c r="Z136" s="14"/>
      <c r="AA136" s="14"/>
      <c r="AB136" s="14"/>
      <c r="AC136" s="14"/>
      <c r="AD136" s="14"/>
      <c r="AE136" s="14"/>
      <c r="AT136" s="239" t="s">
        <v>154</v>
      </c>
      <c r="AU136" s="239" t="s">
        <v>80</v>
      </c>
      <c r="AV136" s="14" t="s">
        <v>82</v>
      </c>
      <c r="AW136" s="14" t="s">
        <v>33</v>
      </c>
      <c r="AX136" s="14" t="s">
        <v>72</v>
      </c>
      <c r="AY136" s="239" t="s">
        <v>144</v>
      </c>
    </row>
    <row r="137" s="14" customFormat="1">
      <c r="A137" s="14"/>
      <c r="B137" s="229"/>
      <c r="C137" s="230"/>
      <c r="D137" s="220" t="s">
        <v>154</v>
      </c>
      <c r="E137" s="231" t="s">
        <v>19</v>
      </c>
      <c r="F137" s="232" t="s">
        <v>808</v>
      </c>
      <c r="G137" s="230"/>
      <c r="H137" s="233">
        <v>15.84</v>
      </c>
      <c r="I137" s="234"/>
      <c r="J137" s="230"/>
      <c r="K137" s="230"/>
      <c r="L137" s="235"/>
      <c r="M137" s="236"/>
      <c r="N137" s="237"/>
      <c r="O137" s="237"/>
      <c r="P137" s="237"/>
      <c r="Q137" s="237"/>
      <c r="R137" s="237"/>
      <c r="S137" s="237"/>
      <c r="T137" s="238"/>
      <c r="U137" s="14"/>
      <c r="V137" s="14"/>
      <c r="W137" s="14"/>
      <c r="X137" s="14"/>
      <c r="Y137" s="14"/>
      <c r="Z137" s="14"/>
      <c r="AA137" s="14"/>
      <c r="AB137" s="14"/>
      <c r="AC137" s="14"/>
      <c r="AD137" s="14"/>
      <c r="AE137" s="14"/>
      <c r="AT137" s="239" t="s">
        <v>154</v>
      </c>
      <c r="AU137" s="239" t="s">
        <v>80</v>
      </c>
      <c r="AV137" s="14" t="s">
        <v>82</v>
      </c>
      <c r="AW137" s="14" t="s">
        <v>33</v>
      </c>
      <c r="AX137" s="14" t="s">
        <v>72</v>
      </c>
      <c r="AY137" s="239" t="s">
        <v>144</v>
      </c>
    </row>
    <row r="138" s="14" customFormat="1">
      <c r="A138" s="14"/>
      <c r="B138" s="229"/>
      <c r="C138" s="230"/>
      <c r="D138" s="220" t="s">
        <v>154</v>
      </c>
      <c r="E138" s="231" t="s">
        <v>19</v>
      </c>
      <c r="F138" s="232" t="s">
        <v>800</v>
      </c>
      <c r="G138" s="230"/>
      <c r="H138" s="233">
        <v>10</v>
      </c>
      <c r="I138" s="234"/>
      <c r="J138" s="230"/>
      <c r="K138" s="230"/>
      <c r="L138" s="235"/>
      <c r="M138" s="236"/>
      <c r="N138" s="237"/>
      <c r="O138" s="237"/>
      <c r="P138" s="237"/>
      <c r="Q138" s="237"/>
      <c r="R138" s="237"/>
      <c r="S138" s="237"/>
      <c r="T138" s="238"/>
      <c r="U138" s="14"/>
      <c r="V138" s="14"/>
      <c r="W138" s="14"/>
      <c r="X138" s="14"/>
      <c r="Y138" s="14"/>
      <c r="Z138" s="14"/>
      <c r="AA138" s="14"/>
      <c r="AB138" s="14"/>
      <c r="AC138" s="14"/>
      <c r="AD138" s="14"/>
      <c r="AE138" s="14"/>
      <c r="AT138" s="239" t="s">
        <v>154</v>
      </c>
      <c r="AU138" s="239" t="s">
        <v>80</v>
      </c>
      <c r="AV138" s="14" t="s">
        <v>82</v>
      </c>
      <c r="AW138" s="14" t="s">
        <v>33</v>
      </c>
      <c r="AX138" s="14" t="s">
        <v>72</v>
      </c>
      <c r="AY138" s="239" t="s">
        <v>144</v>
      </c>
    </row>
    <row r="139" s="14" customFormat="1">
      <c r="A139" s="14"/>
      <c r="B139" s="229"/>
      <c r="C139" s="230"/>
      <c r="D139" s="220" t="s">
        <v>154</v>
      </c>
      <c r="E139" s="231" t="s">
        <v>19</v>
      </c>
      <c r="F139" s="232" t="s">
        <v>801</v>
      </c>
      <c r="G139" s="230"/>
      <c r="H139" s="233">
        <v>10</v>
      </c>
      <c r="I139" s="234"/>
      <c r="J139" s="230"/>
      <c r="K139" s="230"/>
      <c r="L139" s="235"/>
      <c r="M139" s="236"/>
      <c r="N139" s="237"/>
      <c r="O139" s="237"/>
      <c r="P139" s="237"/>
      <c r="Q139" s="237"/>
      <c r="R139" s="237"/>
      <c r="S139" s="237"/>
      <c r="T139" s="238"/>
      <c r="U139" s="14"/>
      <c r="V139" s="14"/>
      <c r="W139" s="14"/>
      <c r="X139" s="14"/>
      <c r="Y139" s="14"/>
      <c r="Z139" s="14"/>
      <c r="AA139" s="14"/>
      <c r="AB139" s="14"/>
      <c r="AC139" s="14"/>
      <c r="AD139" s="14"/>
      <c r="AE139" s="14"/>
      <c r="AT139" s="239" t="s">
        <v>154</v>
      </c>
      <c r="AU139" s="239" t="s">
        <v>80</v>
      </c>
      <c r="AV139" s="14" t="s">
        <v>82</v>
      </c>
      <c r="AW139" s="14" t="s">
        <v>33</v>
      </c>
      <c r="AX139" s="14" t="s">
        <v>72</v>
      </c>
      <c r="AY139" s="239" t="s">
        <v>144</v>
      </c>
    </row>
    <row r="140" s="14" customFormat="1">
      <c r="A140" s="14"/>
      <c r="B140" s="229"/>
      <c r="C140" s="230"/>
      <c r="D140" s="220" t="s">
        <v>154</v>
      </c>
      <c r="E140" s="231" t="s">
        <v>19</v>
      </c>
      <c r="F140" s="232" t="s">
        <v>802</v>
      </c>
      <c r="G140" s="230"/>
      <c r="H140" s="233">
        <v>20</v>
      </c>
      <c r="I140" s="234"/>
      <c r="J140" s="230"/>
      <c r="K140" s="230"/>
      <c r="L140" s="235"/>
      <c r="M140" s="236"/>
      <c r="N140" s="237"/>
      <c r="O140" s="237"/>
      <c r="P140" s="237"/>
      <c r="Q140" s="237"/>
      <c r="R140" s="237"/>
      <c r="S140" s="237"/>
      <c r="T140" s="238"/>
      <c r="U140" s="14"/>
      <c r="V140" s="14"/>
      <c r="W140" s="14"/>
      <c r="X140" s="14"/>
      <c r="Y140" s="14"/>
      <c r="Z140" s="14"/>
      <c r="AA140" s="14"/>
      <c r="AB140" s="14"/>
      <c r="AC140" s="14"/>
      <c r="AD140" s="14"/>
      <c r="AE140" s="14"/>
      <c r="AT140" s="239" t="s">
        <v>154</v>
      </c>
      <c r="AU140" s="239" t="s">
        <v>80</v>
      </c>
      <c r="AV140" s="14" t="s">
        <v>82</v>
      </c>
      <c r="AW140" s="14" t="s">
        <v>33</v>
      </c>
      <c r="AX140" s="14" t="s">
        <v>72</v>
      </c>
      <c r="AY140" s="239" t="s">
        <v>144</v>
      </c>
    </row>
    <row r="141" s="14" customFormat="1">
      <c r="A141" s="14"/>
      <c r="B141" s="229"/>
      <c r="C141" s="230"/>
      <c r="D141" s="220" t="s">
        <v>154</v>
      </c>
      <c r="E141" s="231" t="s">
        <v>19</v>
      </c>
      <c r="F141" s="232" t="s">
        <v>803</v>
      </c>
      <c r="G141" s="230"/>
      <c r="H141" s="233">
        <v>83.200000000000003</v>
      </c>
      <c r="I141" s="234"/>
      <c r="J141" s="230"/>
      <c r="K141" s="230"/>
      <c r="L141" s="235"/>
      <c r="M141" s="236"/>
      <c r="N141" s="237"/>
      <c r="O141" s="237"/>
      <c r="P141" s="237"/>
      <c r="Q141" s="237"/>
      <c r="R141" s="237"/>
      <c r="S141" s="237"/>
      <c r="T141" s="238"/>
      <c r="U141" s="14"/>
      <c r="V141" s="14"/>
      <c r="W141" s="14"/>
      <c r="X141" s="14"/>
      <c r="Y141" s="14"/>
      <c r="Z141" s="14"/>
      <c r="AA141" s="14"/>
      <c r="AB141" s="14"/>
      <c r="AC141" s="14"/>
      <c r="AD141" s="14"/>
      <c r="AE141" s="14"/>
      <c r="AT141" s="239" t="s">
        <v>154</v>
      </c>
      <c r="AU141" s="239" t="s">
        <v>80</v>
      </c>
      <c r="AV141" s="14" t="s">
        <v>82</v>
      </c>
      <c r="AW141" s="14" t="s">
        <v>33</v>
      </c>
      <c r="AX141" s="14" t="s">
        <v>72</v>
      </c>
      <c r="AY141" s="239" t="s">
        <v>144</v>
      </c>
    </row>
    <row r="142" s="14" customFormat="1">
      <c r="A142" s="14"/>
      <c r="B142" s="229"/>
      <c r="C142" s="230"/>
      <c r="D142" s="220" t="s">
        <v>154</v>
      </c>
      <c r="E142" s="231" t="s">
        <v>19</v>
      </c>
      <c r="F142" s="232" t="s">
        <v>809</v>
      </c>
      <c r="G142" s="230"/>
      <c r="H142" s="233">
        <v>6.1200000000000001</v>
      </c>
      <c r="I142" s="234"/>
      <c r="J142" s="230"/>
      <c r="K142" s="230"/>
      <c r="L142" s="235"/>
      <c r="M142" s="236"/>
      <c r="N142" s="237"/>
      <c r="O142" s="237"/>
      <c r="P142" s="237"/>
      <c r="Q142" s="237"/>
      <c r="R142" s="237"/>
      <c r="S142" s="237"/>
      <c r="T142" s="238"/>
      <c r="U142" s="14"/>
      <c r="V142" s="14"/>
      <c r="W142" s="14"/>
      <c r="X142" s="14"/>
      <c r="Y142" s="14"/>
      <c r="Z142" s="14"/>
      <c r="AA142" s="14"/>
      <c r="AB142" s="14"/>
      <c r="AC142" s="14"/>
      <c r="AD142" s="14"/>
      <c r="AE142" s="14"/>
      <c r="AT142" s="239" t="s">
        <v>154</v>
      </c>
      <c r="AU142" s="239" t="s">
        <v>80</v>
      </c>
      <c r="AV142" s="14" t="s">
        <v>82</v>
      </c>
      <c r="AW142" s="14" t="s">
        <v>33</v>
      </c>
      <c r="AX142" s="14" t="s">
        <v>72</v>
      </c>
      <c r="AY142" s="239" t="s">
        <v>144</v>
      </c>
    </row>
    <row r="143" s="14" customFormat="1">
      <c r="A143" s="14"/>
      <c r="B143" s="229"/>
      <c r="C143" s="230"/>
      <c r="D143" s="220" t="s">
        <v>154</v>
      </c>
      <c r="E143" s="231" t="s">
        <v>19</v>
      </c>
      <c r="F143" s="232" t="s">
        <v>810</v>
      </c>
      <c r="G143" s="230"/>
      <c r="H143" s="233">
        <v>191.68000000000001</v>
      </c>
      <c r="I143" s="234"/>
      <c r="J143" s="230"/>
      <c r="K143" s="230"/>
      <c r="L143" s="235"/>
      <c r="M143" s="236"/>
      <c r="N143" s="237"/>
      <c r="O143" s="237"/>
      <c r="P143" s="237"/>
      <c r="Q143" s="237"/>
      <c r="R143" s="237"/>
      <c r="S143" s="237"/>
      <c r="T143" s="238"/>
      <c r="U143" s="14"/>
      <c r="V143" s="14"/>
      <c r="W143" s="14"/>
      <c r="X143" s="14"/>
      <c r="Y143" s="14"/>
      <c r="Z143" s="14"/>
      <c r="AA143" s="14"/>
      <c r="AB143" s="14"/>
      <c r="AC143" s="14"/>
      <c r="AD143" s="14"/>
      <c r="AE143" s="14"/>
      <c r="AT143" s="239" t="s">
        <v>154</v>
      </c>
      <c r="AU143" s="239" t="s">
        <v>80</v>
      </c>
      <c r="AV143" s="14" t="s">
        <v>82</v>
      </c>
      <c r="AW143" s="14" t="s">
        <v>33</v>
      </c>
      <c r="AX143" s="14" t="s">
        <v>72</v>
      </c>
      <c r="AY143" s="239" t="s">
        <v>144</v>
      </c>
    </row>
    <row r="144" s="15" customFormat="1">
      <c r="A144" s="15"/>
      <c r="B144" s="240"/>
      <c r="C144" s="241"/>
      <c r="D144" s="220" t="s">
        <v>154</v>
      </c>
      <c r="E144" s="242" t="s">
        <v>19</v>
      </c>
      <c r="F144" s="243" t="s">
        <v>162</v>
      </c>
      <c r="G144" s="241"/>
      <c r="H144" s="244">
        <v>781.03199999999993</v>
      </c>
      <c r="I144" s="245"/>
      <c r="J144" s="241"/>
      <c r="K144" s="241"/>
      <c r="L144" s="246"/>
      <c r="M144" s="267"/>
      <c r="N144" s="268"/>
      <c r="O144" s="268"/>
      <c r="P144" s="268"/>
      <c r="Q144" s="268"/>
      <c r="R144" s="268"/>
      <c r="S144" s="268"/>
      <c r="T144" s="269"/>
      <c r="U144" s="15"/>
      <c r="V144" s="15"/>
      <c r="W144" s="15"/>
      <c r="X144" s="15"/>
      <c r="Y144" s="15"/>
      <c r="Z144" s="15"/>
      <c r="AA144" s="15"/>
      <c r="AB144" s="15"/>
      <c r="AC144" s="15"/>
      <c r="AD144" s="15"/>
      <c r="AE144" s="15"/>
      <c r="AT144" s="250" t="s">
        <v>154</v>
      </c>
      <c r="AU144" s="250" t="s">
        <v>80</v>
      </c>
      <c r="AV144" s="15" t="s">
        <v>152</v>
      </c>
      <c r="AW144" s="15" t="s">
        <v>33</v>
      </c>
      <c r="AX144" s="15" t="s">
        <v>80</v>
      </c>
      <c r="AY144" s="250" t="s">
        <v>144</v>
      </c>
    </row>
    <row r="145" s="2" customFormat="1" ht="6.96" customHeight="1">
      <c r="A145" s="39"/>
      <c r="B145" s="60"/>
      <c r="C145" s="61"/>
      <c r="D145" s="61"/>
      <c r="E145" s="61"/>
      <c r="F145" s="61"/>
      <c r="G145" s="61"/>
      <c r="H145" s="61"/>
      <c r="I145" s="61"/>
      <c r="J145" s="61"/>
      <c r="K145" s="61"/>
      <c r="L145" s="45"/>
      <c r="M145" s="39"/>
      <c r="O145" s="39"/>
      <c r="P145" s="39"/>
      <c r="Q145" s="39"/>
      <c r="R145" s="39"/>
      <c r="S145" s="39"/>
      <c r="T145" s="39"/>
      <c r="U145" s="39"/>
      <c r="V145" s="39"/>
      <c r="W145" s="39"/>
      <c r="X145" s="39"/>
      <c r="Y145" s="39"/>
      <c r="Z145" s="39"/>
      <c r="AA145" s="39"/>
      <c r="AB145" s="39"/>
      <c r="AC145" s="39"/>
      <c r="AD145" s="39"/>
      <c r="AE145" s="39"/>
    </row>
  </sheetData>
  <sheetProtection sheet="1" autoFilter="0" formatColumns="0" formatRows="0" objects="1" scenarios="1" spinCount="100000" saltValue="BBuy7wWdGcDnffhLTlQ1WSVI3KDaelwR90boYWlw/R8XfzphNWF23PJjJrFxBhhWRboZUQjicgkE1HwLrrKZHA==" hashValue="+PZvrlIwFUdI4DJk3MgJWp+pQietx5yYDyOYPdmVUa0XzEPFt05X2xFWOnKx8lkVtE3950uxKvFphsYbFm+jUw==" algorithmName="SHA-512" password="CC35"/>
  <autoFilter ref="C81:K144"/>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812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ROUND((SUM(BE82:BE109)),  2)</f>
        <v>0</v>
      </c>
      <c r="G33" s="39"/>
      <c r="H33" s="39"/>
      <c r="I33" s="149">
        <v>0.20999999999999999</v>
      </c>
      <c r="J33" s="148">
        <f>ROUND(((SUM(BE82:BE109))*I33),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ROUND((SUM(BF82:BF109)),  2)</f>
        <v>0</v>
      </c>
      <c r="G34" s="39"/>
      <c r="H34" s="39"/>
      <c r="I34" s="149">
        <v>0.14999999999999999</v>
      </c>
      <c r="J34" s="148">
        <f>ROUND(((SUM(BF82:BF109))*I34),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ROUND((SUM(BG82:BG109)),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ROUND((SUM(BH82:BH109)),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ROUND((SUM(BI82:BI109)),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05 - Následná úprava GPK</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813</v>
      </c>
      <c r="E61" s="175"/>
      <c r="F61" s="175"/>
      <c r="G61" s="175"/>
      <c r="H61" s="175"/>
      <c r="I61" s="175"/>
      <c r="J61" s="176">
        <f>J84</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128</v>
      </c>
      <c r="E62" s="169"/>
      <c r="F62" s="169"/>
      <c r="G62" s="169"/>
      <c r="H62" s="169"/>
      <c r="I62" s="169"/>
      <c r="J62" s="170">
        <f>J95</f>
        <v>0</v>
      </c>
      <c r="K62" s="167"/>
      <c r="L62" s="171"/>
      <c r="S62" s="9"/>
      <c r="T62" s="9"/>
      <c r="U62" s="9"/>
      <c r="V62" s="9"/>
      <c r="W62" s="9"/>
      <c r="X62" s="9"/>
      <c r="Y62" s="9"/>
      <c r="Z62" s="9"/>
      <c r="AA62" s="9"/>
      <c r="AB62" s="9"/>
      <c r="AC62" s="9"/>
      <c r="AD62" s="9"/>
      <c r="AE62" s="9"/>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129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Oprava trati v úseku Hněvčeves - Hořice</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120</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05 - Následná úprava GPK</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TÚ Hněvčeves - Hořice</v>
      </c>
      <c r="G76" s="41"/>
      <c r="H76" s="41"/>
      <c r="I76" s="33" t="s">
        <v>23</v>
      </c>
      <c r="J76" s="73" t="str">
        <f>IF(J12="","",J12)</f>
        <v>3. 3. 2023</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Správa železnic, s.o.</v>
      </c>
      <c r="G78" s="41"/>
      <c r="H78" s="41"/>
      <c r="I78" s="33" t="s">
        <v>31</v>
      </c>
      <c r="J78" s="37" t="str">
        <f>E21</f>
        <v>bez PD</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34</v>
      </c>
      <c r="J79" s="37" t="str">
        <f>E24</f>
        <v>ST Hradec Králové</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130</v>
      </c>
      <c r="D81" s="181" t="s">
        <v>57</v>
      </c>
      <c r="E81" s="181" t="s">
        <v>53</v>
      </c>
      <c r="F81" s="181" t="s">
        <v>54</v>
      </c>
      <c r="G81" s="181" t="s">
        <v>131</v>
      </c>
      <c r="H81" s="181" t="s">
        <v>132</v>
      </c>
      <c r="I81" s="181" t="s">
        <v>133</v>
      </c>
      <c r="J81" s="181" t="s">
        <v>124</v>
      </c>
      <c r="K81" s="182" t="s">
        <v>134</v>
      </c>
      <c r="L81" s="183"/>
      <c r="M81" s="93" t="s">
        <v>19</v>
      </c>
      <c r="N81" s="94" t="s">
        <v>42</v>
      </c>
      <c r="O81" s="94" t="s">
        <v>135</v>
      </c>
      <c r="P81" s="94" t="s">
        <v>136</v>
      </c>
      <c r="Q81" s="94" t="s">
        <v>137</v>
      </c>
      <c r="R81" s="94" t="s">
        <v>138</v>
      </c>
      <c r="S81" s="94" t="s">
        <v>139</v>
      </c>
      <c r="T81" s="95" t="s">
        <v>140</v>
      </c>
      <c r="U81" s="178"/>
      <c r="V81" s="178"/>
      <c r="W81" s="178"/>
      <c r="X81" s="178"/>
      <c r="Y81" s="178"/>
      <c r="Z81" s="178"/>
      <c r="AA81" s="178"/>
      <c r="AB81" s="178"/>
      <c r="AC81" s="178"/>
      <c r="AD81" s="178"/>
      <c r="AE81" s="178"/>
    </row>
    <row r="82" s="2" customFormat="1" ht="22.8" customHeight="1">
      <c r="A82" s="39"/>
      <c r="B82" s="40"/>
      <c r="C82" s="100" t="s">
        <v>141</v>
      </c>
      <c r="D82" s="41"/>
      <c r="E82" s="41"/>
      <c r="F82" s="41"/>
      <c r="G82" s="41"/>
      <c r="H82" s="41"/>
      <c r="I82" s="41"/>
      <c r="J82" s="184">
        <f>BK82</f>
        <v>0</v>
      </c>
      <c r="K82" s="41"/>
      <c r="L82" s="45"/>
      <c r="M82" s="96"/>
      <c r="N82" s="185"/>
      <c r="O82" s="97"/>
      <c r="P82" s="186">
        <f>P83+P95</f>
        <v>0</v>
      </c>
      <c r="Q82" s="97"/>
      <c r="R82" s="186">
        <f>R83+R95</f>
        <v>348.15899999999999</v>
      </c>
      <c r="S82" s="97"/>
      <c r="T82" s="187">
        <f>T83+T95</f>
        <v>0</v>
      </c>
      <c r="U82" s="39"/>
      <c r="V82" s="39"/>
      <c r="W82" s="39"/>
      <c r="X82" s="39"/>
      <c r="Y82" s="39"/>
      <c r="Z82" s="39"/>
      <c r="AA82" s="39"/>
      <c r="AB82" s="39"/>
      <c r="AC82" s="39"/>
      <c r="AD82" s="39"/>
      <c r="AE82" s="39"/>
      <c r="AT82" s="18" t="s">
        <v>71</v>
      </c>
      <c r="AU82" s="18" t="s">
        <v>125</v>
      </c>
      <c r="BK82" s="188">
        <f>BK83+BK95</f>
        <v>0</v>
      </c>
    </row>
    <row r="83" s="12" customFormat="1" ht="25.92" customHeight="1">
      <c r="A83" s="12"/>
      <c r="B83" s="189"/>
      <c r="C83" s="190"/>
      <c r="D83" s="191" t="s">
        <v>71</v>
      </c>
      <c r="E83" s="192" t="s">
        <v>142</v>
      </c>
      <c r="F83" s="192" t="s">
        <v>143</v>
      </c>
      <c r="G83" s="190"/>
      <c r="H83" s="190"/>
      <c r="I83" s="193"/>
      <c r="J83" s="194">
        <f>BK83</f>
        <v>0</v>
      </c>
      <c r="K83" s="190"/>
      <c r="L83" s="195"/>
      <c r="M83" s="196"/>
      <c r="N83" s="197"/>
      <c r="O83" s="197"/>
      <c r="P83" s="198">
        <f>P84</f>
        <v>0</v>
      </c>
      <c r="Q83" s="197"/>
      <c r="R83" s="198">
        <f>R84</f>
        <v>348.15899999999999</v>
      </c>
      <c r="S83" s="197"/>
      <c r="T83" s="199">
        <f>T84</f>
        <v>0</v>
      </c>
      <c r="U83" s="12"/>
      <c r="V83" s="12"/>
      <c r="W83" s="12"/>
      <c r="X83" s="12"/>
      <c r="Y83" s="12"/>
      <c r="Z83" s="12"/>
      <c r="AA83" s="12"/>
      <c r="AB83" s="12"/>
      <c r="AC83" s="12"/>
      <c r="AD83" s="12"/>
      <c r="AE83" s="12"/>
      <c r="AR83" s="200" t="s">
        <v>80</v>
      </c>
      <c r="AT83" s="201" t="s">
        <v>71</v>
      </c>
      <c r="AU83" s="201" t="s">
        <v>72</v>
      </c>
      <c r="AY83" s="200" t="s">
        <v>144</v>
      </c>
      <c r="BK83" s="202">
        <f>BK84</f>
        <v>0</v>
      </c>
    </row>
    <row r="84" s="12" customFormat="1" ht="22.8" customHeight="1">
      <c r="A84" s="12"/>
      <c r="B84" s="189"/>
      <c r="C84" s="190"/>
      <c r="D84" s="191" t="s">
        <v>71</v>
      </c>
      <c r="E84" s="203" t="s">
        <v>145</v>
      </c>
      <c r="F84" s="203" t="s">
        <v>814</v>
      </c>
      <c r="G84" s="190"/>
      <c r="H84" s="190"/>
      <c r="I84" s="193"/>
      <c r="J84" s="204">
        <f>BK84</f>
        <v>0</v>
      </c>
      <c r="K84" s="190"/>
      <c r="L84" s="195"/>
      <c r="M84" s="196"/>
      <c r="N84" s="197"/>
      <c r="O84" s="197"/>
      <c r="P84" s="198">
        <f>SUM(P85:P94)</f>
        <v>0</v>
      </c>
      <c r="Q84" s="197"/>
      <c r="R84" s="198">
        <f>SUM(R85:R94)</f>
        <v>348.15899999999999</v>
      </c>
      <c r="S84" s="197"/>
      <c r="T84" s="199">
        <f>SUM(T85:T94)</f>
        <v>0</v>
      </c>
      <c r="U84" s="12"/>
      <c r="V84" s="12"/>
      <c r="W84" s="12"/>
      <c r="X84" s="12"/>
      <c r="Y84" s="12"/>
      <c r="Z84" s="12"/>
      <c r="AA84" s="12"/>
      <c r="AB84" s="12"/>
      <c r="AC84" s="12"/>
      <c r="AD84" s="12"/>
      <c r="AE84" s="12"/>
      <c r="AR84" s="200" t="s">
        <v>80</v>
      </c>
      <c r="AT84" s="201" t="s">
        <v>71</v>
      </c>
      <c r="AU84" s="201" t="s">
        <v>80</v>
      </c>
      <c r="AY84" s="200" t="s">
        <v>144</v>
      </c>
      <c r="BK84" s="202">
        <f>SUM(BK85:BK94)</f>
        <v>0</v>
      </c>
    </row>
    <row r="85" s="2" customFormat="1" ht="76.35" customHeight="1">
      <c r="A85" s="39"/>
      <c r="B85" s="40"/>
      <c r="C85" s="205" t="s">
        <v>80</v>
      </c>
      <c r="D85" s="205" t="s">
        <v>147</v>
      </c>
      <c r="E85" s="206" t="s">
        <v>201</v>
      </c>
      <c r="F85" s="207" t="s">
        <v>202</v>
      </c>
      <c r="G85" s="208" t="s">
        <v>165</v>
      </c>
      <c r="H85" s="209">
        <v>193.09999999999999</v>
      </c>
      <c r="I85" s="210"/>
      <c r="J85" s="211">
        <f>ROUND(I85*H85,2)</f>
        <v>0</v>
      </c>
      <c r="K85" s="207" t="s">
        <v>151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152</v>
      </c>
      <c r="AT85" s="216" t="s">
        <v>147</v>
      </c>
      <c r="AU85" s="216" t="s">
        <v>82</v>
      </c>
      <c r="AY85" s="18" t="s">
        <v>144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152</v>
      </c>
      <c r="BM85" s="216" t="s">
        <v>815</v>
      </c>
    </row>
    <row r="86" s="14" customFormat="1">
      <c r="A86" s="14"/>
      <c r="B86" s="229"/>
      <c r="C86" s="230"/>
      <c r="D86" s="220" t="s">
        <v>154</v>
      </c>
      <c r="E86" s="231" t="s">
        <v>19</v>
      </c>
      <c r="F86" s="232" t="s">
        <v>816</v>
      </c>
      <c r="G86" s="230"/>
      <c r="H86" s="233">
        <v>193.09999999999999</v>
      </c>
      <c r="I86" s="234"/>
      <c r="J86" s="230"/>
      <c r="K86" s="230"/>
      <c r="L86" s="235"/>
      <c r="M86" s="236"/>
      <c r="N86" s="237"/>
      <c r="O86" s="237"/>
      <c r="P86" s="237"/>
      <c r="Q86" s="237"/>
      <c r="R86" s="237"/>
      <c r="S86" s="237"/>
      <c r="T86" s="238"/>
      <c r="U86" s="14"/>
      <c r="V86" s="14"/>
      <c r="W86" s="14"/>
      <c r="X86" s="14"/>
      <c r="Y86" s="14"/>
      <c r="Z86" s="14"/>
      <c r="AA86" s="14"/>
      <c r="AB86" s="14"/>
      <c r="AC86" s="14"/>
      <c r="AD86" s="14"/>
      <c r="AE86" s="14"/>
      <c r="AT86" s="239" t="s">
        <v>154</v>
      </c>
      <c r="AU86" s="239" t="s">
        <v>82</v>
      </c>
      <c r="AV86" s="14" t="s">
        <v>82</v>
      </c>
      <c r="AW86" s="14" t="s">
        <v>33</v>
      </c>
      <c r="AX86" s="14" t="s">
        <v>72</v>
      </c>
      <c r="AY86" s="239" t="s">
        <v>144</v>
      </c>
    </row>
    <row r="87" s="15" customFormat="1">
      <c r="A87" s="15"/>
      <c r="B87" s="240"/>
      <c r="C87" s="241"/>
      <c r="D87" s="220" t="s">
        <v>154</v>
      </c>
      <c r="E87" s="242" t="s">
        <v>19</v>
      </c>
      <c r="F87" s="243" t="s">
        <v>162</v>
      </c>
      <c r="G87" s="241"/>
      <c r="H87" s="244">
        <v>193.09999999999999</v>
      </c>
      <c r="I87" s="245"/>
      <c r="J87" s="241"/>
      <c r="K87" s="241"/>
      <c r="L87" s="246"/>
      <c r="M87" s="247"/>
      <c r="N87" s="248"/>
      <c r="O87" s="248"/>
      <c r="P87" s="248"/>
      <c r="Q87" s="248"/>
      <c r="R87" s="248"/>
      <c r="S87" s="248"/>
      <c r="T87" s="249"/>
      <c r="U87" s="15"/>
      <c r="V87" s="15"/>
      <c r="W87" s="15"/>
      <c r="X87" s="15"/>
      <c r="Y87" s="15"/>
      <c r="Z87" s="15"/>
      <c r="AA87" s="15"/>
      <c r="AB87" s="15"/>
      <c r="AC87" s="15"/>
      <c r="AD87" s="15"/>
      <c r="AE87" s="15"/>
      <c r="AT87" s="250" t="s">
        <v>154</v>
      </c>
      <c r="AU87" s="250" t="s">
        <v>82</v>
      </c>
      <c r="AV87" s="15" t="s">
        <v>152</v>
      </c>
      <c r="AW87" s="15" t="s">
        <v>33</v>
      </c>
      <c r="AX87" s="15" t="s">
        <v>80</v>
      </c>
      <c r="AY87" s="250" t="s">
        <v>144</v>
      </c>
    </row>
    <row r="88" s="2" customFormat="1" ht="16.5" customHeight="1">
      <c r="A88" s="39"/>
      <c r="B88" s="40"/>
      <c r="C88" s="251" t="s">
        <v>82</v>
      </c>
      <c r="D88" s="251" t="s">
        <v>182</v>
      </c>
      <c r="E88" s="252" t="s">
        <v>817</v>
      </c>
      <c r="F88" s="253" t="s">
        <v>818</v>
      </c>
      <c r="G88" s="254" t="s">
        <v>211</v>
      </c>
      <c r="H88" s="255">
        <v>348.15899999999999</v>
      </c>
      <c r="I88" s="256"/>
      <c r="J88" s="257">
        <f>ROUND(I88*H88,2)</f>
        <v>0</v>
      </c>
      <c r="K88" s="253" t="s">
        <v>151</v>
      </c>
      <c r="L88" s="258"/>
      <c r="M88" s="259" t="s">
        <v>19</v>
      </c>
      <c r="N88" s="260" t="s">
        <v>43</v>
      </c>
      <c r="O88" s="85"/>
      <c r="P88" s="214">
        <f>O88*H88</f>
        <v>0</v>
      </c>
      <c r="Q88" s="214">
        <v>1</v>
      </c>
      <c r="R88" s="214">
        <f>Q88*H88</f>
        <v>348.15899999999999</v>
      </c>
      <c r="S88" s="214">
        <v>0</v>
      </c>
      <c r="T88" s="215">
        <f>S88*H88</f>
        <v>0</v>
      </c>
      <c r="U88" s="39"/>
      <c r="V88" s="39"/>
      <c r="W88" s="39"/>
      <c r="X88" s="39"/>
      <c r="Y88" s="39"/>
      <c r="Z88" s="39"/>
      <c r="AA88" s="39"/>
      <c r="AB88" s="39"/>
      <c r="AC88" s="39"/>
      <c r="AD88" s="39"/>
      <c r="AE88" s="39"/>
      <c r="AR88" s="216" t="s">
        <v>819</v>
      </c>
      <c r="AT88" s="216" t="s">
        <v>182</v>
      </c>
      <c r="AU88" s="216" t="s">
        <v>82</v>
      </c>
      <c r="AY88" s="18" t="s">
        <v>144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550</v>
      </c>
      <c r="BM88" s="216" t="s">
        <v>820</v>
      </c>
    </row>
    <row r="89" s="14" customFormat="1">
      <c r="A89" s="14"/>
      <c r="B89" s="229"/>
      <c r="C89" s="230"/>
      <c r="D89" s="220" t="s">
        <v>154</v>
      </c>
      <c r="E89" s="231" t="s">
        <v>19</v>
      </c>
      <c r="F89" s="232" t="s">
        <v>821</v>
      </c>
      <c r="G89" s="230"/>
      <c r="H89" s="233">
        <v>348.15899999999999</v>
      </c>
      <c r="I89" s="234"/>
      <c r="J89" s="230"/>
      <c r="K89" s="230"/>
      <c r="L89" s="235"/>
      <c r="M89" s="236"/>
      <c r="N89" s="237"/>
      <c r="O89" s="237"/>
      <c r="P89" s="237"/>
      <c r="Q89" s="237"/>
      <c r="R89" s="237"/>
      <c r="S89" s="237"/>
      <c r="T89" s="238"/>
      <c r="U89" s="14"/>
      <c r="V89" s="14"/>
      <c r="W89" s="14"/>
      <c r="X89" s="14"/>
      <c r="Y89" s="14"/>
      <c r="Z89" s="14"/>
      <c r="AA89" s="14"/>
      <c r="AB89" s="14"/>
      <c r="AC89" s="14"/>
      <c r="AD89" s="14"/>
      <c r="AE89" s="14"/>
      <c r="AT89" s="239" t="s">
        <v>154</v>
      </c>
      <c r="AU89" s="239" t="s">
        <v>82</v>
      </c>
      <c r="AV89" s="14" t="s">
        <v>82</v>
      </c>
      <c r="AW89" s="14" t="s">
        <v>33</v>
      </c>
      <c r="AX89" s="14" t="s">
        <v>72</v>
      </c>
      <c r="AY89" s="239" t="s">
        <v>144</v>
      </c>
    </row>
    <row r="90" s="15" customFormat="1">
      <c r="A90" s="15"/>
      <c r="B90" s="240"/>
      <c r="C90" s="241"/>
      <c r="D90" s="220" t="s">
        <v>154</v>
      </c>
      <c r="E90" s="242" t="s">
        <v>19</v>
      </c>
      <c r="F90" s="243" t="s">
        <v>162</v>
      </c>
      <c r="G90" s="241"/>
      <c r="H90" s="244">
        <v>348.15899999999999</v>
      </c>
      <c r="I90" s="245"/>
      <c r="J90" s="241"/>
      <c r="K90" s="241"/>
      <c r="L90" s="246"/>
      <c r="M90" s="247"/>
      <c r="N90" s="248"/>
      <c r="O90" s="248"/>
      <c r="P90" s="248"/>
      <c r="Q90" s="248"/>
      <c r="R90" s="248"/>
      <c r="S90" s="248"/>
      <c r="T90" s="249"/>
      <c r="U90" s="15"/>
      <c r="V90" s="15"/>
      <c r="W90" s="15"/>
      <c r="X90" s="15"/>
      <c r="Y90" s="15"/>
      <c r="Z90" s="15"/>
      <c r="AA90" s="15"/>
      <c r="AB90" s="15"/>
      <c r="AC90" s="15"/>
      <c r="AD90" s="15"/>
      <c r="AE90" s="15"/>
      <c r="AT90" s="250" t="s">
        <v>154</v>
      </c>
      <c r="AU90" s="250" t="s">
        <v>82</v>
      </c>
      <c r="AV90" s="15" t="s">
        <v>152</v>
      </c>
      <c r="AW90" s="15" t="s">
        <v>33</v>
      </c>
      <c r="AX90" s="15" t="s">
        <v>80</v>
      </c>
      <c r="AY90" s="250" t="s">
        <v>144</v>
      </c>
    </row>
    <row r="91" s="2" customFormat="1" ht="145.5" customHeight="1">
      <c r="A91" s="39"/>
      <c r="B91" s="40"/>
      <c r="C91" s="205" t="s">
        <v>170</v>
      </c>
      <c r="D91" s="205" t="s">
        <v>147</v>
      </c>
      <c r="E91" s="206" t="s">
        <v>822</v>
      </c>
      <c r="F91" s="207" t="s">
        <v>823</v>
      </c>
      <c r="G91" s="208" t="s">
        <v>197</v>
      </c>
      <c r="H91" s="209">
        <v>1.9310000000000001</v>
      </c>
      <c r="I91" s="210"/>
      <c r="J91" s="211">
        <f>ROUND(I91*H91,2)</f>
        <v>0</v>
      </c>
      <c r="K91" s="207" t="s">
        <v>151</v>
      </c>
      <c r="L91" s="45"/>
      <c r="M91" s="212" t="s">
        <v>19</v>
      </c>
      <c r="N91" s="213"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152</v>
      </c>
      <c r="AT91" s="216" t="s">
        <v>147</v>
      </c>
      <c r="AU91" s="216" t="s">
        <v>82</v>
      </c>
      <c r="AY91" s="18" t="s">
        <v>144</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152</v>
      </c>
      <c r="BM91" s="216" t="s">
        <v>824</v>
      </c>
    </row>
    <row r="92" s="14" customFormat="1">
      <c r="A92" s="14"/>
      <c r="B92" s="229"/>
      <c r="C92" s="230"/>
      <c r="D92" s="220" t="s">
        <v>154</v>
      </c>
      <c r="E92" s="231" t="s">
        <v>19</v>
      </c>
      <c r="F92" s="232" t="s">
        <v>825</v>
      </c>
      <c r="G92" s="230"/>
      <c r="H92" s="233">
        <v>0.97999999999999998</v>
      </c>
      <c r="I92" s="234"/>
      <c r="J92" s="230"/>
      <c r="K92" s="230"/>
      <c r="L92" s="235"/>
      <c r="M92" s="236"/>
      <c r="N92" s="237"/>
      <c r="O92" s="237"/>
      <c r="P92" s="237"/>
      <c r="Q92" s="237"/>
      <c r="R92" s="237"/>
      <c r="S92" s="237"/>
      <c r="T92" s="238"/>
      <c r="U92" s="14"/>
      <c r="V92" s="14"/>
      <c r="W92" s="14"/>
      <c r="X92" s="14"/>
      <c r="Y92" s="14"/>
      <c r="Z92" s="14"/>
      <c r="AA92" s="14"/>
      <c r="AB92" s="14"/>
      <c r="AC92" s="14"/>
      <c r="AD92" s="14"/>
      <c r="AE92" s="14"/>
      <c r="AT92" s="239" t="s">
        <v>154</v>
      </c>
      <c r="AU92" s="239" t="s">
        <v>82</v>
      </c>
      <c r="AV92" s="14" t="s">
        <v>82</v>
      </c>
      <c r="AW92" s="14" t="s">
        <v>33</v>
      </c>
      <c r="AX92" s="14" t="s">
        <v>72</v>
      </c>
      <c r="AY92" s="239" t="s">
        <v>144</v>
      </c>
    </row>
    <row r="93" s="14" customFormat="1">
      <c r="A93" s="14"/>
      <c r="B93" s="229"/>
      <c r="C93" s="230"/>
      <c r="D93" s="220" t="s">
        <v>154</v>
      </c>
      <c r="E93" s="231" t="s">
        <v>19</v>
      </c>
      <c r="F93" s="232" t="s">
        <v>200</v>
      </c>
      <c r="G93" s="230"/>
      <c r="H93" s="233">
        <v>0.95099999999999996</v>
      </c>
      <c r="I93" s="234"/>
      <c r="J93" s="230"/>
      <c r="K93" s="230"/>
      <c r="L93" s="235"/>
      <c r="M93" s="236"/>
      <c r="N93" s="237"/>
      <c r="O93" s="237"/>
      <c r="P93" s="237"/>
      <c r="Q93" s="237"/>
      <c r="R93" s="237"/>
      <c r="S93" s="237"/>
      <c r="T93" s="238"/>
      <c r="U93" s="14"/>
      <c r="V93" s="14"/>
      <c r="W93" s="14"/>
      <c r="X93" s="14"/>
      <c r="Y93" s="14"/>
      <c r="Z93" s="14"/>
      <c r="AA93" s="14"/>
      <c r="AB93" s="14"/>
      <c r="AC93" s="14"/>
      <c r="AD93" s="14"/>
      <c r="AE93" s="14"/>
      <c r="AT93" s="239" t="s">
        <v>154</v>
      </c>
      <c r="AU93" s="239" t="s">
        <v>82</v>
      </c>
      <c r="AV93" s="14" t="s">
        <v>82</v>
      </c>
      <c r="AW93" s="14" t="s">
        <v>33</v>
      </c>
      <c r="AX93" s="14" t="s">
        <v>72</v>
      </c>
      <c r="AY93" s="239" t="s">
        <v>144</v>
      </c>
    </row>
    <row r="94" s="15" customFormat="1">
      <c r="A94" s="15"/>
      <c r="B94" s="240"/>
      <c r="C94" s="241"/>
      <c r="D94" s="220" t="s">
        <v>154</v>
      </c>
      <c r="E94" s="242" t="s">
        <v>19</v>
      </c>
      <c r="F94" s="243" t="s">
        <v>162</v>
      </c>
      <c r="G94" s="241"/>
      <c r="H94" s="244">
        <v>1.9310000000000001</v>
      </c>
      <c r="I94" s="245"/>
      <c r="J94" s="241"/>
      <c r="K94" s="241"/>
      <c r="L94" s="246"/>
      <c r="M94" s="247"/>
      <c r="N94" s="248"/>
      <c r="O94" s="248"/>
      <c r="P94" s="248"/>
      <c r="Q94" s="248"/>
      <c r="R94" s="248"/>
      <c r="S94" s="248"/>
      <c r="T94" s="249"/>
      <c r="U94" s="15"/>
      <c r="V94" s="15"/>
      <c r="W94" s="15"/>
      <c r="X94" s="15"/>
      <c r="Y94" s="15"/>
      <c r="Z94" s="15"/>
      <c r="AA94" s="15"/>
      <c r="AB94" s="15"/>
      <c r="AC94" s="15"/>
      <c r="AD94" s="15"/>
      <c r="AE94" s="15"/>
      <c r="AT94" s="250" t="s">
        <v>154</v>
      </c>
      <c r="AU94" s="250" t="s">
        <v>82</v>
      </c>
      <c r="AV94" s="15" t="s">
        <v>152</v>
      </c>
      <c r="AW94" s="15" t="s">
        <v>33</v>
      </c>
      <c r="AX94" s="15" t="s">
        <v>80</v>
      </c>
      <c r="AY94" s="250" t="s">
        <v>144</v>
      </c>
    </row>
    <row r="95" s="12" customFormat="1" ht="25.92" customHeight="1">
      <c r="A95" s="12"/>
      <c r="B95" s="189"/>
      <c r="C95" s="190"/>
      <c r="D95" s="191" t="s">
        <v>71</v>
      </c>
      <c r="E95" s="192" t="s">
        <v>428</v>
      </c>
      <c r="F95" s="192" t="s">
        <v>429</v>
      </c>
      <c r="G95" s="190"/>
      <c r="H95" s="190"/>
      <c r="I95" s="193"/>
      <c r="J95" s="194">
        <f>BK95</f>
        <v>0</v>
      </c>
      <c r="K95" s="190"/>
      <c r="L95" s="195"/>
      <c r="M95" s="196"/>
      <c r="N95" s="197"/>
      <c r="O95" s="197"/>
      <c r="P95" s="198">
        <f>SUM(P96:P109)</f>
        <v>0</v>
      </c>
      <c r="Q95" s="197"/>
      <c r="R95" s="198">
        <f>SUM(R96:R109)</f>
        <v>0</v>
      </c>
      <c r="S95" s="197"/>
      <c r="T95" s="199">
        <f>SUM(T96:T109)</f>
        <v>0</v>
      </c>
      <c r="U95" s="12"/>
      <c r="V95" s="12"/>
      <c r="W95" s="12"/>
      <c r="X95" s="12"/>
      <c r="Y95" s="12"/>
      <c r="Z95" s="12"/>
      <c r="AA95" s="12"/>
      <c r="AB95" s="12"/>
      <c r="AC95" s="12"/>
      <c r="AD95" s="12"/>
      <c r="AE95" s="12"/>
      <c r="AR95" s="200" t="s">
        <v>152</v>
      </c>
      <c r="AT95" s="201" t="s">
        <v>71</v>
      </c>
      <c r="AU95" s="201" t="s">
        <v>72</v>
      </c>
      <c r="AY95" s="200" t="s">
        <v>144</v>
      </c>
      <c r="BK95" s="202">
        <f>SUM(BK96:BK109)</f>
        <v>0</v>
      </c>
    </row>
    <row r="96" s="2" customFormat="1" ht="37.8" customHeight="1">
      <c r="A96" s="39"/>
      <c r="B96" s="40"/>
      <c r="C96" s="205" t="s">
        <v>152</v>
      </c>
      <c r="D96" s="205" t="s">
        <v>147</v>
      </c>
      <c r="E96" s="206" t="s">
        <v>457</v>
      </c>
      <c r="F96" s="207" t="s">
        <v>458</v>
      </c>
      <c r="G96" s="208" t="s">
        <v>173</v>
      </c>
      <c r="H96" s="209">
        <v>8</v>
      </c>
      <c r="I96" s="210"/>
      <c r="J96" s="211">
        <f>ROUND(I96*H96,2)</f>
        <v>0</v>
      </c>
      <c r="K96" s="207" t="s">
        <v>151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433</v>
      </c>
      <c r="AT96" s="216" t="s">
        <v>147</v>
      </c>
      <c r="AU96" s="216" t="s">
        <v>80</v>
      </c>
      <c r="AY96" s="18" t="s">
        <v>144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433</v>
      </c>
      <c r="BM96" s="216" t="s">
        <v>826</v>
      </c>
    </row>
    <row r="97" s="14" customFormat="1">
      <c r="A97" s="14"/>
      <c r="B97" s="229"/>
      <c r="C97" s="230"/>
      <c r="D97" s="220" t="s">
        <v>154</v>
      </c>
      <c r="E97" s="231" t="s">
        <v>19</v>
      </c>
      <c r="F97" s="232" t="s">
        <v>455</v>
      </c>
      <c r="G97" s="230"/>
      <c r="H97" s="233">
        <v>8</v>
      </c>
      <c r="I97" s="234"/>
      <c r="J97" s="230"/>
      <c r="K97" s="230"/>
      <c r="L97" s="235"/>
      <c r="M97" s="236"/>
      <c r="N97" s="237"/>
      <c r="O97" s="237"/>
      <c r="P97" s="237"/>
      <c r="Q97" s="237"/>
      <c r="R97" s="237"/>
      <c r="S97" s="237"/>
      <c r="T97" s="238"/>
      <c r="U97" s="14"/>
      <c r="V97" s="14"/>
      <c r="W97" s="14"/>
      <c r="X97" s="14"/>
      <c r="Y97" s="14"/>
      <c r="Z97" s="14"/>
      <c r="AA97" s="14"/>
      <c r="AB97" s="14"/>
      <c r="AC97" s="14"/>
      <c r="AD97" s="14"/>
      <c r="AE97" s="14"/>
      <c r="AT97" s="239" t="s">
        <v>154</v>
      </c>
      <c r="AU97" s="239" t="s">
        <v>80</v>
      </c>
      <c r="AV97" s="14" t="s">
        <v>82</v>
      </c>
      <c r="AW97" s="14" t="s">
        <v>33</v>
      </c>
      <c r="AX97" s="14" t="s">
        <v>72</v>
      </c>
      <c r="AY97" s="239" t="s">
        <v>144</v>
      </c>
    </row>
    <row r="98" s="15" customFormat="1">
      <c r="A98" s="15"/>
      <c r="B98" s="240"/>
      <c r="C98" s="241"/>
      <c r="D98" s="220" t="s">
        <v>154</v>
      </c>
      <c r="E98" s="242" t="s">
        <v>19</v>
      </c>
      <c r="F98" s="243" t="s">
        <v>162</v>
      </c>
      <c r="G98" s="241"/>
      <c r="H98" s="244">
        <v>8</v>
      </c>
      <c r="I98" s="245"/>
      <c r="J98" s="241"/>
      <c r="K98" s="241"/>
      <c r="L98" s="246"/>
      <c r="M98" s="247"/>
      <c r="N98" s="248"/>
      <c r="O98" s="248"/>
      <c r="P98" s="248"/>
      <c r="Q98" s="248"/>
      <c r="R98" s="248"/>
      <c r="S98" s="248"/>
      <c r="T98" s="249"/>
      <c r="U98" s="15"/>
      <c r="V98" s="15"/>
      <c r="W98" s="15"/>
      <c r="X98" s="15"/>
      <c r="Y98" s="15"/>
      <c r="Z98" s="15"/>
      <c r="AA98" s="15"/>
      <c r="AB98" s="15"/>
      <c r="AC98" s="15"/>
      <c r="AD98" s="15"/>
      <c r="AE98" s="15"/>
      <c r="AT98" s="250" t="s">
        <v>154</v>
      </c>
      <c r="AU98" s="250" t="s">
        <v>80</v>
      </c>
      <c r="AV98" s="15" t="s">
        <v>152</v>
      </c>
      <c r="AW98" s="15" t="s">
        <v>33</v>
      </c>
      <c r="AX98" s="15" t="s">
        <v>80</v>
      </c>
      <c r="AY98" s="250" t="s">
        <v>144</v>
      </c>
    </row>
    <row r="99" s="2" customFormat="1" ht="24.15" customHeight="1">
      <c r="A99" s="39"/>
      <c r="B99" s="40"/>
      <c r="C99" s="205" t="s">
        <v>145</v>
      </c>
      <c r="D99" s="205" t="s">
        <v>147</v>
      </c>
      <c r="E99" s="206" t="s">
        <v>452</v>
      </c>
      <c r="F99" s="207" t="s">
        <v>453</v>
      </c>
      <c r="G99" s="208" t="s">
        <v>173</v>
      </c>
      <c r="H99" s="209">
        <v>8</v>
      </c>
      <c r="I99" s="210"/>
      <c r="J99" s="211">
        <f>ROUND(I99*H99,2)</f>
        <v>0</v>
      </c>
      <c r="K99" s="207" t="s">
        <v>151</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433</v>
      </c>
      <c r="AT99" s="216" t="s">
        <v>147</v>
      </c>
      <c r="AU99" s="216" t="s">
        <v>80</v>
      </c>
      <c r="AY99" s="18" t="s">
        <v>144</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433</v>
      </c>
      <c r="BM99" s="216" t="s">
        <v>827</v>
      </c>
    </row>
    <row r="100" s="14" customFormat="1">
      <c r="A100" s="14"/>
      <c r="B100" s="229"/>
      <c r="C100" s="230"/>
      <c r="D100" s="220" t="s">
        <v>154</v>
      </c>
      <c r="E100" s="231" t="s">
        <v>19</v>
      </c>
      <c r="F100" s="232" t="s">
        <v>455</v>
      </c>
      <c r="G100" s="230"/>
      <c r="H100" s="233">
        <v>8</v>
      </c>
      <c r="I100" s="234"/>
      <c r="J100" s="230"/>
      <c r="K100" s="230"/>
      <c r="L100" s="235"/>
      <c r="M100" s="236"/>
      <c r="N100" s="237"/>
      <c r="O100" s="237"/>
      <c r="P100" s="237"/>
      <c r="Q100" s="237"/>
      <c r="R100" s="237"/>
      <c r="S100" s="237"/>
      <c r="T100" s="238"/>
      <c r="U100" s="14"/>
      <c r="V100" s="14"/>
      <c r="W100" s="14"/>
      <c r="X100" s="14"/>
      <c r="Y100" s="14"/>
      <c r="Z100" s="14"/>
      <c r="AA100" s="14"/>
      <c r="AB100" s="14"/>
      <c r="AC100" s="14"/>
      <c r="AD100" s="14"/>
      <c r="AE100" s="14"/>
      <c r="AT100" s="239" t="s">
        <v>154</v>
      </c>
      <c r="AU100" s="239" t="s">
        <v>80</v>
      </c>
      <c r="AV100" s="14" t="s">
        <v>82</v>
      </c>
      <c r="AW100" s="14" t="s">
        <v>33</v>
      </c>
      <c r="AX100" s="14" t="s">
        <v>72</v>
      </c>
      <c r="AY100" s="239" t="s">
        <v>144</v>
      </c>
    </row>
    <row r="101" s="15" customFormat="1">
      <c r="A101" s="15"/>
      <c r="B101" s="240"/>
      <c r="C101" s="241"/>
      <c r="D101" s="220" t="s">
        <v>154</v>
      </c>
      <c r="E101" s="242" t="s">
        <v>19</v>
      </c>
      <c r="F101" s="243" t="s">
        <v>162</v>
      </c>
      <c r="G101" s="241"/>
      <c r="H101" s="244">
        <v>8</v>
      </c>
      <c r="I101" s="245"/>
      <c r="J101" s="241"/>
      <c r="K101" s="241"/>
      <c r="L101" s="246"/>
      <c r="M101" s="247"/>
      <c r="N101" s="248"/>
      <c r="O101" s="248"/>
      <c r="P101" s="248"/>
      <c r="Q101" s="248"/>
      <c r="R101" s="248"/>
      <c r="S101" s="248"/>
      <c r="T101" s="249"/>
      <c r="U101" s="15"/>
      <c r="V101" s="15"/>
      <c r="W101" s="15"/>
      <c r="X101" s="15"/>
      <c r="Y101" s="15"/>
      <c r="Z101" s="15"/>
      <c r="AA101" s="15"/>
      <c r="AB101" s="15"/>
      <c r="AC101" s="15"/>
      <c r="AD101" s="15"/>
      <c r="AE101" s="15"/>
      <c r="AT101" s="250" t="s">
        <v>154</v>
      </c>
      <c r="AU101" s="250" t="s">
        <v>80</v>
      </c>
      <c r="AV101" s="15" t="s">
        <v>152</v>
      </c>
      <c r="AW101" s="15" t="s">
        <v>33</v>
      </c>
      <c r="AX101" s="15" t="s">
        <v>80</v>
      </c>
      <c r="AY101" s="250" t="s">
        <v>144</v>
      </c>
    </row>
    <row r="102" s="2" customFormat="1" ht="37.8" customHeight="1">
      <c r="A102" s="39"/>
      <c r="B102" s="40"/>
      <c r="C102" s="205" t="s">
        <v>189</v>
      </c>
      <c r="D102" s="205" t="s">
        <v>147</v>
      </c>
      <c r="E102" s="206" t="s">
        <v>461</v>
      </c>
      <c r="F102" s="207" t="s">
        <v>462</v>
      </c>
      <c r="G102" s="208" t="s">
        <v>173</v>
      </c>
      <c r="H102" s="209">
        <v>7</v>
      </c>
      <c r="I102" s="210"/>
      <c r="J102" s="211">
        <f>ROUND(I102*H102,2)</f>
        <v>0</v>
      </c>
      <c r="K102" s="207" t="s">
        <v>151</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433</v>
      </c>
      <c r="AT102" s="216" t="s">
        <v>147</v>
      </c>
      <c r="AU102" s="216" t="s">
        <v>80</v>
      </c>
      <c r="AY102" s="18" t="s">
        <v>144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433</v>
      </c>
      <c r="BM102" s="216" t="s">
        <v>828</v>
      </c>
    </row>
    <row r="103" s="14" customFormat="1">
      <c r="A103" s="14"/>
      <c r="B103" s="229"/>
      <c r="C103" s="230"/>
      <c r="D103" s="220" t="s">
        <v>154</v>
      </c>
      <c r="E103" s="231" t="s">
        <v>19</v>
      </c>
      <c r="F103" s="232" t="s">
        <v>464</v>
      </c>
      <c r="G103" s="230"/>
      <c r="H103" s="233">
        <v>7</v>
      </c>
      <c r="I103" s="234"/>
      <c r="J103" s="230"/>
      <c r="K103" s="230"/>
      <c r="L103" s="235"/>
      <c r="M103" s="236"/>
      <c r="N103" s="237"/>
      <c r="O103" s="237"/>
      <c r="P103" s="237"/>
      <c r="Q103" s="237"/>
      <c r="R103" s="237"/>
      <c r="S103" s="237"/>
      <c r="T103" s="238"/>
      <c r="U103" s="14"/>
      <c r="V103" s="14"/>
      <c r="W103" s="14"/>
      <c r="X103" s="14"/>
      <c r="Y103" s="14"/>
      <c r="Z103" s="14"/>
      <c r="AA103" s="14"/>
      <c r="AB103" s="14"/>
      <c r="AC103" s="14"/>
      <c r="AD103" s="14"/>
      <c r="AE103" s="14"/>
      <c r="AT103" s="239" t="s">
        <v>154</v>
      </c>
      <c r="AU103" s="239" t="s">
        <v>80</v>
      </c>
      <c r="AV103" s="14" t="s">
        <v>82</v>
      </c>
      <c r="AW103" s="14" t="s">
        <v>33</v>
      </c>
      <c r="AX103" s="14" t="s">
        <v>80</v>
      </c>
      <c r="AY103" s="239" t="s">
        <v>144</v>
      </c>
    </row>
    <row r="104" s="2" customFormat="1" ht="21.75" customHeight="1">
      <c r="A104" s="39"/>
      <c r="B104" s="40"/>
      <c r="C104" s="205" t="s">
        <v>194</v>
      </c>
      <c r="D104" s="205" t="s">
        <v>147</v>
      </c>
      <c r="E104" s="206" t="s">
        <v>466</v>
      </c>
      <c r="F104" s="207" t="s">
        <v>467</v>
      </c>
      <c r="G104" s="208" t="s">
        <v>173</v>
      </c>
      <c r="H104" s="209">
        <v>7</v>
      </c>
      <c r="I104" s="210"/>
      <c r="J104" s="211">
        <f>ROUND(I104*H104,2)</f>
        <v>0</v>
      </c>
      <c r="K104" s="207" t="s">
        <v>151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433</v>
      </c>
      <c r="AT104" s="216" t="s">
        <v>147</v>
      </c>
      <c r="AU104" s="216" t="s">
        <v>80</v>
      </c>
      <c r="AY104" s="18" t="s">
        <v>144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433</v>
      </c>
      <c r="BM104" s="216" t="s">
        <v>829</v>
      </c>
    </row>
    <row r="105" s="14" customFormat="1">
      <c r="A105" s="14"/>
      <c r="B105" s="229"/>
      <c r="C105" s="230"/>
      <c r="D105" s="220" t="s">
        <v>154</v>
      </c>
      <c r="E105" s="231" t="s">
        <v>19</v>
      </c>
      <c r="F105" s="232" t="s">
        <v>464</v>
      </c>
      <c r="G105" s="230"/>
      <c r="H105" s="233">
        <v>7</v>
      </c>
      <c r="I105" s="234"/>
      <c r="J105" s="230"/>
      <c r="K105" s="230"/>
      <c r="L105" s="235"/>
      <c r="M105" s="236"/>
      <c r="N105" s="237"/>
      <c r="O105" s="237"/>
      <c r="P105" s="237"/>
      <c r="Q105" s="237"/>
      <c r="R105" s="237"/>
      <c r="S105" s="237"/>
      <c r="T105" s="238"/>
      <c r="U105" s="14"/>
      <c r="V105" s="14"/>
      <c r="W105" s="14"/>
      <c r="X105" s="14"/>
      <c r="Y105" s="14"/>
      <c r="Z105" s="14"/>
      <c r="AA105" s="14"/>
      <c r="AB105" s="14"/>
      <c r="AC105" s="14"/>
      <c r="AD105" s="14"/>
      <c r="AE105" s="14"/>
      <c r="AT105" s="239" t="s">
        <v>154</v>
      </c>
      <c r="AU105" s="239" t="s">
        <v>80</v>
      </c>
      <c r="AV105" s="14" t="s">
        <v>82</v>
      </c>
      <c r="AW105" s="14" t="s">
        <v>33</v>
      </c>
      <c r="AX105" s="14" t="s">
        <v>80</v>
      </c>
      <c r="AY105" s="239" t="s">
        <v>144</v>
      </c>
    </row>
    <row r="106" s="2" customFormat="1" ht="101.25" customHeight="1">
      <c r="A106" s="39"/>
      <c r="B106" s="40"/>
      <c r="C106" s="205" t="s">
        <v>185</v>
      </c>
      <c r="D106" s="205" t="s">
        <v>147</v>
      </c>
      <c r="E106" s="206" t="s">
        <v>608</v>
      </c>
      <c r="F106" s="207" t="s">
        <v>609</v>
      </c>
      <c r="G106" s="208" t="s">
        <v>211</v>
      </c>
      <c r="H106" s="209">
        <v>348.15899999999999</v>
      </c>
      <c r="I106" s="210"/>
      <c r="J106" s="211">
        <f>ROUND(I106*H106,2)</f>
        <v>0</v>
      </c>
      <c r="K106" s="207" t="s">
        <v>151</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472</v>
      </c>
      <c r="AT106" s="216" t="s">
        <v>147</v>
      </c>
      <c r="AU106" s="216" t="s">
        <v>80</v>
      </c>
      <c r="AY106" s="18" t="s">
        <v>144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472</v>
      </c>
      <c r="BM106" s="216" t="s">
        <v>830</v>
      </c>
    </row>
    <row r="107" s="2" customFormat="1">
      <c r="A107" s="39"/>
      <c r="B107" s="40"/>
      <c r="C107" s="41"/>
      <c r="D107" s="220" t="s">
        <v>413</v>
      </c>
      <c r="E107" s="41"/>
      <c r="F107" s="266" t="s">
        <v>831</v>
      </c>
      <c r="G107" s="41"/>
      <c r="H107" s="41"/>
      <c r="I107" s="263"/>
      <c r="J107" s="41"/>
      <c r="K107" s="41"/>
      <c r="L107" s="45"/>
      <c r="M107" s="264"/>
      <c r="N107" s="265"/>
      <c r="O107" s="85"/>
      <c r="P107" s="85"/>
      <c r="Q107" s="85"/>
      <c r="R107" s="85"/>
      <c r="S107" s="85"/>
      <c r="T107" s="86"/>
      <c r="U107" s="39"/>
      <c r="V107" s="39"/>
      <c r="W107" s="39"/>
      <c r="X107" s="39"/>
      <c r="Y107" s="39"/>
      <c r="Z107" s="39"/>
      <c r="AA107" s="39"/>
      <c r="AB107" s="39"/>
      <c r="AC107" s="39"/>
      <c r="AD107" s="39"/>
      <c r="AE107" s="39"/>
      <c r="AT107" s="18" t="s">
        <v>413</v>
      </c>
      <c r="AU107" s="18" t="s">
        <v>80</v>
      </c>
    </row>
    <row r="108" s="14" customFormat="1">
      <c r="A108" s="14"/>
      <c r="B108" s="229"/>
      <c r="C108" s="230"/>
      <c r="D108" s="220" t="s">
        <v>154</v>
      </c>
      <c r="E108" s="231" t="s">
        <v>19</v>
      </c>
      <c r="F108" s="232" t="s">
        <v>832</v>
      </c>
      <c r="G108" s="230"/>
      <c r="H108" s="233">
        <v>348.15899999999999</v>
      </c>
      <c r="I108" s="234"/>
      <c r="J108" s="230"/>
      <c r="K108" s="230"/>
      <c r="L108" s="235"/>
      <c r="M108" s="236"/>
      <c r="N108" s="237"/>
      <c r="O108" s="237"/>
      <c r="P108" s="237"/>
      <c r="Q108" s="237"/>
      <c r="R108" s="237"/>
      <c r="S108" s="237"/>
      <c r="T108" s="238"/>
      <c r="U108" s="14"/>
      <c r="V108" s="14"/>
      <c r="W108" s="14"/>
      <c r="X108" s="14"/>
      <c r="Y108" s="14"/>
      <c r="Z108" s="14"/>
      <c r="AA108" s="14"/>
      <c r="AB108" s="14"/>
      <c r="AC108" s="14"/>
      <c r="AD108" s="14"/>
      <c r="AE108" s="14"/>
      <c r="AT108" s="239" t="s">
        <v>154</v>
      </c>
      <c r="AU108" s="239" t="s">
        <v>80</v>
      </c>
      <c r="AV108" s="14" t="s">
        <v>82</v>
      </c>
      <c r="AW108" s="14" t="s">
        <v>33</v>
      </c>
      <c r="AX108" s="14" t="s">
        <v>72</v>
      </c>
      <c r="AY108" s="239" t="s">
        <v>144</v>
      </c>
    </row>
    <row r="109" s="15" customFormat="1">
      <c r="A109" s="15"/>
      <c r="B109" s="240"/>
      <c r="C109" s="241"/>
      <c r="D109" s="220" t="s">
        <v>154</v>
      </c>
      <c r="E109" s="242" t="s">
        <v>19</v>
      </c>
      <c r="F109" s="243" t="s">
        <v>162</v>
      </c>
      <c r="G109" s="241"/>
      <c r="H109" s="244">
        <v>348.15899999999999</v>
      </c>
      <c r="I109" s="245"/>
      <c r="J109" s="241"/>
      <c r="K109" s="241"/>
      <c r="L109" s="246"/>
      <c r="M109" s="267"/>
      <c r="N109" s="268"/>
      <c r="O109" s="268"/>
      <c r="P109" s="268"/>
      <c r="Q109" s="268"/>
      <c r="R109" s="268"/>
      <c r="S109" s="268"/>
      <c r="T109" s="269"/>
      <c r="U109" s="15"/>
      <c r="V109" s="15"/>
      <c r="W109" s="15"/>
      <c r="X109" s="15"/>
      <c r="Y109" s="15"/>
      <c r="Z109" s="15"/>
      <c r="AA109" s="15"/>
      <c r="AB109" s="15"/>
      <c r="AC109" s="15"/>
      <c r="AD109" s="15"/>
      <c r="AE109" s="15"/>
      <c r="AT109" s="250" t="s">
        <v>154</v>
      </c>
      <c r="AU109" s="250" t="s">
        <v>80</v>
      </c>
      <c r="AV109" s="15" t="s">
        <v>152</v>
      </c>
      <c r="AW109" s="15" t="s">
        <v>33</v>
      </c>
      <c r="AX109" s="15" t="s">
        <v>80</v>
      </c>
      <c r="AY109" s="250" t="s">
        <v>144</v>
      </c>
    </row>
    <row r="110" s="2" customFormat="1" ht="6.96" customHeight="1">
      <c r="A110" s="39"/>
      <c r="B110" s="60"/>
      <c r="C110" s="61"/>
      <c r="D110" s="61"/>
      <c r="E110" s="61"/>
      <c r="F110" s="61"/>
      <c r="G110" s="61"/>
      <c r="H110" s="61"/>
      <c r="I110" s="61"/>
      <c r="J110" s="61"/>
      <c r="K110" s="61"/>
      <c r="L110" s="45"/>
      <c r="M110" s="39"/>
      <c r="O110" s="39"/>
      <c r="P110" s="39"/>
      <c r="Q110" s="39"/>
      <c r="R110" s="39"/>
      <c r="S110" s="39"/>
      <c r="T110" s="39"/>
      <c r="U110" s="39"/>
      <c r="V110" s="39"/>
      <c r="W110" s="39"/>
      <c r="X110" s="39"/>
      <c r="Y110" s="39"/>
      <c r="Z110" s="39"/>
      <c r="AA110" s="39"/>
      <c r="AB110" s="39"/>
      <c r="AC110" s="39"/>
      <c r="AD110" s="39"/>
      <c r="AE110" s="39"/>
    </row>
  </sheetData>
  <sheetProtection sheet="1" autoFilter="0" formatColumns="0" formatRows="0" objects="1" scenarios="1" spinCount="100000" saltValue="5RvxdwZLeJHp3jOlcSXj9Gq38eND+QUvZnpzjEe4rwJgvjfFuCuzrtzyOlzFrrW4tk/2iouzKFDb8Yrd1nr8VQ==" hashValue="saitfc5aiKVuBC7I86CSuFUrf8kIPNw0SAdW2DLraudOEW0EELfR4aSkIB0QFcabFMZ/FmMoIpVsbu6CtvGE5w==" algorithmName="SHA-512" password="CC35"/>
  <autoFilter ref="C81:K10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29"/>
      <c r="C3" s="130"/>
      <c r="D3" s="130"/>
      <c r="E3" s="130"/>
      <c r="F3" s="130"/>
      <c r="G3" s="130"/>
      <c r="H3" s="130"/>
      <c r="I3" s="130"/>
      <c r="J3" s="130"/>
      <c r="K3" s="130"/>
      <c r="L3" s="21"/>
      <c r="AT3" s="18" t="s">
        <v>82</v>
      </c>
    </row>
    <row r="4" s="1" customFormat="1" ht="24.96" customHeight="1">
      <c r="B4" s="21"/>
      <c r="D4" s="131" t="s">
        <v>119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zakázky'!K6</f>
        <v>Oprava trati v úseku Hněvčeves - Hořice</v>
      </c>
      <c r="F7" s="133"/>
      <c r="G7" s="133"/>
      <c r="H7" s="133"/>
      <c r="L7" s="21"/>
    </row>
    <row r="8" s="2" customFormat="1" ht="12" customHeight="1">
      <c r="A8" s="39"/>
      <c r="B8" s="45"/>
      <c r="C8" s="39"/>
      <c r="D8" s="133" t="s">
        <v>120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833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zakázky'!AN8</f>
        <v>3. 3. 2023</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zakázky'!AN13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37"/>
      <c r="G18" s="137"/>
      <c r="H18" s="137"/>
      <c r="I18" s="133" t="s">
        <v>28</v>
      </c>
      <c r="J18" s="34" t="str">
        <f>'Rekapitulace zakázky'!AN14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71.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ROUND((SUM(BE83:BE110)),  2)</f>
        <v>0</v>
      </c>
      <c r="G33" s="39"/>
      <c r="H33" s="39"/>
      <c r="I33" s="149">
        <v>0.20999999999999999</v>
      </c>
      <c r="J33" s="148">
        <f>ROUND(((SUM(BE83:BE110))*I33),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ROUND((SUM(BF83:BF110)),  2)</f>
        <v>0</v>
      </c>
      <c r="G34" s="39"/>
      <c r="H34" s="39"/>
      <c r="I34" s="149">
        <v>0.14999999999999999</v>
      </c>
      <c r="J34" s="148">
        <f>ROUND(((SUM(BF83:BF110))*I34),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ROUND((SUM(BG83:BG110)),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ROUND((SUM(BH83:BH110)),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ROUND((SUM(BI83:BI110)),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122</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Oprava trati v úseku Hněvčeves - Hořice</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120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06 - Zrušení propustku v km 21,936</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TÚ Hněvčeves - Hořice</v>
      </c>
      <c r="G52" s="41"/>
      <c r="H52" s="41"/>
      <c r="I52" s="33" t="s">
        <v>23</v>
      </c>
      <c r="J52" s="73" t="str">
        <f>IF(J12="","",J12)</f>
        <v>3. 3. 2023</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s.o.</v>
      </c>
      <c r="G54" s="41"/>
      <c r="H54" s="41"/>
      <c r="I54" s="33" t="s">
        <v>31</v>
      </c>
      <c r="J54" s="37" t="str">
        <f>E21</f>
        <v>bez PD</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ST Hradec Králové</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123</v>
      </c>
      <c r="D57" s="163"/>
      <c r="E57" s="163"/>
      <c r="F57" s="163"/>
      <c r="G57" s="163"/>
      <c r="H57" s="163"/>
      <c r="I57" s="163"/>
      <c r="J57" s="164" t="s">
        <v>124</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125</v>
      </c>
    </row>
    <row r="60" s="9" customFormat="1" ht="24.96" customHeight="1">
      <c r="A60" s="9"/>
      <c r="B60" s="166"/>
      <c r="C60" s="167"/>
      <c r="D60" s="168" t="s">
        <v>126</v>
      </c>
      <c r="E60" s="169"/>
      <c r="F60" s="169"/>
      <c r="G60" s="169"/>
      <c r="H60" s="169"/>
      <c r="I60" s="169"/>
      <c r="J60" s="170">
        <f>J84</f>
        <v>0</v>
      </c>
      <c r="K60" s="167"/>
      <c r="L60" s="171"/>
      <c r="S60" s="9"/>
      <c r="T60" s="9"/>
      <c r="U60" s="9"/>
      <c r="V60" s="9"/>
      <c r="W60" s="9"/>
      <c r="X60" s="9"/>
      <c r="Y60" s="9"/>
      <c r="Z60" s="9"/>
      <c r="AA60" s="9"/>
      <c r="AB60" s="9"/>
      <c r="AC60" s="9"/>
      <c r="AD60" s="9"/>
      <c r="AE60" s="9"/>
    </row>
    <row r="61" s="10" customFormat="1" ht="19.92" customHeight="1">
      <c r="A61" s="10"/>
      <c r="B61" s="172"/>
      <c r="C61" s="173"/>
      <c r="D61" s="174" t="s">
        <v>127</v>
      </c>
      <c r="E61" s="175"/>
      <c r="F61" s="175"/>
      <c r="G61" s="175"/>
      <c r="H61" s="175"/>
      <c r="I61" s="175"/>
      <c r="J61" s="176">
        <f>J85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834</v>
      </c>
      <c r="E62" s="175"/>
      <c r="F62" s="175"/>
      <c r="G62" s="175"/>
      <c r="H62" s="175"/>
      <c r="I62" s="175"/>
      <c r="J62" s="176">
        <f>J91</f>
        <v>0</v>
      </c>
      <c r="K62" s="173"/>
      <c r="L62" s="177"/>
      <c r="S62" s="10"/>
      <c r="T62" s="10"/>
      <c r="U62" s="10"/>
      <c r="V62" s="10"/>
      <c r="W62" s="10"/>
      <c r="X62" s="10"/>
      <c r="Y62" s="10"/>
      <c r="Z62" s="10"/>
      <c r="AA62" s="10"/>
      <c r="AB62" s="10"/>
      <c r="AC62" s="10"/>
      <c r="AD62" s="10"/>
      <c r="AE62" s="10"/>
    </row>
    <row r="63" s="9" customFormat="1" ht="24.96" customHeight="1">
      <c r="A63" s="9"/>
      <c r="B63" s="166"/>
      <c r="C63" s="167"/>
      <c r="D63" s="168" t="s">
        <v>128</v>
      </c>
      <c r="E63" s="169"/>
      <c r="F63" s="169"/>
      <c r="G63" s="169"/>
      <c r="H63" s="169"/>
      <c r="I63" s="169"/>
      <c r="J63" s="170">
        <f>J102</f>
        <v>0</v>
      </c>
      <c r="K63" s="167"/>
      <c r="L63" s="171"/>
      <c r="S63" s="9"/>
      <c r="T63" s="9"/>
      <c r="U63" s="9"/>
      <c r="V63" s="9"/>
      <c r="W63" s="9"/>
      <c r="X63" s="9"/>
      <c r="Y63" s="9"/>
      <c r="Z63" s="9"/>
      <c r="AA63" s="9"/>
      <c r="AB63" s="9"/>
      <c r="AC63" s="9"/>
      <c r="AD63" s="9"/>
      <c r="AE63" s="9"/>
    </row>
    <row r="64"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129</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Oprava trati v úseku Hněvčeves - Hořice</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120</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SO 06 - Zrušení propustku v km 21,936</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TÚ Hněvčeves - Hořice</v>
      </c>
      <c r="G77" s="41"/>
      <c r="H77" s="41"/>
      <c r="I77" s="33" t="s">
        <v>23</v>
      </c>
      <c r="J77" s="73" t="str">
        <f>IF(J12="","",J12)</f>
        <v>3. 3. 2023</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5.15" customHeight="1">
      <c r="A79" s="39"/>
      <c r="B79" s="40"/>
      <c r="C79" s="33" t="s">
        <v>25</v>
      </c>
      <c r="D79" s="41"/>
      <c r="E79" s="41"/>
      <c r="F79" s="28" t="str">
        <f>E15</f>
        <v>Správa železnic, s.o.</v>
      </c>
      <c r="G79" s="41"/>
      <c r="H79" s="41"/>
      <c r="I79" s="33" t="s">
        <v>31</v>
      </c>
      <c r="J79" s="37" t="str">
        <f>E21</f>
        <v>bez PD</v>
      </c>
      <c r="K79" s="41"/>
      <c r="L79" s="135"/>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33" t="s">
        <v>34</v>
      </c>
      <c r="J80" s="37" t="str">
        <f>E24</f>
        <v>ST Hradec Králové</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130</v>
      </c>
      <c r="D82" s="181" t="s">
        <v>57</v>
      </c>
      <c r="E82" s="181" t="s">
        <v>53</v>
      </c>
      <c r="F82" s="181" t="s">
        <v>54</v>
      </c>
      <c r="G82" s="181" t="s">
        <v>131</v>
      </c>
      <c r="H82" s="181" t="s">
        <v>132</v>
      </c>
      <c r="I82" s="181" t="s">
        <v>133</v>
      </c>
      <c r="J82" s="181" t="s">
        <v>124</v>
      </c>
      <c r="K82" s="182" t="s">
        <v>134</v>
      </c>
      <c r="L82" s="183"/>
      <c r="M82" s="93" t="s">
        <v>19</v>
      </c>
      <c r="N82" s="94" t="s">
        <v>42</v>
      </c>
      <c r="O82" s="94" t="s">
        <v>135</v>
      </c>
      <c r="P82" s="94" t="s">
        <v>136</v>
      </c>
      <c r="Q82" s="94" t="s">
        <v>137</v>
      </c>
      <c r="R82" s="94" t="s">
        <v>138</v>
      </c>
      <c r="S82" s="94" t="s">
        <v>139</v>
      </c>
      <c r="T82" s="95" t="s">
        <v>140</v>
      </c>
      <c r="U82" s="178"/>
      <c r="V82" s="178"/>
      <c r="W82" s="178"/>
      <c r="X82" s="178"/>
      <c r="Y82" s="178"/>
      <c r="Z82" s="178"/>
      <c r="AA82" s="178"/>
      <c r="AB82" s="178"/>
      <c r="AC82" s="178"/>
      <c r="AD82" s="178"/>
      <c r="AE82" s="178"/>
    </row>
    <row r="83" s="2" customFormat="1" ht="22.8" customHeight="1">
      <c r="A83" s="39"/>
      <c r="B83" s="40"/>
      <c r="C83" s="100" t="s">
        <v>141</v>
      </c>
      <c r="D83" s="41"/>
      <c r="E83" s="41"/>
      <c r="F83" s="41"/>
      <c r="G83" s="41"/>
      <c r="H83" s="41"/>
      <c r="I83" s="41"/>
      <c r="J83" s="184">
        <f>BK83</f>
        <v>0</v>
      </c>
      <c r="K83" s="41"/>
      <c r="L83" s="45"/>
      <c r="M83" s="96"/>
      <c r="N83" s="185"/>
      <c r="O83" s="97"/>
      <c r="P83" s="186">
        <f>P84+P102</f>
        <v>0</v>
      </c>
      <c r="Q83" s="97"/>
      <c r="R83" s="186">
        <f>R84+R102</f>
        <v>28.288999999999998</v>
      </c>
      <c r="S83" s="97"/>
      <c r="T83" s="187">
        <f>T84+T102</f>
        <v>6.9720000000000004</v>
      </c>
      <c r="U83" s="39"/>
      <c r="V83" s="39"/>
      <c r="W83" s="39"/>
      <c r="X83" s="39"/>
      <c r="Y83" s="39"/>
      <c r="Z83" s="39"/>
      <c r="AA83" s="39"/>
      <c r="AB83" s="39"/>
      <c r="AC83" s="39"/>
      <c r="AD83" s="39"/>
      <c r="AE83" s="39"/>
      <c r="AT83" s="18" t="s">
        <v>71</v>
      </c>
      <c r="AU83" s="18" t="s">
        <v>125</v>
      </c>
      <c r="BK83" s="188">
        <f>BK84+BK102</f>
        <v>0</v>
      </c>
    </row>
    <row r="84" s="12" customFormat="1" ht="25.92" customHeight="1">
      <c r="A84" s="12"/>
      <c r="B84" s="189"/>
      <c r="C84" s="190"/>
      <c r="D84" s="191" t="s">
        <v>71</v>
      </c>
      <c r="E84" s="192" t="s">
        <v>142</v>
      </c>
      <c r="F84" s="192" t="s">
        <v>143</v>
      </c>
      <c r="G84" s="190"/>
      <c r="H84" s="190"/>
      <c r="I84" s="193"/>
      <c r="J84" s="194">
        <f>BK84</f>
        <v>0</v>
      </c>
      <c r="K84" s="190"/>
      <c r="L84" s="195"/>
      <c r="M84" s="196"/>
      <c r="N84" s="197"/>
      <c r="O84" s="197"/>
      <c r="P84" s="198">
        <f>P85+P91</f>
        <v>0</v>
      </c>
      <c r="Q84" s="197"/>
      <c r="R84" s="198">
        <f>R85+R91</f>
        <v>28.288999999999998</v>
      </c>
      <c r="S84" s="197"/>
      <c r="T84" s="199">
        <f>T85+T91</f>
        <v>6.9720000000000004</v>
      </c>
      <c r="U84" s="12"/>
      <c r="V84" s="12"/>
      <c r="W84" s="12"/>
      <c r="X84" s="12"/>
      <c r="Y84" s="12"/>
      <c r="Z84" s="12"/>
      <c r="AA84" s="12"/>
      <c r="AB84" s="12"/>
      <c r="AC84" s="12"/>
      <c r="AD84" s="12"/>
      <c r="AE84" s="12"/>
      <c r="AR84" s="200" t="s">
        <v>80</v>
      </c>
      <c r="AT84" s="201" t="s">
        <v>71</v>
      </c>
      <c r="AU84" s="201" t="s">
        <v>72</v>
      </c>
      <c r="AY84" s="200" t="s">
        <v>144</v>
      </c>
      <c r="BK84" s="202">
        <f>BK85+BK91</f>
        <v>0</v>
      </c>
    </row>
    <row r="85" s="12" customFormat="1" ht="22.8" customHeight="1">
      <c r="A85" s="12"/>
      <c r="B85" s="189"/>
      <c r="C85" s="190"/>
      <c r="D85" s="191" t="s">
        <v>71</v>
      </c>
      <c r="E85" s="203" t="s">
        <v>145</v>
      </c>
      <c r="F85" s="203" t="s">
        <v>146</v>
      </c>
      <c r="G85" s="190"/>
      <c r="H85" s="190"/>
      <c r="I85" s="193"/>
      <c r="J85" s="204">
        <f>BK85</f>
        <v>0</v>
      </c>
      <c r="K85" s="190"/>
      <c r="L85" s="195"/>
      <c r="M85" s="196"/>
      <c r="N85" s="197"/>
      <c r="O85" s="197"/>
      <c r="P85" s="198">
        <f>SUM(P86:P90)</f>
        <v>0</v>
      </c>
      <c r="Q85" s="197"/>
      <c r="R85" s="198">
        <f>SUM(R86:R90)</f>
        <v>0.33599999999999997</v>
      </c>
      <c r="S85" s="197"/>
      <c r="T85" s="199">
        <f>SUM(T86:T90)</f>
        <v>6.9720000000000004</v>
      </c>
      <c r="U85" s="12"/>
      <c r="V85" s="12"/>
      <c r="W85" s="12"/>
      <c r="X85" s="12"/>
      <c r="Y85" s="12"/>
      <c r="Z85" s="12"/>
      <c r="AA85" s="12"/>
      <c r="AB85" s="12"/>
      <c r="AC85" s="12"/>
      <c r="AD85" s="12"/>
      <c r="AE85" s="12"/>
      <c r="AR85" s="200" t="s">
        <v>80</v>
      </c>
      <c r="AT85" s="201" t="s">
        <v>71</v>
      </c>
      <c r="AU85" s="201" t="s">
        <v>80</v>
      </c>
      <c r="AY85" s="200" t="s">
        <v>144</v>
      </c>
      <c r="BK85" s="202">
        <f>SUM(BK86:BK90)</f>
        <v>0</v>
      </c>
    </row>
    <row r="86" s="2" customFormat="1" ht="62.7" customHeight="1">
      <c r="A86" s="39"/>
      <c r="B86" s="40"/>
      <c r="C86" s="205" t="s">
        <v>80</v>
      </c>
      <c r="D86" s="205" t="s">
        <v>147</v>
      </c>
      <c r="E86" s="206" t="s">
        <v>642</v>
      </c>
      <c r="F86" s="207" t="s">
        <v>643</v>
      </c>
      <c r="G86" s="208" t="s">
        <v>165</v>
      </c>
      <c r="H86" s="209">
        <v>9.8399999999999999</v>
      </c>
      <c r="I86" s="210"/>
      <c r="J86" s="211">
        <f>ROUND(I86*H86,2)</f>
        <v>0</v>
      </c>
      <c r="K86" s="207" t="s">
        <v>151</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152</v>
      </c>
      <c r="AT86" s="216" t="s">
        <v>147</v>
      </c>
      <c r="AU86" s="216" t="s">
        <v>82</v>
      </c>
      <c r="AY86" s="18" t="s">
        <v>144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152</v>
      </c>
      <c r="BM86" s="216" t="s">
        <v>835</v>
      </c>
    </row>
    <row r="87" s="14" customFormat="1">
      <c r="A87" s="14"/>
      <c r="B87" s="229"/>
      <c r="C87" s="230"/>
      <c r="D87" s="220" t="s">
        <v>154</v>
      </c>
      <c r="E87" s="231" t="s">
        <v>19</v>
      </c>
      <c r="F87" s="232" t="s">
        <v>836</v>
      </c>
      <c r="G87" s="230"/>
      <c r="H87" s="233">
        <v>9.8399999999999999</v>
      </c>
      <c r="I87" s="234"/>
      <c r="J87" s="230"/>
      <c r="K87" s="230"/>
      <c r="L87" s="235"/>
      <c r="M87" s="236"/>
      <c r="N87" s="237"/>
      <c r="O87" s="237"/>
      <c r="P87" s="237"/>
      <c r="Q87" s="237"/>
      <c r="R87" s="237"/>
      <c r="S87" s="237"/>
      <c r="T87" s="238"/>
      <c r="U87" s="14"/>
      <c r="V87" s="14"/>
      <c r="W87" s="14"/>
      <c r="X87" s="14"/>
      <c r="Y87" s="14"/>
      <c r="Z87" s="14"/>
      <c r="AA87" s="14"/>
      <c r="AB87" s="14"/>
      <c r="AC87" s="14"/>
      <c r="AD87" s="14"/>
      <c r="AE87" s="14"/>
      <c r="AT87" s="239" t="s">
        <v>154</v>
      </c>
      <c r="AU87" s="239" t="s">
        <v>82</v>
      </c>
      <c r="AV87" s="14" t="s">
        <v>82</v>
      </c>
      <c r="AW87" s="14" t="s">
        <v>33</v>
      </c>
      <c r="AX87" s="14" t="s">
        <v>72</v>
      </c>
      <c r="AY87" s="239" t="s">
        <v>144</v>
      </c>
    </row>
    <row r="88" s="15" customFormat="1">
      <c r="A88" s="15"/>
      <c r="B88" s="240"/>
      <c r="C88" s="241"/>
      <c r="D88" s="220" t="s">
        <v>154</v>
      </c>
      <c r="E88" s="242" t="s">
        <v>19</v>
      </c>
      <c r="F88" s="243" t="s">
        <v>162</v>
      </c>
      <c r="G88" s="241"/>
      <c r="H88" s="244">
        <v>9.8399999999999999</v>
      </c>
      <c r="I88" s="245"/>
      <c r="J88" s="241"/>
      <c r="K88" s="241"/>
      <c r="L88" s="246"/>
      <c r="M88" s="247"/>
      <c r="N88" s="248"/>
      <c r="O88" s="248"/>
      <c r="P88" s="248"/>
      <c r="Q88" s="248"/>
      <c r="R88" s="248"/>
      <c r="S88" s="248"/>
      <c r="T88" s="249"/>
      <c r="U88" s="15"/>
      <c r="V88" s="15"/>
      <c r="W88" s="15"/>
      <c r="X88" s="15"/>
      <c r="Y88" s="15"/>
      <c r="Z88" s="15"/>
      <c r="AA88" s="15"/>
      <c r="AB88" s="15"/>
      <c r="AC88" s="15"/>
      <c r="AD88" s="15"/>
      <c r="AE88" s="15"/>
      <c r="AT88" s="250" t="s">
        <v>154</v>
      </c>
      <c r="AU88" s="250" t="s">
        <v>82</v>
      </c>
      <c r="AV88" s="15" t="s">
        <v>152</v>
      </c>
      <c r="AW88" s="15" t="s">
        <v>33</v>
      </c>
      <c r="AX88" s="15" t="s">
        <v>80</v>
      </c>
      <c r="AY88" s="250" t="s">
        <v>144</v>
      </c>
    </row>
    <row r="89" s="2" customFormat="1" ht="24.15" customHeight="1">
      <c r="A89" s="39"/>
      <c r="B89" s="40"/>
      <c r="C89" s="205" t="s">
        <v>82</v>
      </c>
      <c r="D89" s="205" t="s">
        <v>147</v>
      </c>
      <c r="E89" s="206" t="s">
        <v>638</v>
      </c>
      <c r="F89" s="207" t="s">
        <v>639</v>
      </c>
      <c r="G89" s="208" t="s">
        <v>165</v>
      </c>
      <c r="H89" s="209">
        <v>2.7999999999999998</v>
      </c>
      <c r="I89" s="210"/>
      <c r="J89" s="211">
        <f>ROUND(I89*H89,2)</f>
        <v>0</v>
      </c>
      <c r="K89" s="207" t="s">
        <v>19</v>
      </c>
      <c r="L89" s="45"/>
      <c r="M89" s="212" t="s">
        <v>19</v>
      </c>
      <c r="N89" s="213" t="s">
        <v>43</v>
      </c>
      <c r="O89" s="85"/>
      <c r="P89" s="214">
        <f>O89*H89</f>
        <v>0</v>
      </c>
      <c r="Q89" s="214">
        <v>0.12</v>
      </c>
      <c r="R89" s="214">
        <f>Q89*H89</f>
        <v>0.33599999999999997</v>
      </c>
      <c r="S89" s="214">
        <v>2.4900000000000002</v>
      </c>
      <c r="T89" s="215">
        <f>S89*H89</f>
        <v>6.9720000000000004</v>
      </c>
      <c r="U89" s="39"/>
      <c r="V89" s="39"/>
      <c r="W89" s="39"/>
      <c r="X89" s="39"/>
      <c r="Y89" s="39"/>
      <c r="Z89" s="39"/>
      <c r="AA89" s="39"/>
      <c r="AB89" s="39"/>
      <c r="AC89" s="39"/>
      <c r="AD89" s="39"/>
      <c r="AE89" s="39"/>
      <c r="AR89" s="216" t="s">
        <v>152</v>
      </c>
      <c r="AT89" s="216" t="s">
        <v>147</v>
      </c>
      <c r="AU89" s="216" t="s">
        <v>82</v>
      </c>
      <c r="AY89" s="18" t="s">
        <v>144</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152</v>
      </c>
      <c r="BM89" s="216" t="s">
        <v>837</v>
      </c>
    </row>
    <row r="90" s="14" customFormat="1">
      <c r="A90" s="14"/>
      <c r="B90" s="229"/>
      <c r="C90" s="230"/>
      <c r="D90" s="220" t="s">
        <v>154</v>
      </c>
      <c r="E90" s="231" t="s">
        <v>19</v>
      </c>
      <c r="F90" s="232" t="s">
        <v>838</v>
      </c>
      <c r="G90" s="230"/>
      <c r="H90" s="233">
        <v>2.7999999999999998</v>
      </c>
      <c r="I90" s="234"/>
      <c r="J90" s="230"/>
      <c r="K90" s="230"/>
      <c r="L90" s="235"/>
      <c r="M90" s="236"/>
      <c r="N90" s="237"/>
      <c r="O90" s="237"/>
      <c r="P90" s="237"/>
      <c r="Q90" s="237"/>
      <c r="R90" s="237"/>
      <c r="S90" s="237"/>
      <c r="T90" s="238"/>
      <c r="U90" s="14"/>
      <c r="V90" s="14"/>
      <c r="W90" s="14"/>
      <c r="X90" s="14"/>
      <c r="Y90" s="14"/>
      <c r="Z90" s="14"/>
      <c r="AA90" s="14"/>
      <c r="AB90" s="14"/>
      <c r="AC90" s="14"/>
      <c r="AD90" s="14"/>
      <c r="AE90" s="14"/>
      <c r="AT90" s="239" t="s">
        <v>154</v>
      </c>
      <c r="AU90" s="239" t="s">
        <v>82</v>
      </c>
      <c r="AV90" s="14" t="s">
        <v>82</v>
      </c>
      <c r="AW90" s="14" t="s">
        <v>33</v>
      </c>
      <c r="AX90" s="14" t="s">
        <v>80</v>
      </c>
      <c r="AY90" s="239" t="s">
        <v>144</v>
      </c>
    </row>
    <row r="91" s="12" customFormat="1" ht="22.8" customHeight="1">
      <c r="A91" s="12"/>
      <c r="B91" s="189"/>
      <c r="C91" s="190"/>
      <c r="D91" s="191" t="s">
        <v>71</v>
      </c>
      <c r="E91" s="203" t="s">
        <v>80</v>
      </c>
      <c r="F91" s="203" t="s">
        <v>839</v>
      </c>
      <c r="G91" s="190"/>
      <c r="H91" s="190"/>
      <c r="I91" s="193"/>
      <c r="J91" s="204">
        <f>BK91</f>
        <v>0</v>
      </c>
      <c r="K91" s="190"/>
      <c r="L91" s="195"/>
      <c r="M91" s="196"/>
      <c r="N91" s="197"/>
      <c r="O91" s="197"/>
      <c r="P91" s="198">
        <f>SUM(P92:P101)</f>
        <v>0</v>
      </c>
      <c r="Q91" s="197"/>
      <c r="R91" s="198">
        <f>SUM(R92:R101)</f>
        <v>27.952999999999999</v>
      </c>
      <c r="S91" s="197"/>
      <c r="T91" s="199">
        <f>SUM(T92:T101)</f>
        <v>0</v>
      </c>
      <c r="U91" s="12"/>
      <c r="V91" s="12"/>
      <c r="W91" s="12"/>
      <c r="X91" s="12"/>
      <c r="Y91" s="12"/>
      <c r="Z91" s="12"/>
      <c r="AA91" s="12"/>
      <c r="AB91" s="12"/>
      <c r="AC91" s="12"/>
      <c r="AD91" s="12"/>
      <c r="AE91" s="12"/>
      <c r="AR91" s="200" t="s">
        <v>80</v>
      </c>
      <c r="AT91" s="201" t="s">
        <v>71</v>
      </c>
      <c r="AU91" s="201" t="s">
        <v>80</v>
      </c>
      <c r="AY91" s="200" t="s">
        <v>144</v>
      </c>
      <c r="BK91" s="202">
        <f>SUM(BK92:BK101)</f>
        <v>0</v>
      </c>
    </row>
    <row r="92" s="2" customFormat="1" ht="24.15" customHeight="1">
      <c r="A92" s="39"/>
      <c r="B92" s="40"/>
      <c r="C92" s="205" t="s">
        <v>170</v>
      </c>
      <c r="D92" s="205" t="s">
        <v>147</v>
      </c>
      <c r="E92" s="206" t="s">
        <v>840</v>
      </c>
      <c r="F92" s="207" t="s">
        <v>841</v>
      </c>
      <c r="G92" s="208" t="s">
        <v>165</v>
      </c>
      <c r="H92" s="209">
        <v>11.07</v>
      </c>
      <c r="I92" s="210"/>
      <c r="J92" s="211">
        <f>ROUND(I92*H92,2)</f>
        <v>0</v>
      </c>
      <c r="K92" s="207" t="s">
        <v>19</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152</v>
      </c>
      <c r="AT92" s="216" t="s">
        <v>147</v>
      </c>
      <c r="AU92" s="216" t="s">
        <v>82</v>
      </c>
      <c r="AY92" s="18" t="s">
        <v>144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152</v>
      </c>
      <c r="BM92" s="216" t="s">
        <v>842</v>
      </c>
    </row>
    <row r="93" s="14" customFormat="1">
      <c r="A93" s="14"/>
      <c r="B93" s="229"/>
      <c r="C93" s="230"/>
      <c r="D93" s="220" t="s">
        <v>154</v>
      </c>
      <c r="E93" s="231" t="s">
        <v>19</v>
      </c>
      <c r="F93" s="232" t="s">
        <v>843</v>
      </c>
      <c r="G93" s="230"/>
      <c r="H93" s="233">
        <v>11.07</v>
      </c>
      <c r="I93" s="234"/>
      <c r="J93" s="230"/>
      <c r="K93" s="230"/>
      <c r="L93" s="235"/>
      <c r="M93" s="236"/>
      <c r="N93" s="237"/>
      <c r="O93" s="237"/>
      <c r="P93" s="237"/>
      <c r="Q93" s="237"/>
      <c r="R93" s="237"/>
      <c r="S93" s="237"/>
      <c r="T93" s="238"/>
      <c r="U93" s="14"/>
      <c r="V93" s="14"/>
      <c r="W93" s="14"/>
      <c r="X93" s="14"/>
      <c r="Y93" s="14"/>
      <c r="Z93" s="14"/>
      <c r="AA93" s="14"/>
      <c r="AB93" s="14"/>
      <c r="AC93" s="14"/>
      <c r="AD93" s="14"/>
      <c r="AE93" s="14"/>
      <c r="AT93" s="239" t="s">
        <v>154</v>
      </c>
      <c r="AU93" s="239" t="s">
        <v>82</v>
      </c>
      <c r="AV93" s="14" t="s">
        <v>82</v>
      </c>
      <c r="AW93" s="14" t="s">
        <v>33</v>
      </c>
      <c r="AX93" s="14" t="s">
        <v>80</v>
      </c>
      <c r="AY93" s="239" t="s">
        <v>144</v>
      </c>
    </row>
    <row r="94" s="2" customFormat="1" ht="49.05" customHeight="1">
      <c r="A94" s="39"/>
      <c r="B94" s="40"/>
      <c r="C94" s="205" t="s">
        <v>152</v>
      </c>
      <c r="D94" s="205" t="s">
        <v>147</v>
      </c>
      <c r="E94" s="206" t="s">
        <v>647</v>
      </c>
      <c r="F94" s="207" t="s">
        <v>648</v>
      </c>
      <c r="G94" s="208" t="s">
        <v>150</v>
      </c>
      <c r="H94" s="209">
        <v>18</v>
      </c>
      <c r="I94" s="210"/>
      <c r="J94" s="211">
        <f>ROUND(I94*H94,2)</f>
        <v>0</v>
      </c>
      <c r="K94" s="207" t="s">
        <v>151</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82</v>
      </c>
      <c r="AY94" s="18" t="s">
        <v>144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152</v>
      </c>
      <c r="BM94" s="216" t="s">
        <v>844</v>
      </c>
    </row>
    <row r="95" s="14" customFormat="1">
      <c r="A95" s="14"/>
      <c r="B95" s="229"/>
      <c r="C95" s="230"/>
      <c r="D95" s="220" t="s">
        <v>154</v>
      </c>
      <c r="E95" s="231" t="s">
        <v>19</v>
      </c>
      <c r="F95" s="232" t="s">
        <v>273</v>
      </c>
      <c r="G95" s="230"/>
      <c r="H95" s="233">
        <v>18</v>
      </c>
      <c r="I95" s="234"/>
      <c r="J95" s="230"/>
      <c r="K95" s="230"/>
      <c r="L95" s="235"/>
      <c r="M95" s="236"/>
      <c r="N95" s="237"/>
      <c r="O95" s="237"/>
      <c r="P95" s="237"/>
      <c r="Q95" s="237"/>
      <c r="R95" s="237"/>
      <c r="S95" s="237"/>
      <c r="T95" s="238"/>
      <c r="U95" s="14"/>
      <c r="V95" s="14"/>
      <c r="W95" s="14"/>
      <c r="X95" s="14"/>
      <c r="Y95" s="14"/>
      <c r="Z95" s="14"/>
      <c r="AA95" s="14"/>
      <c r="AB95" s="14"/>
      <c r="AC95" s="14"/>
      <c r="AD95" s="14"/>
      <c r="AE95" s="14"/>
      <c r="AT95" s="239" t="s">
        <v>154</v>
      </c>
      <c r="AU95" s="239" t="s">
        <v>82</v>
      </c>
      <c r="AV95" s="14" t="s">
        <v>82</v>
      </c>
      <c r="AW95" s="14" t="s">
        <v>33</v>
      </c>
      <c r="AX95" s="14" t="s">
        <v>80</v>
      </c>
      <c r="AY95" s="239" t="s">
        <v>144</v>
      </c>
    </row>
    <row r="96" s="2" customFormat="1" ht="16.5" customHeight="1">
      <c r="A96" s="39"/>
      <c r="B96" s="40"/>
      <c r="C96" s="251" t="s">
        <v>145</v>
      </c>
      <c r="D96" s="251" t="s">
        <v>182</v>
      </c>
      <c r="E96" s="252" t="s">
        <v>651</v>
      </c>
      <c r="F96" s="253" t="s">
        <v>652</v>
      </c>
      <c r="G96" s="254" t="s">
        <v>150</v>
      </c>
      <c r="H96" s="255">
        <v>19.800000000000001</v>
      </c>
      <c r="I96" s="256"/>
      <c r="J96" s="257">
        <f>ROUND(I96*H96,2)</f>
        <v>0</v>
      </c>
      <c r="K96" s="253" t="s">
        <v>151</v>
      </c>
      <c r="L96" s="258"/>
      <c r="M96" s="259" t="s">
        <v>19</v>
      </c>
      <c r="N96" s="260"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185</v>
      </c>
      <c r="AT96" s="216" t="s">
        <v>182</v>
      </c>
      <c r="AU96" s="216" t="s">
        <v>82</v>
      </c>
      <c r="AY96" s="18" t="s">
        <v>144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152</v>
      </c>
      <c r="BM96" s="216" t="s">
        <v>845</v>
      </c>
    </row>
    <row r="97" s="14" customFormat="1">
      <c r="A97" s="14"/>
      <c r="B97" s="229"/>
      <c r="C97" s="230"/>
      <c r="D97" s="220" t="s">
        <v>154</v>
      </c>
      <c r="E97" s="231" t="s">
        <v>19</v>
      </c>
      <c r="F97" s="232" t="s">
        <v>846</v>
      </c>
      <c r="G97" s="230"/>
      <c r="H97" s="233">
        <v>19.800000000000001</v>
      </c>
      <c r="I97" s="234"/>
      <c r="J97" s="230"/>
      <c r="K97" s="230"/>
      <c r="L97" s="235"/>
      <c r="M97" s="236"/>
      <c r="N97" s="237"/>
      <c r="O97" s="237"/>
      <c r="P97" s="237"/>
      <c r="Q97" s="237"/>
      <c r="R97" s="237"/>
      <c r="S97" s="237"/>
      <c r="T97" s="238"/>
      <c r="U97" s="14"/>
      <c r="V97" s="14"/>
      <c r="W97" s="14"/>
      <c r="X97" s="14"/>
      <c r="Y97" s="14"/>
      <c r="Z97" s="14"/>
      <c r="AA97" s="14"/>
      <c r="AB97" s="14"/>
      <c r="AC97" s="14"/>
      <c r="AD97" s="14"/>
      <c r="AE97" s="14"/>
      <c r="AT97" s="239" t="s">
        <v>154</v>
      </c>
      <c r="AU97" s="239" t="s">
        <v>82</v>
      </c>
      <c r="AV97" s="14" t="s">
        <v>82</v>
      </c>
      <c r="AW97" s="14" t="s">
        <v>33</v>
      </c>
      <c r="AX97" s="14" t="s">
        <v>80</v>
      </c>
      <c r="AY97" s="239" t="s">
        <v>144</v>
      </c>
    </row>
    <row r="98" s="2" customFormat="1" ht="16.5" customHeight="1">
      <c r="A98" s="39"/>
      <c r="B98" s="40"/>
      <c r="C98" s="251" t="s">
        <v>189</v>
      </c>
      <c r="D98" s="251" t="s">
        <v>182</v>
      </c>
      <c r="E98" s="252" t="s">
        <v>655</v>
      </c>
      <c r="F98" s="253" t="s">
        <v>656</v>
      </c>
      <c r="G98" s="254" t="s">
        <v>211</v>
      </c>
      <c r="H98" s="255">
        <v>27.952999999999999</v>
      </c>
      <c r="I98" s="256"/>
      <c r="J98" s="257">
        <f>ROUND(I98*H98,2)</f>
        <v>0</v>
      </c>
      <c r="K98" s="253" t="s">
        <v>151</v>
      </c>
      <c r="L98" s="258"/>
      <c r="M98" s="259" t="s">
        <v>19</v>
      </c>
      <c r="N98" s="260" t="s">
        <v>43</v>
      </c>
      <c r="O98" s="85"/>
      <c r="P98" s="214">
        <f>O98*H98</f>
        <v>0</v>
      </c>
      <c r="Q98" s="214">
        <v>1</v>
      </c>
      <c r="R98" s="214">
        <f>Q98*H98</f>
        <v>27.952999999999999</v>
      </c>
      <c r="S98" s="214">
        <v>0</v>
      </c>
      <c r="T98" s="215">
        <f>S98*H98</f>
        <v>0</v>
      </c>
      <c r="U98" s="39"/>
      <c r="V98" s="39"/>
      <c r="W98" s="39"/>
      <c r="X98" s="39"/>
      <c r="Y98" s="39"/>
      <c r="Z98" s="39"/>
      <c r="AA98" s="39"/>
      <c r="AB98" s="39"/>
      <c r="AC98" s="39"/>
      <c r="AD98" s="39"/>
      <c r="AE98" s="39"/>
      <c r="AR98" s="216" t="s">
        <v>185</v>
      </c>
      <c r="AT98" s="216" t="s">
        <v>182</v>
      </c>
      <c r="AU98" s="216" t="s">
        <v>82</v>
      </c>
      <c r="AY98" s="18" t="s">
        <v>144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152</v>
      </c>
      <c r="BM98" s="216" t="s">
        <v>847</v>
      </c>
    </row>
    <row r="99" s="14" customFormat="1">
      <c r="A99" s="14"/>
      <c r="B99" s="229"/>
      <c r="C99" s="230"/>
      <c r="D99" s="220" t="s">
        <v>154</v>
      </c>
      <c r="E99" s="231" t="s">
        <v>19</v>
      </c>
      <c r="F99" s="232" t="s">
        <v>848</v>
      </c>
      <c r="G99" s="230"/>
      <c r="H99" s="233">
        <v>22.472000000000001</v>
      </c>
      <c r="I99" s="234"/>
      <c r="J99" s="230"/>
      <c r="K99" s="230"/>
      <c r="L99" s="235"/>
      <c r="M99" s="236"/>
      <c r="N99" s="237"/>
      <c r="O99" s="237"/>
      <c r="P99" s="237"/>
      <c r="Q99" s="237"/>
      <c r="R99" s="237"/>
      <c r="S99" s="237"/>
      <c r="T99" s="238"/>
      <c r="U99" s="14"/>
      <c r="V99" s="14"/>
      <c r="W99" s="14"/>
      <c r="X99" s="14"/>
      <c r="Y99" s="14"/>
      <c r="Z99" s="14"/>
      <c r="AA99" s="14"/>
      <c r="AB99" s="14"/>
      <c r="AC99" s="14"/>
      <c r="AD99" s="14"/>
      <c r="AE99" s="14"/>
      <c r="AT99" s="239" t="s">
        <v>154</v>
      </c>
      <c r="AU99" s="239" t="s">
        <v>82</v>
      </c>
      <c r="AV99" s="14" t="s">
        <v>82</v>
      </c>
      <c r="AW99" s="14" t="s">
        <v>33</v>
      </c>
      <c r="AX99" s="14" t="s">
        <v>72</v>
      </c>
      <c r="AY99" s="239" t="s">
        <v>144</v>
      </c>
    </row>
    <row r="100" s="14" customFormat="1">
      <c r="A100" s="14"/>
      <c r="B100" s="229"/>
      <c r="C100" s="230"/>
      <c r="D100" s="220" t="s">
        <v>154</v>
      </c>
      <c r="E100" s="231" t="s">
        <v>19</v>
      </c>
      <c r="F100" s="232" t="s">
        <v>849</v>
      </c>
      <c r="G100" s="230"/>
      <c r="H100" s="233">
        <v>5.4809999999999999</v>
      </c>
      <c r="I100" s="234"/>
      <c r="J100" s="230"/>
      <c r="K100" s="230"/>
      <c r="L100" s="235"/>
      <c r="M100" s="236"/>
      <c r="N100" s="237"/>
      <c r="O100" s="237"/>
      <c r="P100" s="237"/>
      <c r="Q100" s="237"/>
      <c r="R100" s="237"/>
      <c r="S100" s="237"/>
      <c r="T100" s="238"/>
      <c r="U100" s="14"/>
      <c r="V100" s="14"/>
      <c r="W100" s="14"/>
      <c r="X100" s="14"/>
      <c r="Y100" s="14"/>
      <c r="Z100" s="14"/>
      <c r="AA100" s="14"/>
      <c r="AB100" s="14"/>
      <c r="AC100" s="14"/>
      <c r="AD100" s="14"/>
      <c r="AE100" s="14"/>
      <c r="AT100" s="239" t="s">
        <v>154</v>
      </c>
      <c r="AU100" s="239" t="s">
        <v>82</v>
      </c>
      <c r="AV100" s="14" t="s">
        <v>82</v>
      </c>
      <c r="AW100" s="14" t="s">
        <v>33</v>
      </c>
      <c r="AX100" s="14" t="s">
        <v>72</v>
      </c>
      <c r="AY100" s="239" t="s">
        <v>144</v>
      </c>
    </row>
    <row r="101" s="15" customFormat="1">
      <c r="A101" s="15"/>
      <c r="B101" s="240"/>
      <c r="C101" s="241"/>
      <c r="D101" s="220" t="s">
        <v>154</v>
      </c>
      <c r="E101" s="242" t="s">
        <v>19</v>
      </c>
      <c r="F101" s="243" t="s">
        <v>162</v>
      </c>
      <c r="G101" s="241"/>
      <c r="H101" s="244">
        <v>27.953000000000003</v>
      </c>
      <c r="I101" s="245"/>
      <c r="J101" s="241"/>
      <c r="K101" s="241"/>
      <c r="L101" s="246"/>
      <c r="M101" s="247"/>
      <c r="N101" s="248"/>
      <c r="O101" s="248"/>
      <c r="P101" s="248"/>
      <c r="Q101" s="248"/>
      <c r="R101" s="248"/>
      <c r="S101" s="248"/>
      <c r="T101" s="249"/>
      <c r="U101" s="15"/>
      <c r="V101" s="15"/>
      <c r="W101" s="15"/>
      <c r="X101" s="15"/>
      <c r="Y101" s="15"/>
      <c r="Z101" s="15"/>
      <c r="AA101" s="15"/>
      <c r="AB101" s="15"/>
      <c r="AC101" s="15"/>
      <c r="AD101" s="15"/>
      <c r="AE101" s="15"/>
      <c r="AT101" s="250" t="s">
        <v>154</v>
      </c>
      <c r="AU101" s="250" t="s">
        <v>82</v>
      </c>
      <c r="AV101" s="15" t="s">
        <v>152</v>
      </c>
      <c r="AW101" s="15" t="s">
        <v>33</v>
      </c>
      <c r="AX101" s="15" t="s">
        <v>80</v>
      </c>
      <c r="AY101" s="250" t="s">
        <v>144</v>
      </c>
    </row>
    <row r="102" s="12" customFormat="1" ht="25.92" customHeight="1">
      <c r="A102" s="12"/>
      <c r="B102" s="189"/>
      <c r="C102" s="190"/>
      <c r="D102" s="191" t="s">
        <v>71</v>
      </c>
      <c r="E102" s="192" t="s">
        <v>428</v>
      </c>
      <c r="F102" s="192" t="s">
        <v>429</v>
      </c>
      <c r="G102" s="190"/>
      <c r="H102" s="190"/>
      <c r="I102" s="193"/>
      <c r="J102" s="194">
        <f>BK102</f>
        <v>0</v>
      </c>
      <c r="K102" s="190"/>
      <c r="L102" s="195"/>
      <c r="M102" s="196"/>
      <c r="N102" s="197"/>
      <c r="O102" s="197"/>
      <c r="P102" s="198">
        <f>SUM(P103:P110)</f>
        <v>0</v>
      </c>
      <c r="Q102" s="197"/>
      <c r="R102" s="198">
        <f>SUM(R103:R110)</f>
        <v>0</v>
      </c>
      <c r="S102" s="197"/>
      <c r="T102" s="199">
        <f>SUM(T103:T110)</f>
        <v>0</v>
      </c>
      <c r="U102" s="12"/>
      <c r="V102" s="12"/>
      <c r="W102" s="12"/>
      <c r="X102" s="12"/>
      <c r="Y102" s="12"/>
      <c r="Z102" s="12"/>
      <c r="AA102" s="12"/>
      <c r="AB102" s="12"/>
      <c r="AC102" s="12"/>
      <c r="AD102" s="12"/>
      <c r="AE102" s="12"/>
      <c r="AR102" s="200" t="s">
        <v>152</v>
      </c>
      <c r="AT102" s="201" t="s">
        <v>71</v>
      </c>
      <c r="AU102" s="201" t="s">
        <v>72</v>
      </c>
      <c r="AY102" s="200" t="s">
        <v>144</v>
      </c>
      <c r="BK102" s="202">
        <f>SUM(BK103:BK110)</f>
        <v>0</v>
      </c>
    </row>
    <row r="103" s="2" customFormat="1" ht="101.25" customHeight="1">
      <c r="A103" s="39"/>
      <c r="B103" s="40"/>
      <c r="C103" s="205" t="s">
        <v>194</v>
      </c>
      <c r="D103" s="205" t="s">
        <v>147</v>
      </c>
      <c r="E103" s="206" t="s">
        <v>603</v>
      </c>
      <c r="F103" s="207" t="s">
        <v>604</v>
      </c>
      <c r="G103" s="208" t="s">
        <v>211</v>
      </c>
      <c r="H103" s="209">
        <v>6.7199999999999998</v>
      </c>
      <c r="I103" s="210"/>
      <c r="J103" s="211">
        <f>ROUND(I103*H103,2)</f>
        <v>0</v>
      </c>
      <c r="K103" s="207" t="s">
        <v>151</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472</v>
      </c>
      <c r="AT103" s="216" t="s">
        <v>147</v>
      </c>
      <c r="AU103" s="216" t="s">
        <v>80</v>
      </c>
      <c r="AY103" s="18" t="s">
        <v>144</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472</v>
      </c>
      <c r="BM103" s="216" t="s">
        <v>850</v>
      </c>
    </row>
    <row r="104" s="14" customFormat="1">
      <c r="A104" s="14"/>
      <c r="B104" s="229"/>
      <c r="C104" s="230"/>
      <c r="D104" s="220" t="s">
        <v>154</v>
      </c>
      <c r="E104" s="231" t="s">
        <v>19</v>
      </c>
      <c r="F104" s="232" t="s">
        <v>851</v>
      </c>
      <c r="G104" s="230"/>
      <c r="H104" s="233">
        <v>6.7199999999999998</v>
      </c>
      <c r="I104" s="234"/>
      <c r="J104" s="230"/>
      <c r="K104" s="230"/>
      <c r="L104" s="235"/>
      <c r="M104" s="236"/>
      <c r="N104" s="237"/>
      <c r="O104" s="237"/>
      <c r="P104" s="237"/>
      <c r="Q104" s="237"/>
      <c r="R104" s="237"/>
      <c r="S104" s="237"/>
      <c r="T104" s="238"/>
      <c r="U104" s="14"/>
      <c r="V104" s="14"/>
      <c r="W104" s="14"/>
      <c r="X104" s="14"/>
      <c r="Y104" s="14"/>
      <c r="Z104" s="14"/>
      <c r="AA104" s="14"/>
      <c r="AB104" s="14"/>
      <c r="AC104" s="14"/>
      <c r="AD104" s="14"/>
      <c r="AE104" s="14"/>
      <c r="AT104" s="239" t="s">
        <v>154</v>
      </c>
      <c r="AU104" s="239" t="s">
        <v>80</v>
      </c>
      <c r="AV104" s="14" t="s">
        <v>82</v>
      </c>
      <c r="AW104" s="14" t="s">
        <v>33</v>
      </c>
      <c r="AX104" s="14" t="s">
        <v>80</v>
      </c>
      <c r="AY104" s="239" t="s">
        <v>144</v>
      </c>
    </row>
    <row r="105" s="2" customFormat="1" ht="101.25" customHeight="1">
      <c r="A105" s="39"/>
      <c r="B105" s="40"/>
      <c r="C105" s="205" t="s">
        <v>185</v>
      </c>
      <c r="D105" s="205" t="s">
        <v>147</v>
      </c>
      <c r="E105" s="206" t="s">
        <v>507</v>
      </c>
      <c r="F105" s="207" t="s">
        <v>508</v>
      </c>
      <c r="G105" s="208" t="s">
        <v>211</v>
      </c>
      <c r="H105" s="209">
        <v>27.952999999999999</v>
      </c>
      <c r="I105" s="210"/>
      <c r="J105" s="211">
        <f>ROUND(I105*H105,2)</f>
        <v>0</v>
      </c>
      <c r="K105" s="207" t="s">
        <v>151</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472</v>
      </c>
      <c r="AT105" s="216" t="s">
        <v>147</v>
      </c>
      <c r="AU105" s="216" t="s">
        <v>80</v>
      </c>
      <c r="AY105" s="18" t="s">
        <v>144</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472</v>
      </c>
      <c r="BM105" s="216" t="s">
        <v>852</v>
      </c>
    </row>
    <row r="106" s="14" customFormat="1">
      <c r="A106" s="14"/>
      <c r="B106" s="229"/>
      <c r="C106" s="230"/>
      <c r="D106" s="220" t="s">
        <v>154</v>
      </c>
      <c r="E106" s="231" t="s">
        <v>19</v>
      </c>
      <c r="F106" s="232" t="s">
        <v>848</v>
      </c>
      <c r="G106" s="230"/>
      <c r="H106" s="233">
        <v>22.472000000000001</v>
      </c>
      <c r="I106" s="234"/>
      <c r="J106" s="230"/>
      <c r="K106" s="230"/>
      <c r="L106" s="235"/>
      <c r="M106" s="236"/>
      <c r="N106" s="237"/>
      <c r="O106" s="237"/>
      <c r="P106" s="237"/>
      <c r="Q106" s="237"/>
      <c r="R106" s="237"/>
      <c r="S106" s="237"/>
      <c r="T106" s="238"/>
      <c r="U106" s="14"/>
      <c r="V106" s="14"/>
      <c r="W106" s="14"/>
      <c r="X106" s="14"/>
      <c r="Y106" s="14"/>
      <c r="Z106" s="14"/>
      <c r="AA106" s="14"/>
      <c r="AB106" s="14"/>
      <c r="AC106" s="14"/>
      <c r="AD106" s="14"/>
      <c r="AE106" s="14"/>
      <c r="AT106" s="239" t="s">
        <v>154</v>
      </c>
      <c r="AU106" s="239" t="s">
        <v>80</v>
      </c>
      <c r="AV106" s="14" t="s">
        <v>82</v>
      </c>
      <c r="AW106" s="14" t="s">
        <v>33</v>
      </c>
      <c r="AX106" s="14" t="s">
        <v>72</v>
      </c>
      <c r="AY106" s="239" t="s">
        <v>144</v>
      </c>
    </row>
    <row r="107" s="14" customFormat="1">
      <c r="A107" s="14"/>
      <c r="B107" s="229"/>
      <c r="C107" s="230"/>
      <c r="D107" s="220" t="s">
        <v>154</v>
      </c>
      <c r="E107" s="231" t="s">
        <v>19</v>
      </c>
      <c r="F107" s="232" t="s">
        <v>849</v>
      </c>
      <c r="G107" s="230"/>
      <c r="H107" s="233">
        <v>5.4809999999999999</v>
      </c>
      <c r="I107" s="234"/>
      <c r="J107" s="230"/>
      <c r="K107" s="230"/>
      <c r="L107" s="235"/>
      <c r="M107" s="236"/>
      <c r="N107" s="237"/>
      <c r="O107" s="237"/>
      <c r="P107" s="237"/>
      <c r="Q107" s="237"/>
      <c r="R107" s="237"/>
      <c r="S107" s="237"/>
      <c r="T107" s="238"/>
      <c r="U107" s="14"/>
      <c r="V107" s="14"/>
      <c r="W107" s="14"/>
      <c r="X107" s="14"/>
      <c r="Y107" s="14"/>
      <c r="Z107" s="14"/>
      <c r="AA107" s="14"/>
      <c r="AB107" s="14"/>
      <c r="AC107" s="14"/>
      <c r="AD107" s="14"/>
      <c r="AE107" s="14"/>
      <c r="AT107" s="239" t="s">
        <v>154</v>
      </c>
      <c r="AU107" s="239" t="s">
        <v>80</v>
      </c>
      <c r="AV107" s="14" t="s">
        <v>82</v>
      </c>
      <c r="AW107" s="14" t="s">
        <v>33</v>
      </c>
      <c r="AX107" s="14" t="s">
        <v>72</v>
      </c>
      <c r="AY107" s="239" t="s">
        <v>144</v>
      </c>
    </row>
    <row r="108" s="15" customFormat="1">
      <c r="A108" s="15"/>
      <c r="B108" s="240"/>
      <c r="C108" s="241"/>
      <c r="D108" s="220" t="s">
        <v>154</v>
      </c>
      <c r="E108" s="242" t="s">
        <v>19</v>
      </c>
      <c r="F108" s="243" t="s">
        <v>162</v>
      </c>
      <c r="G108" s="241"/>
      <c r="H108" s="244">
        <v>27.953000000000003</v>
      </c>
      <c r="I108" s="245"/>
      <c r="J108" s="241"/>
      <c r="K108" s="241"/>
      <c r="L108" s="246"/>
      <c r="M108" s="247"/>
      <c r="N108" s="248"/>
      <c r="O108" s="248"/>
      <c r="P108" s="248"/>
      <c r="Q108" s="248"/>
      <c r="R108" s="248"/>
      <c r="S108" s="248"/>
      <c r="T108" s="249"/>
      <c r="U108" s="15"/>
      <c r="V108" s="15"/>
      <c r="W108" s="15"/>
      <c r="X108" s="15"/>
      <c r="Y108" s="15"/>
      <c r="Z108" s="15"/>
      <c r="AA108" s="15"/>
      <c r="AB108" s="15"/>
      <c r="AC108" s="15"/>
      <c r="AD108" s="15"/>
      <c r="AE108" s="15"/>
      <c r="AT108" s="250" t="s">
        <v>154</v>
      </c>
      <c r="AU108" s="250" t="s">
        <v>80</v>
      </c>
      <c r="AV108" s="15" t="s">
        <v>152</v>
      </c>
      <c r="AW108" s="15" t="s">
        <v>33</v>
      </c>
      <c r="AX108" s="15" t="s">
        <v>80</v>
      </c>
      <c r="AY108" s="250" t="s">
        <v>144</v>
      </c>
    </row>
    <row r="109" s="2" customFormat="1" ht="100.5" customHeight="1">
      <c r="A109" s="39"/>
      <c r="B109" s="40"/>
      <c r="C109" s="205" t="s">
        <v>208</v>
      </c>
      <c r="D109" s="205" t="s">
        <v>147</v>
      </c>
      <c r="E109" s="206" t="s">
        <v>560</v>
      </c>
      <c r="F109" s="207" t="s">
        <v>561</v>
      </c>
      <c r="G109" s="208" t="s">
        <v>211</v>
      </c>
      <c r="H109" s="209">
        <v>6.7199999999999998</v>
      </c>
      <c r="I109" s="210"/>
      <c r="J109" s="211">
        <f>ROUND(I109*H109,2)</f>
        <v>0</v>
      </c>
      <c r="K109" s="207" t="s">
        <v>151</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472</v>
      </c>
      <c r="AT109" s="216" t="s">
        <v>147</v>
      </c>
      <c r="AU109" s="216" t="s">
        <v>80</v>
      </c>
      <c r="AY109" s="18" t="s">
        <v>144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472</v>
      </c>
      <c r="BM109" s="216" t="s">
        <v>853</v>
      </c>
    </row>
    <row r="110" s="14" customFormat="1">
      <c r="A110" s="14"/>
      <c r="B110" s="229"/>
      <c r="C110" s="230"/>
      <c r="D110" s="220" t="s">
        <v>154</v>
      </c>
      <c r="E110" s="231" t="s">
        <v>19</v>
      </c>
      <c r="F110" s="232" t="s">
        <v>854</v>
      </c>
      <c r="G110" s="230"/>
      <c r="H110" s="233">
        <v>6.7199999999999998</v>
      </c>
      <c r="I110" s="234"/>
      <c r="J110" s="230"/>
      <c r="K110" s="230"/>
      <c r="L110" s="235"/>
      <c r="M110" s="270"/>
      <c r="N110" s="271"/>
      <c r="O110" s="271"/>
      <c r="P110" s="271"/>
      <c r="Q110" s="271"/>
      <c r="R110" s="271"/>
      <c r="S110" s="271"/>
      <c r="T110" s="272"/>
      <c r="U110" s="14"/>
      <c r="V110" s="14"/>
      <c r="W110" s="14"/>
      <c r="X110" s="14"/>
      <c r="Y110" s="14"/>
      <c r="Z110" s="14"/>
      <c r="AA110" s="14"/>
      <c r="AB110" s="14"/>
      <c r="AC110" s="14"/>
      <c r="AD110" s="14"/>
      <c r="AE110" s="14"/>
      <c r="AT110" s="239" t="s">
        <v>154</v>
      </c>
      <c r="AU110" s="239" t="s">
        <v>80</v>
      </c>
      <c r="AV110" s="14" t="s">
        <v>82</v>
      </c>
      <c r="AW110" s="14" t="s">
        <v>33</v>
      </c>
      <c r="AX110" s="14" t="s">
        <v>80</v>
      </c>
      <c r="AY110" s="239" t="s">
        <v>144</v>
      </c>
    </row>
    <row r="111" s="2" customFormat="1" ht="6.96" customHeight="1">
      <c r="A111" s="39"/>
      <c r="B111" s="60"/>
      <c r="C111" s="61"/>
      <c r="D111" s="61"/>
      <c r="E111" s="61"/>
      <c r="F111" s="61"/>
      <c r="G111" s="61"/>
      <c r="H111" s="61"/>
      <c r="I111" s="61"/>
      <c r="J111" s="61"/>
      <c r="K111" s="61"/>
      <c r="L111" s="45"/>
      <c r="M111" s="39"/>
      <c r="O111" s="39"/>
      <c r="P111" s="39"/>
      <c r="Q111" s="39"/>
      <c r="R111" s="39"/>
      <c r="S111" s="39"/>
      <c r="T111" s="39"/>
      <c r="U111" s="39"/>
      <c r="V111" s="39"/>
      <c r="W111" s="39"/>
      <c r="X111" s="39"/>
      <c r="Y111" s="39"/>
      <c r="Z111" s="39"/>
      <c r="AA111" s="39"/>
      <c r="AB111" s="39"/>
      <c r="AC111" s="39"/>
      <c r="AD111" s="39"/>
      <c r="AE111" s="39"/>
    </row>
  </sheetData>
  <sheetProtection sheet="1" autoFilter="0" formatColumns="0" formatRows="0" objects="1" scenarios="1" spinCount="100000" saltValue="vF4cb6cUHayjkfyUCwsScY/xZWt+9Z8M41/N+LC3IEOQtUwTf8TK26uEV0m5TiWa2wYC8dKwD0j8fBoxV4wMBg==" hashValue="AlEKOKiEp+yqE3Xqga3e8hFO4PknEyj11kXtt4vPzZ/pi4xpS6csltgLMnFQJj9ZQwx8+RvLqWV59B9s3gn0GQ==" algorithmName="SHA-512" password="CC35"/>
  <autoFilter ref="C82:K110"/>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Zaplatílek Radek, Ing.</dc:creator>
  <cp:lastModifiedBy>Zaplatílek Radek, Ing.</cp:lastModifiedBy>
  <dcterms:created xsi:type="dcterms:W3CDTF">2023-06-09T09:11:37Z</dcterms:created>
  <dcterms:modified xsi:type="dcterms:W3CDTF">2023-06-09T09:11:54Z</dcterms:modified>
</cp:coreProperties>
</file>