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bookViews>
    <workbookView xWindow="0" yWindow="0" windowWidth="0" windowHeight="0"/>
  </bookViews>
  <sheets>
    <sheet name="Rekapitulace stavby" sheetId="1" r:id="rId1"/>
    <sheet name="A.1.1 - Práce na přejezdu" sheetId="2" r:id="rId2"/>
    <sheet name="A.1.2 - Práce SSZT" sheetId="3" r:id="rId3"/>
    <sheet name="A.1.3 - Přeprava" sheetId="4" r:id="rId4"/>
    <sheet name="A.2.1 - Práce na přejezdu" sheetId="5" r:id="rId5"/>
    <sheet name="A.2.2 - Práce SSZT" sheetId="6" r:id="rId6"/>
    <sheet name="A.2.3 - Přeprava" sheetId="7" r:id="rId7"/>
    <sheet name="A.3.1 - Práce na přejezdu" sheetId="8" r:id="rId8"/>
    <sheet name="A.3.2 - Práce SSZT" sheetId="9" r:id="rId9"/>
    <sheet name="A.3.3 - Přeprava" sheetId="10" r:id="rId10"/>
    <sheet name="A.4.1 - Práce na přejezdu" sheetId="11" r:id="rId11"/>
    <sheet name="A.4.2 - Práce SSZT" sheetId="12" r:id="rId12"/>
    <sheet name="A.4.3 - Přeprava" sheetId="13" r:id="rId13"/>
    <sheet name="A.5.1 - Práce na přejezdu" sheetId="14" r:id="rId14"/>
    <sheet name="A.5.2 - Práce SSZT" sheetId="15" r:id="rId15"/>
    <sheet name="A.5.3 - Přeprava" sheetId="16" r:id="rId16"/>
    <sheet name="A.6.1 - Práce na přejezdu" sheetId="17" r:id="rId17"/>
    <sheet name="A.6.2 - Práce SSZT" sheetId="18" r:id="rId18"/>
    <sheet name="A.6.3 - Přeprava" sheetId="19" r:id="rId19"/>
    <sheet name="A.7.1 - Práce na přejezdu" sheetId="20" r:id="rId20"/>
    <sheet name="A.7.2 - Práce SSZT" sheetId="21" r:id="rId21"/>
    <sheet name="A.7.3 - Přeprava" sheetId="22" r:id="rId22"/>
    <sheet name="A.8.1 - Práce na přejezdu" sheetId="23" r:id="rId23"/>
    <sheet name="A.8.2 - Přeprava" sheetId="24" r:id="rId24"/>
    <sheet name="A.9 - VON" sheetId="25" r:id="rId25"/>
  </sheets>
  <definedNames>
    <definedName name="_xlnm.Print_Area" localSheetId="0">'Rekapitulace stavby'!$D$4:$AO$76,'Rekapitulace stavby'!$C$82:$AQ$127</definedName>
    <definedName name="_xlnm.Print_Titles" localSheetId="0">'Rekapitulace stavby'!$92:$92</definedName>
    <definedName name="_xlnm._FilterDatabase" localSheetId="1" hidden="1">'A.1.1 - Práce na přejezdu'!$C$119:$K$216</definedName>
    <definedName name="_xlnm.Print_Area" localSheetId="1">'A.1.1 - Práce na přejezdu'!$C$4:$J$76,'A.1.1 - Práce na přejezdu'!$C$82:$J$99,'A.1.1 - Práce na přejezdu'!$C$105:$K$216</definedName>
    <definedName name="_xlnm.Print_Titles" localSheetId="1">'A.1.1 - Práce na přejezdu'!$119:$119</definedName>
    <definedName name="_xlnm._FilterDatabase" localSheetId="2" hidden="1">'A.1.2 - Práce SSZT'!$C$119:$K$124</definedName>
    <definedName name="_xlnm.Print_Area" localSheetId="2">'A.1.2 - Práce SSZT'!$C$4:$J$76,'A.1.2 - Práce SSZT'!$C$82:$J$99,'A.1.2 - Práce SSZT'!$C$105:$K$124</definedName>
    <definedName name="_xlnm.Print_Titles" localSheetId="2">'A.1.2 - Práce SSZT'!$119:$119</definedName>
    <definedName name="_xlnm._FilterDatabase" localSheetId="3" hidden="1">'A.1.3 - Přeprava'!$C$119:$K$139</definedName>
    <definedName name="_xlnm.Print_Area" localSheetId="3">'A.1.3 - Přeprava'!$C$4:$J$76,'A.1.3 - Přeprava'!$C$82:$J$99,'A.1.3 - Přeprava'!$C$105:$K$139</definedName>
    <definedName name="_xlnm.Print_Titles" localSheetId="3">'A.1.3 - Přeprava'!$119:$119</definedName>
    <definedName name="_xlnm._FilterDatabase" localSheetId="4" hidden="1">'A.2.1 - Práce na přejezdu'!$C$119:$K$232</definedName>
    <definedName name="_xlnm.Print_Area" localSheetId="4">'A.2.1 - Práce na přejezdu'!$C$4:$J$76,'A.2.1 - Práce na přejezdu'!$C$82:$J$99,'A.2.1 - Práce na přejezdu'!$C$105:$K$232</definedName>
    <definedName name="_xlnm.Print_Titles" localSheetId="4">'A.2.1 - Práce na přejezdu'!$119:$119</definedName>
    <definedName name="_xlnm._FilterDatabase" localSheetId="5" hidden="1">'A.2.2 - Práce SSZT'!$C$119:$K$124</definedName>
    <definedName name="_xlnm.Print_Area" localSheetId="5">'A.2.2 - Práce SSZT'!$C$4:$J$76,'A.2.2 - Práce SSZT'!$C$82:$J$99,'A.2.2 - Práce SSZT'!$C$105:$K$124</definedName>
    <definedName name="_xlnm.Print_Titles" localSheetId="5">'A.2.2 - Práce SSZT'!$119:$119</definedName>
    <definedName name="_xlnm._FilterDatabase" localSheetId="6" hidden="1">'A.2.3 - Přeprava'!$C$119:$K$138</definedName>
    <definedName name="_xlnm.Print_Area" localSheetId="6">'A.2.3 - Přeprava'!$C$4:$J$76,'A.2.3 - Přeprava'!$C$82:$J$99,'A.2.3 - Přeprava'!$C$105:$K$138</definedName>
    <definedName name="_xlnm.Print_Titles" localSheetId="6">'A.2.3 - Přeprava'!$119:$119</definedName>
    <definedName name="_xlnm._FilterDatabase" localSheetId="7" hidden="1">'A.3.1 - Práce na přejezdu'!$C$119:$K$238</definedName>
    <definedName name="_xlnm.Print_Area" localSheetId="7">'A.3.1 - Práce na přejezdu'!$C$4:$J$76,'A.3.1 - Práce na přejezdu'!$C$82:$J$99,'A.3.1 - Práce na přejezdu'!$C$105:$K$238</definedName>
    <definedName name="_xlnm.Print_Titles" localSheetId="7">'A.3.1 - Práce na přejezdu'!$119:$119</definedName>
    <definedName name="_xlnm._FilterDatabase" localSheetId="8" hidden="1">'A.3.2 - Práce SSZT'!$C$119:$K$124</definedName>
    <definedName name="_xlnm.Print_Area" localSheetId="8">'A.3.2 - Práce SSZT'!$C$4:$J$76,'A.3.2 - Práce SSZT'!$C$82:$J$99,'A.3.2 - Práce SSZT'!$C$105:$K$124</definedName>
    <definedName name="_xlnm.Print_Titles" localSheetId="8">'A.3.2 - Práce SSZT'!$119:$119</definedName>
    <definedName name="_xlnm._FilterDatabase" localSheetId="9" hidden="1">'A.3.3 - Přeprava'!$C$119:$K$138</definedName>
    <definedName name="_xlnm.Print_Area" localSheetId="9">'A.3.3 - Přeprava'!$C$4:$J$76,'A.3.3 - Přeprava'!$C$82:$J$99,'A.3.3 - Přeprava'!$C$105:$K$138</definedName>
    <definedName name="_xlnm.Print_Titles" localSheetId="9">'A.3.3 - Přeprava'!$119:$119</definedName>
    <definedName name="_xlnm._FilterDatabase" localSheetId="10" hidden="1">'A.4.1 - Práce na přejezdu'!$C$119:$K$227</definedName>
    <definedName name="_xlnm.Print_Area" localSheetId="10">'A.4.1 - Práce na přejezdu'!$C$4:$J$76,'A.4.1 - Práce na přejezdu'!$C$82:$J$99,'A.4.1 - Práce na přejezdu'!$C$105:$K$227</definedName>
    <definedName name="_xlnm.Print_Titles" localSheetId="10">'A.4.1 - Práce na přejezdu'!$119:$119</definedName>
    <definedName name="_xlnm._FilterDatabase" localSheetId="11" hidden="1">'A.4.2 - Práce SSZT'!$C$119:$K$124</definedName>
    <definedName name="_xlnm.Print_Area" localSheetId="11">'A.4.2 - Práce SSZT'!$C$4:$J$76,'A.4.2 - Práce SSZT'!$C$82:$J$99,'A.4.2 - Práce SSZT'!$C$105:$K$124</definedName>
    <definedName name="_xlnm.Print_Titles" localSheetId="11">'A.4.2 - Práce SSZT'!$119:$119</definedName>
    <definedName name="_xlnm._FilterDatabase" localSheetId="12" hidden="1">'A.4.3 - Přeprava'!$C$119:$K$138</definedName>
    <definedName name="_xlnm.Print_Area" localSheetId="12">'A.4.3 - Přeprava'!$C$4:$J$76,'A.4.3 - Přeprava'!$C$82:$J$99,'A.4.3 - Přeprava'!$C$105:$K$138</definedName>
    <definedName name="_xlnm.Print_Titles" localSheetId="12">'A.4.3 - Přeprava'!$119:$119</definedName>
    <definedName name="_xlnm._FilterDatabase" localSheetId="13" hidden="1">'A.5.1 - Práce na přejezdu'!$C$119:$K$245</definedName>
    <definedName name="_xlnm.Print_Area" localSheetId="13">'A.5.1 - Práce na přejezdu'!$C$4:$J$76,'A.5.1 - Práce na přejezdu'!$C$82:$J$99,'A.5.1 - Práce na přejezdu'!$C$105:$K$245</definedName>
    <definedName name="_xlnm.Print_Titles" localSheetId="13">'A.5.1 - Práce na přejezdu'!$119:$119</definedName>
    <definedName name="_xlnm._FilterDatabase" localSheetId="14" hidden="1">'A.5.2 - Práce SSZT'!$C$119:$K$124</definedName>
    <definedName name="_xlnm.Print_Area" localSheetId="14">'A.5.2 - Práce SSZT'!$C$4:$J$76,'A.5.2 - Práce SSZT'!$C$82:$J$99,'A.5.2 - Práce SSZT'!$C$105:$K$124</definedName>
    <definedName name="_xlnm.Print_Titles" localSheetId="14">'A.5.2 - Práce SSZT'!$119:$119</definedName>
    <definedName name="_xlnm._FilterDatabase" localSheetId="15" hidden="1">'A.5.3 - Přeprava'!$C$119:$K$137</definedName>
    <definedName name="_xlnm.Print_Area" localSheetId="15">'A.5.3 - Přeprava'!$C$4:$J$76,'A.5.3 - Přeprava'!$C$82:$J$99,'A.5.3 - Přeprava'!$C$105:$K$137</definedName>
    <definedName name="_xlnm.Print_Titles" localSheetId="15">'A.5.3 - Přeprava'!$119:$119</definedName>
    <definedName name="_xlnm._FilterDatabase" localSheetId="16" hidden="1">'A.6.1 - Práce na přejezdu'!$C$119:$K$246</definedName>
    <definedName name="_xlnm.Print_Area" localSheetId="16">'A.6.1 - Práce na přejezdu'!$C$4:$J$76,'A.6.1 - Práce na přejezdu'!$C$82:$J$99,'A.6.1 - Práce na přejezdu'!$C$105:$K$246</definedName>
    <definedName name="_xlnm.Print_Titles" localSheetId="16">'A.6.1 - Práce na přejezdu'!$119:$119</definedName>
    <definedName name="_xlnm._FilterDatabase" localSheetId="17" hidden="1">'A.6.2 - Práce SSZT'!$C$119:$K$124</definedName>
    <definedName name="_xlnm.Print_Area" localSheetId="17">'A.6.2 - Práce SSZT'!$C$4:$J$76,'A.6.2 - Práce SSZT'!$C$82:$J$99,'A.6.2 - Práce SSZT'!$C$105:$K$124</definedName>
    <definedName name="_xlnm.Print_Titles" localSheetId="17">'A.6.2 - Práce SSZT'!$119:$119</definedName>
    <definedName name="_xlnm._FilterDatabase" localSheetId="18" hidden="1">'A.6.3 - Přeprava'!$C$119:$K$137</definedName>
    <definedName name="_xlnm.Print_Area" localSheetId="18">'A.6.3 - Přeprava'!$C$4:$J$76,'A.6.3 - Přeprava'!$C$82:$J$99,'A.6.3 - Přeprava'!$C$105:$K$137</definedName>
    <definedName name="_xlnm.Print_Titles" localSheetId="18">'A.6.3 - Přeprava'!$119:$119</definedName>
    <definedName name="_xlnm._FilterDatabase" localSheetId="19" hidden="1">'A.7.1 - Práce na přejezdu'!$C$119:$K$207</definedName>
    <definedName name="_xlnm.Print_Area" localSheetId="19">'A.7.1 - Práce na přejezdu'!$C$4:$J$76,'A.7.1 - Práce na přejezdu'!$C$82:$J$99,'A.7.1 - Práce na přejezdu'!$C$105:$K$207</definedName>
    <definedName name="_xlnm.Print_Titles" localSheetId="19">'A.7.1 - Práce na přejezdu'!$119:$119</definedName>
    <definedName name="_xlnm._FilterDatabase" localSheetId="20" hidden="1">'A.7.2 - Práce SSZT'!$C$119:$K$124</definedName>
    <definedName name="_xlnm.Print_Area" localSheetId="20">'A.7.2 - Práce SSZT'!$C$4:$J$76,'A.7.2 - Práce SSZT'!$C$82:$J$99,'A.7.2 - Práce SSZT'!$C$105:$K$124</definedName>
    <definedName name="_xlnm.Print_Titles" localSheetId="20">'A.7.2 - Práce SSZT'!$119:$119</definedName>
    <definedName name="_xlnm._FilterDatabase" localSheetId="21" hidden="1">'A.7.3 - Přeprava'!$C$119:$K$139</definedName>
    <definedName name="_xlnm.Print_Area" localSheetId="21">'A.7.3 - Přeprava'!$C$4:$J$76,'A.7.3 - Přeprava'!$C$82:$J$99,'A.7.3 - Přeprava'!$C$105:$K$139</definedName>
    <definedName name="_xlnm.Print_Titles" localSheetId="21">'A.7.3 - Přeprava'!$119:$119</definedName>
    <definedName name="_xlnm._FilterDatabase" localSheetId="22" hidden="1">'A.8.1 - Práce na přejezdu'!$C$119:$K$242</definedName>
    <definedName name="_xlnm.Print_Area" localSheetId="22">'A.8.1 - Práce na přejezdu'!$C$4:$J$76,'A.8.1 - Práce na přejezdu'!$C$82:$J$99,'A.8.1 - Práce na přejezdu'!$C$105:$K$242</definedName>
    <definedName name="_xlnm.Print_Titles" localSheetId="22">'A.8.1 - Práce na přejezdu'!$119:$119</definedName>
    <definedName name="_xlnm._FilterDatabase" localSheetId="23" hidden="1">'A.8.2 - Přeprava'!$C$119:$K$134</definedName>
    <definedName name="_xlnm.Print_Area" localSheetId="23">'A.8.2 - Přeprava'!$C$4:$J$76,'A.8.2 - Přeprava'!$C$82:$J$99,'A.8.2 - Přeprava'!$C$105:$K$134</definedName>
    <definedName name="_xlnm.Print_Titles" localSheetId="23">'A.8.2 - Přeprava'!$119:$119</definedName>
    <definedName name="_xlnm._FilterDatabase" localSheetId="24" hidden="1">'A.9 - VON'!$C$115:$K$140</definedName>
    <definedName name="_xlnm.Print_Area" localSheetId="24">'A.9 - VON'!$C$4:$J$76,'A.9 - VON'!$C$82:$J$97,'A.9 - VON'!$C$103:$K$140</definedName>
    <definedName name="_xlnm.Print_Titles" localSheetId="24">'A.9 - VON'!$115:$115</definedName>
  </definedNames>
  <calcPr/>
</workbook>
</file>

<file path=xl/calcChain.xml><?xml version="1.0" encoding="utf-8"?>
<calcChain xmlns="http://schemas.openxmlformats.org/spreadsheetml/2006/main">
  <c i="25" l="1" r="J37"/>
  <c r="J36"/>
  <c i="1" r="AY126"/>
  <c i="25" r="J35"/>
  <c i="1" r="AX126"/>
  <c i="25"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85"/>
  <c i="24" r="J39"/>
  <c r="J38"/>
  <c i="1" r="AY125"/>
  <c i="24" r="J37"/>
  <c i="1" r="AX125"/>
  <c i="24"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108"/>
  <c i="23" r="J39"/>
  <c r="J38"/>
  <c i="1" r="AY124"/>
  <c i="23" r="J37"/>
  <c i="1" r="AX124"/>
  <c i="23"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6"/>
  <c r="BH126"/>
  <c r="BG126"/>
  <c r="BF126"/>
  <c r="T126"/>
  <c r="R126"/>
  <c r="P126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108"/>
  <c i="22" r="J39"/>
  <c r="J38"/>
  <c i="1" r="AY122"/>
  <c i="22" r="J37"/>
  <c i="1" r="AX122"/>
  <c i="22"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85"/>
  <c i="21" r="J39"/>
  <c r="J38"/>
  <c i="1" r="AY121"/>
  <c i="21" r="J37"/>
  <c i="1" r="AX121"/>
  <c i="21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20" r="J39"/>
  <c r="J38"/>
  <c i="1" r="AY120"/>
  <c i="20" r="J37"/>
  <c i="1" r="AX120"/>
  <c i="20"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19" r="J39"/>
  <c r="J38"/>
  <c i="1" r="AY118"/>
  <c i="19" r="J37"/>
  <c i="1" r="AX118"/>
  <c i="19"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108"/>
  <c i="18" r="J39"/>
  <c r="J38"/>
  <c i="1" r="AY117"/>
  <c i="18" r="J37"/>
  <c i="1" r="AX117"/>
  <c i="18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94"/>
  <c r="J19"/>
  <c r="J14"/>
  <c r="J91"/>
  <c r="E7"/>
  <c r="E85"/>
  <c i="17" r="J39"/>
  <c r="J38"/>
  <c i="1" r="AY116"/>
  <c i="17" r="J37"/>
  <c i="1" r="AX116"/>
  <c i="17"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6" r="J39"/>
  <c r="J38"/>
  <c i="1" r="AY114"/>
  <c i="16" r="J37"/>
  <c i="1" r="AX114"/>
  <c i="16"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94"/>
  <c r="J19"/>
  <c r="J14"/>
  <c r="J114"/>
  <c r="E7"/>
  <c r="E85"/>
  <c i="15" r="J39"/>
  <c r="J38"/>
  <c i="1" r="AY113"/>
  <c i="15" r="J37"/>
  <c i="1" r="AX113"/>
  <c i="15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4" r="J39"/>
  <c r="J38"/>
  <c i="1" r="AY112"/>
  <c i="14" r="J37"/>
  <c i="1" r="AX112"/>
  <c i="14"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91"/>
  <c r="E7"/>
  <c r="E108"/>
  <c i="13" r="J39"/>
  <c r="J38"/>
  <c i="1" r="AY110"/>
  <c i="13" r="J37"/>
  <c i="1" r="AX110"/>
  <c i="13"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85"/>
  <c i="12" r="J39"/>
  <c r="J38"/>
  <c i="1" r="AY109"/>
  <c i="12" r="J37"/>
  <c i="1" r="AX109"/>
  <c i="12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1" r="J39"/>
  <c r="J38"/>
  <c i="1" r="AY108"/>
  <c i="11" r="J37"/>
  <c i="1" r="AX108"/>
  <c i="11"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10" r="J39"/>
  <c r="J38"/>
  <c i="1" r="AY106"/>
  <c i="10" r="J37"/>
  <c i="1" r="AX106"/>
  <c i="10"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108"/>
  <c i="9" r="J39"/>
  <c r="J38"/>
  <c i="1" r="AY105"/>
  <c i="9" r="J37"/>
  <c i="1" r="AX105"/>
  <c i="9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85"/>
  <c i="8" r="J39"/>
  <c r="J38"/>
  <c i="1" r="AY104"/>
  <c i="8" r="J37"/>
  <c i="1" r="AX104"/>
  <c i="8"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7" r="J39"/>
  <c r="J38"/>
  <c i="1" r="AY102"/>
  <c i="7" r="J37"/>
  <c i="1" r="AX102"/>
  <c i="7"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108"/>
  <c i="6" r="R120"/>
  <c r="J39"/>
  <c r="J38"/>
  <c i="1" r="AY101"/>
  <c i="6" r="J37"/>
  <c i="1" r="AX101"/>
  <c i="6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5" r="J39"/>
  <c r="J38"/>
  <c i="1" r="AY100"/>
  <c i="5" r="J37"/>
  <c i="1" r="AX100"/>
  <c i="5"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94"/>
  <c r="J19"/>
  <c r="J14"/>
  <c r="J114"/>
  <c r="E7"/>
  <c r="E108"/>
  <c i="4" r="J39"/>
  <c r="J38"/>
  <c i="1" r="AY98"/>
  <c i="4" r="J37"/>
  <c i="1" r="AX98"/>
  <c i="4"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108"/>
  <c i="3" r="J39"/>
  <c r="J38"/>
  <c i="1" r="AY97"/>
  <c i="3" r="J37"/>
  <c i="1" r="AX97"/>
  <c i="3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2" r="J39"/>
  <c r="J38"/>
  <c i="1" r="AY96"/>
  <c i="2" r="J37"/>
  <c i="1" r="AX96"/>
  <c i="2"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85"/>
  <c i="1" r="L90"/>
  <c r="AM90"/>
  <c r="AM89"/>
  <c r="L89"/>
  <c r="AM87"/>
  <c r="L87"/>
  <c r="L85"/>
  <c r="L84"/>
  <c i="2" r="BK177"/>
  <c r="BK168"/>
  <c r="BK136"/>
  <c r="BK138"/>
  <c r="BK201"/>
  <c i="1" r="AS95"/>
  <c i="4" r="BK132"/>
  <c i="5" r="J196"/>
  <c r="BK127"/>
  <c r="BK134"/>
  <c r="J139"/>
  <c r="J214"/>
  <c r="BK139"/>
  <c r="J156"/>
  <c i="7" r="J136"/>
  <c i="8" r="J172"/>
  <c r="J217"/>
  <c r="J161"/>
  <c r="J159"/>
  <c i="10" r="BK121"/>
  <c i="11" r="J121"/>
  <c r="BK124"/>
  <c r="BK175"/>
  <c r="BK177"/>
  <c r="J201"/>
  <c r="BK140"/>
  <c r="J136"/>
  <c i="13" r="J121"/>
  <c i="14" r="BK219"/>
  <c r="J166"/>
  <c r="J136"/>
  <c r="J204"/>
  <c r="BK201"/>
  <c r="BK143"/>
  <c i="17" r="J143"/>
  <c r="BK235"/>
  <c r="BK174"/>
  <c r="J188"/>
  <c r="J238"/>
  <c r="BK146"/>
  <c r="BK204"/>
  <c i="19" r="J124"/>
  <c i="20" r="J156"/>
  <c r="J203"/>
  <c i="22" r="BK125"/>
  <c i="23" r="J209"/>
  <c r="BK235"/>
  <c r="BK167"/>
  <c r="J179"/>
  <c r="J132"/>
  <c r="BK221"/>
  <c r="BK140"/>
  <c i="25" r="J126"/>
  <c i="2" r="BK192"/>
  <c r="BK140"/>
  <c r="BK189"/>
  <c r="J158"/>
  <c r="BK158"/>
  <c r="BK130"/>
  <c r="BK171"/>
  <c r="BK166"/>
  <c r="J160"/>
  <c r="BK121"/>
  <c i="4" r="BK136"/>
  <c r="J125"/>
  <c i="5" r="J202"/>
  <c r="J216"/>
  <c r="J210"/>
  <c r="J127"/>
  <c r="J219"/>
  <c r="J134"/>
  <c r="J177"/>
  <c r="BK226"/>
  <c r="J229"/>
  <c r="J158"/>
  <c i="6" r="J121"/>
  <c i="7" r="BK129"/>
  <c i="8" r="J156"/>
  <c r="BK165"/>
  <c r="J186"/>
  <c r="BK228"/>
  <c r="J179"/>
  <c r="J205"/>
  <c r="J142"/>
  <c r="BK217"/>
  <c r="BK170"/>
  <c r="J176"/>
  <c i="10" r="J136"/>
  <c i="11" r="BK130"/>
  <c r="J161"/>
  <c r="BK136"/>
  <c r="BK121"/>
  <c r="J212"/>
  <c r="J157"/>
  <c r="BK212"/>
  <c r="J199"/>
  <c i="13" r="BK129"/>
  <c i="14" r="J242"/>
  <c r="J164"/>
  <c r="J171"/>
  <c r="J201"/>
  <c r="J158"/>
  <c r="J121"/>
  <c r="BK136"/>
  <c i="15" r="J121"/>
  <c i="16" r="J124"/>
  <c i="17" r="J198"/>
  <c r="J121"/>
  <c r="BK155"/>
  <c r="J202"/>
  <c r="J241"/>
  <c r="J174"/>
  <c r="BK188"/>
  <c r="BK227"/>
  <c i="18" r="BK123"/>
  <c i="19" r="BK121"/>
  <c i="20" r="BK151"/>
  <c r="BK198"/>
  <c i="22" r="BK129"/>
  <c i="23" r="J190"/>
  <c r="J219"/>
  <c r="J148"/>
  <c r="BK169"/>
  <c r="J238"/>
  <c r="J227"/>
  <c r="BK148"/>
  <c i="24" r="J36"/>
  <c i="2" r="J206"/>
  <c i="1" r="AS119"/>
  <c i="2" r="J166"/>
  <c i="3" r="BK121"/>
  <c i="4" r="F37"/>
  <c i="5" r="BK223"/>
  <c r="BK150"/>
  <c i="2" r="J198"/>
  <c r="BK208"/>
  <c r="BK206"/>
  <c r="BK195"/>
  <c r="BK175"/>
  <c r="J186"/>
  <c i="3" r="BK123"/>
  <c i="4" r="J132"/>
  <c i="5" r="BK161"/>
  <c r="BK137"/>
  <c r="J186"/>
  <c r="BK154"/>
  <c r="J173"/>
  <c r="BK221"/>
  <c i="8" r="J136"/>
  <c r="BK231"/>
  <c r="J154"/>
  <c r="BK161"/>
  <c r="BK208"/>
  <c r="BK202"/>
  <c r="J211"/>
  <c i="9" r="J123"/>
  <c i="10" r="J125"/>
  <c i="11" r="BK166"/>
  <c r="J223"/>
  <c r="BK157"/>
  <c r="BK201"/>
  <c r="BK152"/>
  <c i="12" r="J123"/>
  <c i="14" r="BK240"/>
  <c r="J151"/>
  <c r="BK227"/>
  <c r="J177"/>
  <c r="BK236"/>
  <c r="J140"/>
  <c r="BK140"/>
  <c i="16" r="J134"/>
  <c i="17" r="BK202"/>
  <c r="BK152"/>
  <c r="BK213"/>
  <c r="BK243"/>
  <c r="BK185"/>
  <c r="BK225"/>
  <c r="J225"/>
  <c i="18" r="BK121"/>
  <c i="19" r="J121"/>
  <c i="20" r="J139"/>
  <c r="BK165"/>
  <c r="J183"/>
  <c r="BK121"/>
  <c r="J169"/>
  <c i="22" r="BK136"/>
  <c i="23" r="J213"/>
  <c r="BK238"/>
  <c r="J211"/>
  <c r="BK138"/>
  <c r="J157"/>
  <c r="BK132"/>
  <c r="J155"/>
  <c i="24" r="BK125"/>
  <c r="F37"/>
  <c i="2" r="BK150"/>
  <c r="J203"/>
  <c r="J189"/>
  <c r="BK160"/>
  <c r="J164"/>
  <c r="J130"/>
  <c r="BK124"/>
  <c i="4" r="BK121"/>
  <c i="5" r="J183"/>
  <c r="J154"/>
  <c r="J141"/>
  <c r="BK183"/>
  <c r="BK207"/>
  <c r="BK170"/>
  <c i="7" r="J133"/>
  <c i="8" r="BK159"/>
  <c i="10" r="J129"/>
  <c i="11" r="BK190"/>
  <c r="J221"/>
  <c r="J180"/>
  <c r="J140"/>
  <c r="BK155"/>
  <c r="BK207"/>
  <c r="J188"/>
  <c r="J142"/>
  <c i="13" r="BK125"/>
  <c i="14" r="J227"/>
  <c r="BK199"/>
  <c r="BK234"/>
  <c r="J206"/>
  <c r="J146"/>
  <c r="J143"/>
  <c r="BK177"/>
  <c r="BK182"/>
  <c i="16" r="J128"/>
  <c i="17" r="J195"/>
  <c r="J133"/>
  <c r="J231"/>
  <c r="BK198"/>
  <c i="18" r="F39"/>
  <c i="1" r="BD117"/>
  <c i="20" r="BK195"/>
  <c r="BK190"/>
  <c r="J124"/>
  <c r="BK188"/>
  <c r="J206"/>
  <c r="BK153"/>
  <c i="21" r="J123"/>
  <c i="22" r="BK121"/>
  <c i="23" r="BK198"/>
  <c r="J241"/>
  <c r="J173"/>
  <c r="J159"/>
  <c r="BK190"/>
  <c r="J235"/>
  <c r="J143"/>
  <c i="24" r="J128"/>
  <c i="25" r="J117"/>
  <c i="2" r="BK183"/>
  <c r="J156"/>
  <c r="J138"/>
  <c r="BK162"/>
  <c r="BK198"/>
  <c r="J152"/>
  <c r="J212"/>
  <c i="1" r="AS99"/>
  <c i="3" r="J123"/>
  <c i="5" r="J189"/>
  <c r="J152"/>
  <c r="J137"/>
  <c r="J161"/>
  <c r="BK158"/>
  <c r="J181"/>
  <c r="BK219"/>
  <c r="BK202"/>
  <c r="J193"/>
  <c i="8" r="BK154"/>
  <c r="J225"/>
  <c r="J199"/>
  <c r="J231"/>
  <c r="BK124"/>
  <c r="BK225"/>
  <c r="BK189"/>
  <c r="BK183"/>
  <c i="10" r="BK133"/>
  <c i="11" r="BK225"/>
  <c r="BK188"/>
  <c r="BK217"/>
  <c r="BK196"/>
  <c r="J152"/>
  <c r="J183"/>
  <c i="14" r="BK222"/>
  <c r="BK238"/>
  <c r="BK225"/>
  <c r="BK138"/>
  <c r="BK149"/>
  <c i="17" r="BK137"/>
  <c r="BK210"/>
  <c r="BK231"/>
  <c r="BK182"/>
  <c r="J185"/>
  <c r="BK233"/>
  <c r="BK220"/>
  <c i="18" r="J121"/>
  <c i="19" r="J127"/>
  <c i="20" r="J121"/>
  <c r="BK133"/>
  <c r="J198"/>
  <c r="J133"/>
  <c r="J146"/>
  <c i="21" r="BK123"/>
  <c i="22" r="J132"/>
  <c i="23" r="J121"/>
  <c r="J215"/>
  <c r="J171"/>
  <c r="BK219"/>
  <c r="BK184"/>
  <c r="BK176"/>
  <c r="BK121"/>
  <c i="24" r="J132"/>
  <c i="25" r="J120"/>
  <c i="2" r="J168"/>
  <c i="1" r="AS115"/>
  <c i="2" r="J177"/>
  <c r="J195"/>
  <c r="BK152"/>
  <c i="4" r="BK129"/>
  <c i="5" r="BK186"/>
  <c r="J221"/>
  <c r="BK166"/>
  <c r="J223"/>
  <c r="J166"/>
  <c r="J212"/>
  <c r="J226"/>
  <c i="6" r="J123"/>
  <c i="7" r="BK133"/>
  <c i="8" r="J214"/>
  <c r="J165"/>
  <c r="BK220"/>
  <c r="BK234"/>
  <c r="J121"/>
  <c r="J151"/>
  <c r="J220"/>
  <c i="9" r="J121"/>
  <c i="10" r="BK136"/>
  <c i="11" r="J124"/>
  <c r="J133"/>
  <c r="BK163"/>
  <c r="BK221"/>
  <c r="J172"/>
  <c r="J155"/>
  <c r="BK169"/>
  <c i="13" r="BK136"/>
  <c i="14" r="BK244"/>
  <c r="BK194"/>
  <c r="J182"/>
  <c r="BK197"/>
  <c r="BK180"/>
  <c r="BK206"/>
  <c r="BK130"/>
  <c i="15" r="J123"/>
  <c i="16" r="J131"/>
  <c i="17" r="J124"/>
  <c r="BK143"/>
  <c r="J208"/>
  <c r="BK192"/>
  <c r="J213"/>
  <c r="BK238"/>
  <c r="J178"/>
  <c r="J229"/>
  <c r="J204"/>
  <c i="18" r="J123"/>
  <c i="19" r="BK127"/>
  <c i="20" r="BK177"/>
  <c r="J174"/>
  <c r="BK203"/>
  <c r="BK124"/>
  <c r="BK156"/>
  <c i="22" r="J121"/>
  <c i="23" r="BK213"/>
  <c r="BK209"/>
  <c r="BK187"/>
  <c r="J151"/>
  <c r="J167"/>
  <c r="J187"/>
  <c r="BK201"/>
  <c r="J164"/>
  <c i="2" r="BK180"/>
  <c r="J180"/>
  <c r="J208"/>
  <c r="J140"/>
  <c i="1" r="AS123"/>
  <c i="2" r="J133"/>
  <c i="4" r="J136"/>
  <c i="5" r="J191"/>
  <c r="BK145"/>
  <c r="BK131"/>
  <c r="BK216"/>
  <c r="J150"/>
  <c r="J124"/>
  <c i="6" r="BK121"/>
  <c i="7" r="J125"/>
  <c i="8" r="BK211"/>
  <c r="J124"/>
  <c r="BK179"/>
  <c r="BK156"/>
  <c r="BK151"/>
  <c r="BK172"/>
  <c i="11" r="J207"/>
  <c r="J215"/>
  <c r="J192"/>
  <c r="BK149"/>
  <c r="J196"/>
  <c r="J130"/>
  <c i="13" r="J125"/>
  <c i="14" r="J238"/>
  <c r="BK188"/>
  <c r="BK185"/>
  <c r="J130"/>
  <c i="16" r="BK134"/>
  <c i="17" r="BK200"/>
  <c r="BK164"/>
  <c r="J167"/>
  <c r="J210"/>
  <c r="J235"/>
  <c r="BK241"/>
  <c r="BK128"/>
  <c i="20" r="J142"/>
  <c r="BK192"/>
  <c r="BK206"/>
  <c r="J151"/>
  <c r="J192"/>
  <c i="21" r="BK121"/>
  <c i="22" r="J129"/>
  <c i="23" r="BK192"/>
  <c r="J229"/>
  <c r="J231"/>
  <c i="24" r="BK128"/>
  <c i="25" r="J132"/>
  <c r="BK123"/>
  <c i="2" r="J143"/>
  <c r="BK210"/>
  <c r="J150"/>
  <c r="BK143"/>
  <c r="BK186"/>
  <c r="J136"/>
  <c i="4" r="F38"/>
  <c i="5" r="BK191"/>
  <c r="BK210"/>
  <c r="BK193"/>
  <c r="J145"/>
  <c r="BK212"/>
  <c i="6" r="BK123"/>
  <c i="7" r="BK136"/>
  <c i="8" r="J130"/>
  <c r="BK130"/>
  <c r="BK214"/>
  <c r="J222"/>
  <c r="J168"/>
  <c r="BK205"/>
  <c r="J183"/>
  <c r="BK197"/>
  <c r="J208"/>
  <c i="9" r="BK121"/>
  <c i="10" r="BK125"/>
  <c i="11" r="BK183"/>
  <c r="J177"/>
  <c r="J190"/>
  <c r="BK199"/>
  <c r="BK142"/>
  <c r="J149"/>
  <c r="BK192"/>
  <c i="12" r="BK123"/>
  <c r="BK121"/>
  <c i="13" r="BK121"/>
  <c i="14" r="J236"/>
  <c r="J133"/>
  <c r="J231"/>
  <c r="J222"/>
  <c r="BK164"/>
  <c r="BK208"/>
  <c r="J154"/>
  <c r="BK166"/>
  <c r="BK154"/>
  <c i="15" r="BK121"/>
  <c i="16" r="BK131"/>
  <c r="BK124"/>
  <c i="17" r="BK208"/>
  <c r="J192"/>
  <c r="J223"/>
  <c r="J172"/>
  <c r="BK124"/>
  <c r="J137"/>
  <c r="J161"/>
  <c r="BK161"/>
  <c r="BK178"/>
  <c i="19" r="J134"/>
  <c r="BK124"/>
  <c i="20" r="BK161"/>
  <c r="J159"/>
  <c r="J201"/>
  <c i="22" r="BK132"/>
  <c i="23" r="J221"/>
  <c r="BK195"/>
  <c r="J176"/>
  <c r="J140"/>
  <c r="J192"/>
  <c r="J138"/>
  <c r="BK229"/>
  <c r="BK179"/>
  <c i="24" r="BK132"/>
  <c i="25" r="BK130"/>
  <c r="BK117"/>
  <c i="2" r="J210"/>
  <c r="BK127"/>
  <c r="J183"/>
  <c r="BK214"/>
  <c r="BK212"/>
  <c r="J175"/>
  <c r="J162"/>
  <c r="BK156"/>
  <c i="3" r="J121"/>
  <c i="4" r="J121"/>
  <c i="5" r="BK181"/>
  <c r="BK231"/>
  <c r="BK173"/>
  <c r="BK196"/>
  <c r="BK177"/>
  <c r="J147"/>
  <c r="BK147"/>
  <c i="7" r="J121"/>
  <c r="BK125"/>
  <c i="8" r="BK145"/>
  <c r="J189"/>
  <c r="J197"/>
  <c r="BK148"/>
  <c r="BK194"/>
  <c r="J191"/>
  <c r="BK176"/>
  <c i="10" r="J133"/>
  <c i="11" r="J225"/>
  <c r="BK223"/>
  <c r="J169"/>
  <c i="13" r="J129"/>
  <c i="14" r="J240"/>
  <c r="BK191"/>
  <c r="J244"/>
  <c r="J229"/>
  <c r="J219"/>
  <c r="J191"/>
  <c r="BK158"/>
  <c r="BK151"/>
  <c r="J188"/>
  <c r="J168"/>
  <c i="16" r="BK121"/>
  <c i="17" r="J155"/>
  <c r="J152"/>
  <c r="J128"/>
  <c r="J146"/>
  <c r="J164"/>
  <c i="19" r="J130"/>
  <c i="20" r="J180"/>
  <c r="BK146"/>
  <c r="J195"/>
  <c r="BK171"/>
  <c r="BK142"/>
  <c r="BK186"/>
  <c r="BK149"/>
  <c r="BK159"/>
  <c i="22" r="J136"/>
  <c i="23" r="BK224"/>
  <c r="J224"/>
  <c r="J184"/>
  <c r="J195"/>
  <c r="J169"/>
  <c r="BK143"/>
  <c r="BK164"/>
  <c i="24" r="J121"/>
  <c i="25" r="J130"/>
  <c i="2" r="J214"/>
  <c r="J201"/>
  <c r="BK146"/>
  <c r="J121"/>
  <c r="J127"/>
  <c r="J146"/>
  <c i="5" r="BK143"/>
  <c r="J170"/>
  <c r="BK152"/>
  <c r="J131"/>
  <c r="J143"/>
  <c i="8" r="BK222"/>
  <c r="J202"/>
  <c r="J234"/>
  <c r="BK121"/>
  <c r="J170"/>
  <c i="9" r="BK123"/>
  <c i="11" r="BK161"/>
  <c r="J219"/>
  <c r="BK180"/>
  <c r="J145"/>
  <c r="J185"/>
  <c r="BK133"/>
  <c i="13" r="J133"/>
  <c i="14" r="J208"/>
  <c r="J185"/>
  <c r="J234"/>
  <c r="J199"/>
  <c r="BK121"/>
  <c r="BK214"/>
  <c r="BK146"/>
  <c i="16" r="BK128"/>
  <c i="17" r="J150"/>
  <c r="BK172"/>
  <c r="BK229"/>
  <c r="BK223"/>
  <c r="BK158"/>
  <c r="J182"/>
  <c r="BK131"/>
  <c r="BK167"/>
  <c i="20" r="BK169"/>
  <c r="BK183"/>
  <c r="J165"/>
  <c r="J149"/>
  <c r="BK174"/>
  <c r="BK130"/>
  <c i="23" r="BK157"/>
  <c r="BK231"/>
  <c r="J206"/>
  <c r="BK171"/>
  <c r="J135"/>
  <c i="24" r="BK121"/>
  <c i="25" r="J123"/>
  <c i="2" r="BK164"/>
  <c r="J124"/>
  <c i="1" r="AS107"/>
  <c i="4" r="J129"/>
  <c i="5" r="BK229"/>
  <c r="J207"/>
  <c r="J121"/>
  <c r="BK189"/>
  <c r="BK156"/>
  <c r="J231"/>
  <c r="BK214"/>
  <c r="BK124"/>
  <c i="7" r="BK121"/>
  <c i="8" r="J148"/>
  <c r="J228"/>
  <c r="BK186"/>
  <c r="J145"/>
  <c r="BK142"/>
  <c r="J194"/>
  <c i="11" r="BK145"/>
  <c r="J175"/>
  <c r="BK215"/>
  <c r="BK185"/>
  <c r="BK194"/>
  <c r="J204"/>
  <c r="J163"/>
  <c i="12" r="J121"/>
  <c i="13" r="BK133"/>
  <c i="14" r="J180"/>
  <c r="J214"/>
  <c r="J197"/>
  <c r="J124"/>
  <c r="BK231"/>
  <c r="J194"/>
  <c r="BK133"/>
  <c r="BK171"/>
  <c r="BK124"/>
  <c i="17" r="BK206"/>
  <c r="J227"/>
  <c r="J158"/>
  <c r="J233"/>
  <c r="J220"/>
  <c r="BK150"/>
  <c r="BK133"/>
  <c r="BK121"/>
  <c r="J206"/>
  <c i="19" r="BK130"/>
  <c i="20" r="J171"/>
  <c r="J161"/>
  <c r="BK180"/>
  <c r="J188"/>
  <c r="J136"/>
  <c r="BK201"/>
  <c r="BK139"/>
  <c r="J186"/>
  <c r="J153"/>
  <c i="21" r="J121"/>
  <c i="22" r="J125"/>
  <c i="23" r="BK126"/>
  <c r="J198"/>
  <c r="BK206"/>
  <c r="BK155"/>
  <c r="BK227"/>
  <c r="BK135"/>
  <c r="J126"/>
  <c r="BK211"/>
  <c r="BK173"/>
  <c r="BK151"/>
  <c i="24" r="J125"/>
  <c i="25" r="BK132"/>
  <c r="BK126"/>
  <c i="1" r="AS111"/>
  <c i="2" r="BK133"/>
  <c r="J171"/>
  <c r="BK203"/>
  <c r="J192"/>
  <c i="1" r="AS103"/>
  <c i="4" r="BK125"/>
  <c i="5" r="BK141"/>
  <c r="BK121"/>
  <c i="7" r="J129"/>
  <c i="8" r="BK199"/>
  <c r="BK168"/>
  <c r="BK136"/>
  <c r="BK191"/>
  <c i="10" r="BK129"/>
  <c r="J121"/>
  <c i="11" r="J217"/>
  <c r="BK219"/>
  <c r="J194"/>
  <c r="BK172"/>
  <c r="BK204"/>
  <c r="J166"/>
  <c i="13" r="J136"/>
  <c i="14" r="J225"/>
  <c r="BK204"/>
  <c r="BK242"/>
  <c r="BK229"/>
  <c r="J149"/>
  <c r="J138"/>
  <c r="BK168"/>
  <c i="15" r="BK123"/>
  <c i="16" r="J121"/>
  <c i="17" r="J131"/>
  <c r="J243"/>
  <c r="BK195"/>
  <c r="J200"/>
  <c i="19" r="BK134"/>
  <c i="20" r="J190"/>
  <c r="J177"/>
  <c r="BK136"/>
  <c r="J130"/>
  <c i="23" r="J201"/>
  <c r="BK215"/>
  <c r="BK146"/>
  <c r="J146"/>
  <c r="BK241"/>
  <c r="BK159"/>
  <c i="25" r="BK120"/>
  <c i="6" l="1" r="BK120"/>
  <c r="J120"/>
  <c i="7" r="R120"/>
  <c i="20" r="BK120"/>
  <c r="J120"/>
  <c r="J98"/>
  <c i="5" r="BK120"/>
  <c r="J120"/>
  <c i="8" r="R120"/>
  <c i="9" r="BK120"/>
  <c r="J120"/>
  <c i="14" r="T120"/>
  <c i="15" r="T120"/>
  <c i="18" r="T120"/>
  <c i="7" r="P120"/>
  <c i="1" r="AU102"/>
  <c i="8" r="BK120"/>
  <c r="J120"/>
  <c r="J98"/>
  <c i="9" r="R120"/>
  <c i="11" r="P120"/>
  <c i="1" r="AU108"/>
  <c i="12" r="T120"/>
  <c i="18" r="R120"/>
  <c i="19" r="BK120"/>
  <c r="J120"/>
  <c i="23" r="T120"/>
  <c i="4" r="P120"/>
  <c i="1" r="AU98"/>
  <c i="12" r="P120"/>
  <c i="1" r="AU109"/>
  <c i="13" r="BK120"/>
  <c r="J120"/>
  <c i="15" r="BK120"/>
  <c r="J120"/>
  <c i="16" r="R120"/>
  <c i="17" r="P120"/>
  <c i="1" r="AU116"/>
  <c i="18" r="P120"/>
  <c i="1" r="AU117"/>
  <c i="21" r="T120"/>
  <c i="22" r="P120"/>
  <c i="1" r="AU122"/>
  <c i="2" r="T120"/>
  <c i="3" r="R120"/>
  <c i="4" r="R120"/>
  <c i="11" r="BK120"/>
  <c r="J120"/>
  <c r="J98"/>
  <c i="17" r="T120"/>
  <c i="20" r="P120"/>
  <c i="1" r="AU120"/>
  <c i="22" r="BK120"/>
  <c r="J120"/>
  <c i="2" r="BK120"/>
  <c r="J120"/>
  <c r="J98"/>
  <c i="6" r="P120"/>
  <c i="1" r="AU101"/>
  <c i="9" r="T120"/>
  <c i="10" r="R120"/>
  <c i="13" r="T120"/>
  <c i="16" r="T120"/>
  <c i="17" r="BK120"/>
  <c r="J120"/>
  <c i="20" r="T120"/>
  <c i="7" r="T120"/>
  <c i="21" r="P120"/>
  <c i="1" r="AU121"/>
  <c i="6" r="T120"/>
  <c i="8" r="T120"/>
  <c i="10" r="P120"/>
  <c i="1" r="AU106"/>
  <c i="15" r="P120"/>
  <c i="1" r="AU113"/>
  <c i="16" r="P120"/>
  <c i="1" r="AU114"/>
  <c i="17" r="R120"/>
  <c i="23" r="R120"/>
  <c i="3" r="BK120"/>
  <c r="J120"/>
  <c i="8" r="P120"/>
  <c i="1" r="AU104"/>
  <c i="9" r="P120"/>
  <c i="1" r="AU105"/>
  <c i="10" r="BK120"/>
  <c r="J120"/>
  <c i="11" r="R120"/>
  <c i="12" r="R120"/>
  <c i="22" r="R120"/>
  <c i="24" r="BK120"/>
  <c r="J120"/>
  <c r="J98"/>
  <c i="2" r="P120"/>
  <c i="1" r="AU96"/>
  <c i="4" r="T120"/>
  <c i="5" r="R120"/>
  <c i="21" r="BK120"/>
  <c r="J120"/>
  <c r="J98"/>
  <c i="3" r="T120"/>
  <c i="5" r="T120"/>
  <c i="19" r="P120"/>
  <c i="1" r="AU118"/>
  <c i="20" r="R120"/>
  <c i="3" r="P120"/>
  <c i="1" r="AU97"/>
  <c i="5" r="P120"/>
  <c i="1" r="AU100"/>
  <c i="16" r="BK120"/>
  <c r="J120"/>
  <c i="18" r="BK120"/>
  <c r="J120"/>
  <c r="J98"/>
  <c i="23" r="P120"/>
  <c i="1" r="AU124"/>
  <c i="11" r="T120"/>
  <c i="14" r="BK120"/>
  <c r="J120"/>
  <c i="15" r="R120"/>
  <c i="23" r="BK120"/>
  <c r="J120"/>
  <c r="J98"/>
  <c i="24" r="T120"/>
  <c i="10" r="T120"/>
  <c i="14" r="P120"/>
  <c i="1" r="AU112"/>
  <c i="19" r="T120"/>
  <c i="21" r="R120"/>
  <c i="24" r="R120"/>
  <c i="25" r="P116"/>
  <c i="1" r="AU126"/>
  <c i="13" r="R120"/>
  <c i="14" r="R120"/>
  <c i="19" r="R120"/>
  <c i="24" r="P120"/>
  <c i="1" r="AU125"/>
  <c i="25" r="BK116"/>
  <c r="J116"/>
  <c r="J96"/>
  <c r="R116"/>
  <c i="2" r="R120"/>
  <c i="4" r="BK120"/>
  <c r="J120"/>
  <c r="J98"/>
  <c i="7" r="BK120"/>
  <c r="J120"/>
  <c i="12" r="BK120"/>
  <c r="J120"/>
  <c r="J98"/>
  <c i="13" r="P120"/>
  <c i="1" r="AU110"/>
  <c i="22" r="T120"/>
  <c i="25" r="T116"/>
  <c r="J91"/>
  <c r="E106"/>
  <c r="BE117"/>
  <c r="BE130"/>
  <c r="J89"/>
  <c r="BE132"/>
  <c r="BE126"/>
  <c r="F92"/>
  <c r="BE120"/>
  <c r="BE123"/>
  <c i="24" r="E85"/>
  <c r="J114"/>
  <c r="F117"/>
  <c r="BE121"/>
  <c r="BE125"/>
  <c r="BE132"/>
  <c r="J93"/>
  <c r="BE128"/>
  <c i="1" r="BB125"/>
  <c r="AW125"/>
  <c i="23" r="E85"/>
  <c r="J116"/>
  <c r="BE132"/>
  <c r="BE138"/>
  <c r="BE146"/>
  <c r="BE148"/>
  <c r="BE157"/>
  <c r="BE159"/>
  <c r="BE179"/>
  <c r="BE201"/>
  <c r="BE224"/>
  <c r="BE187"/>
  <c r="BE192"/>
  <c r="BE213"/>
  <c r="BE227"/>
  <c r="BE195"/>
  <c i="22" r="J98"/>
  <c i="23" r="F94"/>
  <c r="BE151"/>
  <c r="BE171"/>
  <c r="BE206"/>
  <c r="BE215"/>
  <c r="BE219"/>
  <c r="BE221"/>
  <c r="BE231"/>
  <c r="BE238"/>
  <c r="J91"/>
  <c r="BE126"/>
  <c r="BE135"/>
  <c r="BE140"/>
  <c r="BE143"/>
  <c r="BE155"/>
  <c r="BE164"/>
  <c r="BE167"/>
  <c r="BE169"/>
  <c r="BE173"/>
  <c r="BE176"/>
  <c r="BE229"/>
  <c r="BE241"/>
  <c r="BE121"/>
  <c r="BE209"/>
  <c r="BE235"/>
  <c r="BE184"/>
  <c r="BE190"/>
  <c r="BE198"/>
  <c r="BE211"/>
  <c i="22" r="J93"/>
  <c r="J114"/>
  <c r="BE121"/>
  <c r="BE129"/>
  <c r="E108"/>
  <c r="BE136"/>
  <c r="BE125"/>
  <c r="F94"/>
  <c r="BE132"/>
  <c i="21" r="E85"/>
  <c r="F94"/>
  <c r="J114"/>
  <c r="J93"/>
  <c r="BE121"/>
  <c r="BE123"/>
  <c i="20" r="BE133"/>
  <c r="BE139"/>
  <c r="E108"/>
  <c r="BE156"/>
  <c r="BE165"/>
  <c r="BE146"/>
  <c r="BE177"/>
  <c r="BE186"/>
  <c r="BE190"/>
  <c r="BE161"/>
  <c i="19" r="J98"/>
  <c i="20" r="BE121"/>
  <c r="BE203"/>
  <c r="F94"/>
  <c r="BE159"/>
  <c r="BE188"/>
  <c r="BE201"/>
  <c r="BE130"/>
  <c r="BE174"/>
  <c r="BE198"/>
  <c r="J91"/>
  <c r="BE192"/>
  <c r="BE195"/>
  <c r="BE124"/>
  <c r="BE136"/>
  <c r="BE149"/>
  <c r="BE153"/>
  <c r="BE169"/>
  <c r="BE180"/>
  <c r="BE206"/>
  <c r="J116"/>
  <c r="BE171"/>
  <c r="BE142"/>
  <c r="BE151"/>
  <c r="BE183"/>
  <c i="19" r="E85"/>
  <c r="J91"/>
  <c r="J116"/>
  <c r="BE127"/>
  <c r="BE130"/>
  <c r="BE134"/>
  <c r="F94"/>
  <c r="BE124"/>
  <c r="BE121"/>
  <c i="18" r="F117"/>
  <c i="17" r="J98"/>
  <c i="18" r="J114"/>
  <c r="E108"/>
  <c r="J116"/>
  <c r="BE121"/>
  <c r="BE123"/>
  <c i="17" r="J93"/>
  <c r="BE195"/>
  <c r="BE200"/>
  <c r="BE172"/>
  <c r="BE178"/>
  <c r="BE206"/>
  <c r="BE210"/>
  <c r="BE124"/>
  <c r="BE152"/>
  <c r="BE164"/>
  <c r="BE198"/>
  <c r="BE220"/>
  <c r="BE150"/>
  <c r="BE204"/>
  <c r="BE233"/>
  <c r="BE243"/>
  <c r="J91"/>
  <c r="BE227"/>
  <c r="BE231"/>
  <c r="E85"/>
  <c r="F94"/>
  <c r="BE143"/>
  <c r="BE155"/>
  <c r="BE225"/>
  <c r="BE174"/>
  <c r="BE235"/>
  <c r="BE238"/>
  <c r="BE185"/>
  <c r="BE188"/>
  <c r="BE223"/>
  <c r="BE229"/>
  <c r="BE192"/>
  <c r="BE133"/>
  <c i="16" r="J98"/>
  <c i="17" r="BE137"/>
  <c r="BE167"/>
  <c r="BE182"/>
  <c r="BE208"/>
  <c r="BE241"/>
  <c r="BE121"/>
  <c r="BE131"/>
  <c r="BE146"/>
  <c r="BE158"/>
  <c r="BE161"/>
  <c r="BE128"/>
  <c r="BE213"/>
  <c r="BE202"/>
  <c i="15" r="J98"/>
  <c i="16" r="E108"/>
  <c r="F117"/>
  <c r="BE121"/>
  <c r="BE124"/>
  <c r="BE134"/>
  <c r="J91"/>
  <c r="BE128"/>
  <c r="J116"/>
  <c r="BE131"/>
  <c i="14" r="J98"/>
  <c i="15" r="E85"/>
  <c r="J91"/>
  <c r="J93"/>
  <c r="BE121"/>
  <c r="BE123"/>
  <c r="F94"/>
  <c i="14" r="J116"/>
  <c r="E85"/>
  <c r="BE133"/>
  <c r="BE121"/>
  <c r="BE154"/>
  <c r="BE231"/>
  <c r="BE130"/>
  <c r="BE138"/>
  <c r="BE204"/>
  <c r="BE219"/>
  <c r="BE222"/>
  <c r="F94"/>
  <c r="BE177"/>
  <c i="13" r="J98"/>
  <c i="14" r="BE146"/>
  <c r="BE140"/>
  <c r="BE124"/>
  <c r="BE164"/>
  <c r="BE166"/>
  <c r="BE171"/>
  <c r="BE182"/>
  <c r="BE185"/>
  <c r="BE199"/>
  <c r="J114"/>
  <c r="BE151"/>
  <c r="BE168"/>
  <c r="BE188"/>
  <c r="BE194"/>
  <c r="BE197"/>
  <c r="BE208"/>
  <c r="BE214"/>
  <c r="BE158"/>
  <c r="BE234"/>
  <c r="BE242"/>
  <c r="BE143"/>
  <c r="BE149"/>
  <c r="BE229"/>
  <c r="BE236"/>
  <c r="BE238"/>
  <c r="BE240"/>
  <c r="BE180"/>
  <c r="BE191"/>
  <c r="BE201"/>
  <c r="BE206"/>
  <c r="BE225"/>
  <c r="BE227"/>
  <c r="BE136"/>
  <c r="BE244"/>
  <c i="13" r="J93"/>
  <c r="E108"/>
  <c r="J114"/>
  <c r="BE125"/>
  <c r="F94"/>
  <c r="BE129"/>
  <c r="BE136"/>
  <c r="BE121"/>
  <c r="BE133"/>
  <c i="12" r="E85"/>
  <c r="J91"/>
  <c r="F94"/>
  <c r="BE123"/>
  <c r="J93"/>
  <c r="BE121"/>
  <c i="11" r="E108"/>
  <c r="J116"/>
  <c r="BE155"/>
  <c r="BE215"/>
  <c r="BE130"/>
  <c r="BE172"/>
  <c r="BE212"/>
  <c r="BE157"/>
  <c r="BE175"/>
  <c r="BE183"/>
  <c r="BE196"/>
  <c r="BE217"/>
  <c r="BE161"/>
  <c r="BE166"/>
  <c r="BE185"/>
  <c r="BE188"/>
  <c r="BE194"/>
  <c r="BE204"/>
  <c r="BE121"/>
  <c r="BE142"/>
  <c r="BE152"/>
  <c r="BE136"/>
  <c r="F94"/>
  <c r="BE145"/>
  <c r="BE219"/>
  <c r="BE124"/>
  <c r="BE180"/>
  <c r="BE225"/>
  <c i="10" r="J98"/>
  <c i="11" r="BE149"/>
  <c r="BE192"/>
  <c r="BE199"/>
  <c r="BE207"/>
  <c r="J91"/>
  <c r="BE223"/>
  <c r="BE133"/>
  <c r="BE163"/>
  <c r="BE177"/>
  <c r="BE190"/>
  <c r="BE201"/>
  <c r="BE140"/>
  <c r="BE169"/>
  <c r="BE221"/>
  <c i="9" r="J98"/>
  <c i="10" r="F117"/>
  <c r="J114"/>
  <c r="BE121"/>
  <c r="E85"/>
  <c r="BE136"/>
  <c r="J93"/>
  <c r="BE125"/>
  <c r="BE129"/>
  <c r="BE133"/>
  <c i="9" r="J91"/>
  <c r="F94"/>
  <c r="BE123"/>
  <c r="E108"/>
  <c r="BE121"/>
  <c r="J93"/>
  <c i="8" r="BE170"/>
  <c r="BE179"/>
  <c r="BE199"/>
  <c r="BE189"/>
  <c r="BE168"/>
  <c r="BE191"/>
  <c r="BE214"/>
  <c r="F94"/>
  <c r="BE161"/>
  <c r="BE202"/>
  <c r="BE165"/>
  <c r="BE136"/>
  <c r="BE176"/>
  <c r="BE154"/>
  <c r="BE217"/>
  <c r="BE231"/>
  <c r="BE225"/>
  <c r="J93"/>
  <c r="BE121"/>
  <c i="7" r="J98"/>
  <c i="8" r="BE142"/>
  <c r="BE205"/>
  <c r="E85"/>
  <c r="BE124"/>
  <c r="BE145"/>
  <c r="BE148"/>
  <c r="BE156"/>
  <c r="BE159"/>
  <c r="BE211"/>
  <c r="BE130"/>
  <c r="BE151"/>
  <c r="J91"/>
  <c r="BE183"/>
  <c r="BE197"/>
  <c r="BE208"/>
  <c r="BE222"/>
  <c r="BE228"/>
  <c r="BE186"/>
  <c r="BE194"/>
  <c r="BE172"/>
  <c r="BE220"/>
  <c r="BE234"/>
  <c i="6" r="J98"/>
  <c i="7" r="J93"/>
  <c r="F117"/>
  <c r="J114"/>
  <c r="BE136"/>
  <c r="E85"/>
  <c r="BE121"/>
  <c r="BE125"/>
  <c r="BE129"/>
  <c r="BE133"/>
  <c i="5" r="J98"/>
  <c i="6" r="F94"/>
  <c r="E85"/>
  <c r="J91"/>
  <c r="J93"/>
  <c r="BE121"/>
  <c r="BE123"/>
  <c i="5" r="BE134"/>
  <c r="BE186"/>
  <c r="BE189"/>
  <c r="E85"/>
  <c r="J91"/>
  <c r="J116"/>
  <c r="BE121"/>
  <c r="BE127"/>
  <c r="BE143"/>
  <c r="BE150"/>
  <c r="F117"/>
  <c r="BE124"/>
  <c r="BE223"/>
  <c r="BE196"/>
  <c r="BE231"/>
  <c r="BE131"/>
  <c r="BE154"/>
  <c r="BE193"/>
  <c r="BE210"/>
  <c r="BE156"/>
  <c r="BE177"/>
  <c r="BE191"/>
  <c r="BE212"/>
  <c r="BE161"/>
  <c r="BE181"/>
  <c r="BE202"/>
  <c r="BE207"/>
  <c r="BE214"/>
  <c r="BE221"/>
  <c r="BE226"/>
  <c r="BE137"/>
  <c r="BE139"/>
  <c r="BE147"/>
  <c r="BE152"/>
  <c r="BE158"/>
  <c r="BE216"/>
  <c r="BE141"/>
  <c r="BE170"/>
  <c r="BE145"/>
  <c r="BE173"/>
  <c r="BE166"/>
  <c r="BE183"/>
  <c r="BE219"/>
  <c r="BE229"/>
  <c i="4" r="BE125"/>
  <c r="F94"/>
  <c i="3" r="J98"/>
  <c i="4" r="E85"/>
  <c r="J116"/>
  <c r="J91"/>
  <c r="BE121"/>
  <c r="BE129"/>
  <c r="BE132"/>
  <c r="BE136"/>
  <c i="1" r="BB98"/>
  <c r="BC98"/>
  <c i="3" r="E85"/>
  <c r="J91"/>
  <c r="J93"/>
  <c r="F94"/>
  <c r="BE121"/>
  <c r="BE123"/>
  <c i="2" r="E108"/>
  <c r="BE138"/>
  <c r="BE171"/>
  <c r="BE180"/>
  <c r="F117"/>
  <c r="BE168"/>
  <c r="BE189"/>
  <c r="BE201"/>
  <c r="BE192"/>
  <c r="BE195"/>
  <c r="BE210"/>
  <c r="J114"/>
  <c r="BE124"/>
  <c r="BE186"/>
  <c r="BE166"/>
  <c r="BE183"/>
  <c r="BE214"/>
  <c r="BE136"/>
  <c r="BE146"/>
  <c r="BE152"/>
  <c r="BE208"/>
  <c r="J93"/>
  <c r="BE127"/>
  <c r="BE140"/>
  <c r="BE150"/>
  <c r="BE156"/>
  <c r="BE160"/>
  <c r="BE164"/>
  <c r="BE206"/>
  <c r="BE177"/>
  <c r="BE130"/>
  <c r="BE162"/>
  <c r="BE175"/>
  <c r="BE203"/>
  <c r="BE121"/>
  <c r="BE143"/>
  <c r="BE158"/>
  <c r="BE198"/>
  <c r="BE212"/>
  <c r="BE133"/>
  <c i="6" r="J32"/>
  <c i="5" r="J32"/>
  <c i="10" r="J32"/>
  <c i="4" r="F39"/>
  <c i="1" r="BD98"/>
  <c i="8" r="J36"/>
  <c i="1" r="AW104"/>
  <c i="12" r="J32"/>
  <c i="14" r="J36"/>
  <c i="1" r="AW112"/>
  <c i="21" r="F38"/>
  <c i="1" r="BC121"/>
  <c i="21" r="F36"/>
  <c i="1" r="BA121"/>
  <c i="22" r="F38"/>
  <c i="1" r="BC122"/>
  <c i="24" r="F36"/>
  <c i="1" r="BA125"/>
  <c i="25" r="J34"/>
  <c i="1" r="AW126"/>
  <c r="AS94"/>
  <c i="5" r="F36"/>
  <c i="1" r="BA100"/>
  <c i="12" r="F38"/>
  <c i="1" r="BC109"/>
  <c i="13" r="F38"/>
  <c i="1" r="BC110"/>
  <c i="15" r="J36"/>
  <c i="1" r="AW113"/>
  <c i="16" r="F38"/>
  <c i="1" r="BC114"/>
  <c i="18" r="J36"/>
  <c i="1" r="AW117"/>
  <c i="19" r="F36"/>
  <c i="1" r="BA118"/>
  <c i="21" r="J36"/>
  <c i="1" r="AW121"/>
  <c i="22" r="J36"/>
  <c i="1" r="AW122"/>
  <c i="24" r="F38"/>
  <c i="1" r="BC125"/>
  <c i="24" r="J32"/>
  <c i="17" r="J32"/>
  <c i="5" r="F39"/>
  <c i="1" r="BD100"/>
  <c i="11" r="F39"/>
  <c i="1" r="BD108"/>
  <c i="16" r="J36"/>
  <c i="1" r="AW114"/>
  <c i="18" r="F37"/>
  <c i="1" r="BB117"/>
  <c i="18" r="F38"/>
  <c i="1" r="BC117"/>
  <c i="19" r="F38"/>
  <c i="1" r="BC118"/>
  <c i="20" r="F37"/>
  <c i="1" r="BB120"/>
  <c i="9" r="J32"/>
  <c i="3" r="J36"/>
  <c i="1" r="AW97"/>
  <c i="5" r="F38"/>
  <c i="1" r="BC100"/>
  <c i="12" r="J36"/>
  <c i="1" r="AW109"/>
  <c i="13" r="F39"/>
  <c i="1" r="BD110"/>
  <c i="15" r="F39"/>
  <c i="1" r="BD113"/>
  <c i="15" r="F37"/>
  <c i="1" r="BB113"/>
  <c i="17" r="J36"/>
  <c i="1" r="AW116"/>
  <c i="23" r="F39"/>
  <c i="1" r="BD124"/>
  <c i="3" r="F36"/>
  <c i="1" r="BA97"/>
  <c i="4" r="J36"/>
  <c i="1" r="AW98"/>
  <c i="6" r="J36"/>
  <c i="1" r="AW101"/>
  <c i="6" r="F38"/>
  <c i="1" r="BC101"/>
  <c i="6" r="F36"/>
  <c i="1" r="BA101"/>
  <c i="7" r="F38"/>
  <c i="1" r="BC102"/>
  <c i="9" r="F37"/>
  <c i="1" r="BB105"/>
  <c i="9" r="J36"/>
  <c i="1" r="AW105"/>
  <c i="10" r="F37"/>
  <c i="1" r="BB106"/>
  <c i="11" r="J36"/>
  <c i="1" r="AW108"/>
  <c i="16" r="F36"/>
  <c i="1" r="BA114"/>
  <c i="17" r="F37"/>
  <c i="1" r="BB116"/>
  <c i="23" r="F38"/>
  <c i="1" r="BC124"/>
  <c i="3" r="J32"/>
  <c i="2" r="F39"/>
  <c i="1" r="BD96"/>
  <c i="7" r="F37"/>
  <c i="1" r="BB102"/>
  <c i="9" r="F36"/>
  <c i="1" r="BA105"/>
  <c i="9" r="F39"/>
  <c i="1" r="BD105"/>
  <c i="10" r="F38"/>
  <c i="1" r="BC106"/>
  <c i="10" r="F39"/>
  <c i="1" r="BD106"/>
  <c i="11" r="F36"/>
  <c i="1" r="BA108"/>
  <c i="15" r="F38"/>
  <c i="1" r="BC113"/>
  <c i="16" r="F39"/>
  <c i="1" r="BD114"/>
  <c i="17" r="F36"/>
  <c i="1" r="BA116"/>
  <c i="22" r="F36"/>
  <c i="1" r="BA122"/>
  <c i="23" r="J36"/>
  <c i="1" r="AW124"/>
  <c i="2" r="F36"/>
  <c i="1" r="BA96"/>
  <c i="8" r="F38"/>
  <c i="1" r="BC104"/>
  <c i="13" r="J36"/>
  <c i="1" r="AW110"/>
  <c i="14" r="F38"/>
  <c i="1" r="BC112"/>
  <c i="19" r="F39"/>
  <c i="1" r="BD118"/>
  <c i="20" r="J36"/>
  <c i="1" r="AW120"/>
  <c i="25" r="F34"/>
  <c i="1" r="BA126"/>
  <c i="7" r="J32"/>
  <c i="2" r="J36"/>
  <c i="1" r="AW96"/>
  <c i="7" r="F39"/>
  <c i="1" r="BD102"/>
  <c i="8" r="F39"/>
  <c i="1" r="BD104"/>
  <c i="12" r="F36"/>
  <c i="1" r="BA109"/>
  <c i="13" r="F36"/>
  <c i="1" r="BA110"/>
  <c i="14" r="F37"/>
  <c i="1" r="BB112"/>
  <c i="19" r="F37"/>
  <c i="1" r="BB118"/>
  <c i="20" r="F38"/>
  <c i="1" r="BC120"/>
  <c i="25" r="F36"/>
  <c i="1" r="BC126"/>
  <c i="13" r="J32"/>
  <c i="14" r="J32"/>
  <c i="2" r="F37"/>
  <c i="1" r="BB96"/>
  <c i="8" r="F37"/>
  <c i="1" r="BB104"/>
  <c i="14" r="F39"/>
  <c i="1" r="BD112"/>
  <c i="18" r="J32"/>
  <c i="20" r="F36"/>
  <c i="1" r="BA120"/>
  <c i="15" r="J32"/>
  <c i="22" r="J32"/>
  <c i="3" r="F37"/>
  <c i="1" r="BB97"/>
  <c i="5" r="F37"/>
  <c i="1" r="BB100"/>
  <c i="12" r="F37"/>
  <c i="1" r="BB109"/>
  <c i="20" r="J32"/>
  <c i="22" r="F39"/>
  <c i="1" r="BD122"/>
  <c i="23" r="J32"/>
  <c i="25" r="F37"/>
  <c i="1" r="BD126"/>
  <c i="16" r="J32"/>
  <c i="3" r="F38"/>
  <c i="1" r="BC97"/>
  <c i="5" r="J36"/>
  <c i="1" r="AW100"/>
  <c i="11" r="J32"/>
  <c i="12" r="F39"/>
  <c i="1" r="BD109"/>
  <c i="13" r="F37"/>
  <c i="1" r="BB110"/>
  <c i="15" r="F36"/>
  <c i="1" r="BA113"/>
  <c i="16" r="F37"/>
  <c i="1" r="BB114"/>
  <c i="18" r="F36"/>
  <c i="1" r="BA117"/>
  <c i="19" r="J36"/>
  <c i="1" r="AW118"/>
  <c i="21" r="F39"/>
  <c i="1" r="BD121"/>
  <c i="21" r="F37"/>
  <c i="1" r="BB121"/>
  <c i="22" r="F37"/>
  <c i="1" r="BB122"/>
  <c i="24" r="F39"/>
  <c i="1" r="BD125"/>
  <c i="25" r="F35"/>
  <c i="1" r="BB126"/>
  <c i="19" r="J32"/>
  <c i="3" r="F39"/>
  <c i="1" r="BD97"/>
  <c i="4" r="J32"/>
  <c i="6" r="F39"/>
  <c i="1" r="BD101"/>
  <c i="7" r="F36"/>
  <c i="1" r="BA102"/>
  <c i="10" r="F36"/>
  <c i="1" r="BA106"/>
  <c i="11" r="F38"/>
  <c i="1" r="BC108"/>
  <c i="17" r="F38"/>
  <c i="1" r="BC116"/>
  <c i="23" r="F37"/>
  <c i="1" r="BB124"/>
  <c r="BB123"/>
  <c r="AX123"/>
  <c i="2" r="J32"/>
  <c i="4" r="F36"/>
  <c i="1" r="BA98"/>
  <c i="6" r="F37"/>
  <c i="1" r="BB101"/>
  <c i="8" r="F36"/>
  <c i="1" r="BA104"/>
  <c i="14" r="F36"/>
  <c i="1" r="BA112"/>
  <c i="20" r="F39"/>
  <c i="1" r="BD120"/>
  <c i="2" r="F38"/>
  <c i="1" r="BC96"/>
  <c i="7" r="J36"/>
  <c i="1" r="AW102"/>
  <c i="8" r="J32"/>
  <c i="9" r="F38"/>
  <c i="1" r="BC105"/>
  <c i="10" r="J36"/>
  <c i="1" r="AW106"/>
  <c i="11" r="F37"/>
  <c i="1" r="BB108"/>
  <c i="17" r="F39"/>
  <c i="1" r="BD116"/>
  <c i="21" r="J32"/>
  <c i="23" r="F36"/>
  <c i="1" r="BA124"/>
  <c l="1" r="AG112"/>
  <c r="AG122"/>
  <c r="AG102"/>
  <c r="AG113"/>
  <c r="AG106"/>
  <c r="AG105"/>
  <c r="AG97"/>
  <c r="AG110"/>
  <c r="AG118"/>
  <c r="AG101"/>
  <c r="AG114"/>
  <c r="AG116"/>
  <c r="AG100"/>
  <c r="AG125"/>
  <c r="AG124"/>
  <c r="AG121"/>
  <c r="AG120"/>
  <c r="AG117"/>
  <c r="AG109"/>
  <c r="AG108"/>
  <c r="AG104"/>
  <c r="AG98"/>
  <c r="AG96"/>
  <c r="BD115"/>
  <c r="AU115"/>
  <c i="3" r="F35"/>
  <c i="1" r="AZ97"/>
  <c r="BC95"/>
  <c r="AY95"/>
  <c i="5" r="J35"/>
  <c i="1" r="AV100"/>
  <c r="AT100"/>
  <c r="AN100"/>
  <c r="BD99"/>
  <c i="9" r="J35"/>
  <c i="1" r="AV105"/>
  <c r="AT105"/>
  <c r="AN105"/>
  <c i="9" r="F35"/>
  <c i="1" r="AZ105"/>
  <c i="10" r="F35"/>
  <c i="1" r="AZ106"/>
  <c r="BD103"/>
  <c i="10" r="J35"/>
  <c i="1" r="AV106"/>
  <c r="AT106"/>
  <c r="AN106"/>
  <c r="BB103"/>
  <c r="AX103"/>
  <c r="BA103"/>
  <c r="AW103"/>
  <c r="BC103"/>
  <c r="AY103"/>
  <c i="11" r="F35"/>
  <c i="1" r="AZ108"/>
  <c r="BB107"/>
  <c r="AX107"/>
  <c i="14" r="F35"/>
  <c i="1" r="AZ112"/>
  <c i="21" r="J35"/>
  <c i="1" r="AV121"/>
  <c r="AT121"/>
  <c r="AN121"/>
  <c r="BC119"/>
  <c r="AY119"/>
  <c i="23" r="F35"/>
  <c i="1" r="AZ124"/>
  <c r="AU99"/>
  <c i="4" r="F35"/>
  <c i="1" r="AZ98"/>
  <c r="BC111"/>
  <c r="AY111"/>
  <c r="BB115"/>
  <c r="AX115"/>
  <c i="22" r="J35"/>
  <c i="1" r="AV122"/>
  <c r="AT122"/>
  <c r="AN122"/>
  <c r="BD123"/>
  <c r="AG123"/>
  <c r="AU95"/>
  <c i="4" r="J35"/>
  <c i="1" r="AV98"/>
  <c r="AT98"/>
  <c r="AN98"/>
  <c i="17" r="F35"/>
  <c i="1" r="AZ116"/>
  <c i="25" r="J30"/>
  <c i="1" r="AG126"/>
  <c r="AU123"/>
  <c r="AU119"/>
  <c r="AU103"/>
  <c r="AU107"/>
  <c i="2" r="J35"/>
  <c i="1" r="AV96"/>
  <c r="AT96"/>
  <c r="AN96"/>
  <c i="16" r="J35"/>
  <c i="1" r="AV114"/>
  <c r="AT114"/>
  <c r="AN114"/>
  <c i="20" r="F35"/>
  <c i="1" r="AZ120"/>
  <c r="AU111"/>
  <c i="2" r="F35"/>
  <c i="1" r="AZ96"/>
  <c i="14" r="J35"/>
  <c i="1" r="AV112"/>
  <c r="AT112"/>
  <c r="AN112"/>
  <c i="21" r="F35"/>
  <c i="1" r="AZ121"/>
  <c i="22" r="F35"/>
  <c i="1" r="AZ122"/>
  <c r="AG119"/>
  <c r="BA123"/>
  <c r="AW123"/>
  <c i="25" r="F33"/>
  <c i="1" r="AZ126"/>
  <c r="BA95"/>
  <c r="AW95"/>
  <c i="5" r="F35"/>
  <c i="1" r="AZ100"/>
  <c i="8" r="J35"/>
  <c i="1" r="AV104"/>
  <c r="AT104"/>
  <c r="AN104"/>
  <c r="AG103"/>
  <c i="12" r="J35"/>
  <c i="1" r="AV109"/>
  <c r="AT109"/>
  <c r="AN109"/>
  <c i="12" r="F35"/>
  <c i="1" r="AZ109"/>
  <c i="13" r="J35"/>
  <c i="1" r="AV110"/>
  <c r="AT110"/>
  <c r="AN110"/>
  <c i="13" r="F35"/>
  <c i="1" r="AZ110"/>
  <c r="BA107"/>
  <c r="AW107"/>
  <c r="AG107"/>
  <c r="BA111"/>
  <c r="AW111"/>
  <c r="BD111"/>
  <c i="18" r="F35"/>
  <c i="1" r="AZ117"/>
  <c r="BA115"/>
  <c r="AW115"/>
  <c i="19" r="J35"/>
  <c i="1" r="AV118"/>
  <c r="AT118"/>
  <c r="AN118"/>
  <c r="AG115"/>
  <c r="BB119"/>
  <c r="AX119"/>
  <c i="23" r="J35"/>
  <c i="1" r="AV124"/>
  <c r="AT124"/>
  <c r="AN124"/>
  <c i="3" r="J35"/>
  <c i="1" r="AV97"/>
  <c r="AT97"/>
  <c r="AN97"/>
  <c r="BB95"/>
  <c r="AX95"/>
  <c r="AG95"/>
  <c i="6" r="J35"/>
  <c i="1" r="AV101"/>
  <c r="AT101"/>
  <c r="AN101"/>
  <c i="6" r="F35"/>
  <c i="1" r="AZ101"/>
  <c i="7" r="J35"/>
  <c i="1" r="AV102"/>
  <c r="AT102"/>
  <c r="AN102"/>
  <c r="BB99"/>
  <c r="AX99"/>
  <c i="7" r="F35"/>
  <c i="1" r="AZ102"/>
  <c r="BC99"/>
  <c r="AY99"/>
  <c r="BA99"/>
  <c r="AW99"/>
  <c i="8" r="F35"/>
  <c i="1" r="AZ104"/>
  <c i="11" r="J35"/>
  <c i="1" r="AV108"/>
  <c r="AT108"/>
  <c r="AN108"/>
  <c r="BC107"/>
  <c r="AY107"/>
  <c r="BD107"/>
  <c i="15" r="J35"/>
  <c i="1" r="AV113"/>
  <c r="AT113"/>
  <c r="AN113"/>
  <c i="16" r="F35"/>
  <c i="1" r="AZ114"/>
  <c i="17" r="J35"/>
  <c i="1" r="AV116"/>
  <c r="AT116"/>
  <c r="AN116"/>
  <c i="24" r="F35"/>
  <c i="1" r="AZ125"/>
  <c r="BD95"/>
  <c i="18" r="J35"/>
  <c i="1" r="AV117"/>
  <c r="AT117"/>
  <c r="AN117"/>
  <c r="BD119"/>
  <c i="24" r="J35"/>
  <c i="1" r="AV125"/>
  <c r="AT125"/>
  <c r="AN125"/>
  <c i="15" r="F35"/>
  <c i="1" r="AZ113"/>
  <c r="BB111"/>
  <c r="AX111"/>
  <c r="BC115"/>
  <c r="AY115"/>
  <c i="19" r="F35"/>
  <c i="1" r="AZ118"/>
  <c i="20" r="J35"/>
  <c i="1" r="AV120"/>
  <c r="AT120"/>
  <c r="AN120"/>
  <c i="25" r="J33"/>
  <c i="1" r="AV126"/>
  <c r="AT126"/>
  <c r="AN126"/>
  <c r="BA119"/>
  <c r="AW119"/>
  <c r="BC123"/>
  <c r="AY123"/>
  <c i="25" l="1" r="J39"/>
  <c i="24" r="J41"/>
  <c i="23" r="J41"/>
  <c i="22" r="J41"/>
  <c i="21" r="J41"/>
  <c i="20" r="J41"/>
  <c i="19" r="J41"/>
  <c i="18" r="J41"/>
  <c i="17" r="J41"/>
  <c i="16" r="J41"/>
  <c i="15" r="J41"/>
  <c i="14" r="J41"/>
  <c i="13" r="J41"/>
  <c i="12" r="J41"/>
  <c i="11" r="J41"/>
  <c i="10" r="J41"/>
  <c i="9" r="J41"/>
  <c i="8" r="J41"/>
  <c i="7" r="J41"/>
  <c i="6" r="J41"/>
  <c i="5" r="J41"/>
  <c i="4" r="J41"/>
  <c i="3" r="J41"/>
  <c i="2" r="J41"/>
  <c i="1" r="AU94"/>
  <c r="AG99"/>
  <c r="AG111"/>
  <c r="AZ95"/>
  <c r="AZ99"/>
  <c r="AV99"/>
  <c r="AT99"/>
  <c r="AN99"/>
  <c r="AZ107"/>
  <c r="AV107"/>
  <c r="AT107"/>
  <c r="AN107"/>
  <c r="AZ119"/>
  <c r="AV119"/>
  <c r="AT119"/>
  <c r="AN119"/>
  <c r="BA94"/>
  <c r="AW94"/>
  <c r="AK30"/>
  <c r="BB94"/>
  <c r="W31"/>
  <c r="AZ103"/>
  <c r="AV103"/>
  <c r="AT103"/>
  <c r="AN103"/>
  <c r="AZ123"/>
  <c r="AV123"/>
  <c r="AT123"/>
  <c r="AN123"/>
  <c r="BC94"/>
  <c r="W32"/>
  <c r="AZ115"/>
  <c r="AV115"/>
  <c r="AT115"/>
  <c r="AN115"/>
  <c r="BD94"/>
  <c r="W33"/>
  <c r="AZ111"/>
  <c r="AV111"/>
  <c r="AT111"/>
  <c r="AN111"/>
  <c l="1" r="AG94"/>
  <c r="AX94"/>
  <c r="AV95"/>
  <c r="AT95"/>
  <c r="AN95"/>
  <c r="W30"/>
  <c r="AY94"/>
  <c r="AZ94"/>
  <c r="W29"/>
  <c l="1"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<sst xmlns="http://schemas.openxmlformats.org/spreadsheetml/2006/main">
  <si>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</si>
  <si>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</si>
  <si>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</si>
  <si>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</si>
  <si>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</si>
  <si>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{840e52a3-caef-4fd9-b41c-2ff82caa71b2}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</si>
  <si>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</si>
  <si>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</si>
  <si>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</si>
  <si>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</si>
  <si>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</si>
  <si>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</si>
  <si>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</si>
  <si>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</si>
  <si>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</si>
  <si>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</si>
  <si>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</si>
  <si>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v obvodu ST Karlovy Vary 2023-24 - oprava č.1</t>
  </si>
  <si>
    <t>KSO:</t>
  </si>
  <si>
    <t>CC-CZ:</t>
  </si>
  <si>
    <t>Místo:</t>
  </si>
  <si>
    <t>ST Karlovy Vary</t>
  </si>
  <si>
    <t>Datum:</t>
  </si>
  <si>
    <t>1. 2. 2023</t>
  </si>
  <si>
    <t>Zadavatel:</t>
  </si>
  <si>
    <t>IČ:</t>
  </si>
  <si>
    <t>70994234</t>
  </si>
  <si>
    <t>Správa železnic,s.o.;OŘ ÚNL - ST Karlovy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</si>
  <si>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</si>
  <si>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</si>
  <si>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</si>
  <si>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</si>
  <si>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</si>
  <si>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</si>
  <si>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</si>
  <si>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</si>
  <si>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Pavlína Liprtová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</si>
  <si>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</si>
  <si>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</si>
  <si>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</si>
  <si>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</si>
  <si>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</si>
  <si>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</si>
  <si>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</si>
  <si>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</si>
  <si>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</si>
  <si>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</si>
  <si>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</si>
  <si>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</si>
  <si>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</si>
  <si>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</si>
  <si>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</si>
  <si>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</si>
  <si>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</si>
  <si>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</si>
  <si>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</si>
  <si>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</si>
  <si>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</si>
  <si>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</si>
  <si>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</si>
  <si>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</si>
  <si>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</si>
  <si>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</si>
  <si>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</si>
  <si>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</si>
  <si>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</si>
  <si>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</si>
  <si>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</si>
  <si>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</si>
  <si>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</si>
  <si>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</si>
  <si>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</si>
  <si>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</si>
  <si>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</si>
  <si>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</si>
  <si>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</si>
  <si>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</si>
  <si>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</si>
  <si>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</si>
  <si>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</si>
  <si>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</si>
  <si>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</si>
  <si>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</si>
  <si>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Přejezd P77 v km 163,941</t>
  </si>
  <si>
    <t>STA</t>
  </si>
  <si>
    <t>1</t>
  </si>
  <si>
    <t>{2ad3afdc-7278-42f3-b2c1-f02df55cb10e}</t>
  </si>
  <si>
    <t>2</t>
  </si>
  <si>
    <t>/</t>
  </si>
  <si>
    <t>A.1.1</t>
  </si>
  <si>
    <t>Práce na přejezdu</t>
  </si>
  <si>
    <t>Soupis</t>
  </si>
  <si>
    <t>{a974d877-6041-447a-85ca-84c7dcd7bb1a}</t>
  </si>
  <si>
    <t>A.1.2</t>
  </si>
  <si>
    <t>Práce SSZT</t>
  </si>
  <si>
    <t>{5cf0a8c9-9a25-4a35-9309-bba918e33d06}</t>
  </si>
  <si>
    <t>A.1.3</t>
  </si>
  <si>
    <t>Přeprava</t>
  </si>
  <si>
    <t>{bece26e3-fa0e-4c25-81ca-b7a5d6b4d234}</t>
  </si>
  <si>
    <t>A.2</t>
  </si>
  <si>
    <t>Přejezd P102 v km 1,614</t>
  </si>
  <si>
    <t>{0d266cb1-c44b-42c3-8bf1-7b52af12cfff}</t>
  </si>
  <si>
    <t>A.2.1</t>
  </si>
  <si>
    <t>{de0704a6-6bc1-4827-97d4-07158e3b53fa}</t>
  </si>
  <si>
    <t>A.2.2</t>
  </si>
  <si>
    <t>{bb9e8eb9-72b8-4f6d-8410-589d62b39238}</t>
  </si>
  <si>
    <t>A.2.3</t>
  </si>
  <si>
    <t>{88266289-ce9f-4105-babe-e9db8fc20b0d}</t>
  </si>
  <si>
    <t>A.3</t>
  </si>
  <si>
    <t>Přejezd P149 v km 6,923</t>
  </si>
  <si>
    <t>{e936b9ba-4c8e-4cb0-b2b4-01dfdd9dbf53}</t>
  </si>
  <si>
    <t>A.3.1</t>
  </si>
  <si>
    <t>{b2e907a8-8bba-4d4d-860e-5dc2ce81ba1d}</t>
  </si>
  <si>
    <t>A.3.2</t>
  </si>
  <si>
    <t>{9b7f78d0-e0ae-420d-ba49-9a817e510983}</t>
  </si>
  <si>
    <t>A.3.3</t>
  </si>
  <si>
    <t>{8fdaaffc-01b6-4856-8e07-3177e70c3209}</t>
  </si>
  <si>
    <t>A.4</t>
  </si>
  <si>
    <t>Přejezd P191 v km 34,661</t>
  </si>
  <si>
    <t>{c9282853-1140-422a-a412-a391de4e9a5f}</t>
  </si>
  <si>
    <t>A.4.1</t>
  </si>
  <si>
    <t>{5f90cde4-bfcc-4297-a817-a36d9f299a25}</t>
  </si>
  <si>
    <t>A.4.2</t>
  </si>
  <si>
    <t>{2c27e84d-2393-43ca-a909-1cd136e32056}</t>
  </si>
  <si>
    <t>A.4.3</t>
  </si>
  <si>
    <t>{784eb327-15a5-4102-90f0-c4e4a8f618b5}</t>
  </si>
  <si>
    <t>A.5</t>
  </si>
  <si>
    <t>Přejezd P 1810 v km 52,220</t>
  </si>
  <si>
    <t>{b230b65a-00e7-4215-b458-90e889e34fe8}</t>
  </si>
  <si>
    <t>A.5.1</t>
  </si>
  <si>
    <t>{ac10c2f8-1287-41a4-badd-53e2cf90b4d4}</t>
  </si>
  <si>
    <t>A.5.2</t>
  </si>
  <si>
    <t>{74486064-b4cf-4096-9036-169abc3a017e}</t>
  </si>
  <si>
    <t>A.5.3</t>
  </si>
  <si>
    <t>{87cab983-6f81-49b0-9bc9-6db1c05737f4}</t>
  </si>
  <si>
    <t>A.6</t>
  </si>
  <si>
    <t>Přejezd P326 v km 20,880</t>
  </si>
  <si>
    <t>{ab28cda1-a028-43cd-8472-6e9cc1ab2a0e}</t>
  </si>
  <si>
    <t>A.6.1</t>
  </si>
  <si>
    <t>{2731b7c7-5ce0-4994-8ddc-df54fb4d0572}</t>
  </si>
  <si>
    <t>A.6.2</t>
  </si>
  <si>
    <t>{d2e400ae-6d45-43b5-91e6-277fd0169bc7}</t>
  </si>
  <si>
    <t>A.6.3</t>
  </si>
  <si>
    <t>{106d5070-dbad-4152-8053-5e74f28800aa}</t>
  </si>
  <si>
    <t>A.7</t>
  </si>
  <si>
    <t>Přejezd P79 v km 176,260</t>
  </si>
  <si>
    <t>{77ed3eff-5805-4083-b4fc-c9b43f9457eb}</t>
  </si>
  <si>
    <t>A.7.1</t>
  </si>
  <si>
    <t>{24fd3c7f-9f49-4bf3-ad6e-971de5142070}</t>
  </si>
  <si>
    <t>A.7.2</t>
  </si>
  <si>
    <t>{44e6b07b-e274-4857-80c0-d6183bf9c8f0}</t>
  </si>
  <si>
    <t>A.7.3</t>
  </si>
  <si>
    <t>{a75be6fc-2050-4a1b-af33-e912796ef641}</t>
  </si>
  <si>
    <t>A.8</t>
  </si>
  <si>
    <t>Přejezd P218 v km 8,218</t>
  </si>
  <si>
    <t>{249e046e-564b-4f2e-8be9-c4332ca8ac88}</t>
  </si>
  <si>
    <t>A.8.1</t>
  </si>
  <si>
    <t>{a27e02f8-868f-4910-a05a-cab9a6c6b0f3}</t>
  </si>
  <si>
    <t>A.8.2</t>
  </si>
  <si>
    <t>{9cc28664-4ee6-44a2-8d4b-67fb107257ac}</t>
  </si>
  <si>
    <t>A.9</t>
  </si>
  <si>
    <t>VON</t>
  </si>
  <si>
    <t>{c83e03c6-868c-4344-97af-c1230e803b91}</t>
  </si>
  <si>
    <t>KRYCÍ LIST SOUPISU PRACÍ</t>
  </si>
  <si>
    <t>Objekt:</t>
  </si>
  <si>
    <t>A.1 - Přejezd P77 v km 163,941</t>
  </si>
  <si>
    <t>Soupis:</t>
  </si>
  <si>
    <t>A.1.1 - Práce na přejezdu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</si>
  <si>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</si>
  <si>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</si>
  <si>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</si>
  <si>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</si>
  <si>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</si>
  <si>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</si>
  <si>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</si>
  <si>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</si>
  <si>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</si>
  <si>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</si>
  <si>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</si>
  <si>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</si>
  <si>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</si>
  <si>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</si>
  <si>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</si>
  <si>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</si>
  <si>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</si>
  <si>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</si>
  <si>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</si>
  <si>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5913235020</t>
  </si>
  <si>
    <t>Dělení AB komunikace řezáním hloubky do 20 cm</t>
  </si>
  <si>
    <t>m</t>
  </si>
  <si>
    <t>Sborník UOŽI 01 2023</t>
  </si>
  <si>
    <t>4</t>
  </si>
  <si>
    <t>ROZPOCET</t>
  </si>
  <si>
    <t>1456574313</t>
  </si>
  <si>
    <t>PP</t>
  </si>
  <si>
    <t>Dělení AB komunikace řezáním hloubky do 20 cm. Poznámka: 1. V cenách jsou započteny náklady na provedení úkolu.</t>
  </si>
  <si>
    <t>VV</t>
  </si>
  <si>
    <t>9,6*2</t>
  </si>
  <si>
    <t>5913240020</t>
  </si>
  <si>
    <t>Odstranění AB komunikace odtěžením nebo frézováním hloubky do 20 cm</t>
  </si>
  <si>
    <t>m2</t>
  </si>
  <si>
    <t>1090462907</t>
  </si>
  <si>
    <t>Odstranění AB komunikace odtěžením nebo frézováním hloubky do 20 cm. Poznámka: 1. V cenách jsou započteny náklady na odtěžení nebo frézování a naložení výzisku na dopravní prostředek.</t>
  </si>
  <si>
    <t>2*9,6+1,6*9,6+2,4*9,6</t>
  </si>
  <si>
    <t>3</t>
  </si>
  <si>
    <t>5905055010</t>
  </si>
  <si>
    <t>Odstranění stávajícího kolejového lože odtěžením v koleji</t>
  </si>
  <si>
    <t>m3</t>
  </si>
  <si>
    <t>497101528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</si>
  <si>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</si>
  <si>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(18*3,5*0,3)*2- 6,18"Pražce"</t>
  </si>
  <si>
    <t>5905105030</t>
  </si>
  <si>
    <t>Doplnění KL kamenivem souvisle strojně v koleji</t>
  </si>
  <si>
    <t>-477122680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</si>
  <si>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</si>
  <si>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31,62+37,42"po podbití"</t>
  </si>
  <si>
    <t>5</t>
  </si>
  <si>
    <t>5913035230</t>
  </si>
  <si>
    <t>Demontáž celopryžové přejezdové konstrukce silně zatížené v koleji část vnější a vnitřní včetně závěrných zídek</t>
  </si>
  <si>
    <t>524121969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</si>
  <si>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</si>
  <si>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2*9,6</t>
  </si>
  <si>
    <t>6</t>
  </si>
  <si>
    <t>5913215040</t>
  </si>
  <si>
    <t>Demontáž kolejnicových dílů přejezdu náběhový klín</t>
  </si>
  <si>
    <t>kus</t>
  </si>
  <si>
    <t>211641595</t>
  </si>
  <si>
    <t>Demontáž kolejnicových dílů přejezdu náběhový klín. Poznámka: 1. V cenách jsou započteny náklady na demontáž a naložení na dopravní prostředek.</t>
  </si>
  <si>
    <t>7</t>
  </si>
  <si>
    <t>5907050020</t>
  </si>
  <si>
    <t>Dělení kolejnic řezáním nebo rozbroušením soustavy S49 nebo T</t>
  </si>
  <si>
    <t>-1711917901</t>
  </si>
  <si>
    <t>Dělení kolejnic řezáním nebo rozbroušením soustavy S49 nebo T. Poznámka: 1. V cenách jsou započteny náklady na manipulaci, podložení, označení a provedení řezu kolejnice.</t>
  </si>
  <si>
    <t>8</t>
  </si>
  <si>
    <t>5906140155</t>
  </si>
  <si>
    <t>Demontáž kolejového roštu koleje v ose koleje pražce betonové, tvar S49, T, 49E1</t>
  </si>
  <si>
    <t>km</t>
  </si>
  <si>
    <t>-1189572965</t>
  </si>
  <si>
    <t>Demontáž kolejového roštu koleje v ose koleje pražce betonové,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</si>
  <si>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(2*11)/1000</t>
  </si>
  <si>
    <t>9</t>
  </si>
  <si>
    <t>5906130345</t>
  </si>
  <si>
    <t>Montáž kolejového roštu v ose koleje pražce betonové vystrojené, tvar S49, 49E1</t>
  </si>
  <si>
    <t>2030770388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</si>
  <si>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</si>
  <si>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10</t>
  </si>
  <si>
    <t>5907015016</t>
  </si>
  <si>
    <t>Ojedinělá výměna kolejnic stávající upevnění, tvar S49, T, 49E1</t>
  </si>
  <si>
    <t>994742479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</si>
  <si>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</si>
  <si>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</t>
  </si>
  <si>
    <t>Poznámka k položce:_x000d_
Metr kolejnice=m</t>
  </si>
  <si>
    <t>7,75*4</t>
  </si>
  <si>
    <t>11</t>
  </si>
  <si>
    <t>5910021020</t>
  </si>
  <si>
    <t>Svařování kolejnic termitem zkrácený předehřev standardní spára svar sériový tv. S49</t>
  </si>
  <si>
    <t>svar</t>
  </si>
  <si>
    <t>415800826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</si>
  <si>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</si>
  <si>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</t>
  </si>
  <si>
    <t>5910040215</t>
  </si>
  <si>
    <t>Umožnění volné dilatace kolejnice bez demontáže nebo montáže upevňovadel s osazením a odstraněním kluzných podložek</t>
  </si>
  <si>
    <t>-704314611</t>
  </si>
  <si>
    <t>Umožnění volné dilatace kolejnice bez demontáže nebo montáže upevňovadel s osazením a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</si>
  <si>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118,75*4</t>
  </si>
  <si>
    <t>13</t>
  </si>
  <si>
    <t>5910035030</t>
  </si>
  <si>
    <t>Dosažení dovolené upínací teploty v BK prodloužením kolejnicového pásu v koleji tv. S49</t>
  </si>
  <si>
    <t>-1691528740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</si>
  <si>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</si>
  <si>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</t>
  </si>
  <si>
    <t>5914015130</t>
  </si>
  <si>
    <t>Čištění odvodňovacích zařízení ručně prahová vpusť s mříží</t>
  </si>
  <si>
    <t>-1181787875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</si>
  <si>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</si>
  <si>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5914040040</t>
  </si>
  <si>
    <t>Čištění krytých odvodňovacích zařízení ručně svodné šachty</t>
  </si>
  <si>
    <t>490567365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</si>
  <si>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</si>
  <si>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16</t>
  </si>
  <si>
    <t>5913040230</t>
  </si>
  <si>
    <t>Montáž celopryžové přejezdové konstrukce silně zatížené v koleji část vnější a vnitřní včetně závěrných zídek</t>
  </si>
  <si>
    <t>1995828586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</si>
  <si>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</si>
  <si>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17</t>
  </si>
  <si>
    <t>5913030030</t>
  </si>
  <si>
    <t>Montáž dílů přejezdu celopryžového v koleji náběhový klín</t>
  </si>
  <si>
    <t>969811897</t>
  </si>
  <si>
    <t>Montáž dílů přejezdu celopryžového v koleji náběhový klín. Poznámka: 1. V cenách jsou započteny náklady na montáž dílů. 2. V cenách nejsou obsaženy náklady na dodávku materiálu.</t>
  </si>
  <si>
    <t>18</t>
  </si>
  <si>
    <t>5913250020</t>
  </si>
  <si>
    <t>Zřízení konstrukce vozovky asfaltobetonové dle vzorového listu Ž těžké - podkladní, ložní a obrusná vrstva tloušťky do 25 cm</t>
  </si>
  <si>
    <t>-1870057371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</si>
  <si>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</si>
  <si>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19</t>
  </si>
  <si>
    <t>5909031020</t>
  </si>
  <si>
    <t>Úprava GPK koleje směrové a výškové uspořádání pražce betonové</t>
  </si>
  <si>
    <t>183654534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</si>
  <si>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</si>
  <si>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Kilometr koleje=km</t>
  </si>
  <si>
    <t>20</t>
  </si>
  <si>
    <t>5909041010</t>
  </si>
  <si>
    <t>Úprava GPK výhybky směrové a výškové uspořádání pražce dřevěné nebo ocelové</t>
  </si>
  <si>
    <t>-1294185603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</si>
  <si>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</si>
  <si>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Vč.14,15,16,17,18</t>
  </si>
  <si>
    <t>64,79*3+49,85*2</t>
  </si>
  <si>
    <t>9909000400</t>
  </si>
  <si>
    <t>Poplatek za likvidaci plastových součástí</t>
  </si>
  <si>
    <t>t</t>
  </si>
  <si>
    <t>512</t>
  </si>
  <si>
    <t>1423157981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</si>
  <si>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</si>
  <si>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22</t>
  </si>
  <si>
    <t>9909000100</t>
  </si>
  <si>
    <t>Poplatek za uložení suti nebo hmot na oficiální skládku</t>
  </si>
  <si>
    <t>-1089520275</t>
  </si>
  <si>
    <t xml:space="preserve"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</si>
  <si>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31,62*1,7</t>
  </si>
  <si>
    <t>23</t>
  </si>
  <si>
    <t>9909000200</t>
  </si>
  <si>
    <t>Poplatek za uložení nebezpečného odpadu na oficiální skládku</t>
  </si>
  <si>
    <t>-632459518</t>
  </si>
  <si>
    <t xml:space="preserve"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</si>
  <si>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57,6*0,2*2,4</t>
  </si>
  <si>
    <t>24</t>
  </si>
  <si>
    <t>M</t>
  </si>
  <si>
    <t>5958125000</t>
  </si>
  <si>
    <t>Komplety s antikorozní úpravou Skl 14 (svěrka Skl14, vrtule R1, podložka Uls7)</t>
  </si>
  <si>
    <t>751966275</t>
  </si>
  <si>
    <t>(18*4)*2</t>
  </si>
  <si>
    <t>25</t>
  </si>
  <si>
    <t>5956140005</t>
  </si>
  <si>
    <t>Pražec betonový příčný nevystrojený tv. B 91S(T)/2 (S)</t>
  </si>
  <si>
    <t>-1656306130</t>
  </si>
  <si>
    <t>2*18</t>
  </si>
  <si>
    <t>26</t>
  </si>
  <si>
    <t>5955101000</t>
  </si>
  <si>
    <t>Kamenivo drcené štěrk frakce 31,5/63 třídy BI</t>
  </si>
  <si>
    <t>312909605</t>
  </si>
  <si>
    <t>31,62*1,7+63,61"doplnění KL po podbití"</t>
  </si>
  <si>
    <t>27</t>
  </si>
  <si>
    <t>5963146020</t>
  </si>
  <si>
    <t>Asfaltový beton ACP 16S 50/70 středněznný-podkladní vrstva</t>
  </si>
  <si>
    <t>2071913534</t>
  </si>
  <si>
    <t>27,648/3</t>
  </si>
  <si>
    <t>28</t>
  </si>
  <si>
    <t>5963146010</t>
  </si>
  <si>
    <t>Asfaltový beton ACL 16S 50/70 hrubozrnný-ložní vrstva</t>
  </si>
  <si>
    <t>-721343678</t>
  </si>
  <si>
    <t>29</t>
  </si>
  <si>
    <t>5963146005</t>
  </si>
  <si>
    <t>Asfaltový beton ACO 8 50/70 jemnozrnný-obrusná vrstva</t>
  </si>
  <si>
    <t>808411743</t>
  </si>
  <si>
    <t>30</t>
  </si>
  <si>
    <t>5963155005</t>
  </si>
  <si>
    <t>Asfaltová páska těsnící</t>
  </si>
  <si>
    <t>1726476262</t>
  </si>
  <si>
    <t>31</t>
  </si>
  <si>
    <t>5958158005</t>
  </si>
  <si>
    <t xml:space="preserve">Podložka pryžová pod patu kolejnice S49  183/126/6</t>
  </si>
  <si>
    <t>-1778072827</t>
  </si>
  <si>
    <t>36*2</t>
  </si>
  <si>
    <t>32</t>
  </si>
  <si>
    <t>5964159005</t>
  </si>
  <si>
    <t>Obrubník chodníkový</t>
  </si>
  <si>
    <t>1186059891</t>
  </si>
  <si>
    <t>33</t>
  </si>
  <si>
    <t>5963101105</t>
  </si>
  <si>
    <t>Přejezd celopryžový Strail závěrná zídka tvaru T délky 1200 mm</t>
  </si>
  <si>
    <t>-945234493</t>
  </si>
  <si>
    <t>34</t>
  </si>
  <si>
    <t>5963101050</t>
  </si>
  <si>
    <t>Přejezd celopryžový Strail spínací táhlo střední 1200 mm</t>
  </si>
  <si>
    <t>-1578132746</t>
  </si>
  <si>
    <t>35</t>
  </si>
  <si>
    <t>5957104025</t>
  </si>
  <si>
    <t>Kolejnicové pásy třídy R260 tv. 49 E1 délky 75 metrů</t>
  </si>
  <si>
    <t>-1011507780</t>
  </si>
  <si>
    <t>36</t>
  </si>
  <si>
    <t>5964161010</t>
  </si>
  <si>
    <t>Beton lehce zhutnitelný C 20/25;X0 F5 2 285 2 765</t>
  </si>
  <si>
    <t>1811679096</t>
  </si>
  <si>
    <t>"závěrné zídky"19,2*0,2*0,2 + "obrubníky"8*0,2*0,2</t>
  </si>
  <si>
    <t>A.1.2 - Práce SSZT</t>
  </si>
  <si>
    <t>7592007050</t>
  </si>
  <si>
    <t>Demontáž počítacího bodu (senzoru) RSR 180</t>
  </si>
  <si>
    <t>-373109253</t>
  </si>
  <si>
    <t>7592005050</t>
  </si>
  <si>
    <t>Montáž počítacího bodu (senzoru) RSR 180</t>
  </si>
  <si>
    <t>-213409341</t>
  </si>
  <si>
    <t>Montáž počítacího bodu (senzoru) RSR 180 - uložení a připevnění na určené místo, seřízení polohy, přezkoušení</t>
  </si>
  <si>
    <t>A.1.3 - Přeprava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</si>
  <si>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</si>
  <si>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</si>
  <si>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2041450638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</si>
  <si>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</si>
  <si>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skládka - odvoz</t>
  </si>
  <si>
    <t>53,754+27,648+0,100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</si>
  <si>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</si>
  <si>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</si>
  <si>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692224826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</si>
  <si>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</si>
  <si>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asfalt, obrubníky,štěrk, komplety,závěrné zídky+spínací táhla,beton</t>
  </si>
  <si>
    <t>9,216*3+0,472+117,364+0,013+0,151+2,480+0,138+2,643</t>
  </si>
  <si>
    <t>9903200100</t>
  </si>
  <si>
    <t>Přeprava mechanizace na místo prováděných prací o hmotnosti přes 12 t přes 50 do 100 km</t>
  </si>
  <si>
    <t>1386355590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</si>
  <si>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</si>
  <si>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položce:_x000d_
ASP,MHS</t>
  </si>
  <si>
    <t>9902900200</t>
  </si>
  <si>
    <t>Naložení objemnějšího kusového materiálu, vybouraných hmot</t>
  </si>
  <si>
    <t>1657554058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</si>
  <si>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</si>
  <si>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položce:_x000d_
asfalt.beton odvoz na skládku + kolejnice dovoz</t>
  </si>
  <si>
    <t>27,648+3,704</t>
  </si>
  <si>
    <t>9902201200</t>
  </si>
  <si>
    <t>Doprava obousměrná mechanizací o nosnosti přes 3,5 t objemnějšího kusového materiálu (prefabrikátů, stožárů, výhybek, rozvaděčů, vybouraných hmot atd.) do 350 km</t>
  </si>
  <si>
    <t>1417372453</t>
  </si>
  <si>
    <t>Doprava obousměrná mechanizací o nosnosti přes 3,5 t objemnějšího kusového materiálu (prefabrikátů, stožárů, výhybek, rozvaděčů, vybouraných hmot atd.)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</si>
  <si>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</si>
  <si>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"pražce+kolejnice"3,704+3,708</t>
  </si>
  <si>
    <t>A.2 - Přejezd P102 v km 1,614</t>
  </si>
  <si>
    <t>A.2.1 - Práce na přejezdu</t>
  </si>
  <si>
    <t>-948469352</t>
  </si>
  <si>
    <t>6,2*2</t>
  </si>
  <si>
    <t>-1955043807</t>
  </si>
  <si>
    <t>6,2*1+6,2*5,5</t>
  </si>
  <si>
    <t>-595896595</t>
  </si>
  <si>
    <t xml:space="preserve">Poznámka k položce:_x000d_
Neodváží se, bude rozprostřeno </t>
  </si>
  <si>
    <t>(17*3,5*0,5)-2,678"pražce"</t>
  </si>
  <si>
    <t>-2107725775</t>
  </si>
  <si>
    <t>"po odtěžení"27,072+105,88"po podbíjení</t>
  </si>
  <si>
    <t>5913095020</t>
  </si>
  <si>
    <t>Demontáž dílů zádlažbové přejezdové konstrukce vnitřního panelu</t>
  </si>
  <si>
    <t>-895549396</t>
  </si>
  <si>
    <t>Demontáž dílů zádlažbové přejezdové konstrukce vnitřního panelu. Poznámka: 1. V cenách jsou započteny náklady na demontáž dílů a naložení na dopravní prostředek.</t>
  </si>
  <si>
    <t>Poznámka k položce:_x000d_
Odvoz panelů si zajistí objednatel.</t>
  </si>
  <si>
    <t>5913095030</t>
  </si>
  <si>
    <t>Demontáž dílů zádlažbové přejezdové konstrukce náběhového klínu</t>
  </si>
  <si>
    <t>-1999911607</t>
  </si>
  <si>
    <t>Demontáž dílů zádlažbové přejezdové konstrukce náběhového klínu. Poznámka: 1. V cenách jsou započteny náklady na demontáž dílů a naložení na dopravní prostředek.</t>
  </si>
  <si>
    <t>1477945870</t>
  </si>
  <si>
    <t>5906140035</t>
  </si>
  <si>
    <t>Demontáž kolejového roštu koleje v ose koleje pražce dřevěné, tvar S49, T, 49E1</t>
  </si>
  <si>
    <t>-1594548543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</si>
  <si>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</si>
  <si>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5906130135</t>
  </si>
  <si>
    <t>Montáž kolejového roštu v ose koleje pražce dřevěné vystrojené, tvar S49, 49E1</t>
  </si>
  <si>
    <t>-1182043434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</si>
  <si>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</si>
  <si>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5910021120</t>
  </si>
  <si>
    <t>Svařování kolejnic termitem zkrácený předehřev standardní spára svar jednotlivý tv. S49</t>
  </si>
  <si>
    <t>-339843700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</si>
  <si>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</si>
  <si>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-1605511727</t>
  </si>
  <si>
    <t>604444945</t>
  </si>
  <si>
    <t>-1335126151</t>
  </si>
  <si>
    <t>-1353358793</t>
  </si>
  <si>
    <t>-764064702</t>
  </si>
  <si>
    <t>-1554644931</t>
  </si>
  <si>
    <t>(1*6,2+5,5*6,2)-(6,2*0,6)"Vpusť vpravo"</t>
  </si>
  <si>
    <t>5915005020</t>
  </si>
  <si>
    <t>Hloubení rýh nebo jam ručně na železničním spodku v hornině třídy těžitelnosti I skupiny 2</t>
  </si>
  <si>
    <t>-1720373594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</si>
  <si>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</si>
  <si>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6,2*0,8*0,7"silniční žlab"</t>
  </si>
  <si>
    <t>(6,2*0,5*0,6)*2"závěrná zídka"</t>
  </si>
  <si>
    <t>Součet</t>
  </si>
  <si>
    <t>5914020020</t>
  </si>
  <si>
    <t>Čištění otevřených odvodňovacích zařízení strojně příkop nezpevněný</t>
  </si>
  <si>
    <t>1712449917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</si>
  <si>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</si>
  <si>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položce:_x000d_
Vlevo a vpravo přejezdu na obě strany</t>
  </si>
  <si>
    <t>((30*0,5*0,5)*2)*2</t>
  </si>
  <si>
    <t>5914035510</t>
  </si>
  <si>
    <t>Zřízení otevřených odvodňovacích zařízení silničního žlabu s mřížkou</t>
  </si>
  <si>
    <t>835485165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</si>
  <si>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</si>
  <si>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"odvodňovací žlab vpravo" 6,0</t>
  </si>
  <si>
    <t>5915010020</t>
  </si>
  <si>
    <t>Těžení zeminy nebo horniny železničního spodku v hornině třídy těžitelnosti I skupiny 2</t>
  </si>
  <si>
    <t>1420261312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</si>
  <si>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</si>
  <si>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Poznámka k položce:_x000d_
Vpravo na obě strany přejezdu</t>
  </si>
  <si>
    <t>(30+50)*0,5*1</t>
  </si>
  <si>
    <t>5914035010</t>
  </si>
  <si>
    <t>Zřízení otevřených odvodňovacích zařízení příkopové tvárnice</t>
  </si>
  <si>
    <t>532337048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</si>
  <si>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</si>
  <si>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položce:_x000d_
Vpravo přejezdu na obě strany</t>
  </si>
  <si>
    <t>25*2</t>
  </si>
  <si>
    <t>5915020010</t>
  </si>
  <si>
    <t>Povrchová úprava plochy železničního spodku</t>
  </si>
  <si>
    <t>-2096443754</t>
  </si>
  <si>
    <t>Povrchová úprava plochy železničního spodku. Poznámka: 1. V cenách jsou započteny náklady na urovnání a úpravu ploch nebo skládek výzisku kameniva a zeminy s jejich případnou rekultivací.</t>
  </si>
  <si>
    <t>-1051264345</t>
  </si>
  <si>
    <t>40,3*0,2*2,4"Asfalt"</t>
  </si>
  <si>
    <t>1357875000</t>
  </si>
  <si>
    <t>12*4</t>
  </si>
  <si>
    <t>5956140030</t>
  </si>
  <si>
    <t>Pražec betonový příčný vystrojený včetně kompletů tv. B 91S/2 (S)</t>
  </si>
  <si>
    <t>1063228090</t>
  </si>
  <si>
    <t>Pražec betonový příčný nevystrojený tv. B 91S/2 (S)</t>
  </si>
  <si>
    <t>Sborník UOŽI 01 2022</t>
  </si>
  <si>
    <t>2103250666</t>
  </si>
  <si>
    <t>-752218766</t>
  </si>
  <si>
    <t>27,072*1,7+ 105,88*1,7"dosyp po podbíjení"</t>
  </si>
  <si>
    <t>5955101020</t>
  </si>
  <si>
    <t>Kamenivo drcené štěrkodrť frakce 0/32</t>
  </si>
  <si>
    <t>-925976209</t>
  </si>
  <si>
    <t>"závěrné zídky"(6*0,3*0,1*2)*1,8</t>
  </si>
  <si>
    <t>"odvod.žlab"(6*0,8*0,1)*1,8</t>
  </si>
  <si>
    <t>"zpevněný příkop"(50*0,5*0,1)*1,8</t>
  </si>
  <si>
    <t>377666139</t>
  </si>
  <si>
    <t>"závěrné zídky"(6*0,2*0,2)*2</t>
  </si>
  <si>
    <t>"odvodňovací příkop"(50*0,45*0,2)+(50*0,3*0,3)</t>
  </si>
  <si>
    <t>1920118396</t>
  </si>
  <si>
    <t>(36,58*0,2*2,4)/3</t>
  </si>
  <si>
    <t>924043144</t>
  </si>
  <si>
    <t>-419988570</t>
  </si>
  <si>
    <t>-1136290816</t>
  </si>
  <si>
    <t>694237611</t>
  </si>
  <si>
    <t>5963101003</t>
  </si>
  <si>
    <t>Přejezd celopryžový Strail pro zatížené komunikace se závěrnou zídkou tv. T</t>
  </si>
  <si>
    <t>561652802</t>
  </si>
  <si>
    <t>5963101055</t>
  </si>
  <si>
    <t>Přejezd celopryžový Strail náběhový klín pero</t>
  </si>
  <si>
    <t>1380028143</t>
  </si>
  <si>
    <t>37</t>
  </si>
  <si>
    <t>5964119005</t>
  </si>
  <si>
    <t>Příkopová tvárnice TZZ 5</t>
  </si>
  <si>
    <t>-209152987</t>
  </si>
  <si>
    <t>2*84</t>
  </si>
  <si>
    <t>38</t>
  </si>
  <si>
    <t>5957201010</t>
  </si>
  <si>
    <t>Kolejnice užité tv. S49</t>
  </si>
  <si>
    <t>1761040076</t>
  </si>
  <si>
    <t>Poznámka k položce:_x000d_
Neoceňovat - dodá objednatel</t>
  </si>
  <si>
    <t>39</t>
  </si>
  <si>
    <t>5964123000</t>
  </si>
  <si>
    <t>Odvodňovací žlab s mříží</t>
  </si>
  <si>
    <t>-569634164</t>
  </si>
  <si>
    <t>40</t>
  </si>
  <si>
    <t>5964123010</t>
  </si>
  <si>
    <t>Odvodňovací žlab s mříží a vývodem</t>
  </si>
  <si>
    <t>-1648984862</t>
  </si>
  <si>
    <t>A.2.2 - Práce SSZT</t>
  </si>
  <si>
    <t>-37641409</t>
  </si>
  <si>
    <t>-509627867</t>
  </si>
  <si>
    <t>A.2.3 - Přeprava</t>
  </si>
  <si>
    <t>Doprava obousměrná mechanizací o nosnosti přes 3,5 t sypanin (kameniva, písku, suti, dlažebních kostek, atd.) do 20 km</t>
  </si>
  <si>
    <t>379481290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</si>
  <si>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</si>
  <si>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"skládka asfalt"19,344</t>
  </si>
  <si>
    <t>Doprava obousměrná mechanizací o nosnosti přes 3,5 t sypanin (kameniva, písku, suti, dlažebních kostek, atd.) do 60 km</t>
  </si>
  <si>
    <t>1814421735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</si>
  <si>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</si>
  <si>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Asfalt, beton, kamenivo, drť, odvodňovací tvárnice, komplety anticoro, bet.žlab, přejezd Strail</t>
  </si>
  <si>
    <t>5,853*3+23,027+226,018+6,012+13,272+0,050+3,608+0,009+9,516</t>
  </si>
  <si>
    <t>828933159</t>
  </si>
  <si>
    <t>"pražce"4,251+3,648</t>
  </si>
  <si>
    <t>1365936980</t>
  </si>
  <si>
    <t>Poznámka k položce:_x000d_
ASP, stroj na úpravu ŠL,MHS</t>
  </si>
  <si>
    <t>251251307</t>
  </si>
  <si>
    <t>"asfalt na skládku"19,344</t>
  </si>
  <si>
    <t>A.3 - Přejezd P149 v km 6,923</t>
  </si>
  <si>
    <t>A.3.1 - Práce na přejezdu</t>
  </si>
  <si>
    <t>5913235040</t>
  </si>
  <si>
    <t>Dělení AB komunikace řezáním hloubky do 40 cm</t>
  </si>
  <si>
    <t>-688945521</t>
  </si>
  <si>
    <t>Dělení AB komunikace řezáním hloubky do 40 cm. Poznámka: 1. V cenách jsou započteny náklady na provedení úkolu.</t>
  </si>
  <si>
    <t>2*13</t>
  </si>
  <si>
    <t>367036714</t>
  </si>
  <si>
    <t>"vně přejezdu vpravo ve směru staničení"13,0*2,5</t>
  </si>
  <si>
    <t>"vně přejezdu vlevo ve směru staničení"13,0*4,8</t>
  </si>
  <si>
    <t>"vnitřní část přejezdu"13,0*1,2</t>
  </si>
  <si>
    <t>Těžení zeminy nebo horniny železničního spodku třídy těžitelnosti I skupiny 2</t>
  </si>
  <si>
    <t>-901457240</t>
  </si>
  <si>
    <t>Těžení zeminy nebo horniny železničního spodku třídy těžitelnosti I skupiny 2. Poznámka: 1. V cenách jsou započteny náklady na těžení a uložení výzisku na terén nebo naložení na dopravní prostředek a uložení na úložišti.</t>
  </si>
  <si>
    <t>"vně přejezdu vpravo ve směru staničení"13,0*1,2*0,35</t>
  </si>
  <si>
    <t>"vně přejezdu vlevo ve směru staničení"13,0*1,2*0,35</t>
  </si>
  <si>
    <t>"v přejezdu"13,0*2,6*0,40</t>
  </si>
  <si>
    <t>195573381</t>
  </si>
  <si>
    <t>"vně přejezdu vpravo"13,0*2,5</t>
  </si>
  <si>
    <t>"v přejezdu "13,0*1,2</t>
  </si>
  <si>
    <t>"vně přejezdu vlevo"13,0*4,8</t>
  </si>
  <si>
    <t>-108477856</t>
  </si>
  <si>
    <t>(30*3,5*0,5)-3,09 "pražce"</t>
  </si>
  <si>
    <t>-446040266</t>
  </si>
  <si>
    <t>(30*3,5*0,5)-"pražce"3,09+23,5"po podbití"</t>
  </si>
  <si>
    <t>1339280900</t>
  </si>
  <si>
    <t>Poznámka k položce:_x000d_
Řez=kus</t>
  </si>
  <si>
    <t>1898601253</t>
  </si>
  <si>
    <t>19/1000</t>
  </si>
  <si>
    <t>-2112850536</t>
  </si>
  <si>
    <t>5913210020</t>
  </si>
  <si>
    <t>Výměna kolejnicových dílů přejezdu ochranná kolejnice</t>
  </si>
  <si>
    <t>699531912</t>
  </si>
  <si>
    <t>Výměna kolejnicových dílů přejezdu ochranná kolejnice. Poznámka: 1. V cenách jsou započteny náklady na výměnu a manipulaci. 2. V cenách nejsou obsaženy náklady na dodávku materiálu.</t>
  </si>
  <si>
    <t>2*13,0</t>
  </si>
  <si>
    <t>-694368958</t>
  </si>
  <si>
    <t>5909032020</t>
  </si>
  <si>
    <t>Přesná úprava GPK koleje směrové a výškové uspořádání pražce betonové</t>
  </si>
  <si>
    <t>-543085498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</si>
  <si>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</si>
  <si>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(2*30+200)/1000</t>
  </si>
  <si>
    <t>17933797</t>
  </si>
  <si>
    <t>-1151434653</t>
  </si>
  <si>
    <t>5906120010</t>
  </si>
  <si>
    <t>Zkrácení dřevěného pražce odřezáním</t>
  </si>
  <si>
    <t>624407167</t>
  </si>
  <si>
    <t>Zkrácení dřevěného pražce odřezáním. Poznámka: 1. V cenách jsou započteny náklady na odstranění mřížky, zkrácení, ošetření čela pražce impregnačním prostředkem a osazení mřížky</t>
  </si>
  <si>
    <t>5914075020</t>
  </si>
  <si>
    <t>Zřízení konstrukční vrstvy pražcového podloží bez geomateriálu tl. 0,30 m</t>
  </si>
  <si>
    <t>-1137912017</t>
  </si>
  <si>
    <t>Zřízení konstrukční vrstvy pražcového podloží bez geomateriálu tl. 0,30 m. Poznámka: 1. V cenách nejsou obsaženy náklady na dodávku materiálu a odtěžení zeminy.</t>
  </si>
  <si>
    <t>Poznámka k položce:_x000d_
VL Ž4 typ 2</t>
  </si>
  <si>
    <t>13*2,6"vpřejezdu"</t>
  </si>
  <si>
    <t>-327789887</t>
  </si>
  <si>
    <t>460552139</t>
  </si>
  <si>
    <t xml:space="preserve"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</si>
  <si>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položce:_x000d_
kamenivo +zemina</t>
  </si>
  <si>
    <t>49,410*1,7+24,440*1,8</t>
  </si>
  <si>
    <t>-1959437533</t>
  </si>
  <si>
    <t xml:space="preserve">Poplatek za uložení nebezpečného odpadu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</si>
  <si>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(110,5*0,2)*2,4</t>
  </si>
  <si>
    <t>58935150R</t>
  </si>
  <si>
    <t>směs stmelená cementem SC C 8/10 (kamenivo zpevněné cementem KSC I)</t>
  </si>
  <si>
    <t>-1369784356</t>
  </si>
  <si>
    <t>33,8*0,3"v přejezdu"</t>
  </si>
  <si>
    <t>5957104024</t>
  </si>
  <si>
    <t>Kolejnicové pásy třídy R260 tv. 49 E1 délky 60 metrů</t>
  </si>
  <si>
    <t>-1290324299</t>
  </si>
  <si>
    <t>5957110030</t>
  </si>
  <si>
    <t>Kolejnice tv. 49 E 1, třídy R260</t>
  </si>
  <si>
    <t>-1268662460</t>
  </si>
  <si>
    <t>2*13"žlábková kolejnice v přejezdu"</t>
  </si>
  <si>
    <t>5956101000</t>
  </si>
  <si>
    <t>Pražec dřevěný příčný nevystrojený dub 2600x260x160 mm</t>
  </si>
  <si>
    <t>1905001330</t>
  </si>
  <si>
    <t>"V přejezdu"24</t>
  </si>
  <si>
    <t>5956101020</t>
  </si>
  <si>
    <t xml:space="preserve">Pražec dřevěný příčný vystrojený   dub 2600x260x160 mm</t>
  </si>
  <si>
    <t>1177197158</t>
  </si>
  <si>
    <t>25207621</t>
  </si>
  <si>
    <t>49,41*1,7+ 40,0"doplnění po podbíjení"</t>
  </si>
  <si>
    <t>5958125010</t>
  </si>
  <si>
    <t>Komplety s antikorozní úpravou ŽS 4 (svěrka ŽS4, šroub RS 1, matice M24, podložka Fe6)</t>
  </si>
  <si>
    <t>-882474506</t>
  </si>
  <si>
    <t>24*6"v přejezdu"</t>
  </si>
  <si>
    <t>5958140007</t>
  </si>
  <si>
    <t>Podkladnice žebrová tv. S4 dvojitá</t>
  </si>
  <si>
    <t>-378826933</t>
  </si>
  <si>
    <t>24*2</t>
  </si>
  <si>
    <t>5958131050</t>
  </si>
  <si>
    <t>Součásti upevňovací s antikorozní úpravou vrtule R1(145)</t>
  </si>
  <si>
    <t>204826004</t>
  </si>
  <si>
    <t>24*8</t>
  </si>
  <si>
    <t>5958131070</t>
  </si>
  <si>
    <t>Součásti upevňovací s antikorozní úpravou kroužek pružný dvojitý Fe 6</t>
  </si>
  <si>
    <t>-2054124842</t>
  </si>
  <si>
    <t>5958134040</t>
  </si>
  <si>
    <t>Součásti upevňovací kroužek pružný dvojitý Fe 6</t>
  </si>
  <si>
    <t>-345578895</t>
  </si>
  <si>
    <t>5958134075</t>
  </si>
  <si>
    <t>Součásti upevňovací vrtule R1(145)</t>
  </si>
  <si>
    <t>-441865800</t>
  </si>
  <si>
    <t>5956131005</t>
  </si>
  <si>
    <t>Vystrojení pražce dřevěného protištěpná destička pro pražec (105x210)</t>
  </si>
  <si>
    <t>-1382842739</t>
  </si>
  <si>
    <t>-1206491936</t>
  </si>
  <si>
    <t>(102,260*0,2*2,4)/3</t>
  </si>
  <si>
    <t>-1001642061</t>
  </si>
  <si>
    <t>201839727</t>
  </si>
  <si>
    <t>-1036722506</t>
  </si>
  <si>
    <t>(13,0*2,6*0,02)*1,8"v přejezdu"</t>
  </si>
  <si>
    <t>5955101015</t>
  </si>
  <si>
    <t>Kamenivo drcené štěrkodrť frakce 0/22</t>
  </si>
  <si>
    <t>-110442136</t>
  </si>
  <si>
    <t>"vně přejezdu ve vpravo směru staničení"(13,0*1,2*0,35)*1,8</t>
  </si>
  <si>
    <t>"vně přejezdu vlevo ve směru staničení"(13,0*1,2*0,35)*1,8</t>
  </si>
  <si>
    <t>A.3.2 - Práce SSZT</t>
  </si>
  <si>
    <t>1693087803</t>
  </si>
  <si>
    <t>-570622042</t>
  </si>
  <si>
    <t>A.3.3 - Přeprava</t>
  </si>
  <si>
    <t>11589200</t>
  </si>
  <si>
    <t>Poznámka k položce:_x000d_
Skládka asfalt + skládka suť</t>
  </si>
  <si>
    <t>53,04+127,989</t>
  </si>
  <si>
    <t>1257837272</t>
  </si>
  <si>
    <t>Poznámka k položce:_x000d_
Asfalt, beton, kamenivo, drť, komplety anticoro</t>
  </si>
  <si>
    <t>16,362*3+25,644+123,997+0,177+0,560+0,100+0,017+0,017+0,100+0,003+1,217+19,656</t>
  </si>
  <si>
    <t>-2134012989</t>
  </si>
  <si>
    <t>"pražce + kolejnice"2,963+1,284+2,472+1,698</t>
  </si>
  <si>
    <t>-1441383018</t>
  </si>
  <si>
    <t>"asfalt na skládku"53,040</t>
  </si>
  <si>
    <t>-1740018357</t>
  </si>
  <si>
    <t>A.4 - Přejezd P191 v km 34,661</t>
  </si>
  <si>
    <t>A.4.1 - Práce na přejezdu</t>
  </si>
  <si>
    <t>69357662</t>
  </si>
  <si>
    <t>2*9</t>
  </si>
  <si>
    <t>-819809046</t>
  </si>
  <si>
    <t xml:space="preserve">Poznámka k položce:_x000d_
Komunikace - vpravo (13,0-0,2)*9,0_x000d_
                      vlevo    (7,5-0,2)*9,0_x000d_
V přejezdu   9,0*1,1_x000d_
     </t>
  </si>
  <si>
    <t>(13+7,5-2*0,2)*9</t>
  </si>
  <si>
    <t>9*1,1</t>
  </si>
  <si>
    <t>-2073117089</t>
  </si>
  <si>
    <t>37,5/1000</t>
  </si>
  <si>
    <t>1173566592</t>
  </si>
  <si>
    <t>37,5 /1000</t>
  </si>
  <si>
    <t>-216732625</t>
  </si>
  <si>
    <t>Poznámka k položce:_x000d_
Neodváží se, bude rozprostřeno.</t>
  </si>
  <si>
    <t>(37,5*3,5*0,5)-"pražce"6,386</t>
  </si>
  <si>
    <t>-622571657</t>
  </si>
  <si>
    <t>-1915109737</t>
  </si>
  <si>
    <t>59,239+28,97"po podbití"</t>
  </si>
  <si>
    <t>518492397</t>
  </si>
  <si>
    <t xml:space="preserve">Poznámka k položce:_x000d_
Komunikace - vpravo (13,0-0,5)*9,0_x000d_
                      vlevo    (7,5-0,5)*9,0</t>
  </si>
  <si>
    <t>(13+7,5-2*0,5)*9</t>
  </si>
  <si>
    <t>5914030550</t>
  </si>
  <si>
    <t>Demontáž dílů otevřeného odvodnění prahové vpusti z prefabrikovaných dílů</t>
  </si>
  <si>
    <t>-381918483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</si>
  <si>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</si>
  <si>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-1323740594</t>
  </si>
  <si>
    <t>2*9"vpravo a vlevo ve směru staničení"</t>
  </si>
  <si>
    <t>827439229</t>
  </si>
  <si>
    <t>711000318</t>
  </si>
  <si>
    <t>137,5*2</t>
  </si>
  <si>
    <t>2123378546</t>
  </si>
  <si>
    <t>-1701994392</t>
  </si>
  <si>
    <t>-1105775845</t>
  </si>
  <si>
    <t>(30*1*0,2)*4</t>
  </si>
  <si>
    <t>-298298060</t>
  </si>
  <si>
    <t>(9*0,3*0,5)*2"silniční žlab výměna za původní prah.vpusť"</t>
  </si>
  <si>
    <t>-121184288</t>
  </si>
  <si>
    <t>(2*1*0,5)*4"zřízení nezpevněného příkopu"</t>
  </si>
  <si>
    <t>1602011293</t>
  </si>
  <si>
    <t>5906030120</t>
  </si>
  <si>
    <t>Ojedinělá výměna pražce současně s výměnou nebo čištěním KL pražec betonový příčný vystrojený</t>
  </si>
  <si>
    <t>1193589949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</si>
  <si>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</si>
  <si>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Pražec=kus</t>
  </si>
  <si>
    <t>5913215020</t>
  </si>
  <si>
    <t>Demontáž kolejnicových dílů přejezdu ochranná kolejnice</t>
  </si>
  <si>
    <t>-1263095642</t>
  </si>
  <si>
    <t>Demontáž kolejnicových dílů přejezdu ochranná kolejnice. Poznámka: 1. V cenách jsou započteny náklady na demontáž a naložení na dopravní prostředek.</t>
  </si>
  <si>
    <t>-2101719088</t>
  </si>
  <si>
    <t>-1665933344</t>
  </si>
  <si>
    <t>190,8*0,2*2,4</t>
  </si>
  <si>
    <t>-104096160</t>
  </si>
  <si>
    <t>-594664983</t>
  </si>
  <si>
    <t>1339863943</t>
  </si>
  <si>
    <t>-833699912</t>
  </si>
  <si>
    <t>-289014613</t>
  </si>
  <si>
    <t>82*2</t>
  </si>
  <si>
    <t>704802826</t>
  </si>
  <si>
    <t>-1769485143</t>
  </si>
  <si>
    <t>59,239*1,7+49,25"doplnění KL po podbití"</t>
  </si>
  <si>
    <t>-1448313352</t>
  </si>
  <si>
    <t>(9,0*0,8*0,1)*1,8"odvod.žlab"</t>
  </si>
  <si>
    <t>744228770</t>
  </si>
  <si>
    <t>"odvodňovací žlab"(9,0*0,7*0,1)*2</t>
  </si>
  <si>
    <t>"závěrné zídky"(9,6*0,2*0,2)*2</t>
  </si>
  <si>
    <t>-952033564</t>
  </si>
  <si>
    <t>(175,5*0,2*2,4)/3</t>
  </si>
  <si>
    <t>527050103</t>
  </si>
  <si>
    <t>1984390968</t>
  </si>
  <si>
    <t>-703702351</t>
  </si>
  <si>
    <t>-1867396647</t>
  </si>
  <si>
    <t>709772664</t>
  </si>
  <si>
    <t>-752716261</t>
  </si>
  <si>
    <t>18*4"v přejezdu"</t>
  </si>
  <si>
    <t>A.4.2 - Práce SSZT</t>
  </si>
  <si>
    <t>-546147424</t>
  </si>
  <si>
    <t>-1167408773</t>
  </si>
  <si>
    <t>A.4.3 - Přeprava</t>
  </si>
  <si>
    <t>-1677780408</t>
  </si>
  <si>
    <t>"asfalt skládka"91,584</t>
  </si>
  <si>
    <t>1792090935</t>
  </si>
  <si>
    <t>Poznámka k položce:_x000d_
asfalt,beton,kamenivo,drť,komplety,bet.žlaby,přejezd Strail</t>
  </si>
  <si>
    <t>28,08*3+7,216+3,608+15,226+0,030+149,956+1,296+4,926+0,076</t>
  </si>
  <si>
    <t>1120876062</t>
  </si>
  <si>
    <t>"pražce" 20,928+5,472</t>
  </si>
  <si>
    <t>9902900100</t>
  </si>
  <si>
    <t>Naložení sypanin, drobného kusového materiálu, suti</t>
  </si>
  <si>
    <t>698577914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</si>
  <si>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</si>
  <si>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"asfalt na skládku"91,584</t>
  </si>
  <si>
    <t>29123964</t>
  </si>
  <si>
    <t>A.5 - Přejezd P 1810 v km 52,220</t>
  </si>
  <si>
    <t>A.5.1 - Práce na přejezdu</t>
  </si>
  <si>
    <t>-230784737</t>
  </si>
  <si>
    <t>3*7,0+6,2</t>
  </si>
  <si>
    <t>1081513869</t>
  </si>
  <si>
    <t>4,28*7-0,2*7"vpusť"</t>
  </si>
  <si>
    <t>3*6,2</t>
  </si>
  <si>
    <t>1,1*7,2"v koleji"</t>
  </si>
  <si>
    <t>1846896651</t>
  </si>
  <si>
    <t>75*3,5*0,5</t>
  </si>
  <si>
    <t>931684734</t>
  </si>
  <si>
    <t>131,250+45,22"po podbití"</t>
  </si>
  <si>
    <t>1460705523</t>
  </si>
  <si>
    <t>-230493372</t>
  </si>
  <si>
    <t>1756309847</t>
  </si>
  <si>
    <t>75/1000</t>
  </si>
  <si>
    <t>97360287</t>
  </si>
  <si>
    <t>-302784725</t>
  </si>
  <si>
    <t>2*8"v přejezdu"</t>
  </si>
  <si>
    <t>970360826</t>
  </si>
  <si>
    <t>5909031010</t>
  </si>
  <si>
    <t>Úprava GPK koleje směrové a výškové uspořádání pražce dřevěné nebo ocelové</t>
  </si>
  <si>
    <t>-1884675634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</si>
  <si>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</si>
  <si>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-1167514145</t>
  </si>
  <si>
    <t>Poznámka k položce:_x000d_
Vý.č.7,8</t>
  </si>
  <si>
    <t>48,2*2</t>
  </si>
  <si>
    <t>488176609</t>
  </si>
  <si>
    <t>4,28*7-0,5*7"vpusť"</t>
  </si>
  <si>
    <t>3*6,2"vně přejezdu vpravo a vlevo"</t>
  </si>
  <si>
    <t>5914040020</t>
  </si>
  <si>
    <t>Čištění krytých odvodňovacích zařízení ručně šachty trativodu</t>
  </si>
  <si>
    <t>1310828939</t>
  </si>
  <si>
    <t>Čištění krytých odvodňovacích zařízení ručně šachty trativodu. Poznámka: 1. V cenách jsou započteny náklady na pročištění nebo propláchnutí, odstranění usazenin a naložení výzisku na dopravní prostředek. 2. V cenách nejsou obsaženy náklady na dopravu výzisku a skládkovné.</t>
  </si>
  <si>
    <t>679877828</t>
  </si>
  <si>
    <t>5914055010</t>
  </si>
  <si>
    <t>Zřízení krytých odvodňovacích zařízení potrubí trativodu</t>
  </si>
  <si>
    <t>714855150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</si>
  <si>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</si>
  <si>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10"vlevo ve směru staničení"</t>
  </si>
  <si>
    <t>-15872679</t>
  </si>
  <si>
    <t>Poznámka k položce:_x000d_
zemina bude rozprostřena, nebude odvoz na skládku</t>
  </si>
  <si>
    <t>7,5*0,8*0,7"silniční žlab"</t>
  </si>
  <si>
    <t>9*0,75*0,5"odvodnění"</t>
  </si>
  <si>
    <t>-1226265526</t>
  </si>
  <si>
    <t>10*0,5*1</t>
  </si>
  <si>
    <t>-1071825688</t>
  </si>
  <si>
    <t>-273766718</t>
  </si>
  <si>
    <t>55,080*0,2*2,4"asfalt"</t>
  </si>
  <si>
    <t>136117085</t>
  </si>
  <si>
    <t>16*6"v přejezdu"</t>
  </si>
  <si>
    <t>5958128010</t>
  </si>
  <si>
    <t>Komplety ŽS 4 (šroub RS 1, matice M 24, podložka Fe6, svěrka ŽS4)</t>
  </si>
  <si>
    <t>-1930456947</t>
  </si>
  <si>
    <t>16*4</t>
  </si>
  <si>
    <t>1325556804</t>
  </si>
  <si>
    <t>16*2</t>
  </si>
  <si>
    <t>-720538027</t>
  </si>
  <si>
    <t>16*8</t>
  </si>
  <si>
    <t>1975030903</t>
  </si>
  <si>
    <t>-1730054634</t>
  </si>
  <si>
    <t>1295410856</t>
  </si>
  <si>
    <t>32*4</t>
  </si>
  <si>
    <t>-124793846</t>
  </si>
  <si>
    <t>-1102944100</t>
  </si>
  <si>
    <t>912309419</t>
  </si>
  <si>
    <t>Poznámka k položce:_x000d_
Zásyp drenáže bude proveden z výzisku stěrku (odstranění KL)</t>
  </si>
  <si>
    <t>131,250*1,7</t>
  </si>
  <si>
    <t>76,875"doplnění KL po podbíjení"</t>
  </si>
  <si>
    <t>1823801594</t>
  </si>
  <si>
    <t>"odvod.žlab"(7,5*0,8*0,1)*1,8</t>
  </si>
  <si>
    <t>"drenáž trubka podsyp"(9*0,5*0,3)*1,8</t>
  </si>
  <si>
    <t>15141019</t>
  </si>
  <si>
    <t>"odvodňovací příkop"(9*0,45*0,2)+(9*0,3*0,3)</t>
  </si>
  <si>
    <t>-1260867023</t>
  </si>
  <si>
    <t>(52,980*0,2*2,4)/3</t>
  </si>
  <si>
    <t>717221225</t>
  </si>
  <si>
    <t>1199543189</t>
  </si>
  <si>
    <t>1948290250</t>
  </si>
  <si>
    <t>-1221126572</t>
  </si>
  <si>
    <t>32*2</t>
  </si>
  <si>
    <t>-281320983</t>
  </si>
  <si>
    <t>5964103010</t>
  </si>
  <si>
    <t>Drenážní plastové díly trubka celoperforovaná DN 200 mm</t>
  </si>
  <si>
    <t>2012163792</t>
  </si>
  <si>
    <t>5964133005</t>
  </si>
  <si>
    <t>Geotextilie separační</t>
  </si>
  <si>
    <t>453231379</t>
  </si>
  <si>
    <t>41</t>
  </si>
  <si>
    <t>339885543</t>
  </si>
  <si>
    <t>42</t>
  </si>
  <si>
    <t>5964123005</t>
  </si>
  <si>
    <t>Odvodňovací žlab s mříží koncový</t>
  </si>
  <si>
    <t>-2125312897</t>
  </si>
  <si>
    <t>43</t>
  </si>
  <si>
    <t>-1759240684</t>
  </si>
  <si>
    <t>A.5.2 - Práce SSZT</t>
  </si>
  <si>
    <t>577062105</t>
  </si>
  <si>
    <t>-715675279</t>
  </si>
  <si>
    <t>A.5.3 - Přeprava</t>
  </si>
  <si>
    <t>-822143273</t>
  </si>
  <si>
    <t>26,438"skládka asfalt"</t>
  </si>
  <si>
    <t>1267454665</t>
  </si>
  <si>
    <t>Poznámka k položce:_x000d_
Asfalt, beton, kamenivo, drť,drenážní trubka, komplety anticoro, komplety,bet.žlab</t>
  </si>
  <si>
    <t>0,118+0,079+0,373+0,067+0,012+0,067+300,0+3,510+3,935+8,477*3+0,012+0,010+2,706+0,902+0,902+0,012+0,011</t>
  </si>
  <si>
    <t>1089414503</t>
  </si>
  <si>
    <t>26,438"asfalt"</t>
  </si>
  <si>
    <t>-1962162759</t>
  </si>
  <si>
    <t>-661801064</t>
  </si>
  <si>
    <t>"kolejnice+pražce"7,409+3,296+23,212</t>
  </si>
  <si>
    <t>A.6 - Přejezd P326 v km 20,880</t>
  </si>
  <si>
    <t>A.6.1 - Práce na přejezdu</t>
  </si>
  <si>
    <t>1550429853</t>
  </si>
  <si>
    <t>4,5+4,3</t>
  </si>
  <si>
    <t>-1894015479</t>
  </si>
  <si>
    <t xml:space="preserve">Poznámka k položce:_x000d_
Komunikace - vpravo (3,2-0,2)*4,5_x000d_
                      vlevo    (3,3-0,2)*4,3_x000d_
V přejezdu   5,1*1,2_x000d_
     </t>
  </si>
  <si>
    <t>(3,2-0,2)*4,5+(3,3-0,2)*4,3+(5,1*1,2)</t>
  </si>
  <si>
    <t>1244402866</t>
  </si>
  <si>
    <t>30*3,5*0,5-"pražce"4,738</t>
  </si>
  <si>
    <t>1471422956</t>
  </si>
  <si>
    <t>588688784</t>
  </si>
  <si>
    <t>Poznámka k položce:_x000d_
Doplnění v koleji + navýšení v přejezdu</t>
  </si>
  <si>
    <t>47,762+11,06"po podbití"</t>
  </si>
  <si>
    <t>-1263428715</t>
  </si>
  <si>
    <t xml:space="preserve">Poznámka k položce:_x000d_
Komunikace - vpravo (3,2-0,5)*4,5_x000d_
                      vlevo    (3,3-0,5)*4,3</t>
  </si>
  <si>
    <t>(3,2-0,5)*4,5</t>
  </si>
  <si>
    <t>(3,3-0,5)*4,3</t>
  </si>
  <si>
    <t>1543848822</t>
  </si>
  <si>
    <t>2*6,2</t>
  </si>
  <si>
    <t>5914035550</t>
  </si>
  <si>
    <t>Zřízení otevřených odvodňovacích zařízení prahové vpusti prefabrikované díly</t>
  </si>
  <si>
    <t>-1870719396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</si>
  <si>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</si>
  <si>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 xml:space="preserve">Poznámka k položce:_x000d_
Odvodňovací žlab s mříží </t>
  </si>
  <si>
    <t>2*6</t>
  </si>
  <si>
    <t>513428448</t>
  </si>
  <si>
    <t>1696430151</t>
  </si>
  <si>
    <t>30/1000</t>
  </si>
  <si>
    <t>2141152813</t>
  </si>
  <si>
    <t>502017472</t>
  </si>
  <si>
    <t>-1371222170</t>
  </si>
  <si>
    <t>-1009365960</t>
  </si>
  <si>
    <t>(6,0*0,3*0,5)*2"silniční žlab výměna za původní prah.vpusť"</t>
  </si>
  <si>
    <t>975842046</t>
  </si>
  <si>
    <t>"vlevo a vpravo ve směru staničení před přejezdem"(18,5*1*0,2)+(18,5*1*0,5)</t>
  </si>
  <si>
    <t>"silniční žlab"1,860</t>
  </si>
  <si>
    <t>622531857</t>
  </si>
  <si>
    <t>5914015010</t>
  </si>
  <si>
    <t>Čištění odvodňovacích zařízení ručně příkop zpevněný</t>
  </si>
  <si>
    <t>-973344255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</si>
  <si>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</si>
  <si>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"vlevo a vpravo ve směru staničení za přejezdem"(20*0,5*0,2)*2</t>
  </si>
  <si>
    <t>-1371946373</t>
  </si>
  <si>
    <t>Poznámka k položce:_x000d_
Vlevo a vpravo vesměru staničení za přejezdem - materiál dodá objednatel(meliorační žlábek)</t>
  </si>
  <si>
    <t>6,0*2</t>
  </si>
  <si>
    <t>5914035450</t>
  </si>
  <si>
    <t>Zřízení otevřených odvodňovacích zařízení trativodní výusť monolitická betonová konstrukce</t>
  </si>
  <si>
    <t>-826844111</t>
  </si>
  <si>
    <t>Zřízení otevřených odvodňovacích zařízení trativodní výusť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</si>
  <si>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2*1,0</t>
  </si>
  <si>
    <t>1080358528</t>
  </si>
  <si>
    <t>"vlevo a vpravo ve směru staničení před přejezdem"18,5*2</t>
  </si>
  <si>
    <t>5915015020</t>
  </si>
  <si>
    <t>Svahování zemního tělesa železničního spodku v zářezu</t>
  </si>
  <si>
    <t>2091605828</t>
  </si>
  <si>
    <t>Svahování zemního tělesa železničního spodku v zářezu. Poznámka: 1. V cenách jsou započteny náklady na svahování železničního tělesa a uložení výzisku na terén nebo naložení na dopravní prostředek.</t>
  </si>
  <si>
    <t>Poznámka k položce:_x000d_
Před přejezdem vpravo i vlevo ve směru staničení</t>
  </si>
  <si>
    <t>"vlevo"(18,5*1,5)*2+(18,5*1,0)*2"vpravo"</t>
  </si>
  <si>
    <t>500684686</t>
  </si>
  <si>
    <t>6,5"prahová vpusť"</t>
  </si>
  <si>
    <t>1340309197</t>
  </si>
  <si>
    <t>32,95*0,2*2,4</t>
  </si>
  <si>
    <t>2067356105</t>
  </si>
  <si>
    <t>-703991657</t>
  </si>
  <si>
    <t>-1391252272</t>
  </si>
  <si>
    <t>381396921</t>
  </si>
  <si>
    <t>-1187329156</t>
  </si>
  <si>
    <t>1923630239</t>
  </si>
  <si>
    <t>-1558588845</t>
  </si>
  <si>
    <t>47,762*1,7+18,8"doplnění KL po podbití"</t>
  </si>
  <si>
    <t>886979339</t>
  </si>
  <si>
    <t>Poznámka k položce:_x000d_
Odvodňovací žlab + žlabovky, výústění trativodu</t>
  </si>
  <si>
    <t>"příkopové tvárnice"40*0,042</t>
  </si>
  <si>
    <t>"odvodňovací žlab"(6,0*0,7*0,1)*2</t>
  </si>
  <si>
    <t>"závěrné zídky"(6,0*0,2*0,2)*2</t>
  </si>
  <si>
    <t>-720196209</t>
  </si>
  <si>
    <t>(24,190*0,2*2,4)/3</t>
  </si>
  <si>
    <t>1064770742</t>
  </si>
  <si>
    <t>1682553226</t>
  </si>
  <si>
    <t>108887027</t>
  </si>
  <si>
    <t>-1132975432</t>
  </si>
  <si>
    <t>1853022427</t>
  </si>
  <si>
    <t>-1836762457</t>
  </si>
  <si>
    <t>-1586082767</t>
  </si>
  <si>
    <t>37*2,5</t>
  </si>
  <si>
    <t>2099524679</t>
  </si>
  <si>
    <t>18,5*2 "vlevo a vpravo ve směru staničení"</t>
  </si>
  <si>
    <t>5964105015R</t>
  </si>
  <si>
    <t>Díly pro odvodnění -výtokové čelo</t>
  </si>
  <si>
    <t>1339280613</t>
  </si>
  <si>
    <t>Díly pro odvodnění betonové skruž přechodová 1000/625 x 600</t>
  </si>
  <si>
    <t>5964103120</t>
  </si>
  <si>
    <t>Drenážní plastové díly šachta průchozí DN 400/250 1 vtok/1 odtok DN 250 mm</t>
  </si>
  <si>
    <t>843147732</t>
  </si>
  <si>
    <t xml:space="preserve">Poznámka k položce:_x000d_
vlevo a vpravo  ve směru staničení před přejezdem</t>
  </si>
  <si>
    <t>2*1</t>
  </si>
  <si>
    <t>A.6.2 - Práce SSZT</t>
  </si>
  <si>
    <t>987054627</t>
  </si>
  <si>
    <t>1976383484</t>
  </si>
  <si>
    <t>A.6.3 - Přeprava</t>
  </si>
  <si>
    <t>1817300654</t>
  </si>
  <si>
    <t>15,816+26,658"skládka asfalt+zemina"</t>
  </si>
  <si>
    <t>1605773884</t>
  </si>
  <si>
    <t>15,816"asfalt"</t>
  </si>
  <si>
    <t>-1068917514</t>
  </si>
  <si>
    <t>-463528169</t>
  </si>
  <si>
    <t>"kolejnice+pražce"2,963+11,772+3,648</t>
  </si>
  <si>
    <t>1598707712</t>
  </si>
  <si>
    <t>Poznámka k položce:_x000d_
žlab,přejezd.konstrukce,kamenivo,štěrk,beton,asfalt, komplety,drenáž.materiál</t>
  </si>
  <si>
    <t>3,608+3,608+9,516+0,018+99,995+7,287+3,870*3+0,050+0,041+1,180</t>
  </si>
  <si>
    <t>A.7 - Přejezd P79 v km 176,260</t>
  </si>
  <si>
    <t>A.7.1 - Práce na přejezdu</t>
  </si>
  <si>
    <t>716234647</t>
  </si>
  <si>
    <t>9,8 "vlevo"</t>
  </si>
  <si>
    <t>-52913404</t>
  </si>
  <si>
    <t>"Vlevo" 4,35*8,65</t>
  </si>
  <si>
    <t>"V přejezdu" 1,3*9,6</t>
  </si>
  <si>
    <t>"Vpravo" 2,3*9,8</t>
  </si>
  <si>
    <t>5905080120</t>
  </si>
  <si>
    <t>Ojedinělé čištění KL včetně lavičky (pod ložnou plochou pražce) lože zapuštěné</t>
  </si>
  <si>
    <t>129198526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</si>
  <si>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</si>
  <si>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(9,6*3,5)*2</t>
  </si>
  <si>
    <t>442025171</t>
  </si>
  <si>
    <t>711514609</t>
  </si>
  <si>
    <t>2*2</t>
  </si>
  <si>
    <t>-2085151351</t>
  </si>
  <si>
    <t>2*4</t>
  </si>
  <si>
    <t>5907020391</t>
  </si>
  <si>
    <t>Souvislá výměna kolejnic současně s výměnou kompletů a pryžové podložky, tvar S49, T, 49E1</t>
  </si>
  <si>
    <t>1846930923</t>
  </si>
  <si>
    <t>Souvislá výměna kolejnic současně s výměnou kompletů a pryžové podložky,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</si>
  <si>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4*30</t>
  </si>
  <si>
    <t>900438593</t>
  </si>
  <si>
    <t>-558317354</t>
  </si>
  <si>
    <t>5914015120</t>
  </si>
  <si>
    <t>Čištění odvodňovacích zařízení ručně žlab štěrbinový</t>
  </si>
  <si>
    <t>-744252951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</si>
  <si>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</si>
  <si>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-1668783120</t>
  </si>
  <si>
    <t>87121554</t>
  </si>
  <si>
    <t>-926031172</t>
  </si>
  <si>
    <t>-1256322718</t>
  </si>
  <si>
    <t>(130*2)/1000</t>
  </si>
  <si>
    <t>-493785903</t>
  </si>
  <si>
    <t>130*4</t>
  </si>
  <si>
    <t>-1346018262</t>
  </si>
  <si>
    <t>2050794140</t>
  </si>
  <si>
    <t>17,280*1,7</t>
  </si>
  <si>
    <t>1329476153</t>
  </si>
  <si>
    <t>72,648*0,2*2,4</t>
  </si>
  <si>
    <t>5958125005</t>
  </si>
  <si>
    <t>Komplety s antikorozní úpravou Skl 24 (svěrka Skl24, šroub RS0, matice M22, podložka Uls6)</t>
  </si>
  <si>
    <t>-1063383159</t>
  </si>
  <si>
    <t>(16*4)*2</t>
  </si>
  <si>
    <t>215163431</t>
  </si>
  <si>
    <t>35,0"doplnění KL po podbití"</t>
  </si>
  <si>
    <t>164828180</t>
  </si>
  <si>
    <t>34,871/3</t>
  </si>
  <si>
    <t>-1053639321</t>
  </si>
  <si>
    <t>-1518581691</t>
  </si>
  <si>
    <t>-857370992</t>
  </si>
  <si>
    <t>-1849649352</t>
  </si>
  <si>
    <t>(16*2)*2</t>
  </si>
  <si>
    <t>1847552274</t>
  </si>
  <si>
    <t>4*8</t>
  </si>
  <si>
    <t>1074823769</t>
  </si>
  <si>
    <t>8*4+(8*2)*2</t>
  </si>
  <si>
    <t>-932227392</t>
  </si>
  <si>
    <t>-1480578759</t>
  </si>
  <si>
    <t>"závěrné zídky"38,4*0,2*0,2</t>
  </si>
  <si>
    <t>-1422224559</t>
  </si>
  <si>
    <t>A.7.2 - Práce SSZT</t>
  </si>
  <si>
    <t>-1584510087</t>
  </si>
  <si>
    <t>-1286671244</t>
  </si>
  <si>
    <t>A.7.3 - Přeprava</t>
  </si>
  <si>
    <t>1223810708</t>
  </si>
  <si>
    <t>34,871+29,376+0,012</t>
  </si>
  <si>
    <t>-1995582141</t>
  </si>
  <si>
    <t>Poznámka k položce:_x000d_
kamenivo,asfalt, komponenty na přejezd + drobný materiál,beton</t>
  </si>
  <si>
    <t>35+(11,624*3)+4,960+0,326+0,012+0,012+0,071+3,731</t>
  </si>
  <si>
    <t>-169691276</t>
  </si>
  <si>
    <t>313329746</t>
  </si>
  <si>
    <t>34,871+5,927</t>
  </si>
  <si>
    <t>-2105177957</t>
  </si>
  <si>
    <t>"kolejnice"5,927</t>
  </si>
  <si>
    <t>A.8 - Přejezd P218 v km 8,218</t>
  </si>
  <si>
    <t>A.8.1 - Práce na přejezdu</t>
  </si>
  <si>
    <t>1763645340</t>
  </si>
  <si>
    <t>"vlevo"7,2</t>
  </si>
  <si>
    <t>"vpravo"7,5</t>
  </si>
  <si>
    <t>-885120673</t>
  </si>
  <si>
    <t>"vlevo"7,2*5,7</t>
  </si>
  <si>
    <t>"v přejezdu"8*1,1</t>
  </si>
  <si>
    <t>"vpravo"7,5*4,5-(0,4*7,5)"vpusť"</t>
  </si>
  <si>
    <t>2017091136</t>
  </si>
  <si>
    <t>(15*3,5*0,3)-2,25"Pražce"</t>
  </si>
  <si>
    <t>-1523923824</t>
  </si>
  <si>
    <t>13,500+17,647"po podbití"</t>
  </si>
  <si>
    <t>-532497004</t>
  </si>
  <si>
    <t>1978736873</t>
  </si>
  <si>
    <t>15/1000</t>
  </si>
  <si>
    <t>-862430508</t>
  </si>
  <si>
    <t>878700164</t>
  </si>
  <si>
    <t>-1426120810</t>
  </si>
  <si>
    <t>2*8</t>
  </si>
  <si>
    <t>463045448</t>
  </si>
  <si>
    <t>Poznámka k položce:_x000d_
Bude provedeno v rámci údržbových prací NEOCEŇOVAT</t>
  </si>
  <si>
    <t>0,200</t>
  </si>
  <si>
    <t>556532314</t>
  </si>
  <si>
    <t>-442690144</t>
  </si>
  <si>
    <t>-246290124</t>
  </si>
  <si>
    <t>"vlevo" 7,2*5,7</t>
  </si>
  <si>
    <t>"vpravo"7,5*4,5-(0,7*7,5)"vpusť"</t>
  </si>
  <si>
    <t>555476058</t>
  </si>
  <si>
    <t>8*0,3*0,6</t>
  </si>
  <si>
    <t>1440306321</t>
  </si>
  <si>
    <t>5914030520</t>
  </si>
  <si>
    <t>Demontáž dílů otevřeného odvodnění silničního žlabu štěrbinového</t>
  </si>
  <si>
    <t>-368165261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</si>
  <si>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</si>
  <si>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525786482</t>
  </si>
  <si>
    <t>1766936772</t>
  </si>
  <si>
    <t>(24*0,7*0,1)*2"na obě strany od odvodňovacího žlabu"</t>
  </si>
  <si>
    <t>570698825</t>
  </si>
  <si>
    <t>2*24</t>
  </si>
  <si>
    <t>5913285210</t>
  </si>
  <si>
    <t>Montáž dílů komunikace obrubníku uložení v betonu</t>
  </si>
  <si>
    <t>1762560626</t>
  </si>
  <si>
    <t>Montáž dílů komunikace obrubníku uložení v betonu. Poznámka: 1. V cenách jsou započteny náklady na osazení dlažby nebo obrubníku. 2. V cenách nejsou obsaženy náklady na dodávku materiálu.</t>
  </si>
  <si>
    <t>"vpravo"2*4,5</t>
  </si>
  <si>
    <t>"vlevo"2*5,5</t>
  </si>
  <si>
    <t>-564174795</t>
  </si>
  <si>
    <t>(24*0,5)*2 "pod příkopovými tvárnicemi"+ 130 "rozprostření výzisku"</t>
  </si>
  <si>
    <t>895020733</t>
  </si>
  <si>
    <t>80,590*0,20*2,4"asfalt"</t>
  </si>
  <si>
    <t>5963102120</t>
  </si>
  <si>
    <t>Přejezd celopryžový Rosehill Rodded Rail pro zatížené komunikace spínaný šrouby vnější panely 700 mm, pryžová závěrná zídka, betonový podkladní blok</t>
  </si>
  <si>
    <t>82525058</t>
  </si>
  <si>
    <t>-1808932428</t>
  </si>
  <si>
    <t>15*4</t>
  </si>
  <si>
    <t>545653286</t>
  </si>
  <si>
    <t>13,5*1,7+30,0"doplnění KL po podbití"</t>
  </si>
  <si>
    <t>182478784</t>
  </si>
  <si>
    <t>48*0,1*1,8"podsyp pod příkopové zvárnice"</t>
  </si>
  <si>
    <t>-2108547872</t>
  </si>
  <si>
    <t>2*(8*0,2*0,1)"závěrné zídky u přejezdové konstrukce"</t>
  </si>
  <si>
    <t>160*0,042"příkopové tvárnice"</t>
  </si>
  <si>
    <t>-1412411327</t>
  </si>
  <si>
    <t>(69,540*0,2*2,4)/3</t>
  </si>
  <si>
    <t>149377982</t>
  </si>
  <si>
    <t>897347373</t>
  </si>
  <si>
    <t>-1902036320</t>
  </si>
  <si>
    <t>-1847004612</t>
  </si>
  <si>
    <t>Poznámka k položce:_x000d_
Dodá objednatel - Neoceňovat</t>
  </si>
  <si>
    <t>100*2</t>
  </si>
  <si>
    <t>5963102180</t>
  </si>
  <si>
    <t>Přejezd celopryžový Rosehill Rodded Rail pro zatížené komunikace spínaný šrouby, náběhový klín</t>
  </si>
  <si>
    <t>1151657275</t>
  </si>
  <si>
    <t>5964119000</t>
  </si>
  <si>
    <t>Příkopová tvárnice TZZ 3</t>
  </si>
  <si>
    <t>1859924982</t>
  </si>
  <si>
    <t>80+80"na obě strany od odvodňovacího žlabu - 24 m"</t>
  </si>
  <si>
    <t>-1747942121</t>
  </si>
  <si>
    <t>223397682</t>
  </si>
  <si>
    <t>1120893448</t>
  </si>
  <si>
    <t>5956219000</t>
  </si>
  <si>
    <t>Pražec betonový neutrální nevystrojený užitý</t>
  </si>
  <si>
    <t>-1579369604</t>
  </si>
  <si>
    <t xml:space="preserve">Poznámka k položce:_x000d_
SB 8 - užitý vystrojený 85 ks - NEOCEŇOVAT DODÁ OBJEDNATEL_x000d_
do přejezdu B91S užitý 15 ks -  NEOCEŇOVAT dODÁ OBJEDNATEL</t>
  </si>
  <si>
    <t>25 "v přejezdu" +75</t>
  </si>
  <si>
    <t>5964159000</t>
  </si>
  <si>
    <t>Obrubník krajový</t>
  </si>
  <si>
    <t>-1750887320</t>
  </si>
  <si>
    <t>20*2</t>
  </si>
  <si>
    <t>327211113R</t>
  </si>
  <si>
    <t>Zdivo opěrných zdí z nepravidelných kamenů na maltu obj kamene do 0,02 m3 š spáry přes 10 do 20 mm</t>
  </si>
  <si>
    <t>737220493</t>
  </si>
  <si>
    <t>Zdivo nadzákladové opěrných zdí a valů z lomového kamene štípaného nebo ručně vybíraného na maltu z nepravidelných kamenů objemu 1 kusu kamene do 0,02 m3, šířka spáry přes 10 do 20 mm</t>
  </si>
  <si>
    <t>(3*1*0,5)*2</t>
  </si>
  <si>
    <t>58380650R</t>
  </si>
  <si>
    <t>kámen lomový neupravený žula, třída I netříděný</t>
  </si>
  <si>
    <t>682684725</t>
  </si>
  <si>
    <t>A.8.2 - Přeprava</t>
  </si>
  <si>
    <t>-116787271</t>
  </si>
  <si>
    <t>"skládka asfalt"38,683</t>
  </si>
  <si>
    <t>2024366673</t>
  </si>
  <si>
    <t>"asfalt na skládku"38,683</t>
  </si>
  <si>
    <t>869719471</t>
  </si>
  <si>
    <t>Poznámka k položce:_x000d_
Asfalt, beton, kamenivo, drť, odvodňovací tvárnice , bet.žlab, přejezd Rosehill, droný materiál,obrubníky,lomový kámen</t>
  </si>
  <si>
    <t>11,126*3+52,950+8,640+17,1+0,063+13,6+4,51+13,76+2,744+3,0</t>
  </si>
  <si>
    <t>-1645109711</t>
  </si>
  <si>
    <t>A.9 - VON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</si>
  <si>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</si>
  <si>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</si>
  <si>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</t>
  </si>
  <si>
    <t>Sborník UOŽI 01 2021</t>
  </si>
  <si>
    <t>796801868</t>
  </si>
  <si>
    <t>Poznámka k položce:_x000d_
1,3% ze ZRN</t>
  </si>
  <si>
    <t>022101001</t>
  </si>
  <si>
    <t>Geodetické práce Geodetické práce před opravou</t>
  </si>
  <si>
    <t>2060857296</t>
  </si>
  <si>
    <t xml:space="preserve">Poznámka k položce:_x000d_
_x000d_
_x000d_
</t>
  </si>
  <si>
    <t>022101021</t>
  </si>
  <si>
    <t>Geodetické práce Geodetické práce po ukončení opravy</t>
  </si>
  <si>
    <t>754667840</t>
  </si>
  <si>
    <t>021211001</t>
  </si>
  <si>
    <t>Průzkumné práce pro opravy Doplňující laboratorní rozbor kontaminace zeminy nebo kol. lože</t>
  </si>
  <si>
    <t>-1809775468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</si>
  <si>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</si>
  <si>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položce:_x000d_
Přejezdy - P77, P79, P102, P149, P191, P218, P326,P1810</t>
  </si>
  <si>
    <t>8*1</t>
  </si>
  <si>
    <t>022121001</t>
  </si>
  <si>
    <t>Geodetické práce Diagnostika technické infrastruktury Vytýčení trasy inženýrských sítí</t>
  </si>
  <si>
    <t>-1147068827</t>
  </si>
  <si>
    <t>033131001</t>
  </si>
  <si>
    <t>Provozní vlivy Organizační zajištění prací při zřizování a udržování BK kolejí a výhybek</t>
  </si>
  <si>
    <t>848383809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</si>
  <si>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</si>
  <si>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položce:_x000d_
P77, P79, P102, P149, P191</t>
  </si>
  <si>
    <t>"P77"130+294,07</t>
  </si>
  <si>
    <t>"P79"260</t>
  </si>
  <si>
    <t>"P102"1200</t>
  </si>
  <si>
    <t>"P149"260</t>
  </si>
  <si>
    <t>"P191"175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</si>
</sst>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styles" Target="styles.xml" /><Relationship Id="rId27" Type="http://schemas.openxmlformats.org/officeDocument/2006/relationships/theme" Target="theme/theme1.xml" /><Relationship Id="rId28" Type="http://schemas.openxmlformats.org/officeDocument/2006/relationships/calcChain" Target="calcChain.xml" /><Relationship Id="rId2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53</v>
      </c>
      <c r="AI60" s="38"/>
      <c r="AJ60" s="38"/>
      <c r="AK60" s="38"/>
      <c r="AL60" s="38"/>
      <c r="AM60" s="60" t="s">
        <v>54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55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56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53</v>
      </c>
      <c r="AI75" s="38"/>
      <c r="AJ75" s="38"/>
      <c r="AK75" s="38"/>
      <c r="AL75" s="38"/>
      <c r="AM75" s="60" t="s">
        <v>54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01/2023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přejezdů v obvodu ST Karlovy Vary 2023-24 - oprava č.1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ST Karlovy Vary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1. 2. 2023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železnic,s.o.;OŘ ÚNL - ST Karlovy Vary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58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>Pavlína Liprtová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59</v>
      </c>
      <c r="D92" s="90"/>
      <c r="E92" s="90"/>
      <c r="F92" s="90"/>
      <c r="G92" s="90"/>
      <c r="H92" s="91"/>
      <c r="I92" s="92" t="s">
        <v>60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61</v>
      </c>
      <c r="AH92" s="90"/>
      <c r="AI92" s="90"/>
      <c r="AJ92" s="90"/>
      <c r="AK92" s="90"/>
      <c r="AL92" s="90"/>
      <c r="AM92" s="90"/>
      <c r="AN92" s="92" t="s">
        <v>62</v>
      </c>
      <c r="AO92" s="90"/>
      <c r="AP92" s="94"/>
      <c r="AQ92" s="95" t="s">
        <v>63</v>
      </c>
      <c r="AR92" s="40"/>
      <c r="AS92" s="96" t="s">
        <v>64</v>
      </c>
      <c r="AT92" s="97" t="s">
        <v>65</v>
      </c>
      <c r="AU92" s="97" t="s">
        <v>66</v>
      </c>
      <c r="AV92" s="97" t="s">
        <v>67</v>
      </c>
      <c r="AW92" s="97" t="s">
        <v>68</v>
      </c>
      <c r="AX92" s="97" t="s">
        <v>69</v>
      </c>
      <c r="AY92" s="97" t="s">
        <v>70</v>
      </c>
      <c r="AZ92" s="97" t="s">
        <v>71</v>
      </c>
      <c r="BA92" s="97" t="s">
        <v>72</v>
      </c>
      <c r="BB92" s="97" t="s">
        <v>73</v>
      </c>
      <c r="BC92" s="97" t="s">
        <v>74</v>
      </c>
      <c r="BD92" s="98" t="s">
        <v>75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76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ROUND(AG95+AG99+AG103+AG107+AG111+AG115+AG119+AG123+AG126,2)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ROUND(AS95+AS99+AS103+AS107+AS111+AS115+AS119+AS123+AS126,2)</f>
        <v>0</v>
      </c>
      <c r="AT94" s="110">
        <f>ROUND(SUM(AV94:AW94),2)</f>
        <v>0</v>
      </c>
      <c r="AU94" s="111">
        <f>ROUND(AU95+AU99+AU103+AU107+AU111+AU115+AU119+AU123+AU126,5)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ROUND(AZ95+AZ99+AZ103+AZ107+AZ111+AZ115+AZ119+AZ123+AZ126,2)</f>
        <v>0</v>
      </c>
      <c r="BA94" s="110">
        <f>ROUND(BA95+BA99+BA103+BA107+BA111+BA115+BA119+BA123+BA126,2)</f>
        <v>0</v>
      </c>
      <c r="BB94" s="110">
        <f>ROUND(BB95+BB99+BB103+BB107+BB111+BB115+BB119+BB123+BB126,2)</f>
        <v>0</v>
      </c>
      <c r="BC94" s="110">
        <f>ROUND(BC95+BC99+BC103+BC107+BC111+BC115+BC119+BC123+BC126,2)</f>
        <v>0</v>
      </c>
      <c r="BD94" s="112">
        <f>ROUND(BD95+BD99+BD103+BD107+BD111+BD115+BD119+BD123+BD126,2)</f>
        <v>0</v>
      </c>
      <c r="BE94" s="6"/>
      <c r="BS94" s="113" t="s">
        <v>77</v>
      </c>
      <c r="BT94" s="113" t="s">
        <v>78</v>
      </c>
      <c r="BU94" s="114" t="s">
        <v>79</v>
      </c>
      <c r="BV94" s="113" t="s">
        <v>80</v>
      </c>
      <c r="BW94" s="113" t="s">
        <v>5</v>
      </c>
      <c r="BX94" s="113" t="s">
        <v>81</v>
      </c>
      <c r="CL94" s="113" t="s">
        <v>1</v>
      </c>
    </row>
    <row r="95" s="7" customFormat="1" ht="16.5" customHeight="1">
      <c r="A95" s="7"/>
      <c r="B95" s="115"/>
      <c r="C95" s="116"/>
      <c r="D95" s="117" t="s">
        <v>82</v>
      </c>
      <c r="E95" s="117"/>
      <c r="F95" s="117"/>
      <c r="G95" s="117"/>
      <c r="H95" s="117"/>
      <c r="I95" s="118"/>
      <c r="J95" s="117" t="s">
        <v>83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ROUND(SUM(AG96:AG98),2)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84</v>
      </c>
      <c r="AR95" s="122"/>
      <c r="AS95" s="123">
        <f>ROUND(SUM(AS96:AS98),2)</f>
        <v>0</v>
      </c>
      <c r="AT95" s="124">
        <f>ROUND(SUM(AV95:AW95),2)</f>
        <v>0</v>
      </c>
      <c r="AU95" s="125">
        <f>ROUND(SUM(AU96:AU98),5)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ROUND(SUM(AZ96:AZ98),2)</f>
        <v>0</v>
      </c>
      <c r="BA95" s="124">
        <f>ROUND(SUM(BA96:BA98),2)</f>
        <v>0</v>
      </c>
      <c r="BB95" s="124">
        <f>ROUND(SUM(BB96:BB98),2)</f>
        <v>0</v>
      </c>
      <c r="BC95" s="124">
        <f>ROUND(SUM(BC96:BC98),2)</f>
        <v>0</v>
      </c>
      <c r="BD95" s="126">
        <f>ROUND(SUM(BD96:BD98),2)</f>
        <v>0</v>
      </c>
      <c r="BE95" s="7"/>
      <c r="BS95" s="127" t="s">
        <v>77</v>
      </c>
      <c r="BT95" s="127" t="s">
        <v>85</v>
      </c>
      <c r="BU95" s="127" t="s">
        <v>79</v>
      </c>
      <c r="BV95" s="127" t="s">
        <v>80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4" customFormat="1" ht="16.5" customHeight="1">
      <c r="A96" s="128" t="s">
        <v>88</v>
      </c>
      <c r="B96" s="66"/>
      <c r="C96" s="129"/>
      <c r="D96" s="129"/>
      <c r="E96" s="130" t="s">
        <v>89</v>
      </c>
      <c r="F96" s="130"/>
      <c r="G96" s="130"/>
      <c r="H96" s="130"/>
      <c r="I96" s="130"/>
      <c r="J96" s="129"/>
      <c r="K96" s="130" t="s">
        <v>90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'A.1.1 - Práce na přejezdu'!J32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91</v>
      </c>
      <c r="AR96" s="68"/>
      <c r="AS96" s="133">
        <v>0</v>
      </c>
      <c r="AT96" s="134">
        <f>ROUND(SUM(AV96:AW96),2)</f>
        <v>0</v>
      </c>
      <c r="AU96" s="135">
        <f>'A.1.1 - Práce na přejezdu'!P120</f>
        <v>0</v>
      </c>
      <c r="AV96" s="134">
        <f>'A.1.1 - Práce na přejezdu'!J35</f>
        <v>0</v>
      </c>
      <c r="AW96" s="134">
        <f>'A.1.1 - Práce na přejezdu'!J36</f>
        <v>0</v>
      </c>
      <c r="AX96" s="134">
        <f>'A.1.1 - Práce na přejezdu'!J37</f>
        <v>0</v>
      </c>
      <c r="AY96" s="134">
        <f>'A.1.1 - Práce na přejezdu'!J38</f>
        <v>0</v>
      </c>
      <c r="AZ96" s="134">
        <f>'A.1.1 - Práce na přejezdu'!F35</f>
        <v>0</v>
      </c>
      <c r="BA96" s="134">
        <f>'A.1.1 - Práce na přejezdu'!F36</f>
        <v>0</v>
      </c>
      <c r="BB96" s="134">
        <f>'A.1.1 - Práce na přejezdu'!F37</f>
        <v>0</v>
      </c>
      <c r="BC96" s="134">
        <f>'A.1.1 - Práce na přejezdu'!F38</f>
        <v>0</v>
      </c>
      <c r="BD96" s="136">
        <f>'A.1.1 - Práce na přejezdu'!F39</f>
        <v>0</v>
      </c>
      <c r="BE96" s="4"/>
      <c r="BT96" s="137" t="s">
        <v>87</v>
      </c>
      <c r="BV96" s="137" t="s">
        <v>80</v>
      </c>
      <c r="BW96" s="137" t="s">
        <v>92</v>
      </c>
      <c r="BX96" s="137" t="s">
        <v>86</v>
      </c>
      <c r="CL96" s="137" t="s">
        <v>1</v>
      </c>
    </row>
    <row r="97" s="4" customFormat="1" ht="16.5" customHeight="1">
      <c r="A97" s="128" t="s">
        <v>88</v>
      </c>
      <c r="B97" s="66"/>
      <c r="C97" s="129"/>
      <c r="D97" s="129"/>
      <c r="E97" s="130" t="s">
        <v>93</v>
      </c>
      <c r="F97" s="130"/>
      <c r="G97" s="130"/>
      <c r="H97" s="130"/>
      <c r="I97" s="130"/>
      <c r="J97" s="129"/>
      <c r="K97" s="130" t="s">
        <v>94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'A.1.2 - Práce SSZT'!J32</f>
        <v>0</v>
      </c>
      <c r="AH97" s="129"/>
      <c r="AI97" s="129"/>
      <c r="AJ97" s="129"/>
      <c r="AK97" s="129"/>
      <c r="AL97" s="129"/>
      <c r="AM97" s="129"/>
      <c r="AN97" s="131">
        <f>SUM(AG97,AT97)</f>
        <v>0</v>
      </c>
      <c r="AO97" s="129"/>
      <c r="AP97" s="129"/>
      <c r="AQ97" s="132" t="s">
        <v>91</v>
      </c>
      <c r="AR97" s="68"/>
      <c r="AS97" s="133">
        <v>0</v>
      </c>
      <c r="AT97" s="134">
        <f>ROUND(SUM(AV97:AW97),2)</f>
        <v>0</v>
      </c>
      <c r="AU97" s="135">
        <f>'A.1.2 - Práce SSZT'!P120</f>
        <v>0</v>
      </c>
      <c r="AV97" s="134">
        <f>'A.1.2 - Práce SSZT'!J35</f>
        <v>0</v>
      </c>
      <c r="AW97" s="134">
        <f>'A.1.2 - Práce SSZT'!J36</f>
        <v>0</v>
      </c>
      <c r="AX97" s="134">
        <f>'A.1.2 - Práce SSZT'!J37</f>
        <v>0</v>
      </c>
      <c r="AY97" s="134">
        <f>'A.1.2 - Práce SSZT'!J38</f>
        <v>0</v>
      </c>
      <c r="AZ97" s="134">
        <f>'A.1.2 - Práce SSZT'!F35</f>
        <v>0</v>
      </c>
      <c r="BA97" s="134">
        <f>'A.1.2 - Práce SSZT'!F36</f>
        <v>0</v>
      </c>
      <c r="BB97" s="134">
        <f>'A.1.2 - Práce SSZT'!F37</f>
        <v>0</v>
      </c>
      <c r="BC97" s="134">
        <f>'A.1.2 - Práce SSZT'!F38</f>
        <v>0</v>
      </c>
      <c r="BD97" s="136">
        <f>'A.1.2 - Práce SSZT'!F39</f>
        <v>0</v>
      </c>
      <c r="BE97" s="4"/>
      <c r="BT97" s="137" t="s">
        <v>87</v>
      </c>
      <c r="BV97" s="137" t="s">
        <v>80</v>
      </c>
      <c r="BW97" s="137" t="s">
        <v>95</v>
      </c>
      <c r="BX97" s="137" t="s">
        <v>86</v>
      </c>
      <c r="CL97" s="137" t="s">
        <v>1</v>
      </c>
    </row>
    <row r="98" s="4" customFormat="1" ht="16.5" customHeight="1">
      <c r="A98" s="128" t="s">
        <v>88</v>
      </c>
      <c r="B98" s="66"/>
      <c r="C98" s="129"/>
      <c r="D98" s="129"/>
      <c r="E98" s="130" t="s">
        <v>96</v>
      </c>
      <c r="F98" s="130"/>
      <c r="G98" s="130"/>
      <c r="H98" s="130"/>
      <c r="I98" s="130"/>
      <c r="J98" s="129"/>
      <c r="K98" s="130" t="s">
        <v>97</v>
      </c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1">
        <f>'A.1.3 - Přeprava'!J32</f>
        <v>0</v>
      </c>
      <c r="AH98" s="129"/>
      <c r="AI98" s="129"/>
      <c r="AJ98" s="129"/>
      <c r="AK98" s="129"/>
      <c r="AL98" s="129"/>
      <c r="AM98" s="129"/>
      <c r="AN98" s="131">
        <f>SUM(AG98,AT98)</f>
        <v>0</v>
      </c>
      <c r="AO98" s="129"/>
      <c r="AP98" s="129"/>
      <c r="AQ98" s="132" t="s">
        <v>91</v>
      </c>
      <c r="AR98" s="68"/>
      <c r="AS98" s="133">
        <v>0</v>
      </c>
      <c r="AT98" s="134">
        <f>ROUND(SUM(AV98:AW98),2)</f>
        <v>0</v>
      </c>
      <c r="AU98" s="135">
        <f>'A.1.3 - Přeprava'!P120</f>
        <v>0</v>
      </c>
      <c r="AV98" s="134">
        <f>'A.1.3 - Přeprava'!J35</f>
        <v>0</v>
      </c>
      <c r="AW98" s="134">
        <f>'A.1.3 - Přeprava'!J36</f>
        <v>0</v>
      </c>
      <c r="AX98" s="134">
        <f>'A.1.3 - Přeprava'!J37</f>
        <v>0</v>
      </c>
      <c r="AY98" s="134">
        <f>'A.1.3 - Přeprava'!J38</f>
        <v>0</v>
      </c>
      <c r="AZ98" s="134">
        <f>'A.1.3 - Přeprava'!F35</f>
        <v>0</v>
      </c>
      <c r="BA98" s="134">
        <f>'A.1.3 - Přeprava'!F36</f>
        <v>0</v>
      </c>
      <c r="BB98" s="134">
        <f>'A.1.3 - Přeprava'!F37</f>
        <v>0</v>
      </c>
      <c r="BC98" s="134">
        <f>'A.1.3 - Přeprava'!F38</f>
        <v>0</v>
      </c>
      <c r="BD98" s="136">
        <f>'A.1.3 - Přeprava'!F39</f>
        <v>0</v>
      </c>
      <c r="BE98" s="4"/>
      <c r="BT98" s="137" t="s">
        <v>87</v>
      </c>
      <c r="BV98" s="137" t="s">
        <v>80</v>
      </c>
      <c r="BW98" s="137" t="s">
        <v>98</v>
      </c>
      <c r="BX98" s="137" t="s">
        <v>86</v>
      </c>
      <c r="CL98" s="137" t="s">
        <v>1</v>
      </c>
    </row>
    <row r="99" s="7" customFormat="1" ht="16.5" customHeight="1">
      <c r="A99" s="7"/>
      <c r="B99" s="115"/>
      <c r="C99" s="116"/>
      <c r="D99" s="117" t="s">
        <v>99</v>
      </c>
      <c r="E99" s="117"/>
      <c r="F99" s="117"/>
      <c r="G99" s="117"/>
      <c r="H99" s="117"/>
      <c r="I99" s="118"/>
      <c r="J99" s="117" t="s">
        <v>100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ROUND(SUM(AG100:AG102),2)</f>
        <v>0</v>
      </c>
      <c r="AH99" s="118"/>
      <c r="AI99" s="118"/>
      <c r="AJ99" s="118"/>
      <c r="AK99" s="118"/>
      <c r="AL99" s="118"/>
      <c r="AM99" s="118"/>
      <c r="AN99" s="120">
        <f>SUM(AG99,AT99)</f>
        <v>0</v>
      </c>
      <c r="AO99" s="118"/>
      <c r="AP99" s="118"/>
      <c r="AQ99" s="121" t="s">
        <v>84</v>
      </c>
      <c r="AR99" s="122"/>
      <c r="AS99" s="123">
        <f>ROUND(SUM(AS100:AS102),2)</f>
        <v>0</v>
      </c>
      <c r="AT99" s="124">
        <f>ROUND(SUM(AV99:AW99),2)</f>
        <v>0</v>
      </c>
      <c r="AU99" s="125">
        <f>ROUND(SUM(AU100:AU102),5)</f>
        <v>0</v>
      </c>
      <c r="AV99" s="124">
        <f>ROUND(AZ99*L29,2)</f>
        <v>0</v>
      </c>
      <c r="AW99" s="124">
        <f>ROUND(BA99*L30,2)</f>
        <v>0</v>
      </c>
      <c r="AX99" s="124">
        <f>ROUND(BB99*L29,2)</f>
        <v>0</v>
      </c>
      <c r="AY99" s="124">
        <f>ROUND(BC99*L30,2)</f>
        <v>0</v>
      </c>
      <c r="AZ99" s="124">
        <f>ROUND(SUM(AZ100:AZ102),2)</f>
        <v>0</v>
      </c>
      <c r="BA99" s="124">
        <f>ROUND(SUM(BA100:BA102),2)</f>
        <v>0</v>
      </c>
      <c r="BB99" s="124">
        <f>ROUND(SUM(BB100:BB102),2)</f>
        <v>0</v>
      </c>
      <c r="BC99" s="124">
        <f>ROUND(SUM(BC100:BC102),2)</f>
        <v>0</v>
      </c>
      <c r="BD99" s="126">
        <f>ROUND(SUM(BD100:BD102),2)</f>
        <v>0</v>
      </c>
      <c r="BE99" s="7"/>
      <c r="BS99" s="127" t="s">
        <v>77</v>
      </c>
      <c r="BT99" s="127" t="s">
        <v>85</v>
      </c>
      <c r="BU99" s="127" t="s">
        <v>79</v>
      </c>
      <c r="BV99" s="127" t="s">
        <v>80</v>
      </c>
      <c r="BW99" s="127" t="s">
        <v>101</v>
      </c>
      <c r="BX99" s="127" t="s">
        <v>5</v>
      </c>
      <c r="CL99" s="127" t="s">
        <v>1</v>
      </c>
      <c r="CM99" s="127" t="s">
        <v>87</v>
      </c>
    </row>
    <row r="100" s="4" customFormat="1" ht="16.5" customHeight="1">
      <c r="A100" s="128" t="s">
        <v>88</v>
      </c>
      <c r="B100" s="66"/>
      <c r="C100" s="129"/>
      <c r="D100" s="129"/>
      <c r="E100" s="130" t="s">
        <v>102</v>
      </c>
      <c r="F100" s="130"/>
      <c r="G100" s="130"/>
      <c r="H100" s="130"/>
      <c r="I100" s="130"/>
      <c r="J100" s="129"/>
      <c r="K100" s="130" t="s">
        <v>90</v>
      </c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1">
        <f>'A.2.1 - Práce na přejezdu'!J32</f>
        <v>0</v>
      </c>
      <c r="AH100" s="129"/>
      <c r="AI100" s="129"/>
      <c r="AJ100" s="129"/>
      <c r="AK100" s="129"/>
      <c r="AL100" s="129"/>
      <c r="AM100" s="129"/>
      <c r="AN100" s="131">
        <f>SUM(AG100,AT100)</f>
        <v>0</v>
      </c>
      <c r="AO100" s="129"/>
      <c r="AP100" s="129"/>
      <c r="AQ100" s="132" t="s">
        <v>91</v>
      </c>
      <c r="AR100" s="68"/>
      <c r="AS100" s="133">
        <v>0</v>
      </c>
      <c r="AT100" s="134">
        <f>ROUND(SUM(AV100:AW100),2)</f>
        <v>0</v>
      </c>
      <c r="AU100" s="135">
        <f>'A.2.1 - Práce na přejezdu'!P120</f>
        <v>0</v>
      </c>
      <c r="AV100" s="134">
        <f>'A.2.1 - Práce na přejezdu'!J35</f>
        <v>0</v>
      </c>
      <c r="AW100" s="134">
        <f>'A.2.1 - Práce na přejezdu'!J36</f>
        <v>0</v>
      </c>
      <c r="AX100" s="134">
        <f>'A.2.1 - Práce na přejezdu'!J37</f>
        <v>0</v>
      </c>
      <c r="AY100" s="134">
        <f>'A.2.1 - Práce na přejezdu'!J38</f>
        <v>0</v>
      </c>
      <c r="AZ100" s="134">
        <f>'A.2.1 - Práce na přejezdu'!F35</f>
        <v>0</v>
      </c>
      <c r="BA100" s="134">
        <f>'A.2.1 - Práce na přejezdu'!F36</f>
        <v>0</v>
      </c>
      <c r="BB100" s="134">
        <f>'A.2.1 - Práce na přejezdu'!F37</f>
        <v>0</v>
      </c>
      <c r="BC100" s="134">
        <f>'A.2.1 - Práce na přejezdu'!F38</f>
        <v>0</v>
      </c>
      <c r="BD100" s="136">
        <f>'A.2.1 - Práce na přejezdu'!F39</f>
        <v>0</v>
      </c>
      <c r="BE100" s="4"/>
      <c r="BT100" s="137" t="s">
        <v>87</v>
      </c>
      <c r="BV100" s="137" t="s">
        <v>80</v>
      </c>
      <c r="BW100" s="137" t="s">
        <v>103</v>
      </c>
      <c r="BX100" s="137" t="s">
        <v>101</v>
      </c>
      <c r="CL100" s="137" t="s">
        <v>1</v>
      </c>
    </row>
    <row r="101" s="4" customFormat="1" ht="16.5" customHeight="1">
      <c r="A101" s="128" t="s">
        <v>88</v>
      </c>
      <c r="B101" s="66"/>
      <c r="C101" s="129"/>
      <c r="D101" s="129"/>
      <c r="E101" s="130" t="s">
        <v>104</v>
      </c>
      <c r="F101" s="130"/>
      <c r="G101" s="130"/>
      <c r="H101" s="130"/>
      <c r="I101" s="130"/>
      <c r="J101" s="129"/>
      <c r="K101" s="130" t="s">
        <v>94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'A.2.2 - Práce SSZT'!J32</f>
        <v>0</v>
      </c>
      <c r="AH101" s="129"/>
      <c r="AI101" s="129"/>
      <c r="AJ101" s="129"/>
      <c r="AK101" s="129"/>
      <c r="AL101" s="129"/>
      <c r="AM101" s="129"/>
      <c r="AN101" s="131">
        <f>SUM(AG101,AT101)</f>
        <v>0</v>
      </c>
      <c r="AO101" s="129"/>
      <c r="AP101" s="129"/>
      <c r="AQ101" s="132" t="s">
        <v>91</v>
      </c>
      <c r="AR101" s="68"/>
      <c r="AS101" s="133">
        <v>0</v>
      </c>
      <c r="AT101" s="134">
        <f>ROUND(SUM(AV101:AW101),2)</f>
        <v>0</v>
      </c>
      <c r="AU101" s="135">
        <f>'A.2.2 - Práce SSZT'!P120</f>
        <v>0</v>
      </c>
      <c r="AV101" s="134">
        <f>'A.2.2 - Práce SSZT'!J35</f>
        <v>0</v>
      </c>
      <c r="AW101" s="134">
        <f>'A.2.2 - Práce SSZT'!J36</f>
        <v>0</v>
      </c>
      <c r="AX101" s="134">
        <f>'A.2.2 - Práce SSZT'!J37</f>
        <v>0</v>
      </c>
      <c r="AY101" s="134">
        <f>'A.2.2 - Práce SSZT'!J38</f>
        <v>0</v>
      </c>
      <c r="AZ101" s="134">
        <f>'A.2.2 - Práce SSZT'!F35</f>
        <v>0</v>
      </c>
      <c r="BA101" s="134">
        <f>'A.2.2 - Práce SSZT'!F36</f>
        <v>0</v>
      </c>
      <c r="BB101" s="134">
        <f>'A.2.2 - Práce SSZT'!F37</f>
        <v>0</v>
      </c>
      <c r="BC101" s="134">
        <f>'A.2.2 - Práce SSZT'!F38</f>
        <v>0</v>
      </c>
      <c r="BD101" s="136">
        <f>'A.2.2 - Práce SSZT'!F39</f>
        <v>0</v>
      </c>
      <c r="BE101" s="4"/>
      <c r="BT101" s="137" t="s">
        <v>87</v>
      </c>
      <c r="BV101" s="137" t="s">
        <v>80</v>
      </c>
      <c r="BW101" s="137" t="s">
        <v>105</v>
      </c>
      <c r="BX101" s="137" t="s">
        <v>101</v>
      </c>
      <c r="CL101" s="137" t="s">
        <v>1</v>
      </c>
    </row>
    <row r="102" s="4" customFormat="1" ht="16.5" customHeight="1">
      <c r="A102" s="128" t="s">
        <v>88</v>
      </c>
      <c r="B102" s="66"/>
      <c r="C102" s="129"/>
      <c r="D102" s="129"/>
      <c r="E102" s="130" t="s">
        <v>106</v>
      </c>
      <c r="F102" s="130"/>
      <c r="G102" s="130"/>
      <c r="H102" s="130"/>
      <c r="I102" s="130"/>
      <c r="J102" s="129"/>
      <c r="K102" s="130" t="s">
        <v>97</v>
      </c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1">
        <f>'A.2.3 - Přeprava'!J32</f>
        <v>0</v>
      </c>
      <c r="AH102" s="129"/>
      <c r="AI102" s="129"/>
      <c r="AJ102" s="129"/>
      <c r="AK102" s="129"/>
      <c r="AL102" s="129"/>
      <c r="AM102" s="129"/>
      <c r="AN102" s="131">
        <f>SUM(AG102,AT102)</f>
        <v>0</v>
      </c>
      <c r="AO102" s="129"/>
      <c r="AP102" s="129"/>
      <c r="AQ102" s="132" t="s">
        <v>91</v>
      </c>
      <c r="AR102" s="68"/>
      <c r="AS102" s="133">
        <v>0</v>
      </c>
      <c r="AT102" s="134">
        <f>ROUND(SUM(AV102:AW102),2)</f>
        <v>0</v>
      </c>
      <c r="AU102" s="135">
        <f>'A.2.3 - Přeprava'!P120</f>
        <v>0</v>
      </c>
      <c r="AV102" s="134">
        <f>'A.2.3 - Přeprava'!J35</f>
        <v>0</v>
      </c>
      <c r="AW102" s="134">
        <f>'A.2.3 - Přeprava'!J36</f>
        <v>0</v>
      </c>
      <c r="AX102" s="134">
        <f>'A.2.3 - Přeprava'!J37</f>
        <v>0</v>
      </c>
      <c r="AY102" s="134">
        <f>'A.2.3 - Přeprava'!J38</f>
        <v>0</v>
      </c>
      <c r="AZ102" s="134">
        <f>'A.2.3 - Přeprava'!F35</f>
        <v>0</v>
      </c>
      <c r="BA102" s="134">
        <f>'A.2.3 - Přeprava'!F36</f>
        <v>0</v>
      </c>
      <c r="BB102" s="134">
        <f>'A.2.3 - Přeprava'!F37</f>
        <v>0</v>
      </c>
      <c r="BC102" s="134">
        <f>'A.2.3 - Přeprava'!F38</f>
        <v>0</v>
      </c>
      <c r="BD102" s="136">
        <f>'A.2.3 - Přeprava'!F39</f>
        <v>0</v>
      </c>
      <c r="BE102" s="4"/>
      <c r="BT102" s="137" t="s">
        <v>87</v>
      </c>
      <c r="BV102" s="137" t="s">
        <v>80</v>
      </c>
      <c r="BW102" s="137" t="s">
        <v>107</v>
      </c>
      <c r="BX102" s="137" t="s">
        <v>101</v>
      </c>
      <c r="CL102" s="137" t="s">
        <v>1</v>
      </c>
    </row>
    <row r="103" s="7" customFormat="1" ht="16.5" customHeight="1">
      <c r="A103" s="7"/>
      <c r="B103" s="115"/>
      <c r="C103" s="116"/>
      <c r="D103" s="117" t="s">
        <v>108</v>
      </c>
      <c r="E103" s="117"/>
      <c r="F103" s="117"/>
      <c r="G103" s="117"/>
      <c r="H103" s="117"/>
      <c r="I103" s="118"/>
      <c r="J103" s="117" t="s">
        <v>109</v>
      </c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9">
        <f>ROUND(SUM(AG104:AG106),2)</f>
        <v>0</v>
      </c>
      <c r="AH103" s="118"/>
      <c r="AI103" s="118"/>
      <c r="AJ103" s="118"/>
      <c r="AK103" s="118"/>
      <c r="AL103" s="118"/>
      <c r="AM103" s="118"/>
      <c r="AN103" s="120">
        <f>SUM(AG103,AT103)</f>
        <v>0</v>
      </c>
      <c r="AO103" s="118"/>
      <c r="AP103" s="118"/>
      <c r="AQ103" s="121" t="s">
        <v>84</v>
      </c>
      <c r="AR103" s="122"/>
      <c r="AS103" s="123">
        <f>ROUND(SUM(AS104:AS106),2)</f>
        <v>0</v>
      </c>
      <c r="AT103" s="124">
        <f>ROUND(SUM(AV103:AW103),2)</f>
        <v>0</v>
      </c>
      <c r="AU103" s="125">
        <f>ROUND(SUM(AU104:AU106),5)</f>
        <v>0</v>
      </c>
      <c r="AV103" s="124">
        <f>ROUND(AZ103*L29,2)</f>
        <v>0</v>
      </c>
      <c r="AW103" s="124">
        <f>ROUND(BA103*L30,2)</f>
        <v>0</v>
      </c>
      <c r="AX103" s="124">
        <f>ROUND(BB103*L29,2)</f>
        <v>0</v>
      </c>
      <c r="AY103" s="124">
        <f>ROUND(BC103*L30,2)</f>
        <v>0</v>
      </c>
      <c r="AZ103" s="124">
        <f>ROUND(SUM(AZ104:AZ106),2)</f>
        <v>0</v>
      </c>
      <c r="BA103" s="124">
        <f>ROUND(SUM(BA104:BA106),2)</f>
        <v>0</v>
      </c>
      <c r="BB103" s="124">
        <f>ROUND(SUM(BB104:BB106),2)</f>
        <v>0</v>
      </c>
      <c r="BC103" s="124">
        <f>ROUND(SUM(BC104:BC106),2)</f>
        <v>0</v>
      </c>
      <c r="BD103" s="126">
        <f>ROUND(SUM(BD104:BD106),2)</f>
        <v>0</v>
      </c>
      <c r="BE103" s="7"/>
      <c r="BS103" s="127" t="s">
        <v>77</v>
      </c>
      <c r="BT103" s="127" t="s">
        <v>85</v>
      </c>
      <c r="BU103" s="127" t="s">
        <v>79</v>
      </c>
      <c r="BV103" s="127" t="s">
        <v>80</v>
      </c>
      <c r="BW103" s="127" t="s">
        <v>110</v>
      </c>
      <c r="BX103" s="127" t="s">
        <v>5</v>
      </c>
      <c r="CL103" s="127" t="s">
        <v>1</v>
      </c>
      <c r="CM103" s="127" t="s">
        <v>87</v>
      </c>
    </row>
    <row r="104" s="4" customFormat="1" ht="16.5" customHeight="1">
      <c r="A104" s="128" t="s">
        <v>88</v>
      </c>
      <c r="B104" s="66"/>
      <c r="C104" s="129"/>
      <c r="D104" s="129"/>
      <c r="E104" s="130" t="s">
        <v>111</v>
      </c>
      <c r="F104" s="130"/>
      <c r="G104" s="130"/>
      <c r="H104" s="130"/>
      <c r="I104" s="130"/>
      <c r="J104" s="129"/>
      <c r="K104" s="130" t="s">
        <v>90</v>
      </c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1">
        <f>'A.3.1 - Práce na přejezdu'!J32</f>
        <v>0</v>
      </c>
      <c r="AH104" s="129"/>
      <c r="AI104" s="129"/>
      <c r="AJ104" s="129"/>
      <c r="AK104" s="129"/>
      <c r="AL104" s="129"/>
      <c r="AM104" s="129"/>
      <c r="AN104" s="131">
        <f>SUM(AG104,AT104)</f>
        <v>0</v>
      </c>
      <c r="AO104" s="129"/>
      <c r="AP104" s="129"/>
      <c r="AQ104" s="132" t="s">
        <v>91</v>
      </c>
      <c r="AR104" s="68"/>
      <c r="AS104" s="133">
        <v>0</v>
      </c>
      <c r="AT104" s="134">
        <f>ROUND(SUM(AV104:AW104),2)</f>
        <v>0</v>
      </c>
      <c r="AU104" s="135">
        <f>'A.3.1 - Práce na přejezdu'!P120</f>
        <v>0</v>
      </c>
      <c r="AV104" s="134">
        <f>'A.3.1 - Práce na přejezdu'!J35</f>
        <v>0</v>
      </c>
      <c r="AW104" s="134">
        <f>'A.3.1 - Práce na přejezdu'!J36</f>
        <v>0</v>
      </c>
      <c r="AX104" s="134">
        <f>'A.3.1 - Práce na přejezdu'!J37</f>
        <v>0</v>
      </c>
      <c r="AY104" s="134">
        <f>'A.3.1 - Práce na přejezdu'!J38</f>
        <v>0</v>
      </c>
      <c r="AZ104" s="134">
        <f>'A.3.1 - Práce na přejezdu'!F35</f>
        <v>0</v>
      </c>
      <c r="BA104" s="134">
        <f>'A.3.1 - Práce na přejezdu'!F36</f>
        <v>0</v>
      </c>
      <c r="BB104" s="134">
        <f>'A.3.1 - Práce na přejezdu'!F37</f>
        <v>0</v>
      </c>
      <c r="BC104" s="134">
        <f>'A.3.1 - Práce na přejezdu'!F38</f>
        <v>0</v>
      </c>
      <c r="BD104" s="136">
        <f>'A.3.1 - Práce na přejezdu'!F39</f>
        <v>0</v>
      </c>
      <c r="BE104" s="4"/>
      <c r="BT104" s="137" t="s">
        <v>87</v>
      </c>
      <c r="BV104" s="137" t="s">
        <v>80</v>
      </c>
      <c r="BW104" s="137" t="s">
        <v>112</v>
      </c>
      <c r="BX104" s="137" t="s">
        <v>110</v>
      </c>
      <c r="CL104" s="137" t="s">
        <v>1</v>
      </c>
    </row>
    <row r="105" s="4" customFormat="1" ht="16.5" customHeight="1">
      <c r="A105" s="128" t="s">
        <v>88</v>
      </c>
      <c r="B105" s="66"/>
      <c r="C105" s="129"/>
      <c r="D105" s="129"/>
      <c r="E105" s="130" t="s">
        <v>113</v>
      </c>
      <c r="F105" s="130"/>
      <c r="G105" s="130"/>
      <c r="H105" s="130"/>
      <c r="I105" s="130"/>
      <c r="J105" s="129"/>
      <c r="K105" s="130" t="s">
        <v>94</v>
      </c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1">
        <f>'A.3.2 - Práce SSZT'!J32</f>
        <v>0</v>
      </c>
      <c r="AH105" s="129"/>
      <c r="AI105" s="129"/>
      <c r="AJ105" s="129"/>
      <c r="AK105" s="129"/>
      <c r="AL105" s="129"/>
      <c r="AM105" s="129"/>
      <c r="AN105" s="131">
        <f>SUM(AG105,AT105)</f>
        <v>0</v>
      </c>
      <c r="AO105" s="129"/>
      <c r="AP105" s="129"/>
      <c r="AQ105" s="132" t="s">
        <v>91</v>
      </c>
      <c r="AR105" s="68"/>
      <c r="AS105" s="133">
        <v>0</v>
      </c>
      <c r="AT105" s="134">
        <f>ROUND(SUM(AV105:AW105),2)</f>
        <v>0</v>
      </c>
      <c r="AU105" s="135">
        <f>'A.3.2 - Práce SSZT'!P120</f>
        <v>0</v>
      </c>
      <c r="AV105" s="134">
        <f>'A.3.2 - Práce SSZT'!J35</f>
        <v>0</v>
      </c>
      <c r="AW105" s="134">
        <f>'A.3.2 - Práce SSZT'!J36</f>
        <v>0</v>
      </c>
      <c r="AX105" s="134">
        <f>'A.3.2 - Práce SSZT'!J37</f>
        <v>0</v>
      </c>
      <c r="AY105" s="134">
        <f>'A.3.2 - Práce SSZT'!J38</f>
        <v>0</v>
      </c>
      <c r="AZ105" s="134">
        <f>'A.3.2 - Práce SSZT'!F35</f>
        <v>0</v>
      </c>
      <c r="BA105" s="134">
        <f>'A.3.2 - Práce SSZT'!F36</f>
        <v>0</v>
      </c>
      <c r="BB105" s="134">
        <f>'A.3.2 - Práce SSZT'!F37</f>
        <v>0</v>
      </c>
      <c r="BC105" s="134">
        <f>'A.3.2 - Práce SSZT'!F38</f>
        <v>0</v>
      </c>
      <c r="BD105" s="136">
        <f>'A.3.2 - Práce SSZT'!F39</f>
        <v>0</v>
      </c>
      <c r="BE105" s="4"/>
      <c r="BT105" s="137" t="s">
        <v>87</v>
      </c>
      <c r="BV105" s="137" t="s">
        <v>80</v>
      </c>
      <c r="BW105" s="137" t="s">
        <v>114</v>
      </c>
      <c r="BX105" s="137" t="s">
        <v>110</v>
      </c>
      <c r="CL105" s="137" t="s">
        <v>1</v>
      </c>
    </row>
    <row r="106" s="4" customFormat="1" ht="16.5" customHeight="1">
      <c r="A106" s="128" t="s">
        <v>88</v>
      </c>
      <c r="B106" s="66"/>
      <c r="C106" s="129"/>
      <c r="D106" s="129"/>
      <c r="E106" s="130" t="s">
        <v>115</v>
      </c>
      <c r="F106" s="130"/>
      <c r="G106" s="130"/>
      <c r="H106" s="130"/>
      <c r="I106" s="130"/>
      <c r="J106" s="129"/>
      <c r="K106" s="130" t="s">
        <v>97</v>
      </c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1">
        <f>'A.3.3 - Přeprava'!J32</f>
        <v>0</v>
      </c>
      <c r="AH106" s="129"/>
      <c r="AI106" s="129"/>
      <c r="AJ106" s="129"/>
      <c r="AK106" s="129"/>
      <c r="AL106" s="129"/>
      <c r="AM106" s="129"/>
      <c r="AN106" s="131">
        <f>SUM(AG106,AT106)</f>
        <v>0</v>
      </c>
      <c r="AO106" s="129"/>
      <c r="AP106" s="129"/>
      <c r="AQ106" s="132" t="s">
        <v>91</v>
      </c>
      <c r="AR106" s="68"/>
      <c r="AS106" s="133">
        <v>0</v>
      </c>
      <c r="AT106" s="134">
        <f>ROUND(SUM(AV106:AW106),2)</f>
        <v>0</v>
      </c>
      <c r="AU106" s="135">
        <f>'A.3.3 - Přeprava'!P120</f>
        <v>0</v>
      </c>
      <c r="AV106" s="134">
        <f>'A.3.3 - Přeprava'!J35</f>
        <v>0</v>
      </c>
      <c r="AW106" s="134">
        <f>'A.3.3 - Přeprava'!J36</f>
        <v>0</v>
      </c>
      <c r="AX106" s="134">
        <f>'A.3.3 - Přeprava'!J37</f>
        <v>0</v>
      </c>
      <c r="AY106" s="134">
        <f>'A.3.3 - Přeprava'!J38</f>
        <v>0</v>
      </c>
      <c r="AZ106" s="134">
        <f>'A.3.3 - Přeprava'!F35</f>
        <v>0</v>
      </c>
      <c r="BA106" s="134">
        <f>'A.3.3 - Přeprava'!F36</f>
        <v>0</v>
      </c>
      <c r="BB106" s="134">
        <f>'A.3.3 - Přeprava'!F37</f>
        <v>0</v>
      </c>
      <c r="BC106" s="134">
        <f>'A.3.3 - Přeprava'!F38</f>
        <v>0</v>
      </c>
      <c r="BD106" s="136">
        <f>'A.3.3 - Přeprava'!F39</f>
        <v>0</v>
      </c>
      <c r="BE106" s="4"/>
      <c r="BT106" s="137" t="s">
        <v>87</v>
      </c>
      <c r="BV106" s="137" t="s">
        <v>80</v>
      </c>
      <c r="BW106" s="137" t="s">
        <v>116</v>
      </c>
      <c r="BX106" s="137" t="s">
        <v>110</v>
      </c>
      <c r="CL106" s="137" t="s">
        <v>1</v>
      </c>
    </row>
    <row r="107" s="7" customFormat="1" ht="16.5" customHeight="1">
      <c r="A107" s="7"/>
      <c r="B107" s="115"/>
      <c r="C107" s="116"/>
      <c r="D107" s="117" t="s">
        <v>117</v>
      </c>
      <c r="E107" s="117"/>
      <c r="F107" s="117"/>
      <c r="G107" s="117"/>
      <c r="H107" s="117"/>
      <c r="I107" s="118"/>
      <c r="J107" s="117" t="s">
        <v>118</v>
      </c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9">
        <f>ROUND(SUM(AG108:AG110),2)</f>
        <v>0</v>
      </c>
      <c r="AH107" s="118"/>
      <c r="AI107" s="118"/>
      <c r="AJ107" s="118"/>
      <c r="AK107" s="118"/>
      <c r="AL107" s="118"/>
      <c r="AM107" s="118"/>
      <c r="AN107" s="120">
        <f>SUM(AG107,AT107)</f>
        <v>0</v>
      </c>
      <c r="AO107" s="118"/>
      <c r="AP107" s="118"/>
      <c r="AQ107" s="121" t="s">
        <v>84</v>
      </c>
      <c r="AR107" s="122"/>
      <c r="AS107" s="123">
        <f>ROUND(SUM(AS108:AS110),2)</f>
        <v>0</v>
      </c>
      <c r="AT107" s="124">
        <f>ROUND(SUM(AV107:AW107),2)</f>
        <v>0</v>
      </c>
      <c r="AU107" s="125">
        <f>ROUND(SUM(AU108:AU110),5)</f>
        <v>0</v>
      </c>
      <c r="AV107" s="124">
        <f>ROUND(AZ107*L29,2)</f>
        <v>0</v>
      </c>
      <c r="AW107" s="124">
        <f>ROUND(BA107*L30,2)</f>
        <v>0</v>
      </c>
      <c r="AX107" s="124">
        <f>ROUND(BB107*L29,2)</f>
        <v>0</v>
      </c>
      <c r="AY107" s="124">
        <f>ROUND(BC107*L30,2)</f>
        <v>0</v>
      </c>
      <c r="AZ107" s="124">
        <f>ROUND(SUM(AZ108:AZ110),2)</f>
        <v>0</v>
      </c>
      <c r="BA107" s="124">
        <f>ROUND(SUM(BA108:BA110),2)</f>
        <v>0</v>
      </c>
      <c r="BB107" s="124">
        <f>ROUND(SUM(BB108:BB110),2)</f>
        <v>0</v>
      </c>
      <c r="BC107" s="124">
        <f>ROUND(SUM(BC108:BC110),2)</f>
        <v>0</v>
      </c>
      <c r="BD107" s="126">
        <f>ROUND(SUM(BD108:BD110),2)</f>
        <v>0</v>
      </c>
      <c r="BE107" s="7"/>
      <c r="BS107" s="127" t="s">
        <v>77</v>
      </c>
      <c r="BT107" s="127" t="s">
        <v>85</v>
      </c>
      <c r="BU107" s="127" t="s">
        <v>79</v>
      </c>
      <c r="BV107" s="127" t="s">
        <v>80</v>
      </c>
      <c r="BW107" s="127" t="s">
        <v>119</v>
      </c>
      <c r="BX107" s="127" t="s">
        <v>5</v>
      </c>
      <c r="CL107" s="127" t="s">
        <v>1</v>
      </c>
      <c r="CM107" s="127" t="s">
        <v>87</v>
      </c>
    </row>
    <row r="108" s="4" customFormat="1" ht="16.5" customHeight="1">
      <c r="A108" s="128" t="s">
        <v>88</v>
      </c>
      <c r="B108" s="66"/>
      <c r="C108" s="129"/>
      <c r="D108" s="129"/>
      <c r="E108" s="130" t="s">
        <v>120</v>
      </c>
      <c r="F108" s="130"/>
      <c r="G108" s="130"/>
      <c r="H108" s="130"/>
      <c r="I108" s="130"/>
      <c r="J108" s="129"/>
      <c r="K108" s="130" t="s">
        <v>90</v>
      </c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1">
        <f>'A.4.1 - Práce na přejezdu'!J32</f>
        <v>0</v>
      </c>
      <c r="AH108" s="129"/>
      <c r="AI108" s="129"/>
      <c r="AJ108" s="129"/>
      <c r="AK108" s="129"/>
      <c r="AL108" s="129"/>
      <c r="AM108" s="129"/>
      <c r="AN108" s="131">
        <f>SUM(AG108,AT108)</f>
        <v>0</v>
      </c>
      <c r="AO108" s="129"/>
      <c r="AP108" s="129"/>
      <c r="AQ108" s="132" t="s">
        <v>91</v>
      </c>
      <c r="AR108" s="68"/>
      <c r="AS108" s="133">
        <v>0</v>
      </c>
      <c r="AT108" s="134">
        <f>ROUND(SUM(AV108:AW108),2)</f>
        <v>0</v>
      </c>
      <c r="AU108" s="135">
        <f>'A.4.1 - Práce na přejezdu'!P120</f>
        <v>0</v>
      </c>
      <c r="AV108" s="134">
        <f>'A.4.1 - Práce na přejezdu'!J35</f>
        <v>0</v>
      </c>
      <c r="AW108" s="134">
        <f>'A.4.1 - Práce na přejezdu'!J36</f>
        <v>0</v>
      </c>
      <c r="AX108" s="134">
        <f>'A.4.1 - Práce na přejezdu'!J37</f>
        <v>0</v>
      </c>
      <c r="AY108" s="134">
        <f>'A.4.1 - Práce na přejezdu'!J38</f>
        <v>0</v>
      </c>
      <c r="AZ108" s="134">
        <f>'A.4.1 - Práce na přejezdu'!F35</f>
        <v>0</v>
      </c>
      <c r="BA108" s="134">
        <f>'A.4.1 - Práce na přejezdu'!F36</f>
        <v>0</v>
      </c>
      <c r="BB108" s="134">
        <f>'A.4.1 - Práce na přejezdu'!F37</f>
        <v>0</v>
      </c>
      <c r="BC108" s="134">
        <f>'A.4.1 - Práce na přejezdu'!F38</f>
        <v>0</v>
      </c>
      <c r="BD108" s="136">
        <f>'A.4.1 - Práce na přejezdu'!F39</f>
        <v>0</v>
      </c>
      <c r="BE108" s="4"/>
      <c r="BT108" s="137" t="s">
        <v>87</v>
      </c>
      <c r="BV108" s="137" t="s">
        <v>80</v>
      </c>
      <c r="BW108" s="137" t="s">
        <v>121</v>
      </c>
      <c r="BX108" s="137" t="s">
        <v>119</v>
      </c>
      <c r="CL108" s="137" t="s">
        <v>1</v>
      </c>
    </row>
    <row r="109" s="4" customFormat="1" ht="16.5" customHeight="1">
      <c r="A109" s="128" t="s">
        <v>88</v>
      </c>
      <c r="B109" s="66"/>
      <c r="C109" s="129"/>
      <c r="D109" s="129"/>
      <c r="E109" s="130" t="s">
        <v>122</v>
      </c>
      <c r="F109" s="130"/>
      <c r="G109" s="130"/>
      <c r="H109" s="130"/>
      <c r="I109" s="130"/>
      <c r="J109" s="129"/>
      <c r="K109" s="130" t="s">
        <v>94</v>
      </c>
      <c r="L109" s="130"/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1">
        <f>'A.4.2 - Práce SSZT'!J32</f>
        <v>0</v>
      </c>
      <c r="AH109" s="129"/>
      <c r="AI109" s="129"/>
      <c r="AJ109" s="129"/>
      <c r="AK109" s="129"/>
      <c r="AL109" s="129"/>
      <c r="AM109" s="129"/>
      <c r="AN109" s="131">
        <f>SUM(AG109,AT109)</f>
        <v>0</v>
      </c>
      <c r="AO109" s="129"/>
      <c r="AP109" s="129"/>
      <c r="AQ109" s="132" t="s">
        <v>91</v>
      </c>
      <c r="AR109" s="68"/>
      <c r="AS109" s="133">
        <v>0</v>
      </c>
      <c r="AT109" s="134">
        <f>ROUND(SUM(AV109:AW109),2)</f>
        <v>0</v>
      </c>
      <c r="AU109" s="135">
        <f>'A.4.2 - Práce SSZT'!P120</f>
        <v>0</v>
      </c>
      <c r="AV109" s="134">
        <f>'A.4.2 - Práce SSZT'!J35</f>
        <v>0</v>
      </c>
      <c r="AW109" s="134">
        <f>'A.4.2 - Práce SSZT'!J36</f>
        <v>0</v>
      </c>
      <c r="AX109" s="134">
        <f>'A.4.2 - Práce SSZT'!J37</f>
        <v>0</v>
      </c>
      <c r="AY109" s="134">
        <f>'A.4.2 - Práce SSZT'!J38</f>
        <v>0</v>
      </c>
      <c r="AZ109" s="134">
        <f>'A.4.2 - Práce SSZT'!F35</f>
        <v>0</v>
      </c>
      <c r="BA109" s="134">
        <f>'A.4.2 - Práce SSZT'!F36</f>
        <v>0</v>
      </c>
      <c r="BB109" s="134">
        <f>'A.4.2 - Práce SSZT'!F37</f>
        <v>0</v>
      </c>
      <c r="BC109" s="134">
        <f>'A.4.2 - Práce SSZT'!F38</f>
        <v>0</v>
      </c>
      <c r="BD109" s="136">
        <f>'A.4.2 - Práce SSZT'!F39</f>
        <v>0</v>
      </c>
      <c r="BE109" s="4"/>
      <c r="BT109" s="137" t="s">
        <v>87</v>
      </c>
      <c r="BV109" s="137" t="s">
        <v>80</v>
      </c>
      <c r="BW109" s="137" t="s">
        <v>123</v>
      </c>
      <c r="BX109" s="137" t="s">
        <v>119</v>
      </c>
      <c r="CL109" s="137" t="s">
        <v>1</v>
      </c>
    </row>
    <row r="110" s="4" customFormat="1" ht="16.5" customHeight="1">
      <c r="A110" s="128" t="s">
        <v>88</v>
      </c>
      <c r="B110" s="66"/>
      <c r="C110" s="129"/>
      <c r="D110" s="129"/>
      <c r="E110" s="130" t="s">
        <v>124</v>
      </c>
      <c r="F110" s="130"/>
      <c r="G110" s="130"/>
      <c r="H110" s="130"/>
      <c r="I110" s="130"/>
      <c r="J110" s="129"/>
      <c r="K110" s="130" t="s">
        <v>97</v>
      </c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1">
        <f>'A.4.3 - Přeprava'!J32</f>
        <v>0</v>
      </c>
      <c r="AH110" s="129"/>
      <c r="AI110" s="129"/>
      <c r="AJ110" s="129"/>
      <c r="AK110" s="129"/>
      <c r="AL110" s="129"/>
      <c r="AM110" s="129"/>
      <c r="AN110" s="131">
        <f>SUM(AG110,AT110)</f>
        <v>0</v>
      </c>
      <c r="AO110" s="129"/>
      <c r="AP110" s="129"/>
      <c r="AQ110" s="132" t="s">
        <v>91</v>
      </c>
      <c r="AR110" s="68"/>
      <c r="AS110" s="133">
        <v>0</v>
      </c>
      <c r="AT110" s="134">
        <f>ROUND(SUM(AV110:AW110),2)</f>
        <v>0</v>
      </c>
      <c r="AU110" s="135">
        <f>'A.4.3 - Přeprava'!P120</f>
        <v>0</v>
      </c>
      <c r="AV110" s="134">
        <f>'A.4.3 - Přeprava'!J35</f>
        <v>0</v>
      </c>
      <c r="AW110" s="134">
        <f>'A.4.3 - Přeprava'!J36</f>
        <v>0</v>
      </c>
      <c r="AX110" s="134">
        <f>'A.4.3 - Přeprava'!J37</f>
        <v>0</v>
      </c>
      <c r="AY110" s="134">
        <f>'A.4.3 - Přeprava'!J38</f>
        <v>0</v>
      </c>
      <c r="AZ110" s="134">
        <f>'A.4.3 - Přeprava'!F35</f>
        <v>0</v>
      </c>
      <c r="BA110" s="134">
        <f>'A.4.3 - Přeprava'!F36</f>
        <v>0</v>
      </c>
      <c r="BB110" s="134">
        <f>'A.4.3 - Přeprava'!F37</f>
        <v>0</v>
      </c>
      <c r="BC110" s="134">
        <f>'A.4.3 - Přeprava'!F38</f>
        <v>0</v>
      </c>
      <c r="BD110" s="136">
        <f>'A.4.3 - Přeprava'!F39</f>
        <v>0</v>
      </c>
      <c r="BE110" s="4"/>
      <c r="BT110" s="137" t="s">
        <v>87</v>
      </c>
      <c r="BV110" s="137" t="s">
        <v>80</v>
      </c>
      <c r="BW110" s="137" t="s">
        <v>125</v>
      </c>
      <c r="BX110" s="137" t="s">
        <v>119</v>
      </c>
      <c r="CL110" s="137" t="s">
        <v>1</v>
      </c>
    </row>
    <row r="111" s="7" customFormat="1" ht="16.5" customHeight="1">
      <c r="A111" s="7"/>
      <c r="B111" s="115"/>
      <c r="C111" s="116"/>
      <c r="D111" s="117" t="s">
        <v>126</v>
      </c>
      <c r="E111" s="117"/>
      <c r="F111" s="117"/>
      <c r="G111" s="117"/>
      <c r="H111" s="117"/>
      <c r="I111" s="118"/>
      <c r="J111" s="117" t="s">
        <v>127</v>
      </c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9">
        <f>ROUND(SUM(AG112:AG114),2)</f>
        <v>0</v>
      </c>
      <c r="AH111" s="118"/>
      <c r="AI111" s="118"/>
      <c r="AJ111" s="118"/>
      <c r="AK111" s="118"/>
      <c r="AL111" s="118"/>
      <c r="AM111" s="118"/>
      <c r="AN111" s="120">
        <f>SUM(AG111,AT111)</f>
        <v>0</v>
      </c>
      <c r="AO111" s="118"/>
      <c r="AP111" s="118"/>
      <c r="AQ111" s="121" t="s">
        <v>84</v>
      </c>
      <c r="AR111" s="122"/>
      <c r="AS111" s="123">
        <f>ROUND(SUM(AS112:AS114),2)</f>
        <v>0</v>
      </c>
      <c r="AT111" s="124">
        <f>ROUND(SUM(AV111:AW111),2)</f>
        <v>0</v>
      </c>
      <c r="AU111" s="125">
        <f>ROUND(SUM(AU112:AU114),5)</f>
        <v>0</v>
      </c>
      <c r="AV111" s="124">
        <f>ROUND(AZ111*L29,2)</f>
        <v>0</v>
      </c>
      <c r="AW111" s="124">
        <f>ROUND(BA111*L30,2)</f>
        <v>0</v>
      </c>
      <c r="AX111" s="124">
        <f>ROUND(BB111*L29,2)</f>
        <v>0</v>
      </c>
      <c r="AY111" s="124">
        <f>ROUND(BC111*L30,2)</f>
        <v>0</v>
      </c>
      <c r="AZ111" s="124">
        <f>ROUND(SUM(AZ112:AZ114),2)</f>
        <v>0</v>
      </c>
      <c r="BA111" s="124">
        <f>ROUND(SUM(BA112:BA114),2)</f>
        <v>0</v>
      </c>
      <c r="BB111" s="124">
        <f>ROUND(SUM(BB112:BB114),2)</f>
        <v>0</v>
      </c>
      <c r="BC111" s="124">
        <f>ROUND(SUM(BC112:BC114),2)</f>
        <v>0</v>
      </c>
      <c r="BD111" s="126">
        <f>ROUND(SUM(BD112:BD114),2)</f>
        <v>0</v>
      </c>
      <c r="BE111" s="7"/>
      <c r="BS111" s="127" t="s">
        <v>77</v>
      </c>
      <c r="BT111" s="127" t="s">
        <v>85</v>
      </c>
      <c r="BU111" s="127" t="s">
        <v>79</v>
      </c>
      <c r="BV111" s="127" t="s">
        <v>80</v>
      </c>
      <c r="BW111" s="127" t="s">
        <v>128</v>
      </c>
      <c r="BX111" s="127" t="s">
        <v>5</v>
      </c>
      <c r="CL111" s="127" t="s">
        <v>1</v>
      </c>
      <c r="CM111" s="127" t="s">
        <v>87</v>
      </c>
    </row>
    <row r="112" s="4" customFormat="1" ht="16.5" customHeight="1">
      <c r="A112" s="128" t="s">
        <v>88</v>
      </c>
      <c r="B112" s="66"/>
      <c r="C112" s="129"/>
      <c r="D112" s="129"/>
      <c r="E112" s="130" t="s">
        <v>129</v>
      </c>
      <c r="F112" s="130"/>
      <c r="G112" s="130"/>
      <c r="H112" s="130"/>
      <c r="I112" s="130"/>
      <c r="J112" s="129"/>
      <c r="K112" s="130" t="s">
        <v>90</v>
      </c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1">
        <f>'A.5.1 - Práce na přejezdu'!J32</f>
        <v>0</v>
      </c>
      <c r="AH112" s="129"/>
      <c r="AI112" s="129"/>
      <c r="AJ112" s="129"/>
      <c r="AK112" s="129"/>
      <c r="AL112" s="129"/>
      <c r="AM112" s="129"/>
      <c r="AN112" s="131">
        <f>SUM(AG112,AT112)</f>
        <v>0</v>
      </c>
      <c r="AO112" s="129"/>
      <c r="AP112" s="129"/>
      <c r="AQ112" s="132" t="s">
        <v>91</v>
      </c>
      <c r="AR112" s="68"/>
      <c r="AS112" s="133">
        <v>0</v>
      </c>
      <c r="AT112" s="134">
        <f>ROUND(SUM(AV112:AW112),2)</f>
        <v>0</v>
      </c>
      <c r="AU112" s="135">
        <f>'A.5.1 - Práce na přejezdu'!P120</f>
        <v>0</v>
      </c>
      <c r="AV112" s="134">
        <f>'A.5.1 - Práce na přejezdu'!J35</f>
        <v>0</v>
      </c>
      <c r="AW112" s="134">
        <f>'A.5.1 - Práce na přejezdu'!J36</f>
        <v>0</v>
      </c>
      <c r="AX112" s="134">
        <f>'A.5.1 - Práce na přejezdu'!J37</f>
        <v>0</v>
      </c>
      <c r="AY112" s="134">
        <f>'A.5.1 - Práce na přejezdu'!J38</f>
        <v>0</v>
      </c>
      <c r="AZ112" s="134">
        <f>'A.5.1 - Práce na přejezdu'!F35</f>
        <v>0</v>
      </c>
      <c r="BA112" s="134">
        <f>'A.5.1 - Práce na přejezdu'!F36</f>
        <v>0</v>
      </c>
      <c r="BB112" s="134">
        <f>'A.5.1 - Práce na přejezdu'!F37</f>
        <v>0</v>
      </c>
      <c r="BC112" s="134">
        <f>'A.5.1 - Práce na přejezdu'!F38</f>
        <v>0</v>
      </c>
      <c r="BD112" s="136">
        <f>'A.5.1 - Práce na přejezdu'!F39</f>
        <v>0</v>
      </c>
      <c r="BE112" s="4"/>
      <c r="BT112" s="137" t="s">
        <v>87</v>
      </c>
      <c r="BV112" s="137" t="s">
        <v>80</v>
      </c>
      <c r="BW112" s="137" t="s">
        <v>130</v>
      </c>
      <c r="BX112" s="137" t="s">
        <v>128</v>
      </c>
      <c r="CL112" s="137" t="s">
        <v>1</v>
      </c>
    </row>
    <row r="113" s="4" customFormat="1" ht="16.5" customHeight="1">
      <c r="A113" s="128" t="s">
        <v>88</v>
      </c>
      <c r="B113" s="66"/>
      <c r="C113" s="129"/>
      <c r="D113" s="129"/>
      <c r="E113" s="130" t="s">
        <v>131</v>
      </c>
      <c r="F113" s="130"/>
      <c r="G113" s="130"/>
      <c r="H113" s="130"/>
      <c r="I113" s="130"/>
      <c r="J113" s="129"/>
      <c r="K113" s="130" t="s">
        <v>94</v>
      </c>
      <c r="L113" s="130"/>
      <c r="M113" s="130"/>
      <c r="N113" s="130"/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1">
        <f>'A.5.2 - Práce SSZT'!J32</f>
        <v>0</v>
      </c>
      <c r="AH113" s="129"/>
      <c r="AI113" s="129"/>
      <c r="AJ113" s="129"/>
      <c r="AK113" s="129"/>
      <c r="AL113" s="129"/>
      <c r="AM113" s="129"/>
      <c r="AN113" s="131">
        <f>SUM(AG113,AT113)</f>
        <v>0</v>
      </c>
      <c r="AO113" s="129"/>
      <c r="AP113" s="129"/>
      <c r="AQ113" s="132" t="s">
        <v>91</v>
      </c>
      <c r="AR113" s="68"/>
      <c r="AS113" s="133">
        <v>0</v>
      </c>
      <c r="AT113" s="134">
        <f>ROUND(SUM(AV113:AW113),2)</f>
        <v>0</v>
      </c>
      <c r="AU113" s="135">
        <f>'A.5.2 - Práce SSZT'!P120</f>
        <v>0</v>
      </c>
      <c r="AV113" s="134">
        <f>'A.5.2 - Práce SSZT'!J35</f>
        <v>0</v>
      </c>
      <c r="AW113" s="134">
        <f>'A.5.2 - Práce SSZT'!J36</f>
        <v>0</v>
      </c>
      <c r="AX113" s="134">
        <f>'A.5.2 - Práce SSZT'!J37</f>
        <v>0</v>
      </c>
      <c r="AY113" s="134">
        <f>'A.5.2 - Práce SSZT'!J38</f>
        <v>0</v>
      </c>
      <c r="AZ113" s="134">
        <f>'A.5.2 - Práce SSZT'!F35</f>
        <v>0</v>
      </c>
      <c r="BA113" s="134">
        <f>'A.5.2 - Práce SSZT'!F36</f>
        <v>0</v>
      </c>
      <c r="BB113" s="134">
        <f>'A.5.2 - Práce SSZT'!F37</f>
        <v>0</v>
      </c>
      <c r="BC113" s="134">
        <f>'A.5.2 - Práce SSZT'!F38</f>
        <v>0</v>
      </c>
      <c r="BD113" s="136">
        <f>'A.5.2 - Práce SSZT'!F39</f>
        <v>0</v>
      </c>
      <c r="BE113" s="4"/>
      <c r="BT113" s="137" t="s">
        <v>87</v>
      </c>
      <c r="BV113" s="137" t="s">
        <v>80</v>
      </c>
      <c r="BW113" s="137" t="s">
        <v>132</v>
      </c>
      <c r="BX113" s="137" t="s">
        <v>128</v>
      </c>
      <c r="CL113" s="137" t="s">
        <v>1</v>
      </c>
    </row>
    <row r="114" s="4" customFormat="1" ht="16.5" customHeight="1">
      <c r="A114" s="128" t="s">
        <v>88</v>
      </c>
      <c r="B114" s="66"/>
      <c r="C114" s="129"/>
      <c r="D114" s="129"/>
      <c r="E114" s="130" t="s">
        <v>133</v>
      </c>
      <c r="F114" s="130"/>
      <c r="G114" s="130"/>
      <c r="H114" s="130"/>
      <c r="I114" s="130"/>
      <c r="J114" s="129"/>
      <c r="K114" s="130" t="s">
        <v>97</v>
      </c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1">
        <f>'A.5.3 - Přeprava'!J32</f>
        <v>0</v>
      </c>
      <c r="AH114" s="129"/>
      <c r="AI114" s="129"/>
      <c r="AJ114" s="129"/>
      <c r="AK114" s="129"/>
      <c r="AL114" s="129"/>
      <c r="AM114" s="129"/>
      <c r="AN114" s="131">
        <f>SUM(AG114,AT114)</f>
        <v>0</v>
      </c>
      <c r="AO114" s="129"/>
      <c r="AP114" s="129"/>
      <c r="AQ114" s="132" t="s">
        <v>91</v>
      </c>
      <c r="AR114" s="68"/>
      <c r="AS114" s="133">
        <v>0</v>
      </c>
      <c r="AT114" s="134">
        <f>ROUND(SUM(AV114:AW114),2)</f>
        <v>0</v>
      </c>
      <c r="AU114" s="135">
        <f>'A.5.3 - Přeprava'!P120</f>
        <v>0</v>
      </c>
      <c r="AV114" s="134">
        <f>'A.5.3 - Přeprava'!J35</f>
        <v>0</v>
      </c>
      <c r="AW114" s="134">
        <f>'A.5.3 - Přeprava'!J36</f>
        <v>0</v>
      </c>
      <c r="AX114" s="134">
        <f>'A.5.3 - Přeprava'!J37</f>
        <v>0</v>
      </c>
      <c r="AY114" s="134">
        <f>'A.5.3 - Přeprava'!J38</f>
        <v>0</v>
      </c>
      <c r="AZ114" s="134">
        <f>'A.5.3 - Přeprava'!F35</f>
        <v>0</v>
      </c>
      <c r="BA114" s="134">
        <f>'A.5.3 - Přeprava'!F36</f>
        <v>0</v>
      </c>
      <c r="BB114" s="134">
        <f>'A.5.3 - Přeprava'!F37</f>
        <v>0</v>
      </c>
      <c r="BC114" s="134">
        <f>'A.5.3 - Přeprava'!F38</f>
        <v>0</v>
      </c>
      <c r="BD114" s="136">
        <f>'A.5.3 - Přeprava'!F39</f>
        <v>0</v>
      </c>
      <c r="BE114" s="4"/>
      <c r="BT114" s="137" t="s">
        <v>87</v>
      </c>
      <c r="BV114" s="137" t="s">
        <v>80</v>
      </c>
      <c r="BW114" s="137" t="s">
        <v>134</v>
      </c>
      <c r="BX114" s="137" t="s">
        <v>128</v>
      </c>
      <c r="CL114" s="137" t="s">
        <v>1</v>
      </c>
    </row>
    <row r="115" s="7" customFormat="1" ht="16.5" customHeight="1">
      <c r="A115" s="7"/>
      <c r="B115" s="115"/>
      <c r="C115" s="116"/>
      <c r="D115" s="117" t="s">
        <v>135</v>
      </c>
      <c r="E115" s="117"/>
      <c r="F115" s="117"/>
      <c r="G115" s="117"/>
      <c r="H115" s="117"/>
      <c r="I115" s="118"/>
      <c r="J115" s="117" t="s">
        <v>136</v>
      </c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9">
        <f>ROUND(SUM(AG116:AG118),2)</f>
        <v>0</v>
      </c>
      <c r="AH115" s="118"/>
      <c r="AI115" s="118"/>
      <c r="AJ115" s="118"/>
      <c r="AK115" s="118"/>
      <c r="AL115" s="118"/>
      <c r="AM115" s="118"/>
      <c r="AN115" s="120">
        <f>SUM(AG115,AT115)</f>
        <v>0</v>
      </c>
      <c r="AO115" s="118"/>
      <c r="AP115" s="118"/>
      <c r="AQ115" s="121" t="s">
        <v>84</v>
      </c>
      <c r="AR115" s="122"/>
      <c r="AS115" s="123">
        <f>ROUND(SUM(AS116:AS118),2)</f>
        <v>0</v>
      </c>
      <c r="AT115" s="124">
        <f>ROUND(SUM(AV115:AW115),2)</f>
        <v>0</v>
      </c>
      <c r="AU115" s="125">
        <f>ROUND(SUM(AU116:AU118),5)</f>
        <v>0</v>
      </c>
      <c r="AV115" s="124">
        <f>ROUND(AZ115*L29,2)</f>
        <v>0</v>
      </c>
      <c r="AW115" s="124">
        <f>ROUND(BA115*L30,2)</f>
        <v>0</v>
      </c>
      <c r="AX115" s="124">
        <f>ROUND(BB115*L29,2)</f>
        <v>0</v>
      </c>
      <c r="AY115" s="124">
        <f>ROUND(BC115*L30,2)</f>
        <v>0</v>
      </c>
      <c r="AZ115" s="124">
        <f>ROUND(SUM(AZ116:AZ118),2)</f>
        <v>0</v>
      </c>
      <c r="BA115" s="124">
        <f>ROUND(SUM(BA116:BA118),2)</f>
        <v>0</v>
      </c>
      <c r="BB115" s="124">
        <f>ROUND(SUM(BB116:BB118),2)</f>
        <v>0</v>
      </c>
      <c r="BC115" s="124">
        <f>ROUND(SUM(BC116:BC118),2)</f>
        <v>0</v>
      </c>
      <c r="BD115" s="126">
        <f>ROUND(SUM(BD116:BD118),2)</f>
        <v>0</v>
      </c>
      <c r="BE115" s="7"/>
      <c r="BS115" s="127" t="s">
        <v>77</v>
      </c>
      <c r="BT115" s="127" t="s">
        <v>85</v>
      </c>
      <c r="BU115" s="127" t="s">
        <v>79</v>
      </c>
      <c r="BV115" s="127" t="s">
        <v>80</v>
      </c>
      <c r="BW115" s="127" t="s">
        <v>137</v>
      </c>
      <c r="BX115" s="127" t="s">
        <v>5</v>
      </c>
      <c r="CL115" s="127" t="s">
        <v>1</v>
      </c>
      <c r="CM115" s="127" t="s">
        <v>87</v>
      </c>
    </row>
    <row r="116" s="4" customFormat="1" ht="16.5" customHeight="1">
      <c r="A116" s="128" t="s">
        <v>88</v>
      </c>
      <c r="B116" s="66"/>
      <c r="C116" s="129"/>
      <c r="D116" s="129"/>
      <c r="E116" s="130" t="s">
        <v>138</v>
      </c>
      <c r="F116" s="130"/>
      <c r="G116" s="130"/>
      <c r="H116" s="130"/>
      <c r="I116" s="130"/>
      <c r="J116" s="129"/>
      <c r="K116" s="130" t="s">
        <v>90</v>
      </c>
      <c r="L116" s="130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  <c r="AA116" s="130"/>
      <c r="AB116" s="130"/>
      <c r="AC116" s="130"/>
      <c r="AD116" s="130"/>
      <c r="AE116" s="130"/>
      <c r="AF116" s="130"/>
      <c r="AG116" s="131">
        <f>'A.6.1 - Práce na přejezdu'!J32</f>
        <v>0</v>
      </c>
      <c r="AH116" s="129"/>
      <c r="AI116" s="129"/>
      <c r="AJ116" s="129"/>
      <c r="AK116" s="129"/>
      <c r="AL116" s="129"/>
      <c r="AM116" s="129"/>
      <c r="AN116" s="131">
        <f>SUM(AG116,AT116)</f>
        <v>0</v>
      </c>
      <c r="AO116" s="129"/>
      <c r="AP116" s="129"/>
      <c r="AQ116" s="132" t="s">
        <v>91</v>
      </c>
      <c r="AR116" s="68"/>
      <c r="AS116" s="133">
        <v>0</v>
      </c>
      <c r="AT116" s="134">
        <f>ROUND(SUM(AV116:AW116),2)</f>
        <v>0</v>
      </c>
      <c r="AU116" s="135">
        <f>'A.6.1 - Práce na přejezdu'!P120</f>
        <v>0</v>
      </c>
      <c r="AV116" s="134">
        <f>'A.6.1 - Práce na přejezdu'!J35</f>
        <v>0</v>
      </c>
      <c r="AW116" s="134">
        <f>'A.6.1 - Práce na přejezdu'!J36</f>
        <v>0</v>
      </c>
      <c r="AX116" s="134">
        <f>'A.6.1 - Práce na přejezdu'!J37</f>
        <v>0</v>
      </c>
      <c r="AY116" s="134">
        <f>'A.6.1 - Práce na přejezdu'!J38</f>
        <v>0</v>
      </c>
      <c r="AZ116" s="134">
        <f>'A.6.1 - Práce na přejezdu'!F35</f>
        <v>0</v>
      </c>
      <c r="BA116" s="134">
        <f>'A.6.1 - Práce na přejezdu'!F36</f>
        <v>0</v>
      </c>
      <c r="BB116" s="134">
        <f>'A.6.1 - Práce na přejezdu'!F37</f>
        <v>0</v>
      </c>
      <c r="BC116" s="134">
        <f>'A.6.1 - Práce na přejezdu'!F38</f>
        <v>0</v>
      </c>
      <c r="BD116" s="136">
        <f>'A.6.1 - Práce na přejezdu'!F39</f>
        <v>0</v>
      </c>
      <c r="BE116" s="4"/>
      <c r="BT116" s="137" t="s">
        <v>87</v>
      </c>
      <c r="BV116" s="137" t="s">
        <v>80</v>
      </c>
      <c r="BW116" s="137" t="s">
        <v>139</v>
      </c>
      <c r="BX116" s="137" t="s">
        <v>137</v>
      </c>
      <c r="CL116" s="137" t="s">
        <v>1</v>
      </c>
    </row>
    <row r="117" s="4" customFormat="1" ht="16.5" customHeight="1">
      <c r="A117" s="128" t="s">
        <v>88</v>
      </c>
      <c r="B117" s="66"/>
      <c r="C117" s="129"/>
      <c r="D117" s="129"/>
      <c r="E117" s="130" t="s">
        <v>140</v>
      </c>
      <c r="F117" s="130"/>
      <c r="G117" s="130"/>
      <c r="H117" s="130"/>
      <c r="I117" s="130"/>
      <c r="J117" s="129"/>
      <c r="K117" s="130" t="s">
        <v>94</v>
      </c>
      <c r="L117" s="130"/>
      <c r="M117" s="130"/>
      <c r="N117" s="130"/>
      <c r="O117" s="130"/>
      <c r="P117" s="130"/>
      <c r="Q117" s="130"/>
      <c r="R117" s="130"/>
      <c r="S117" s="130"/>
      <c r="T117" s="130"/>
      <c r="U117" s="130"/>
      <c r="V117" s="130"/>
      <c r="W117" s="130"/>
      <c r="X117" s="130"/>
      <c r="Y117" s="130"/>
      <c r="Z117" s="130"/>
      <c r="AA117" s="130"/>
      <c r="AB117" s="130"/>
      <c r="AC117" s="130"/>
      <c r="AD117" s="130"/>
      <c r="AE117" s="130"/>
      <c r="AF117" s="130"/>
      <c r="AG117" s="131">
        <f>'A.6.2 - Práce SSZT'!J32</f>
        <v>0</v>
      </c>
      <c r="AH117" s="129"/>
      <c r="AI117" s="129"/>
      <c r="AJ117" s="129"/>
      <c r="AK117" s="129"/>
      <c r="AL117" s="129"/>
      <c r="AM117" s="129"/>
      <c r="AN117" s="131">
        <f>SUM(AG117,AT117)</f>
        <v>0</v>
      </c>
      <c r="AO117" s="129"/>
      <c r="AP117" s="129"/>
      <c r="AQ117" s="132" t="s">
        <v>91</v>
      </c>
      <c r="AR117" s="68"/>
      <c r="AS117" s="133">
        <v>0</v>
      </c>
      <c r="AT117" s="134">
        <f>ROUND(SUM(AV117:AW117),2)</f>
        <v>0</v>
      </c>
      <c r="AU117" s="135">
        <f>'A.6.2 - Práce SSZT'!P120</f>
        <v>0</v>
      </c>
      <c r="AV117" s="134">
        <f>'A.6.2 - Práce SSZT'!J35</f>
        <v>0</v>
      </c>
      <c r="AW117" s="134">
        <f>'A.6.2 - Práce SSZT'!J36</f>
        <v>0</v>
      </c>
      <c r="AX117" s="134">
        <f>'A.6.2 - Práce SSZT'!J37</f>
        <v>0</v>
      </c>
      <c r="AY117" s="134">
        <f>'A.6.2 - Práce SSZT'!J38</f>
        <v>0</v>
      </c>
      <c r="AZ117" s="134">
        <f>'A.6.2 - Práce SSZT'!F35</f>
        <v>0</v>
      </c>
      <c r="BA117" s="134">
        <f>'A.6.2 - Práce SSZT'!F36</f>
        <v>0</v>
      </c>
      <c r="BB117" s="134">
        <f>'A.6.2 - Práce SSZT'!F37</f>
        <v>0</v>
      </c>
      <c r="BC117" s="134">
        <f>'A.6.2 - Práce SSZT'!F38</f>
        <v>0</v>
      </c>
      <c r="BD117" s="136">
        <f>'A.6.2 - Práce SSZT'!F39</f>
        <v>0</v>
      </c>
      <c r="BE117" s="4"/>
      <c r="BT117" s="137" t="s">
        <v>87</v>
      </c>
      <c r="BV117" s="137" t="s">
        <v>80</v>
      </c>
      <c r="BW117" s="137" t="s">
        <v>141</v>
      </c>
      <c r="BX117" s="137" t="s">
        <v>137</v>
      </c>
      <c r="CL117" s="137" t="s">
        <v>1</v>
      </c>
    </row>
    <row r="118" s="4" customFormat="1" ht="16.5" customHeight="1">
      <c r="A118" s="128" t="s">
        <v>88</v>
      </c>
      <c r="B118" s="66"/>
      <c r="C118" s="129"/>
      <c r="D118" s="129"/>
      <c r="E118" s="130" t="s">
        <v>142</v>
      </c>
      <c r="F118" s="130"/>
      <c r="G118" s="130"/>
      <c r="H118" s="130"/>
      <c r="I118" s="130"/>
      <c r="J118" s="129"/>
      <c r="K118" s="130" t="s">
        <v>97</v>
      </c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1">
        <f>'A.6.3 - Přeprava'!J32</f>
        <v>0</v>
      </c>
      <c r="AH118" s="129"/>
      <c r="AI118" s="129"/>
      <c r="AJ118" s="129"/>
      <c r="AK118" s="129"/>
      <c r="AL118" s="129"/>
      <c r="AM118" s="129"/>
      <c r="AN118" s="131">
        <f>SUM(AG118,AT118)</f>
        <v>0</v>
      </c>
      <c r="AO118" s="129"/>
      <c r="AP118" s="129"/>
      <c r="AQ118" s="132" t="s">
        <v>91</v>
      </c>
      <c r="AR118" s="68"/>
      <c r="AS118" s="133">
        <v>0</v>
      </c>
      <c r="AT118" s="134">
        <f>ROUND(SUM(AV118:AW118),2)</f>
        <v>0</v>
      </c>
      <c r="AU118" s="135">
        <f>'A.6.3 - Přeprava'!P120</f>
        <v>0</v>
      </c>
      <c r="AV118" s="134">
        <f>'A.6.3 - Přeprava'!J35</f>
        <v>0</v>
      </c>
      <c r="AW118" s="134">
        <f>'A.6.3 - Přeprava'!J36</f>
        <v>0</v>
      </c>
      <c r="AX118" s="134">
        <f>'A.6.3 - Přeprava'!J37</f>
        <v>0</v>
      </c>
      <c r="AY118" s="134">
        <f>'A.6.3 - Přeprava'!J38</f>
        <v>0</v>
      </c>
      <c r="AZ118" s="134">
        <f>'A.6.3 - Přeprava'!F35</f>
        <v>0</v>
      </c>
      <c r="BA118" s="134">
        <f>'A.6.3 - Přeprava'!F36</f>
        <v>0</v>
      </c>
      <c r="BB118" s="134">
        <f>'A.6.3 - Přeprava'!F37</f>
        <v>0</v>
      </c>
      <c r="BC118" s="134">
        <f>'A.6.3 - Přeprava'!F38</f>
        <v>0</v>
      </c>
      <c r="BD118" s="136">
        <f>'A.6.3 - Přeprava'!F39</f>
        <v>0</v>
      </c>
      <c r="BE118" s="4"/>
      <c r="BT118" s="137" t="s">
        <v>87</v>
      </c>
      <c r="BV118" s="137" t="s">
        <v>80</v>
      </c>
      <c r="BW118" s="137" t="s">
        <v>143</v>
      </c>
      <c r="BX118" s="137" t="s">
        <v>137</v>
      </c>
      <c r="CL118" s="137" t="s">
        <v>1</v>
      </c>
    </row>
    <row r="119" s="7" customFormat="1" ht="16.5" customHeight="1">
      <c r="A119" s="7"/>
      <c r="B119" s="115"/>
      <c r="C119" s="116"/>
      <c r="D119" s="117" t="s">
        <v>144</v>
      </c>
      <c r="E119" s="117"/>
      <c r="F119" s="117"/>
      <c r="G119" s="117"/>
      <c r="H119" s="117"/>
      <c r="I119" s="118"/>
      <c r="J119" s="117" t="s">
        <v>145</v>
      </c>
      <c r="K119" s="117"/>
      <c r="L119" s="117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9">
        <f>ROUND(SUM(AG120:AG122),2)</f>
        <v>0</v>
      </c>
      <c r="AH119" s="118"/>
      <c r="AI119" s="118"/>
      <c r="AJ119" s="118"/>
      <c r="AK119" s="118"/>
      <c r="AL119" s="118"/>
      <c r="AM119" s="118"/>
      <c r="AN119" s="120">
        <f>SUM(AG119,AT119)</f>
        <v>0</v>
      </c>
      <c r="AO119" s="118"/>
      <c r="AP119" s="118"/>
      <c r="AQ119" s="121" t="s">
        <v>84</v>
      </c>
      <c r="AR119" s="122"/>
      <c r="AS119" s="123">
        <f>ROUND(SUM(AS120:AS122),2)</f>
        <v>0</v>
      </c>
      <c r="AT119" s="124">
        <f>ROUND(SUM(AV119:AW119),2)</f>
        <v>0</v>
      </c>
      <c r="AU119" s="125">
        <f>ROUND(SUM(AU120:AU122),5)</f>
        <v>0</v>
      </c>
      <c r="AV119" s="124">
        <f>ROUND(AZ119*L29,2)</f>
        <v>0</v>
      </c>
      <c r="AW119" s="124">
        <f>ROUND(BA119*L30,2)</f>
        <v>0</v>
      </c>
      <c r="AX119" s="124">
        <f>ROUND(BB119*L29,2)</f>
        <v>0</v>
      </c>
      <c r="AY119" s="124">
        <f>ROUND(BC119*L30,2)</f>
        <v>0</v>
      </c>
      <c r="AZ119" s="124">
        <f>ROUND(SUM(AZ120:AZ122),2)</f>
        <v>0</v>
      </c>
      <c r="BA119" s="124">
        <f>ROUND(SUM(BA120:BA122),2)</f>
        <v>0</v>
      </c>
      <c r="BB119" s="124">
        <f>ROUND(SUM(BB120:BB122),2)</f>
        <v>0</v>
      </c>
      <c r="BC119" s="124">
        <f>ROUND(SUM(BC120:BC122),2)</f>
        <v>0</v>
      </c>
      <c r="BD119" s="126">
        <f>ROUND(SUM(BD120:BD122),2)</f>
        <v>0</v>
      </c>
      <c r="BE119" s="7"/>
      <c r="BS119" s="127" t="s">
        <v>77</v>
      </c>
      <c r="BT119" s="127" t="s">
        <v>85</v>
      </c>
      <c r="BU119" s="127" t="s">
        <v>79</v>
      </c>
      <c r="BV119" s="127" t="s">
        <v>80</v>
      </c>
      <c r="BW119" s="127" t="s">
        <v>146</v>
      </c>
      <c r="BX119" s="127" t="s">
        <v>5</v>
      </c>
      <c r="CL119" s="127" t="s">
        <v>1</v>
      </c>
      <c r="CM119" s="127" t="s">
        <v>87</v>
      </c>
    </row>
    <row r="120" s="4" customFormat="1" ht="16.5" customHeight="1">
      <c r="A120" s="128" t="s">
        <v>88</v>
      </c>
      <c r="B120" s="66"/>
      <c r="C120" s="129"/>
      <c r="D120" s="129"/>
      <c r="E120" s="130" t="s">
        <v>147</v>
      </c>
      <c r="F120" s="130"/>
      <c r="G120" s="130"/>
      <c r="H120" s="130"/>
      <c r="I120" s="130"/>
      <c r="J120" s="129"/>
      <c r="K120" s="130" t="s">
        <v>90</v>
      </c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1">
        <f>'A.7.1 - Práce na přejezdu'!J32</f>
        <v>0</v>
      </c>
      <c r="AH120" s="129"/>
      <c r="AI120" s="129"/>
      <c r="AJ120" s="129"/>
      <c r="AK120" s="129"/>
      <c r="AL120" s="129"/>
      <c r="AM120" s="129"/>
      <c r="AN120" s="131">
        <f>SUM(AG120,AT120)</f>
        <v>0</v>
      </c>
      <c r="AO120" s="129"/>
      <c r="AP120" s="129"/>
      <c r="AQ120" s="132" t="s">
        <v>91</v>
      </c>
      <c r="AR120" s="68"/>
      <c r="AS120" s="133">
        <v>0</v>
      </c>
      <c r="AT120" s="134">
        <f>ROUND(SUM(AV120:AW120),2)</f>
        <v>0</v>
      </c>
      <c r="AU120" s="135">
        <f>'A.7.1 - Práce na přejezdu'!P120</f>
        <v>0</v>
      </c>
      <c r="AV120" s="134">
        <f>'A.7.1 - Práce na přejezdu'!J35</f>
        <v>0</v>
      </c>
      <c r="AW120" s="134">
        <f>'A.7.1 - Práce na přejezdu'!J36</f>
        <v>0</v>
      </c>
      <c r="AX120" s="134">
        <f>'A.7.1 - Práce na přejezdu'!J37</f>
        <v>0</v>
      </c>
      <c r="AY120" s="134">
        <f>'A.7.1 - Práce na přejezdu'!J38</f>
        <v>0</v>
      </c>
      <c r="AZ120" s="134">
        <f>'A.7.1 - Práce na přejezdu'!F35</f>
        <v>0</v>
      </c>
      <c r="BA120" s="134">
        <f>'A.7.1 - Práce na přejezdu'!F36</f>
        <v>0</v>
      </c>
      <c r="BB120" s="134">
        <f>'A.7.1 - Práce na přejezdu'!F37</f>
        <v>0</v>
      </c>
      <c r="BC120" s="134">
        <f>'A.7.1 - Práce na přejezdu'!F38</f>
        <v>0</v>
      </c>
      <c r="BD120" s="136">
        <f>'A.7.1 - Práce na přejezdu'!F39</f>
        <v>0</v>
      </c>
      <c r="BE120" s="4"/>
      <c r="BT120" s="137" t="s">
        <v>87</v>
      </c>
      <c r="BV120" s="137" t="s">
        <v>80</v>
      </c>
      <c r="BW120" s="137" t="s">
        <v>148</v>
      </c>
      <c r="BX120" s="137" t="s">
        <v>146</v>
      </c>
      <c r="CL120" s="137" t="s">
        <v>1</v>
      </c>
    </row>
    <row r="121" s="4" customFormat="1" ht="16.5" customHeight="1">
      <c r="A121" s="128" t="s">
        <v>88</v>
      </c>
      <c r="B121" s="66"/>
      <c r="C121" s="129"/>
      <c r="D121" s="129"/>
      <c r="E121" s="130" t="s">
        <v>149</v>
      </c>
      <c r="F121" s="130"/>
      <c r="G121" s="130"/>
      <c r="H121" s="130"/>
      <c r="I121" s="130"/>
      <c r="J121" s="129"/>
      <c r="K121" s="130" t="s">
        <v>94</v>
      </c>
      <c r="L121" s="130"/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1">
        <f>'A.7.2 - Práce SSZT'!J32</f>
        <v>0</v>
      </c>
      <c r="AH121" s="129"/>
      <c r="AI121" s="129"/>
      <c r="AJ121" s="129"/>
      <c r="AK121" s="129"/>
      <c r="AL121" s="129"/>
      <c r="AM121" s="129"/>
      <c r="AN121" s="131">
        <f>SUM(AG121,AT121)</f>
        <v>0</v>
      </c>
      <c r="AO121" s="129"/>
      <c r="AP121" s="129"/>
      <c r="AQ121" s="132" t="s">
        <v>91</v>
      </c>
      <c r="AR121" s="68"/>
      <c r="AS121" s="133">
        <v>0</v>
      </c>
      <c r="AT121" s="134">
        <f>ROUND(SUM(AV121:AW121),2)</f>
        <v>0</v>
      </c>
      <c r="AU121" s="135">
        <f>'A.7.2 - Práce SSZT'!P120</f>
        <v>0</v>
      </c>
      <c r="AV121" s="134">
        <f>'A.7.2 - Práce SSZT'!J35</f>
        <v>0</v>
      </c>
      <c r="AW121" s="134">
        <f>'A.7.2 - Práce SSZT'!J36</f>
        <v>0</v>
      </c>
      <c r="AX121" s="134">
        <f>'A.7.2 - Práce SSZT'!J37</f>
        <v>0</v>
      </c>
      <c r="AY121" s="134">
        <f>'A.7.2 - Práce SSZT'!J38</f>
        <v>0</v>
      </c>
      <c r="AZ121" s="134">
        <f>'A.7.2 - Práce SSZT'!F35</f>
        <v>0</v>
      </c>
      <c r="BA121" s="134">
        <f>'A.7.2 - Práce SSZT'!F36</f>
        <v>0</v>
      </c>
      <c r="BB121" s="134">
        <f>'A.7.2 - Práce SSZT'!F37</f>
        <v>0</v>
      </c>
      <c r="BC121" s="134">
        <f>'A.7.2 - Práce SSZT'!F38</f>
        <v>0</v>
      </c>
      <c r="BD121" s="136">
        <f>'A.7.2 - Práce SSZT'!F39</f>
        <v>0</v>
      </c>
      <c r="BE121" s="4"/>
      <c r="BT121" s="137" t="s">
        <v>87</v>
      </c>
      <c r="BV121" s="137" t="s">
        <v>80</v>
      </c>
      <c r="BW121" s="137" t="s">
        <v>150</v>
      </c>
      <c r="BX121" s="137" t="s">
        <v>146</v>
      </c>
      <c r="CL121" s="137" t="s">
        <v>1</v>
      </c>
    </row>
    <row r="122" s="4" customFormat="1" ht="16.5" customHeight="1">
      <c r="A122" s="128" t="s">
        <v>88</v>
      </c>
      <c r="B122" s="66"/>
      <c r="C122" s="129"/>
      <c r="D122" s="129"/>
      <c r="E122" s="130" t="s">
        <v>151</v>
      </c>
      <c r="F122" s="130"/>
      <c r="G122" s="130"/>
      <c r="H122" s="130"/>
      <c r="I122" s="130"/>
      <c r="J122" s="129"/>
      <c r="K122" s="130" t="s">
        <v>97</v>
      </c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0"/>
      <c r="X122" s="130"/>
      <c r="Y122" s="130"/>
      <c r="Z122" s="130"/>
      <c r="AA122" s="130"/>
      <c r="AB122" s="130"/>
      <c r="AC122" s="130"/>
      <c r="AD122" s="130"/>
      <c r="AE122" s="130"/>
      <c r="AF122" s="130"/>
      <c r="AG122" s="131">
        <f>'A.7.3 - Přeprava'!J32</f>
        <v>0</v>
      </c>
      <c r="AH122" s="129"/>
      <c r="AI122" s="129"/>
      <c r="AJ122" s="129"/>
      <c r="AK122" s="129"/>
      <c r="AL122" s="129"/>
      <c r="AM122" s="129"/>
      <c r="AN122" s="131">
        <f>SUM(AG122,AT122)</f>
        <v>0</v>
      </c>
      <c r="AO122" s="129"/>
      <c r="AP122" s="129"/>
      <c r="AQ122" s="132" t="s">
        <v>91</v>
      </c>
      <c r="AR122" s="68"/>
      <c r="AS122" s="133">
        <v>0</v>
      </c>
      <c r="AT122" s="134">
        <f>ROUND(SUM(AV122:AW122),2)</f>
        <v>0</v>
      </c>
      <c r="AU122" s="135">
        <f>'A.7.3 - Přeprava'!P120</f>
        <v>0</v>
      </c>
      <c r="AV122" s="134">
        <f>'A.7.3 - Přeprava'!J35</f>
        <v>0</v>
      </c>
      <c r="AW122" s="134">
        <f>'A.7.3 - Přeprava'!J36</f>
        <v>0</v>
      </c>
      <c r="AX122" s="134">
        <f>'A.7.3 - Přeprava'!J37</f>
        <v>0</v>
      </c>
      <c r="AY122" s="134">
        <f>'A.7.3 - Přeprava'!J38</f>
        <v>0</v>
      </c>
      <c r="AZ122" s="134">
        <f>'A.7.3 - Přeprava'!F35</f>
        <v>0</v>
      </c>
      <c r="BA122" s="134">
        <f>'A.7.3 - Přeprava'!F36</f>
        <v>0</v>
      </c>
      <c r="BB122" s="134">
        <f>'A.7.3 - Přeprava'!F37</f>
        <v>0</v>
      </c>
      <c r="BC122" s="134">
        <f>'A.7.3 - Přeprava'!F38</f>
        <v>0</v>
      </c>
      <c r="BD122" s="136">
        <f>'A.7.3 - Přeprava'!F39</f>
        <v>0</v>
      </c>
      <c r="BE122" s="4"/>
      <c r="BT122" s="137" t="s">
        <v>87</v>
      </c>
      <c r="BV122" s="137" t="s">
        <v>80</v>
      </c>
      <c r="BW122" s="137" t="s">
        <v>152</v>
      </c>
      <c r="BX122" s="137" t="s">
        <v>146</v>
      </c>
      <c r="CL122" s="137" t="s">
        <v>1</v>
      </c>
    </row>
    <row r="123" s="7" customFormat="1" ht="16.5" customHeight="1">
      <c r="A123" s="7"/>
      <c r="B123" s="115"/>
      <c r="C123" s="116"/>
      <c r="D123" s="117" t="s">
        <v>153</v>
      </c>
      <c r="E123" s="117"/>
      <c r="F123" s="117"/>
      <c r="G123" s="117"/>
      <c r="H123" s="117"/>
      <c r="I123" s="118"/>
      <c r="J123" s="117" t="s">
        <v>154</v>
      </c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9">
        <f>ROUND(SUM(AG124:AG125),2)</f>
        <v>0</v>
      </c>
      <c r="AH123" s="118"/>
      <c r="AI123" s="118"/>
      <c r="AJ123" s="118"/>
      <c r="AK123" s="118"/>
      <c r="AL123" s="118"/>
      <c r="AM123" s="118"/>
      <c r="AN123" s="120">
        <f>SUM(AG123,AT123)</f>
        <v>0</v>
      </c>
      <c r="AO123" s="118"/>
      <c r="AP123" s="118"/>
      <c r="AQ123" s="121" t="s">
        <v>84</v>
      </c>
      <c r="AR123" s="122"/>
      <c r="AS123" s="123">
        <f>ROUND(SUM(AS124:AS125),2)</f>
        <v>0</v>
      </c>
      <c r="AT123" s="124">
        <f>ROUND(SUM(AV123:AW123),2)</f>
        <v>0</v>
      </c>
      <c r="AU123" s="125">
        <f>ROUND(SUM(AU124:AU125),5)</f>
        <v>0</v>
      </c>
      <c r="AV123" s="124">
        <f>ROUND(AZ123*L29,2)</f>
        <v>0</v>
      </c>
      <c r="AW123" s="124">
        <f>ROUND(BA123*L30,2)</f>
        <v>0</v>
      </c>
      <c r="AX123" s="124">
        <f>ROUND(BB123*L29,2)</f>
        <v>0</v>
      </c>
      <c r="AY123" s="124">
        <f>ROUND(BC123*L30,2)</f>
        <v>0</v>
      </c>
      <c r="AZ123" s="124">
        <f>ROUND(SUM(AZ124:AZ125),2)</f>
        <v>0</v>
      </c>
      <c r="BA123" s="124">
        <f>ROUND(SUM(BA124:BA125),2)</f>
        <v>0</v>
      </c>
      <c r="BB123" s="124">
        <f>ROUND(SUM(BB124:BB125),2)</f>
        <v>0</v>
      </c>
      <c r="BC123" s="124">
        <f>ROUND(SUM(BC124:BC125),2)</f>
        <v>0</v>
      </c>
      <c r="BD123" s="126">
        <f>ROUND(SUM(BD124:BD125),2)</f>
        <v>0</v>
      </c>
      <c r="BE123" s="7"/>
      <c r="BS123" s="127" t="s">
        <v>77</v>
      </c>
      <c r="BT123" s="127" t="s">
        <v>85</v>
      </c>
      <c r="BU123" s="127" t="s">
        <v>79</v>
      </c>
      <c r="BV123" s="127" t="s">
        <v>80</v>
      </c>
      <c r="BW123" s="127" t="s">
        <v>155</v>
      </c>
      <c r="BX123" s="127" t="s">
        <v>5</v>
      </c>
      <c r="CL123" s="127" t="s">
        <v>1</v>
      </c>
      <c r="CM123" s="127" t="s">
        <v>87</v>
      </c>
    </row>
    <row r="124" s="4" customFormat="1" ht="16.5" customHeight="1">
      <c r="A124" s="128" t="s">
        <v>88</v>
      </c>
      <c r="B124" s="66"/>
      <c r="C124" s="129"/>
      <c r="D124" s="129"/>
      <c r="E124" s="130" t="s">
        <v>156</v>
      </c>
      <c r="F124" s="130"/>
      <c r="G124" s="130"/>
      <c r="H124" s="130"/>
      <c r="I124" s="130"/>
      <c r="J124" s="129"/>
      <c r="K124" s="130" t="s">
        <v>90</v>
      </c>
      <c r="L124" s="130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  <c r="Y124" s="130"/>
      <c r="Z124" s="130"/>
      <c r="AA124" s="130"/>
      <c r="AB124" s="130"/>
      <c r="AC124" s="130"/>
      <c r="AD124" s="130"/>
      <c r="AE124" s="130"/>
      <c r="AF124" s="130"/>
      <c r="AG124" s="131">
        <f>'A.8.1 - Práce na přejezdu'!J32</f>
        <v>0</v>
      </c>
      <c r="AH124" s="129"/>
      <c r="AI124" s="129"/>
      <c r="AJ124" s="129"/>
      <c r="AK124" s="129"/>
      <c r="AL124" s="129"/>
      <c r="AM124" s="129"/>
      <c r="AN124" s="131">
        <f>SUM(AG124,AT124)</f>
        <v>0</v>
      </c>
      <c r="AO124" s="129"/>
      <c r="AP124" s="129"/>
      <c r="AQ124" s="132" t="s">
        <v>91</v>
      </c>
      <c r="AR124" s="68"/>
      <c r="AS124" s="133">
        <v>0</v>
      </c>
      <c r="AT124" s="134">
        <f>ROUND(SUM(AV124:AW124),2)</f>
        <v>0</v>
      </c>
      <c r="AU124" s="135">
        <f>'A.8.1 - Práce na přejezdu'!P120</f>
        <v>0</v>
      </c>
      <c r="AV124" s="134">
        <f>'A.8.1 - Práce na přejezdu'!J35</f>
        <v>0</v>
      </c>
      <c r="AW124" s="134">
        <f>'A.8.1 - Práce na přejezdu'!J36</f>
        <v>0</v>
      </c>
      <c r="AX124" s="134">
        <f>'A.8.1 - Práce na přejezdu'!J37</f>
        <v>0</v>
      </c>
      <c r="AY124" s="134">
        <f>'A.8.1 - Práce na přejezdu'!J38</f>
        <v>0</v>
      </c>
      <c r="AZ124" s="134">
        <f>'A.8.1 - Práce na přejezdu'!F35</f>
        <v>0</v>
      </c>
      <c r="BA124" s="134">
        <f>'A.8.1 - Práce na přejezdu'!F36</f>
        <v>0</v>
      </c>
      <c r="BB124" s="134">
        <f>'A.8.1 - Práce na přejezdu'!F37</f>
        <v>0</v>
      </c>
      <c r="BC124" s="134">
        <f>'A.8.1 - Práce na přejezdu'!F38</f>
        <v>0</v>
      </c>
      <c r="BD124" s="136">
        <f>'A.8.1 - Práce na přejezdu'!F39</f>
        <v>0</v>
      </c>
      <c r="BE124" s="4"/>
      <c r="BT124" s="137" t="s">
        <v>87</v>
      </c>
      <c r="BV124" s="137" t="s">
        <v>80</v>
      </c>
      <c r="BW124" s="137" t="s">
        <v>157</v>
      </c>
      <c r="BX124" s="137" t="s">
        <v>155</v>
      </c>
      <c r="CL124" s="137" t="s">
        <v>1</v>
      </c>
    </row>
    <row r="125" s="4" customFormat="1" ht="16.5" customHeight="1">
      <c r="A125" s="128" t="s">
        <v>88</v>
      </c>
      <c r="B125" s="66"/>
      <c r="C125" s="129"/>
      <c r="D125" s="129"/>
      <c r="E125" s="130" t="s">
        <v>158</v>
      </c>
      <c r="F125" s="130"/>
      <c r="G125" s="130"/>
      <c r="H125" s="130"/>
      <c r="I125" s="130"/>
      <c r="J125" s="129"/>
      <c r="K125" s="130" t="s">
        <v>97</v>
      </c>
      <c r="L125" s="130"/>
      <c r="M125" s="130"/>
      <c r="N125" s="130"/>
      <c r="O125" s="130"/>
      <c r="P125" s="130"/>
      <c r="Q125" s="130"/>
      <c r="R125" s="130"/>
      <c r="S125" s="130"/>
      <c r="T125" s="130"/>
      <c r="U125" s="130"/>
      <c r="V125" s="130"/>
      <c r="W125" s="130"/>
      <c r="X125" s="130"/>
      <c r="Y125" s="130"/>
      <c r="Z125" s="130"/>
      <c r="AA125" s="130"/>
      <c r="AB125" s="130"/>
      <c r="AC125" s="130"/>
      <c r="AD125" s="130"/>
      <c r="AE125" s="130"/>
      <c r="AF125" s="130"/>
      <c r="AG125" s="131">
        <f>'A.8.2 - Přeprava'!J32</f>
        <v>0</v>
      </c>
      <c r="AH125" s="129"/>
      <c r="AI125" s="129"/>
      <c r="AJ125" s="129"/>
      <c r="AK125" s="129"/>
      <c r="AL125" s="129"/>
      <c r="AM125" s="129"/>
      <c r="AN125" s="131">
        <f>SUM(AG125,AT125)</f>
        <v>0</v>
      </c>
      <c r="AO125" s="129"/>
      <c r="AP125" s="129"/>
      <c r="AQ125" s="132" t="s">
        <v>91</v>
      </c>
      <c r="AR125" s="68"/>
      <c r="AS125" s="133">
        <v>0</v>
      </c>
      <c r="AT125" s="134">
        <f>ROUND(SUM(AV125:AW125),2)</f>
        <v>0</v>
      </c>
      <c r="AU125" s="135">
        <f>'A.8.2 - Přeprava'!P120</f>
        <v>0</v>
      </c>
      <c r="AV125" s="134">
        <f>'A.8.2 - Přeprava'!J35</f>
        <v>0</v>
      </c>
      <c r="AW125" s="134">
        <f>'A.8.2 - Přeprava'!J36</f>
        <v>0</v>
      </c>
      <c r="AX125" s="134">
        <f>'A.8.2 - Přeprava'!J37</f>
        <v>0</v>
      </c>
      <c r="AY125" s="134">
        <f>'A.8.2 - Přeprava'!J38</f>
        <v>0</v>
      </c>
      <c r="AZ125" s="134">
        <f>'A.8.2 - Přeprava'!F35</f>
        <v>0</v>
      </c>
      <c r="BA125" s="134">
        <f>'A.8.2 - Přeprava'!F36</f>
        <v>0</v>
      </c>
      <c r="BB125" s="134">
        <f>'A.8.2 - Přeprava'!F37</f>
        <v>0</v>
      </c>
      <c r="BC125" s="134">
        <f>'A.8.2 - Přeprava'!F38</f>
        <v>0</v>
      </c>
      <c r="BD125" s="136">
        <f>'A.8.2 - Přeprava'!F39</f>
        <v>0</v>
      </c>
      <c r="BE125" s="4"/>
      <c r="BT125" s="137" t="s">
        <v>87</v>
      </c>
      <c r="BV125" s="137" t="s">
        <v>80</v>
      </c>
      <c r="BW125" s="137" t="s">
        <v>159</v>
      </c>
      <c r="BX125" s="137" t="s">
        <v>155</v>
      </c>
      <c r="CL125" s="137" t="s">
        <v>1</v>
      </c>
    </row>
    <row r="126" s="7" customFormat="1" ht="16.5" customHeight="1">
      <c r="A126" s="128" t="s">
        <v>88</v>
      </c>
      <c r="B126" s="115"/>
      <c r="C126" s="116"/>
      <c r="D126" s="117" t="s">
        <v>160</v>
      </c>
      <c r="E126" s="117"/>
      <c r="F126" s="117"/>
      <c r="G126" s="117"/>
      <c r="H126" s="117"/>
      <c r="I126" s="118"/>
      <c r="J126" s="117" t="s">
        <v>161</v>
      </c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20">
        <f>'A.9 - VON'!J30</f>
        <v>0</v>
      </c>
      <c r="AH126" s="118"/>
      <c r="AI126" s="118"/>
      <c r="AJ126" s="118"/>
      <c r="AK126" s="118"/>
      <c r="AL126" s="118"/>
      <c r="AM126" s="118"/>
      <c r="AN126" s="120">
        <f>SUM(AG126,AT126)</f>
        <v>0</v>
      </c>
      <c r="AO126" s="118"/>
      <c r="AP126" s="118"/>
      <c r="AQ126" s="121" t="s">
        <v>84</v>
      </c>
      <c r="AR126" s="122"/>
      <c r="AS126" s="138">
        <v>0</v>
      </c>
      <c r="AT126" s="139">
        <f>ROUND(SUM(AV126:AW126),2)</f>
        <v>0</v>
      </c>
      <c r="AU126" s="140">
        <f>'A.9 - VON'!P116</f>
        <v>0</v>
      </c>
      <c r="AV126" s="139">
        <f>'A.9 - VON'!J33</f>
        <v>0</v>
      </c>
      <c r="AW126" s="139">
        <f>'A.9 - VON'!J34</f>
        <v>0</v>
      </c>
      <c r="AX126" s="139">
        <f>'A.9 - VON'!J35</f>
        <v>0</v>
      </c>
      <c r="AY126" s="139">
        <f>'A.9 - VON'!J36</f>
        <v>0</v>
      </c>
      <c r="AZ126" s="139">
        <f>'A.9 - VON'!F33</f>
        <v>0</v>
      </c>
      <c r="BA126" s="139">
        <f>'A.9 - VON'!F34</f>
        <v>0</v>
      </c>
      <c r="BB126" s="139">
        <f>'A.9 - VON'!F35</f>
        <v>0</v>
      </c>
      <c r="BC126" s="139">
        <f>'A.9 - VON'!F36</f>
        <v>0</v>
      </c>
      <c r="BD126" s="141">
        <f>'A.9 - VON'!F37</f>
        <v>0</v>
      </c>
      <c r="BE126" s="7"/>
      <c r="BT126" s="127" t="s">
        <v>85</v>
      </c>
      <c r="BV126" s="127" t="s">
        <v>80</v>
      </c>
      <c r="BW126" s="127" t="s">
        <v>162</v>
      </c>
      <c r="BX126" s="127" t="s">
        <v>5</v>
      </c>
      <c r="CL126" s="127" t="s">
        <v>1</v>
      </c>
      <c r="CM126" s="127" t="s">
        <v>87</v>
      </c>
    </row>
    <row r="127" s="2" customFormat="1" ht="30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40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</row>
    <row r="128" s="2" customFormat="1" ht="6.96" customHeight="1">
      <c r="A128" s="34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40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</row>
  </sheetData>
  <sheetProtection sheet="1" formatColumns="0" formatRows="0" objects="1" scenarios="1" spinCount="100000" saltValue="nhyo1p1WkaD9rjQjYiHEC/w3vgP97X+p828x/Hi3/aNd2gt5mlLjHGneN+DaF+Gi3HumhFf8wrRj/1vFP9BOcA==" hashValue="rnxclajcElQyvAKD4MZTCua5CyMYHETRqdXzFdByS7eeetE19dXkqWVwkp0aKOVOcHpnmhDdfkf4kTI/Rm0KSg==" algorithmName="SHA-512" password="CC35"/>
  <mergeCells count="16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N101:AP101"/>
    <mergeCell ref="AG101:AM101"/>
    <mergeCell ref="AN102:AP102"/>
    <mergeCell ref="AG102:AM102"/>
    <mergeCell ref="AN103:AP103"/>
    <mergeCell ref="AG103:AM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G114:AM114"/>
    <mergeCell ref="AN114:AP114"/>
    <mergeCell ref="AG115:AM115"/>
    <mergeCell ref="AN115:AP115"/>
    <mergeCell ref="AN116:AP116"/>
    <mergeCell ref="AG116:AM116"/>
    <mergeCell ref="AG117:AM117"/>
    <mergeCell ref="AN117:AP117"/>
    <mergeCell ref="AG118:AM118"/>
    <mergeCell ref="AN118:AP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G125:AM125"/>
    <mergeCell ref="AN125:AP125"/>
    <mergeCell ref="AN126:AP126"/>
    <mergeCell ref="AG126:AM126"/>
    <mergeCell ref="L85:AJ85"/>
    <mergeCell ref="I92:AF92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J99:AF99"/>
    <mergeCell ref="D99:H99"/>
    <mergeCell ref="K100:AF100"/>
    <mergeCell ref="E100:I100"/>
    <mergeCell ref="K101:AF101"/>
    <mergeCell ref="E101:I101"/>
    <mergeCell ref="K102:AF102"/>
    <mergeCell ref="E102:I102"/>
    <mergeCell ref="D103:H103"/>
    <mergeCell ref="J103:AF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E104:I104"/>
    <mergeCell ref="K104:AF104"/>
    <mergeCell ref="E105:I105"/>
    <mergeCell ref="K105:AF105"/>
    <mergeCell ref="K106:AF106"/>
    <mergeCell ref="E106:I106"/>
    <mergeCell ref="J107:AF107"/>
    <mergeCell ref="D107:H107"/>
    <mergeCell ref="E108:I108"/>
    <mergeCell ref="K108:AF108"/>
    <mergeCell ref="K109:AF109"/>
    <mergeCell ref="E109:I109"/>
    <mergeCell ref="E110:I110"/>
    <mergeCell ref="K110:AF110"/>
    <mergeCell ref="D111:H111"/>
    <mergeCell ref="J111:AF111"/>
    <mergeCell ref="E112:I112"/>
    <mergeCell ref="K112:AF112"/>
    <mergeCell ref="E113:I113"/>
    <mergeCell ref="K113:AF113"/>
    <mergeCell ref="K114:AF114"/>
    <mergeCell ref="E114:I114"/>
    <mergeCell ref="J115:AF115"/>
    <mergeCell ref="D115:H115"/>
    <mergeCell ref="E116:I116"/>
    <mergeCell ref="K116:AF116"/>
    <mergeCell ref="E117:I117"/>
    <mergeCell ref="K117:AF117"/>
    <mergeCell ref="E118:I118"/>
    <mergeCell ref="K118:AF118"/>
    <mergeCell ref="D119:H119"/>
    <mergeCell ref="J119:AF119"/>
    <mergeCell ref="E120:I120"/>
    <mergeCell ref="K120:AF120"/>
    <mergeCell ref="E121:I121"/>
    <mergeCell ref="K121:AF121"/>
    <mergeCell ref="E122:I122"/>
    <mergeCell ref="K122:AF122"/>
    <mergeCell ref="D123:H123"/>
    <mergeCell ref="J123:AF123"/>
    <mergeCell ref="E124:I124"/>
    <mergeCell ref="K124:AF124"/>
    <mergeCell ref="E125:I125"/>
    <mergeCell ref="K125:AF125"/>
    <mergeCell ref="D126:H126"/>
    <mergeCell ref="J126:AF126"/>
  </mergeCells>
  <hyperlinks>
    <hyperlink ref="A96" location="'A.1.1 - Práce na přejezdu'!C2" display="/"/>
    <hyperlink ref="A97" location="'A.1.2 - Práce SSZT'!C2" display="/"/>
    <hyperlink ref="A98" location="'A.1.3 - Přeprava'!C2" display="/"/>
    <hyperlink ref="A100" location="'A.2.1 - Práce na přejezdu'!C2" display="/"/>
    <hyperlink ref="A101" location="'A.2.2 - Práce SSZT'!C2" display="/"/>
    <hyperlink ref="A102" location="'A.2.3 - Přeprava'!C2" display="/"/>
    <hyperlink ref="A104" location="'A.3.1 - Práce na přejezdu'!C2" display="/"/>
    <hyperlink ref="A105" location="'A.3.2 - Práce SSZT'!C2" display="/"/>
    <hyperlink ref="A106" location="'A.3.3 - Přeprava'!C2" display="/"/>
    <hyperlink ref="A108" location="'A.4.1 - Práce na přejezdu'!C2" display="/"/>
    <hyperlink ref="A109" location="'A.4.2 - Práce SSZT'!C2" display="/"/>
    <hyperlink ref="A110" location="'A.4.3 - Přeprava'!C2" display="/"/>
    <hyperlink ref="A112" location="'A.5.1 - Práce na přejezdu'!C2" display="/"/>
    <hyperlink ref="A113" location="'A.5.2 - Práce SSZT'!C2" display="/"/>
    <hyperlink ref="A114" location="'A.5.3 - Přeprava'!C2" display="/"/>
    <hyperlink ref="A116" location="'A.6.1 - Práce na přejezdu'!C2" display="/"/>
    <hyperlink ref="A117" location="'A.6.2 - Práce SSZT'!C2" display="/"/>
    <hyperlink ref="A118" location="'A.6.3 - Přeprava'!C2" display="/"/>
    <hyperlink ref="A120" location="'A.7.1 - Práce na přejezdu'!C2" display="/"/>
    <hyperlink ref="A121" location="'A.7.2 - Práce SSZT'!C2" display="/"/>
    <hyperlink ref="A122" location="'A.7.3 - Přeprava'!C2" display="/"/>
    <hyperlink ref="A124" location="'A.8.1 - Práce na přejezdu'!C2" display="/"/>
    <hyperlink ref="A125" location="'A.8.2 - Přeprava'!C2" display="/"/>
    <hyperlink ref="A126" location="'A.9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566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685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ROUND((SUM(BE120:BE138)),  2)</f>
        <v>0</v>
      </c>
      <c r="G35" s="34"/>
      <c r="H35" s="34"/>
      <c r="I35" s="160">
        <v>0.20999999999999999</v>
      </c>
      <c r="J35" s="159">
        <f>ROUND(((SUM(BE120:BE138))*I35),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ROUND((SUM(BF120:BF138)),  2)</f>
        <v>0</v>
      </c>
      <c r="G36" s="34"/>
      <c r="H36" s="34"/>
      <c r="I36" s="160">
        <v>0.14999999999999999</v>
      </c>
      <c r="J36" s="159">
        <f>ROUND(((SUM(BF120:BF138))*I36),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ROUND((SUM(BG120:BG138)),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ROUND((SUM(BH120:BH138)),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ROUND((SUM(BI120:BI138)),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566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A.3.3 -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566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A.3.3 -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SUM(P121:P138)</f>
        <v>0</v>
      </c>
      <c r="Q120" s="100"/>
      <c r="R120" s="192">
        <f>SUM(R121:R138)</f>
        <v>0</v>
      </c>
      <c r="S120" s="100"/>
      <c r="T120" s="193">
        <f>SUM(T121:T138)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SUM(BK121:BK138)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393</v>
      </c>
      <c r="F121" s="197" t="s">
        <v>551</v>
      </c>
      <c r="G121" s="198" t="s">
        <v>309</v>
      </c>
      <c r="H121" s="199">
        <v>181.029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686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553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>
      <c r="A123" s="34"/>
      <c r="B123" s="35"/>
      <c r="C123" s="36"/>
      <c r="D123" s="208" t="s">
        <v>250</v>
      </c>
      <c r="E123" s="36"/>
      <c r="F123" s="224" t="s">
        <v>687</v>
      </c>
      <c r="G123" s="36"/>
      <c r="H123" s="36"/>
      <c r="I123" s="210"/>
      <c r="J123" s="36"/>
      <c r="K123" s="36"/>
      <c r="L123" s="40"/>
      <c r="M123" s="211"/>
      <c r="N123" s="212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250</v>
      </c>
      <c r="AU123" s="13" t="s">
        <v>78</v>
      </c>
    </row>
    <row r="124" s="10" customFormat="1">
      <c r="A124" s="10"/>
      <c r="B124" s="213"/>
      <c r="C124" s="214"/>
      <c r="D124" s="208" t="s">
        <v>196</v>
      </c>
      <c r="E124" s="215" t="s">
        <v>1</v>
      </c>
      <c r="F124" s="216" t="s">
        <v>688</v>
      </c>
      <c r="G124" s="214"/>
      <c r="H124" s="217">
        <v>181.029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3" t="s">
        <v>196</v>
      </c>
      <c r="AU124" s="223" t="s">
        <v>78</v>
      </c>
      <c r="AV124" s="10" t="s">
        <v>87</v>
      </c>
      <c r="AW124" s="10" t="s">
        <v>34</v>
      </c>
      <c r="AX124" s="10" t="s">
        <v>85</v>
      </c>
      <c r="AY124" s="223" t="s">
        <v>192</v>
      </c>
    </row>
    <row r="125" s="2" customFormat="1" ht="37.8" customHeight="1">
      <c r="A125" s="34"/>
      <c r="B125" s="35"/>
      <c r="C125" s="195" t="s">
        <v>87</v>
      </c>
      <c r="D125" s="195" t="s">
        <v>186</v>
      </c>
      <c r="E125" s="196" t="s">
        <v>399</v>
      </c>
      <c r="F125" s="197" t="s">
        <v>555</v>
      </c>
      <c r="G125" s="198" t="s">
        <v>309</v>
      </c>
      <c r="H125" s="199">
        <v>220.57400000000001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310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310</v>
      </c>
      <c r="BM125" s="206" t="s">
        <v>689</v>
      </c>
    </row>
    <row r="126" s="2" customFormat="1">
      <c r="A126" s="34"/>
      <c r="B126" s="35"/>
      <c r="C126" s="36"/>
      <c r="D126" s="208" t="s">
        <v>194</v>
      </c>
      <c r="E126" s="36"/>
      <c r="F126" s="209" t="s">
        <v>557</v>
      </c>
      <c r="G126" s="36"/>
      <c r="H126" s="36"/>
      <c r="I126" s="210"/>
      <c r="J126" s="36"/>
      <c r="K126" s="36"/>
      <c r="L126" s="40"/>
      <c r="M126" s="211"/>
      <c r="N126" s="21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194</v>
      </c>
      <c r="AU126" s="13" t="s">
        <v>78</v>
      </c>
    </row>
    <row r="127" s="2" customFormat="1">
      <c r="A127" s="34"/>
      <c r="B127" s="35"/>
      <c r="C127" s="36"/>
      <c r="D127" s="208" t="s">
        <v>250</v>
      </c>
      <c r="E127" s="36"/>
      <c r="F127" s="224" t="s">
        <v>690</v>
      </c>
      <c r="G127" s="36"/>
      <c r="H127" s="36"/>
      <c r="I127" s="210"/>
      <c r="J127" s="36"/>
      <c r="K127" s="36"/>
      <c r="L127" s="40"/>
      <c r="M127" s="211"/>
      <c r="N127" s="21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250</v>
      </c>
      <c r="AU127" s="13" t="s">
        <v>78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691</v>
      </c>
      <c r="G128" s="214"/>
      <c r="H128" s="217">
        <v>220.57400000000001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85</v>
      </c>
      <c r="AY128" s="223" t="s">
        <v>192</v>
      </c>
    </row>
    <row r="129" s="2" customFormat="1" ht="49.05" customHeight="1">
      <c r="A129" s="34"/>
      <c r="B129" s="35"/>
      <c r="C129" s="195" t="s">
        <v>204</v>
      </c>
      <c r="D129" s="195" t="s">
        <v>186</v>
      </c>
      <c r="E129" s="196" t="s">
        <v>416</v>
      </c>
      <c r="F129" s="197" t="s">
        <v>417</v>
      </c>
      <c r="G129" s="198" t="s">
        <v>309</v>
      </c>
      <c r="H129" s="199">
        <v>8.4169999999999998</v>
      </c>
      <c r="I129" s="200"/>
      <c r="J129" s="201">
        <f>ROUND(I129*H129,2)</f>
        <v>0</v>
      </c>
      <c r="K129" s="197" t="s">
        <v>190</v>
      </c>
      <c r="L129" s="40"/>
      <c r="M129" s="202" t="s">
        <v>1</v>
      </c>
      <c r="N129" s="203" t="s">
        <v>43</v>
      </c>
      <c r="O129" s="87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310</v>
      </c>
      <c r="AT129" s="206" t="s">
        <v>186</v>
      </c>
      <c r="AU129" s="206" t="s">
        <v>78</v>
      </c>
      <c r="AY129" s="13" t="s">
        <v>192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3" t="s">
        <v>85</v>
      </c>
      <c r="BK129" s="207">
        <f>ROUND(I129*H129,2)</f>
        <v>0</v>
      </c>
      <c r="BL129" s="13" t="s">
        <v>310</v>
      </c>
      <c r="BM129" s="206" t="s">
        <v>692</v>
      </c>
    </row>
    <row r="130" s="2" customFormat="1">
      <c r="A130" s="34"/>
      <c r="B130" s="35"/>
      <c r="C130" s="36"/>
      <c r="D130" s="208" t="s">
        <v>194</v>
      </c>
      <c r="E130" s="36"/>
      <c r="F130" s="209" t="s">
        <v>419</v>
      </c>
      <c r="G130" s="36"/>
      <c r="H130" s="36"/>
      <c r="I130" s="210"/>
      <c r="J130" s="36"/>
      <c r="K130" s="36"/>
      <c r="L130" s="40"/>
      <c r="M130" s="211"/>
      <c r="N130" s="212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194</v>
      </c>
      <c r="AU130" s="13" t="s">
        <v>78</v>
      </c>
    </row>
    <row r="131" s="2" customFormat="1">
      <c r="A131" s="34"/>
      <c r="B131" s="35"/>
      <c r="C131" s="36"/>
      <c r="D131" s="208" t="s">
        <v>250</v>
      </c>
      <c r="E131" s="36"/>
      <c r="F131" s="224" t="s">
        <v>420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250</v>
      </c>
      <c r="AU131" s="13" t="s">
        <v>78</v>
      </c>
    </row>
    <row r="132" s="10" customFormat="1">
      <c r="A132" s="10"/>
      <c r="B132" s="213"/>
      <c r="C132" s="214"/>
      <c r="D132" s="208" t="s">
        <v>196</v>
      </c>
      <c r="E132" s="215" t="s">
        <v>1</v>
      </c>
      <c r="F132" s="216" t="s">
        <v>693</v>
      </c>
      <c r="G132" s="214"/>
      <c r="H132" s="217">
        <v>8.4169999999999998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3" t="s">
        <v>196</v>
      </c>
      <c r="AU132" s="223" t="s">
        <v>78</v>
      </c>
      <c r="AV132" s="10" t="s">
        <v>87</v>
      </c>
      <c r="AW132" s="10" t="s">
        <v>34</v>
      </c>
      <c r="AX132" s="10" t="s">
        <v>85</v>
      </c>
      <c r="AY132" s="223" t="s">
        <v>192</v>
      </c>
    </row>
    <row r="133" s="2" customFormat="1" ht="24.15" customHeight="1">
      <c r="A133" s="34"/>
      <c r="B133" s="35"/>
      <c r="C133" s="195" t="s">
        <v>191</v>
      </c>
      <c r="D133" s="195" t="s">
        <v>186</v>
      </c>
      <c r="E133" s="196" t="s">
        <v>410</v>
      </c>
      <c r="F133" s="197" t="s">
        <v>411</v>
      </c>
      <c r="G133" s="198" t="s">
        <v>309</v>
      </c>
      <c r="H133" s="199">
        <v>53.039999999999999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310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310</v>
      </c>
      <c r="BM133" s="206" t="s">
        <v>694</v>
      </c>
    </row>
    <row r="134" s="2" customFormat="1">
      <c r="A134" s="34"/>
      <c r="B134" s="35"/>
      <c r="C134" s="36"/>
      <c r="D134" s="208" t="s">
        <v>194</v>
      </c>
      <c r="E134" s="36"/>
      <c r="F134" s="209" t="s">
        <v>413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194</v>
      </c>
      <c r="AU134" s="13" t="s">
        <v>78</v>
      </c>
    </row>
    <row r="135" s="10" customFormat="1">
      <c r="A135" s="10"/>
      <c r="B135" s="213"/>
      <c r="C135" s="214"/>
      <c r="D135" s="208" t="s">
        <v>196</v>
      </c>
      <c r="E135" s="215" t="s">
        <v>1</v>
      </c>
      <c r="F135" s="216" t="s">
        <v>695</v>
      </c>
      <c r="G135" s="214"/>
      <c r="H135" s="217">
        <v>53.039999999999999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3" t="s">
        <v>196</v>
      </c>
      <c r="AU135" s="223" t="s">
        <v>78</v>
      </c>
      <c r="AV135" s="10" t="s">
        <v>87</v>
      </c>
      <c r="AW135" s="10" t="s">
        <v>34</v>
      </c>
      <c r="AX135" s="10" t="s">
        <v>85</v>
      </c>
      <c r="AY135" s="223" t="s">
        <v>192</v>
      </c>
    </row>
    <row r="136" s="2" customFormat="1" ht="33" customHeight="1">
      <c r="A136" s="34"/>
      <c r="B136" s="35"/>
      <c r="C136" s="195" t="s">
        <v>222</v>
      </c>
      <c r="D136" s="195" t="s">
        <v>186</v>
      </c>
      <c r="E136" s="196" t="s">
        <v>405</v>
      </c>
      <c r="F136" s="197" t="s">
        <v>406</v>
      </c>
      <c r="G136" s="198" t="s">
        <v>225</v>
      </c>
      <c r="H136" s="199">
        <v>2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310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310</v>
      </c>
      <c r="BM136" s="206" t="s">
        <v>696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408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2" customFormat="1">
      <c r="A138" s="34"/>
      <c r="B138" s="35"/>
      <c r="C138" s="36"/>
      <c r="D138" s="208" t="s">
        <v>250</v>
      </c>
      <c r="E138" s="36"/>
      <c r="F138" s="224" t="s">
        <v>409</v>
      </c>
      <c r="G138" s="36"/>
      <c r="H138" s="36"/>
      <c r="I138" s="210"/>
      <c r="J138" s="36"/>
      <c r="K138" s="36"/>
      <c r="L138" s="40"/>
      <c r="M138" s="238"/>
      <c r="N138" s="239"/>
      <c r="O138" s="240"/>
      <c r="P138" s="240"/>
      <c r="Q138" s="240"/>
      <c r="R138" s="240"/>
      <c r="S138" s="240"/>
      <c r="T138" s="24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250</v>
      </c>
      <c r="AU138" s="13" t="s">
        <v>78</v>
      </c>
    </row>
    <row r="139" s="2" customFormat="1" ht="6.96" customHeight="1">
      <c r="A139" s="34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40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sheet="1" autoFilter="0" formatColumns="0" formatRows="0" objects="1" scenarios="1" spinCount="100000" saltValue="BOIHWBDFv2QiPGsjIgZ7+YFpqmPWhMTiJZbho9V4y6ipXDXa5F/481446tcuJrVUiz+C3Hg+oCvki4XtlCnRVg==" hashValue="x8YwZrraC34Ftt+zMbKTOl7OzN/4F0UENNHYCZ+3hrh05wdpKoXwiGfGs5aotM8k2STUkL+BwnbSflxQNhR2RA==" algorithmName="SHA-512" password="CC35"/>
  <autoFilter ref="C119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697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698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ROUND((SUM(BE120:BE227)),  2)</f>
        <v>0</v>
      </c>
      <c r="G35" s="34"/>
      <c r="H35" s="34"/>
      <c r="I35" s="160">
        <v>0.20999999999999999</v>
      </c>
      <c r="J35" s="159">
        <f>ROUND(((SUM(BE120:BE227))*I35),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ROUND((SUM(BF120:BF227)),  2)</f>
        <v>0</v>
      </c>
      <c r="G36" s="34"/>
      <c r="H36" s="34"/>
      <c r="I36" s="160">
        <v>0.14999999999999999</v>
      </c>
      <c r="J36" s="159">
        <f>ROUND(((SUM(BF120:BF227))*I36),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ROUND((SUM(BG120:BG227)),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ROUND((SUM(BH120:BH227)),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ROUND((SUM(BI120:BI227)),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697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A.4.1 -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697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A.4.1 -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SUM(P121:P227)</f>
        <v>0</v>
      </c>
      <c r="Q120" s="100"/>
      <c r="R120" s="192">
        <f>SUM(R121:R227)</f>
        <v>296.67698199999995</v>
      </c>
      <c r="S120" s="100"/>
      <c r="T120" s="193">
        <f>SUM(T121:T227)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SUM(BK121:BK227)</f>
        <v>0</v>
      </c>
    </row>
    <row r="121" s="2" customFormat="1" ht="21.75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18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699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195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700</v>
      </c>
      <c r="G123" s="214"/>
      <c r="H123" s="217">
        <v>18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85</v>
      </c>
      <c r="AY123" s="223" t="s">
        <v>192</v>
      </c>
    </row>
    <row r="124" s="2" customFormat="1" ht="24.15" customHeight="1">
      <c r="A124" s="34"/>
      <c r="B124" s="35"/>
      <c r="C124" s="195" t="s">
        <v>87</v>
      </c>
      <c r="D124" s="195" t="s">
        <v>186</v>
      </c>
      <c r="E124" s="196" t="s">
        <v>198</v>
      </c>
      <c r="F124" s="197" t="s">
        <v>199</v>
      </c>
      <c r="G124" s="198" t="s">
        <v>200</v>
      </c>
      <c r="H124" s="199">
        <v>190.80000000000001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191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191</v>
      </c>
      <c r="BM124" s="206" t="s">
        <v>701</v>
      </c>
    </row>
    <row r="125" s="2" customFormat="1">
      <c r="A125" s="34"/>
      <c r="B125" s="35"/>
      <c r="C125" s="36"/>
      <c r="D125" s="208" t="s">
        <v>194</v>
      </c>
      <c r="E125" s="36"/>
      <c r="F125" s="209" t="s">
        <v>202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194</v>
      </c>
      <c r="AU125" s="13" t="s">
        <v>78</v>
      </c>
    </row>
    <row r="126" s="2" customFormat="1">
      <c r="A126" s="34"/>
      <c r="B126" s="35"/>
      <c r="C126" s="36"/>
      <c r="D126" s="208" t="s">
        <v>250</v>
      </c>
      <c r="E126" s="36"/>
      <c r="F126" s="224" t="s">
        <v>702</v>
      </c>
      <c r="G126" s="36"/>
      <c r="H126" s="36"/>
      <c r="I126" s="210"/>
      <c r="J126" s="36"/>
      <c r="K126" s="36"/>
      <c r="L126" s="40"/>
      <c r="M126" s="211"/>
      <c r="N126" s="21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250</v>
      </c>
      <c r="AU126" s="13" t="s">
        <v>78</v>
      </c>
    </row>
    <row r="127" s="10" customFormat="1">
      <c r="A127" s="10"/>
      <c r="B127" s="213"/>
      <c r="C127" s="214"/>
      <c r="D127" s="208" t="s">
        <v>196</v>
      </c>
      <c r="E127" s="215" t="s">
        <v>1</v>
      </c>
      <c r="F127" s="216" t="s">
        <v>703</v>
      </c>
      <c r="G127" s="214"/>
      <c r="H127" s="217">
        <v>180.90000000000001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3" t="s">
        <v>196</v>
      </c>
      <c r="AU127" s="223" t="s">
        <v>78</v>
      </c>
      <c r="AV127" s="10" t="s">
        <v>87</v>
      </c>
      <c r="AW127" s="10" t="s">
        <v>34</v>
      </c>
      <c r="AX127" s="10" t="s">
        <v>78</v>
      </c>
      <c r="AY127" s="223" t="s">
        <v>192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704</v>
      </c>
      <c r="G128" s="214"/>
      <c r="H128" s="217">
        <v>9.9000000000000004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78</v>
      </c>
      <c r="AY128" s="223" t="s">
        <v>192</v>
      </c>
    </row>
    <row r="129" s="11" customFormat="1">
      <c r="A129" s="11"/>
      <c r="B129" s="242"/>
      <c r="C129" s="243"/>
      <c r="D129" s="208" t="s">
        <v>196</v>
      </c>
      <c r="E129" s="244" t="s">
        <v>1</v>
      </c>
      <c r="F129" s="245" t="s">
        <v>468</v>
      </c>
      <c r="G129" s="243"/>
      <c r="H129" s="246">
        <v>190.80000000000001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52" t="s">
        <v>196</v>
      </c>
      <c r="AU129" s="252" t="s">
        <v>78</v>
      </c>
      <c r="AV129" s="11" t="s">
        <v>191</v>
      </c>
      <c r="AW129" s="11" t="s">
        <v>34</v>
      </c>
      <c r="AX129" s="11" t="s">
        <v>85</v>
      </c>
      <c r="AY129" s="252" t="s">
        <v>192</v>
      </c>
    </row>
    <row r="130" s="2" customFormat="1" ht="24.15" customHeight="1">
      <c r="A130" s="34"/>
      <c r="B130" s="35"/>
      <c r="C130" s="195" t="s">
        <v>204</v>
      </c>
      <c r="D130" s="195" t="s">
        <v>186</v>
      </c>
      <c r="E130" s="196" t="s">
        <v>443</v>
      </c>
      <c r="F130" s="197" t="s">
        <v>444</v>
      </c>
      <c r="G130" s="198" t="s">
        <v>236</v>
      </c>
      <c r="H130" s="199">
        <v>0.037999999999999999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705</v>
      </c>
    </row>
    <row r="131" s="2" customFormat="1">
      <c r="A131" s="34"/>
      <c r="B131" s="35"/>
      <c r="C131" s="36"/>
      <c r="D131" s="208" t="s">
        <v>194</v>
      </c>
      <c r="E131" s="36"/>
      <c r="F131" s="209" t="s">
        <v>446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194</v>
      </c>
      <c r="AU131" s="13" t="s">
        <v>78</v>
      </c>
    </row>
    <row r="132" s="10" customFormat="1">
      <c r="A132" s="10"/>
      <c r="B132" s="213"/>
      <c r="C132" s="214"/>
      <c r="D132" s="208" t="s">
        <v>196</v>
      </c>
      <c r="E132" s="215" t="s">
        <v>1</v>
      </c>
      <c r="F132" s="216" t="s">
        <v>706</v>
      </c>
      <c r="G132" s="214"/>
      <c r="H132" s="217">
        <v>0.037999999999999999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3" t="s">
        <v>196</v>
      </c>
      <c r="AU132" s="223" t="s">
        <v>78</v>
      </c>
      <c r="AV132" s="10" t="s">
        <v>87</v>
      </c>
      <c r="AW132" s="10" t="s">
        <v>34</v>
      </c>
      <c r="AX132" s="10" t="s">
        <v>85</v>
      </c>
      <c r="AY132" s="223" t="s">
        <v>192</v>
      </c>
    </row>
    <row r="133" s="2" customFormat="1" ht="24.15" customHeight="1">
      <c r="A133" s="34"/>
      <c r="B133" s="35"/>
      <c r="C133" s="195" t="s">
        <v>191</v>
      </c>
      <c r="D133" s="195" t="s">
        <v>186</v>
      </c>
      <c r="E133" s="196" t="s">
        <v>241</v>
      </c>
      <c r="F133" s="197" t="s">
        <v>242</v>
      </c>
      <c r="G133" s="198" t="s">
        <v>236</v>
      </c>
      <c r="H133" s="199">
        <v>0.037999999999999999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191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191</v>
      </c>
      <c r="BM133" s="206" t="s">
        <v>707</v>
      </c>
    </row>
    <row r="134" s="2" customFormat="1">
      <c r="A134" s="34"/>
      <c r="B134" s="35"/>
      <c r="C134" s="36"/>
      <c r="D134" s="208" t="s">
        <v>194</v>
      </c>
      <c r="E134" s="36"/>
      <c r="F134" s="209" t="s">
        <v>244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194</v>
      </c>
      <c r="AU134" s="13" t="s">
        <v>78</v>
      </c>
    </row>
    <row r="135" s="10" customFormat="1">
      <c r="A135" s="10"/>
      <c r="B135" s="213"/>
      <c r="C135" s="214"/>
      <c r="D135" s="208" t="s">
        <v>196</v>
      </c>
      <c r="E135" s="215" t="s">
        <v>1</v>
      </c>
      <c r="F135" s="216" t="s">
        <v>708</v>
      </c>
      <c r="G135" s="214"/>
      <c r="H135" s="217">
        <v>0.037999999999999999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3" t="s">
        <v>196</v>
      </c>
      <c r="AU135" s="223" t="s">
        <v>78</v>
      </c>
      <c r="AV135" s="10" t="s">
        <v>87</v>
      </c>
      <c r="AW135" s="10" t="s">
        <v>34</v>
      </c>
      <c r="AX135" s="10" t="s">
        <v>85</v>
      </c>
      <c r="AY135" s="223" t="s">
        <v>192</v>
      </c>
    </row>
    <row r="136" s="2" customFormat="1" ht="24.15" customHeight="1">
      <c r="A136" s="34"/>
      <c r="B136" s="35"/>
      <c r="C136" s="195" t="s">
        <v>216</v>
      </c>
      <c r="D136" s="195" t="s">
        <v>186</v>
      </c>
      <c r="E136" s="196" t="s">
        <v>205</v>
      </c>
      <c r="F136" s="197" t="s">
        <v>206</v>
      </c>
      <c r="G136" s="198" t="s">
        <v>207</v>
      </c>
      <c r="H136" s="199">
        <v>59.238999999999997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709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209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2" customFormat="1">
      <c r="A138" s="34"/>
      <c r="B138" s="35"/>
      <c r="C138" s="36"/>
      <c r="D138" s="208" t="s">
        <v>250</v>
      </c>
      <c r="E138" s="36"/>
      <c r="F138" s="224" t="s">
        <v>710</v>
      </c>
      <c r="G138" s="36"/>
      <c r="H138" s="36"/>
      <c r="I138" s="210"/>
      <c r="J138" s="36"/>
      <c r="K138" s="36"/>
      <c r="L138" s="40"/>
      <c r="M138" s="211"/>
      <c r="N138" s="212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250</v>
      </c>
      <c r="AU138" s="13" t="s">
        <v>78</v>
      </c>
    </row>
    <row r="139" s="10" customFormat="1">
      <c r="A139" s="10"/>
      <c r="B139" s="213"/>
      <c r="C139" s="214"/>
      <c r="D139" s="208" t="s">
        <v>196</v>
      </c>
      <c r="E139" s="215" t="s">
        <v>1</v>
      </c>
      <c r="F139" s="216" t="s">
        <v>711</v>
      </c>
      <c r="G139" s="214"/>
      <c r="H139" s="217">
        <v>59.238999999999997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3" t="s">
        <v>196</v>
      </c>
      <c r="AU139" s="223" t="s">
        <v>78</v>
      </c>
      <c r="AV139" s="10" t="s">
        <v>87</v>
      </c>
      <c r="AW139" s="10" t="s">
        <v>34</v>
      </c>
      <c r="AX139" s="10" t="s">
        <v>85</v>
      </c>
      <c r="AY139" s="223" t="s">
        <v>192</v>
      </c>
    </row>
    <row r="140" s="2" customFormat="1" ht="24.15" customHeight="1">
      <c r="A140" s="34"/>
      <c r="B140" s="35"/>
      <c r="C140" s="195" t="s">
        <v>222</v>
      </c>
      <c r="D140" s="195" t="s">
        <v>186</v>
      </c>
      <c r="E140" s="196" t="s">
        <v>229</v>
      </c>
      <c r="F140" s="197" t="s">
        <v>230</v>
      </c>
      <c r="G140" s="198" t="s">
        <v>225</v>
      </c>
      <c r="H140" s="199">
        <v>4</v>
      </c>
      <c r="I140" s="200"/>
      <c r="J140" s="201">
        <f>ROUND(I140*H140,2)</f>
        <v>0</v>
      </c>
      <c r="K140" s="197" t="s">
        <v>190</v>
      </c>
      <c r="L140" s="40"/>
      <c r="M140" s="202" t="s">
        <v>1</v>
      </c>
      <c r="N140" s="203" t="s">
        <v>43</v>
      </c>
      <c r="O140" s="87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191</v>
      </c>
      <c r="AT140" s="206" t="s">
        <v>186</v>
      </c>
      <c r="AU140" s="206" t="s">
        <v>78</v>
      </c>
      <c r="AY140" s="13" t="s">
        <v>192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3" t="s">
        <v>85</v>
      </c>
      <c r="BK140" s="207">
        <f>ROUND(I140*H140,2)</f>
        <v>0</v>
      </c>
      <c r="BL140" s="13" t="s">
        <v>191</v>
      </c>
      <c r="BM140" s="206" t="s">
        <v>712</v>
      </c>
    </row>
    <row r="141" s="2" customFormat="1">
      <c r="A141" s="34"/>
      <c r="B141" s="35"/>
      <c r="C141" s="36"/>
      <c r="D141" s="208" t="s">
        <v>194</v>
      </c>
      <c r="E141" s="36"/>
      <c r="F141" s="209" t="s">
        <v>232</v>
      </c>
      <c r="G141" s="36"/>
      <c r="H141" s="36"/>
      <c r="I141" s="210"/>
      <c r="J141" s="36"/>
      <c r="K141" s="36"/>
      <c r="L141" s="40"/>
      <c r="M141" s="211"/>
      <c r="N141" s="212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194</v>
      </c>
      <c r="AU141" s="13" t="s">
        <v>78</v>
      </c>
    </row>
    <row r="142" s="2" customFormat="1" ht="16.5" customHeight="1">
      <c r="A142" s="34"/>
      <c r="B142" s="35"/>
      <c r="C142" s="195" t="s">
        <v>228</v>
      </c>
      <c r="D142" s="195" t="s">
        <v>186</v>
      </c>
      <c r="E142" s="196" t="s">
        <v>211</v>
      </c>
      <c r="F142" s="197" t="s">
        <v>212</v>
      </c>
      <c r="G142" s="198" t="s">
        <v>207</v>
      </c>
      <c r="H142" s="199">
        <v>88.209000000000003</v>
      </c>
      <c r="I142" s="200"/>
      <c r="J142" s="201">
        <f>ROUND(I142*H142,2)</f>
        <v>0</v>
      </c>
      <c r="K142" s="197" t="s">
        <v>190</v>
      </c>
      <c r="L142" s="40"/>
      <c r="M142" s="202" t="s">
        <v>1</v>
      </c>
      <c r="N142" s="203" t="s">
        <v>43</v>
      </c>
      <c r="O142" s="87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191</v>
      </c>
      <c r="AT142" s="206" t="s">
        <v>186</v>
      </c>
      <c r="AU142" s="206" t="s">
        <v>78</v>
      </c>
      <c r="AY142" s="13" t="s">
        <v>192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3" t="s">
        <v>85</v>
      </c>
      <c r="BK142" s="207">
        <f>ROUND(I142*H142,2)</f>
        <v>0</v>
      </c>
      <c r="BL142" s="13" t="s">
        <v>191</v>
      </c>
      <c r="BM142" s="206" t="s">
        <v>713</v>
      </c>
    </row>
    <row r="143" s="2" customFormat="1">
      <c r="A143" s="34"/>
      <c r="B143" s="35"/>
      <c r="C143" s="36"/>
      <c r="D143" s="208" t="s">
        <v>194</v>
      </c>
      <c r="E143" s="36"/>
      <c r="F143" s="209" t="s">
        <v>214</v>
      </c>
      <c r="G143" s="36"/>
      <c r="H143" s="36"/>
      <c r="I143" s="210"/>
      <c r="J143" s="36"/>
      <c r="K143" s="36"/>
      <c r="L143" s="40"/>
      <c r="M143" s="211"/>
      <c r="N143" s="212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194</v>
      </c>
      <c r="AU143" s="13" t="s">
        <v>78</v>
      </c>
    </row>
    <row r="144" s="10" customFormat="1">
      <c r="A144" s="10"/>
      <c r="B144" s="213"/>
      <c r="C144" s="214"/>
      <c r="D144" s="208" t="s">
        <v>196</v>
      </c>
      <c r="E144" s="215" t="s">
        <v>1</v>
      </c>
      <c r="F144" s="216" t="s">
        <v>714</v>
      </c>
      <c r="G144" s="214"/>
      <c r="H144" s="217">
        <v>88.209000000000003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23" t="s">
        <v>196</v>
      </c>
      <c r="AU144" s="223" t="s">
        <v>78</v>
      </c>
      <c r="AV144" s="10" t="s">
        <v>87</v>
      </c>
      <c r="AW144" s="10" t="s">
        <v>34</v>
      </c>
      <c r="AX144" s="10" t="s">
        <v>85</v>
      </c>
      <c r="AY144" s="223" t="s">
        <v>192</v>
      </c>
    </row>
    <row r="145" s="2" customFormat="1" ht="37.8" customHeight="1">
      <c r="A145" s="34"/>
      <c r="B145" s="35"/>
      <c r="C145" s="195" t="s">
        <v>233</v>
      </c>
      <c r="D145" s="195" t="s">
        <v>186</v>
      </c>
      <c r="E145" s="196" t="s">
        <v>290</v>
      </c>
      <c r="F145" s="197" t="s">
        <v>291</v>
      </c>
      <c r="G145" s="198" t="s">
        <v>200</v>
      </c>
      <c r="H145" s="199">
        <v>175.5</v>
      </c>
      <c r="I145" s="200"/>
      <c r="J145" s="201">
        <f>ROUND(I145*H145,2)</f>
        <v>0</v>
      </c>
      <c r="K145" s="197" t="s">
        <v>190</v>
      </c>
      <c r="L145" s="40"/>
      <c r="M145" s="202" t="s">
        <v>1</v>
      </c>
      <c r="N145" s="203" t="s">
        <v>43</v>
      </c>
      <c r="O145" s="87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191</v>
      </c>
      <c r="AT145" s="206" t="s">
        <v>186</v>
      </c>
      <c r="AU145" s="206" t="s">
        <v>78</v>
      </c>
      <c r="AY145" s="13" t="s">
        <v>192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3" t="s">
        <v>85</v>
      </c>
      <c r="BK145" s="207">
        <f>ROUND(I145*H145,2)</f>
        <v>0</v>
      </c>
      <c r="BL145" s="13" t="s">
        <v>191</v>
      </c>
      <c r="BM145" s="206" t="s">
        <v>715</v>
      </c>
    </row>
    <row r="146" s="2" customFormat="1">
      <c r="A146" s="34"/>
      <c r="B146" s="35"/>
      <c r="C146" s="36"/>
      <c r="D146" s="208" t="s">
        <v>194</v>
      </c>
      <c r="E146" s="36"/>
      <c r="F146" s="209" t="s">
        <v>293</v>
      </c>
      <c r="G146" s="36"/>
      <c r="H146" s="36"/>
      <c r="I146" s="210"/>
      <c r="J146" s="36"/>
      <c r="K146" s="36"/>
      <c r="L146" s="40"/>
      <c r="M146" s="211"/>
      <c r="N146" s="212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194</v>
      </c>
      <c r="AU146" s="13" t="s">
        <v>78</v>
      </c>
    </row>
    <row r="147" s="2" customFormat="1">
      <c r="A147" s="34"/>
      <c r="B147" s="35"/>
      <c r="C147" s="36"/>
      <c r="D147" s="208" t="s">
        <v>250</v>
      </c>
      <c r="E147" s="36"/>
      <c r="F147" s="224" t="s">
        <v>716</v>
      </c>
      <c r="G147" s="36"/>
      <c r="H147" s="36"/>
      <c r="I147" s="210"/>
      <c r="J147" s="36"/>
      <c r="K147" s="36"/>
      <c r="L147" s="40"/>
      <c r="M147" s="211"/>
      <c r="N147" s="212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250</v>
      </c>
      <c r="AU147" s="13" t="s">
        <v>78</v>
      </c>
    </row>
    <row r="148" s="10" customFormat="1">
      <c r="A148" s="10"/>
      <c r="B148" s="213"/>
      <c r="C148" s="214"/>
      <c r="D148" s="208" t="s">
        <v>196</v>
      </c>
      <c r="E148" s="215" t="s">
        <v>1</v>
      </c>
      <c r="F148" s="216" t="s">
        <v>717</v>
      </c>
      <c r="G148" s="214"/>
      <c r="H148" s="217">
        <v>175.5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23" t="s">
        <v>196</v>
      </c>
      <c r="AU148" s="223" t="s">
        <v>78</v>
      </c>
      <c r="AV148" s="10" t="s">
        <v>87</v>
      </c>
      <c r="AW148" s="10" t="s">
        <v>34</v>
      </c>
      <c r="AX148" s="10" t="s">
        <v>85</v>
      </c>
      <c r="AY148" s="223" t="s">
        <v>192</v>
      </c>
    </row>
    <row r="149" s="2" customFormat="1" ht="24.15" customHeight="1">
      <c r="A149" s="34"/>
      <c r="B149" s="35"/>
      <c r="C149" s="195" t="s">
        <v>240</v>
      </c>
      <c r="D149" s="195" t="s">
        <v>186</v>
      </c>
      <c r="E149" s="196" t="s">
        <v>718</v>
      </c>
      <c r="F149" s="197" t="s">
        <v>719</v>
      </c>
      <c r="G149" s="198" t="s">
        <v>189</v>
      </c>
      <c r="H149" s="199">
        <v>18</v>
      </c>
      <c r="I149" s="200"/>
      <c r="J149" s="201">
        <f>ROUND(I149*H149,2)</f>
        <v>0</v>
      </c>
      <c r="K149" s="197" t="s">
        <v>190</v>
      </c>
      <c r="L149" s="40"/>
      <c r="M149" s="202" t="s">
        <v>1</v>
      </c>
      <c r="N149" s="203" t="s">
        <v>43</v>
      </c>
      <c r="O149" s="87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6" t="s">
        <v>191</v>
      </c>
      <c r="AT149" s="206" t="s">
        <v>186</v>
      </c>
      <c r="AU149" s="206" t="s">
        <v>78</v>
      </c>
      <c r="AY149" s="13" t="s">
        <v>192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3" t="s">
        <v>85</v>
      </c>
      <c r="BK149" s="207">
        <f>ROUND(I149*H149,2)</f>
        <v>0</v>
      </c>
      <c r="BL149" s="13" t="s">
        <v>191</v>
      </c>
      <c r="BM149" s="206" t="s">
        <v>720</v>
      </c>
    </row>
    <row r="150" s="2" customFormat="1">
      <c r="A150" s="34"/>
      <c r="B150" s="35"/>
      <c r="C150" s="36"/>
      <c r="D150" s="208" t="s">
        <v>194</v>
      </c>
      <c r="E150" s="36"/>
      <c r="F150" s="209" t="s">
        <v>721</v>
      </c>
      <c r="G150" s="36"/>
      <c r="H150" s="36"/>
      <c r="I150" s="210"/>
      <c r="J150" s="36"/>
      <c r="K150" s="36"/>
      <c r="L150" s="40"/>
      <c r="M150" s="211"/>
      <c r="N150" s="212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194</v>
      </c>
      <c r="AU150" s="13" t="s">
        <v>78</v>
      </c>
    </row>
    <row r="151" s="10" customFormat="1">
      <c r="A151" s="10"/>
      <c r="B151" s="213"/>
      <c r="C151" s="214"/>
      <c r="D151" s="208" t="s">
        <v>196</v>
      </c>
      <c r="E151" s="215" t="s">
        <v>1</v>
      </c>
      <c r="F151" s="216" t="s">
        <v>700</v>
      </c>
      <c r="G151" s="214"/>
      <c r="H151" s="217">
        <v>18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23" t="s">
        <v>196</v>
      </c>
      <c r="AU151" s="223" t="s">
        <v>78</v>
      </c>
      <c r="AV151" s="10" t="s">
        <v>87</v>
      </c>
      <c r="AW151" s="10" t="s">
        <v>34</v>
      </c>
      <c r="AX151" s="10" t="s">
        <v>85</v>
      </c>
      <c r="AY151" s="223" t="s">
        <v>192</v>
      </c>
    </row>
    <row r="152" s="2" customFormat="1" ht="24.15" customHeight="1">
      <c r="A152" s="34"/>
      <c r="B152" s="35"/>
      <c r="C152" s="195" t="s">
        <v>245</v>
      </c>
      <c r="D152" s="195" t="s">
        <v>186</v>
      </c>
      <c r="E152" s="196" t="s">
        <v>475</v>
      </c>
      <c r="F152" s="197" t="s">
        <v>476</v>
      </c>
      <c r="G152" s="198" t="s">
        <v>189</v>
      </c>
      <c r="H152" s="199">
        <v>18</v>
      </c>
      <c r="I152" s="200"/>
      <c r="J152" s="201">
        <f>ROUND(I152*H152,2)</f>
        <v>0</v>
      </c>
      <c r="K152" s="197" t="s">
        <v>190</v>
      </c>
      <c r="L152" s="40"/>
      <c r="M152" s="202" t="s">
        <v>1</v>
      </c>
      <c r="N152" s="203" t="s">
        <v>43</v>
      </c>
      <c r="O152" s="87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191</v>
      </c>
      <c r="AT152" s="206" t="s">
        <v>186</v>
      </c>
      <c r="AU152" s="206" t="s">
        <v>78</v>
      </c>
      <c r="AY152" s="13" t="s">
        <v>192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3" t="s">
        <v>85</v>
      </c>
      <c r="BK152" s="207">
        <f>ROUND(I152*H152,2)</f>
        <v>0</v>
      </c>
      <c r="BL152" s="13" t="s">
        <v>191</v>
      </c>
      <c r="BM152" s="206" t="s">
        <v>722</v>
      </c>
    </row>
    <row r="153" s="2" customFormat="1">
      <c r="A153" s="34"/>
      <c r="B153" s="35"/>
      <c r="C153" s="36"/>
      <c r="D153" s="208" t="s">
        <v>194</v>
      </c>
      <c r="E153" s="36"/>
      <c r="F153" s="209" t="s">
        <v>478</v>
      </c>
      <c r="G153" s="36"/>
      <c r="H153" s="36"/>
      <c r="I153" s="210"/>
      <c r="J153" s="36"/>
      <c r="K153" s="36"/>
      <c r="L153" s="40"/>
      <c r="M153" s="211"/>
      <c r="N153" s="212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194</v>
      </c>
      <c r="AU153" s="13" t="s">
        <v>78</v>
      </c>
    </row>
    <row r="154" s="10" customFormat="1">
      <c r="A154" s="10"/>
      <c r="B154" s="213"/>
      <c r="C154" s="214"/>
      <c r="D154" s="208" t="s">
        <v>196</v>
      </c>
      <c r="E154" s="215" t="s">
        <v>1</v>
      </c>
      <c r="F154" s="216" t="s">
        <v>723</v>
      </c>
      <c r="G154" s="214"/>
      <c r="H154" s="217">
        <v>18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3" t="s">
        <v>196</v>
      </c>
      <c r="AU154" s="223" t="s">
        <v>78</v>
      </c>
      <c r="AV154" s="10" t="s">
        <v>87</v>
      </c>
      <c r="AW154" s="10" t="s">
        <v>34</v>
      </c>
      <c r="AX154" s="10" t="s">
        <v>85</v>
      </c>
      <c r="AY154" s="223" t="s">
        <v>192</v>
      </c>
    </row>
    <row r="155" s="2" customFormat="1" ht="24.15" customHeight="1">
      <c r="A155" s="34"/>
      <c r="B155" s="35"/>
      <c r="C155" s="195" t="s">
        <v>253</v>
      </c>
      <c r="D155" s="195" t="s">
        <v>186</v>
      </c>
      <c r="E155" s="196" t="s">
        <v>451</v>
      </c>
      <c r="F155" s="197" t="s">
        <v>452</v>
      </c>
      <c r="G155" s="198" t="s">
        <v>256</v>
      </c>
      <c r="H155" s="199">
        <v>4</v>
      </c>
      <c r="I155" s="200"/>
      <c r="J155" s="201">
        <f>ROUND(I155*H155,2)</f>
        <v>0</v>
      </c>
      <c r="K155" s="197" t="s">
        <v>190</v>
      </c>
      <c r="L155" s="40"/>
      <c r="M155" s="202" t="s">
        <v>1</v>
      </c>
      <c r="N155" s="203" t="s">
        <v>43</v>
      </c>
      <c r="O155" s="87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191</v>
      </c>
      <c r="AT155" s="206" t="s">
        <v>186</v>
      </c>
      <c r="AU155" s="206" t="s">
        <v>78</v>
      </c>
      <c r="AY155" s="13" t="s">
        <v>192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3" t="s">
        <v>85</v>
      </c>
      <c r="BK155" s="207">
        <f>ROUND(I155*H155,2)</f>
        <v>0</v>
      </c>
      <c r="BL155" s="13" t="s">
        <v>191</v>
      </c>
      <c r="BM155" s="206" t="s">
        <v>724</v>
      </c>
    </row>
    <row r="156" s="2" customFormat="1">
      <c r="A156" s="34"/>
      <c r="B156" s="35"/>
      <c r="C156" s="36"/>
      <c r="D156" s="208" t="s">
        <v>194</v>
      </c>
      <c r="E156" s="36"/>
      <c r="F156" s="209" t="s">
        <v>454</v>
      </c>
      <c r="G156" s="36"/>
      <c r="H156" s="36"/>
      <c r="I156" s="210"/>
      <c r="J156" s="36"/>
      <c r="K156" s="36"/>
      <c r="L156" s="40"/>
      <c r="M156" s="211"/>
      <c r="N156" s="212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194</v>
      </c>
      <c r="AU156" s="13" t="s">
        <v>78</v>
      </c>
    </row>
    <row r="157" s="2" customFormat="1" ht="37.8" customHeight="1">
      <c r="A157" s="34"/>
      <c r="B157" s="35"/>
      <c r="C157" s="195" t="s">
        <v>259</v>
      </c>
      <c r="D157" s="195" t="s">
        <v>186</v>
      </c>
      <c r="E157" s="196" t="s">
        <v>260</v>
      </c>
      <c r="F157" s="197" t="s">
        <v>261</v>
      </c>
      <c r="G157" s="198" t="s">
        <v>189</v>
      </c>
      <c r="H157" s="199">
        <v>275</v>
      </c>
      <c r="I157" s="200"/>
      <c r="J157" s="201">
        <f>ROUND(I157*H157,2)</f>
        <v>0</v>
      </c>
      <c r="K157" s="197" t="s">
        <v>190</v>
      </c>
      <c r="L157" s="40"/>
      <c r="M157" s="202" t="s">
        <v>1</v>
      </c>
      <c r="N157" s="203" t="s">
        <v>43</v>
      </c>
      <c r="O157" s="8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191</v>
      </c>
      <c r="AT157" s="206" t="s">
        <v>186</v>
      </c>
      <c r="AU157" s="206" t="s">
        <v>78</v>
      </c>
      <c r="AY157" s="13" t="s">
        <v>192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3" t="s">
        <v>85</v>
      </c>
      <c r="BK157" s="207">
        <f>ROUND(I157*H157,2)</f>
        <v>0</v>
      </c>
      <c r="BL157" s="13" t="s">
        <v>191</v>
      </c>
      <c r="BM157" s="206" t="s">
        <v>725</v>
      </c>
    </row>
    <row r="158" s="2" customFormat="1">
      <c r="A158" s="34"/>
      <c r="B158" s="35"/>
      <c r="C158" s="36"/>
      <c r="D158" s="208" t="s">
        <v>194</v>
      </c>
      <c r="E158" s="36"/>
      <c r="F158" s="209" t="s">
        <v>263</v>
      </c>
      <c r="G158" s="36"/>
      <c r="H158" s="36"/>
      <c r="I158" s="210"/>
      <c r="J158" s="36"/>
      <c r="K158" s="36"/>
      <c r="L158" s="40"/>
      <c r="M158" s="211"/>
      <c r="N158" s="212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194</v>
      </c>
      <c r="AU158" s="13" t="s">
        <v>78</v>
      </c>
    </row>
    <row r="159" s="2" customFormat="1">
      <c r="A159" s="34"/>
      <c r="B159" s="35"/>
      <c r="C159" s="36"/>
      <c r="D159" s="208" t="s">
        <v>250</v>
      </c>
      <c r="E159" s="36"/>
      <c r="F159" s="224" t="s">
        <v>251</v>
      </c>
      <c r="G159" s="36"/>
      <c r="H159" s="36"/>
      <c r="I159" s="210"/>
      <c r="J159" s="36"/>
      <c r="K159" s="36"/>
      <c r="L159" s="40"/>
      <c r="M159" s="211"/>
      <c r="N159" s="212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250</v>
      </c>
      <c r="AU159" s="13" t="s">
        <v>78</v>
      </c>
    </row>
    <row r="160" s="10" customFormat="1">
      <c r="A160" s="10"/>
      <c r="B160" s="213"/>
      <c r="C160" s="214"/>
      <c r="D160" s="208" t="s">
        <v>196</v>
      </c>
      <c r="E160" s="215" t="s">
        <v>1</v>
      </c>
      <c r="F160" s="216" t="s">
        <v>726</v>
      </c>
      <c r="G160" s="214"/>
      <c r="H160" s="217">
        <v>275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23" t="s">
        <v>196</v>
      </c>
      <c r="AU160" s="223" t="s">
        <v>78</v>
      </c>
      <c r="AV160" s="10" t="s">
        <v>87</v>
      </c>
      <c r="AW160" s="10" t="s">
        <v>34</v>
      </c>
      <c r="AX160" s="10" t="s">
        <v>85</v>
      </c>
      <c r="AY160" s="223" t="s">
        <v>192</v>
      </c>
    </row>
    <row r="161" s="2" customFormat="1" ht="24.15" customHeight="1">
      <c r="A161" s="34"/>
      <c r="B161" s="35"/>
      <c r="C161" s="195" t="s">
        <v>265</v>
      </c>
      <c r="D161" s="195" t="s">
        <v>186</v>
      </c>
      <c r="E161" s="196" t="s">
        <v>266</v>
      </c>
      <c r="F161" s="197" t="s">
        <v>267</v>
      </c>
      <c r="G161" s="198" t="s">
        <v>256</v>
      </c>
      <c r="H161" s="199">
        <v>2</v>
      </c>
      <c r="I161" s="200"/>
      <c r="J161" s="201">
        <f>ROUND(I161*H161,2)</f>
        <v>0</v>
      </c>
      <c r="K161" s="197" t="s">
        <v>190</v>
      </c>
      <c r="L161" s="40"/>
      <c r="M161" s="202" t="s">
        <v>1</v>
      </c>
      <c r="N161" s="203" t="s">
        <v>43</v>
      </c>
      <c r="O161" s="87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191</v>
      </c>
      <c r="AT161" s="206" t="s">
        <v>186</v>
      </c>
      <c r="AU161" s="206" t="s">
        <v>78</v>
      </c>
      <c r="AY161" s="13" t="s">
        <v>192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3" t="s">
        <v>85</v>
      </c>
      <c r="BK161" s="207">
        <f>ROUND(I161*H161,2)</f>
        <v>0</v>
      </c>
      <c r="BL161" s="13" t="s">
        <v>191</v>
      </c>
      <c r="BM161" s="206" t="s">
        <v>727</v>
      </c>
    </row>
    <row r="162" s="2" customFormat="1">
      <c r="A162" s="34"/>
      <c r="B162" s="35"/>
      <c r="C162" s="36"/>
      <c r="D162" s="208" t="s">
        <v>194</v>
      </c>
      <c r="E162" s="36"/>
      <c r="F162" s="209" t="s">
        <v>269</v>
      </c>
      <c r="G162" s="36"/>
      <c r="H162" s="36"/>
      <c r="I162" s="210"/>
      <c r="J162" s="36"/>
      <c r="K162" s="36"/>
      <c r="L162" s="40"/>
      <c r="M162" s="211"/>
      <c r="N162" s="212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194</v>
      </c>
      <c r="AU162" s="13" t="s">
        <v>78</v>
      </c>
    </row>
    <row r="163" s="2" customFormat="1" ht="24.15" customHeight="1">
      <c r="A163" s="34"/>
      <c r="B163" s="35"/>
      <c r="C163" s="195" t="s">
        <v>270</v>
      </c>
      <c r="D163" s="195" t="s">
        <v>186</v>
      </c>
      <c r="E163" s="196" t="s">
        <v>602</v>
      </c>
      <c r="F163" s="197" t="s">
        <v>603</v>
      </c>
      <c r="G163" s="198" t="s">
        <v>236</v>
      </c>
      <c r="H163" s="199">
        <v>0.17499999999999999</v>
      </c>
      <c r="I163" s="200"/>
      <c r="J163" s="201">
        <f>ROUND(I163*H163,2)</f>
        <v>0</v>
      </c>
      <c r="K163" s="197" t="s">
        <v>190</v>
      </c>
      <c r="L163" s="40"/>
      <c r="M163" s="202" t="s">
        <v>1</v>
      </c>
      <c r="N163" s="203" t="s">
        <v>43</v>
      </c>
      <c r="O163" s="87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191</v>
      </c>
      <c r="AT163" s="206" t="s">
        <v>186</v>
      </c>
      <c r="AU163" s="206" t="s">
        <v>78</v>
      </c>
      <c r="AY163" s="13" t="s">
        <v>192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3" t="s">
        <v>85</v>
      </c>
      <c r="BK163" s="207">
        <f>ROUND(I163*H163,2)</f>
        <v>0</v>
      </c>
      <c r="BL163" s="13" t="s">
        <v>191</v>
      </c>
      <c r="BM163" s="206" t="s">
        <v>728</v>
      </c>
    </row>
    <row r="164" s="2" customFormat="1">
      <c r="A164" s="34"/>
      <c r="B164" s="35"/>
      <c r="C164" s="36"/>
      <c r="D164" s="208" t="s">
        <v>194</v>
      </c>
      <c r="E164" s="36"/>
      <c r="F164" s="209" t="s">
        <v>605</v>
      </c>
      <c r="G164" s="36"/>
      <c r="H164" s="36"/>
      <c r="I164" s="210"/>
      <c r="J164" s="36"/>
      <c r="K164" s="36"/>
      <c r="L164" s="40"/>
      <c r="M164" s="211"/>
      <c r="N164" s="212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194</v>
      </c>
      <c r="AU164" s="13" t="s">
        <v>78</v>
      </c>
    </row>
    <row r="165" s="2" customFormat="1">
      <c r="A165" s="34"/>
      <c r="B165" s="35"/>
      <c r="C165" s="36"/>
      <c r="D165" s="208" t="s">
        <v>250</v>
      </c>
      <c r="E165" s="36"/>
      <c r="F165" s="224" t="s">
        <v>299</v>
      </c>
      <c r="G165" s="36"/>
      <c r="H165" s="36"/>
      <c r="I165" s="210"/>
      <c r="J165" s="36"/>
      <c r="K165" s="36"/>
      <c r="L165" s="40"/>
      <c r="M165" s="211"/>
      <c r="N165" s="212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250</v>
      </c>
      <c r="AU165" s="13" t="s">
        <v>78</v>
      </c>
    </row>
    <row r="166" s="2" customFormat="1" ht="24.15" customHeight="1">
      <c r="A166" s="34"/>
      <c r="B166" s="35"/>
      <c r="C166" s="195" t="s">
        <v>8</v>
      </c>
      <c r="D166" s="195" t="s">
        <v>186</v>
      </c>
      <c r="E166" s="196" t="s">
        <v>469</v>
      </c>
      <c r="F166" s="197" t="s">
        <v>470</v>
      </c>
      <c r="G166" s="198" t="s">
        <v>207</v>
      </c>
      <c r="H166" s="199">
        <v>24</v>
      </c>
      <c r="I166" s="200"/>
      <c r="J166" s="201">
        <f>ROUND(I166*H166,2)</f>
        <v>0</v>
      </c>
      <c r="K166" s="197" t="s">
        <v>190</v>
      </c>
      <c r="L166" s="40"/>
      <c r="M166" s="202" t="s">
        <v>1</v>
      </c>
      <c r="N166" s="203" t="s">
        <v>43</v>
      </c>
      <c r="O166" s="87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191</v>
      </c>
      <c r="AT166" s="206" t="s">
        <v>186</v>
      </c>
      <c r="AU166" s="206" t="s">
        <v>78</v>
      </c>
      <c r="AY166" s="13" t="s">
        <v>192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3" t="s">
        <v>85</v>
      </c>
      <c r="BK166" s="207">
        <f>ROUND(I166*H166,2)</f>
        <v>0</v>
      </c>
      <c r="BL166" s="13" t="s">
        <v>191</v>
      </c>
      <c r="BM166" s="206" t="s">
        <v>729</v>
      </c>
    </row>
    <row r="167" s="2" customFormat="1">
      <c r="A167" s="34"/>
      <c r="B167" s="35"/>
      <c r="C167" s="36"/>
      <c r="D167" s="208" t="s">
        <v>194</v>
      </c>
      <c r="E167" s="36"/>
      <c r="F167" s="209" t="s">
        <v>472</v>
      </c>
      <c r="G167" s="36"/>
      <c r="H167" s="36"/>
      <c r="I167" s="210"/>
      <c r="J167" s="36"/>
      <c r="K167" s="36"/>
      <c r="L167" s="40"/>
      <c r="M167" s="211"/>
      <c r="N167" s="212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194</v>
      </c>
      <c r="AU167" s="13" t="s">
        <v>78</v>
      </c>
    </row>
    <row r="168" s="10" customFormat="1">
      <c r="A168" s="10"/>
      <c r="B168" s="213"/>
      <c r="C168" s="214"/>
      <c r="D168" s="208" t="s">
        <v>196</v>
      </c>
      <c r="E168" s="215" t="s">
        <v>1</v>
      </c>
      <c r="F168" s="216" t="s">
        <v>730</v>
      </c>
      <c r="G168" s="214"/>
      <c r="H168" s="217">
        <v>24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23" t="s">
        <v>196</v>
      </c>
      <c r="AU168" s="223" t="s">
        <v>78</v>
      </c>
      <c r="AV168" s="10" t="s">
        <v>87</v>
      </c>
      <c r="AW168" s="10" t="s">
        <v>34</v>
      </c>
      <c r="AX168" s="10" t="s">
        <v>85</v>
      </c>
      <c r="AY168" s="223" t="s">
        <v>192</v>
      </c>
    </row>
    <row r="169" s="2" customFormat="1" ht="24.15" customHeight="1">
      <c r="A169" s="34"/>
      <c r="B169" s="35"/>
      <c r="C169" s="195" t="s">
        <v>279</v>
      </c>
      <c r="D169" s="195" t="s">
        <v>186</v>
      </c>
      <c r="E169" s="196" t="s">
        <v>462</v>
      </c>
      <c r="F169" s="197" t="s">
        <v>463</v>
      </c>
      <c r="G169" s="198" t="s">
        <v>207</v>
      </c>
      <c r="H169" s="199">
        <v>2.7000000000000002</v>
      </c>
      <c r="I169" s="200"/>
      <c r="J169" s="201">
        <f>ROUND(I169*H169,2)</f>
        <v>0</v>
      </c>
      <c r="K169" s="197" t="s">
        <v>190</v>
      </c>
      <c r="L169" s="40"/>
      <c r="M169" s="202" t="s">
        <v>1</v>
      </c>
      <c r="N169" s="203" t="s">
        <v>43</v>
      </c>
      <c r="O169" s="87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191</v>
      </c>
      <c r="AT169" s="206" t="s">
        <v>186</v>
      </c>
      <c r="AU169" s="206" t="s">
        <v>78</v>
      </c>
      <c r="AY169" s="13" t="s">
        <v>192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3" t="s">
        <v>85</v>
      </c>
      <c r="BK169" s="207">
        <f>ROUND(I169*H169,2)</f>
        <v>0</v>
      </c>
      <c r="BL169" s="13" t="s">
        <v>191</v>
      </c>
      <c r="BM169" s="206" t="s">
        <v>731</v>
      </c>
    </row>
    <row r="170" s="2" customFormat="1">
      <c r="A170" s="34"/>
      <c r="B170" s="35"/>
      <c r="C170" s="36"/>
      <c r="D170" s="208" t="s">
        <v>194</v>
      </c>
      <c r="E170" s="36"/>
      <c r="F170" s="209" t="s">
        <v>465</v>
      </c>
      <c r="G170" s="36"/>
      <c r="H170" s="36"/>
      <c r="I170" s="210"/>
      <c r="J170" s="36"/>
      <c r="K170" s="36"/>
      <c r="L170" s="40"/>
      <c r="M170" s="211"/>
      <c r="N170" s="212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194</v>
      </c>
      <c r="AU170" s="13" t="s">
        <v>78</v>
      </c>
    </row>
    <row r="171" s="10" customFormat="1">
      <c r="A171" s="10"/>
      <c r="B171" s="213"/>
      <c r="C171" s="214"/>
      <c r="D171" s="208" t="s">
        <v>196</v>
      </c>
      <c r="E171" s="215" t="s">
        <v>1</v>
      </c>
      <c r="F171" s="216" t="s">
        <v>732</v>
      </c>
      <c r="G171" s="214"/>
      <c r="H171" s="217">
        <v>2.7000000000000002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23" t="s">
        <v>196</v>
      </c>
      <c r="AU171" s="223" t="s">
        <v>78</v>
      </c>
      <c r="AV171" s="10" t="s">
        <v>87</v>
      </c>
      <c r="AW171" s="10" t="s">
        <v>34</v>
      </c>
      <c r="AX171" s="10" t="s">
        <v>85</v>
      </c>
      <c r="AY171" s="223" t="s">
        <v>192</v>
      </c>
    </row>
    <row r="172" s="2" customFormat="1" ht="24.15" customHeight="1">
      <c r="A172" s="34"/>
      <c r="B172" s="35"/>
      <c r="C172" s="195" t="s">
        <v>284</v>
      </c>
      <c r="D172" s="195" t="s">
        <v>186</v>
      </c>
      <c r="E172" s="196" t="s">
        <v>480</v>
      </c>
      <c r="F172" s="197" t="s">
        <v>481</v>
      </c>
      <c r="G172" s="198" t="s">
        <v>207</v>
      </c>
      <c r="H172" s="199">
        <v>4</v>
      </c>
      <c r="I172" s="200"/>
      <c r="J172" s="201">
        <f>ROUND(I172*H172,2)</f>
        <v>0</v>
      </c>
      <c r="K172" s="197" t="s">
        <v>190</v>
      </c>
      <c r="L172" s="40"/>
      <c r="M172" s="202" t="s">
        <v>1</v>
      </c>
      <c r="N172" s="203" t="s">
        <v>43</v>
      </c>
      <c r="O172" s="87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191</v>
      </c>
      <c r="AT172" s="206" t="s">
        <v>186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191</v>
      </c>
      <c r="BM172" s="206" t="s">
        <v>733</v>
      </c>
    </row>
    <row r="173" s="2" customFormat="1">
      <c r="A173" s="34"/>
      <c r="B173" s="35"/>
      <c r="C173" s="36"/>
      <c r="D173" s="208" t="s">
        <v>194</v>
      </c>
      <c r="E173" s="36"/>
      <c r="F173" s="209" t="s">
        <v>483</v>
      </c>
      <c r="G173" s="36"/>
      <c r="H173" s="36"/>
      <c r="I173" s="210"/>
      <c r="J173" s="36"/>
      <c r="K173" s="36"/>
      <c r="L173" s="40"/>
      <c r="M173" s="211"/>
      <c r="N173" s="212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194</v>
      </c>
      <c r="AU173" s="13" t="s">
        <v>78</v>
      </c>
    </row>
    <row r="174" s="10" customFormat="1">
      <c r="A174" s="10"/>
      <c r="B174" s="213"/>
      <c r="C174" s="214"/>
      <c r="D174" s="208" t="s">
        <v>196</v>
      </c>
      <c r="E174" s="215" t="s">
        <v>1</v>
      </c>
      <c r="F174" s="216" t="s">
        <v>734</v>
      </c>
      <c r="G174" s="214"/>
      <c r="H174" s="217">
        <v>4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23" t="s">
        <v>196</v>
      </c>
      <c r="AU174" s="223" t="s">
        <v>78</v>
      </c>
      <c r="AV174" s="10" t="s">
        <v>87</v>
      </c>
      <c r="AW174" s="10" t="s">
        <v>34</v>
      </c>
      <c r="AX174" s="10" t="s">
        <v>85</v>
      </c>
      <c r="AY174" s="223" t="s">
        <v>192</v>
      </c>
    </row>
    <row r="175" s="2" customFormat="1" ht="37.8" customHeight="1">
      <c r="A175" s="34"/>
      <c r="B175" s="35"/>
      <c r="C175" s="195" t="s">
        <v>289</v>
      </c>
      <c r="D175" s="195" t="s">
        <v>186</v>
      </c>
      <c r="E175" s="196" t="s">
        <v>280</v>
      </c>
      <c r="F175" s="197" t="s">
        <v>281</v>
      </c>
      <c r="G175" s="198" t="s">
        <v>189</v>
      </c>
      <c r="H175" s="199">
        <v>9.5999999999999996</v>
      </c>
      <c r="I175" s="200"/>
      <c r="J175" s="201">
        <f>ROUND(I175*H175,2)</f>
        <v>0</v>
      </c>
      <c r="K175" s="197" t="s">
        <v>190</v>
      </c>
      <c r="L175" s="40"/>
      <c r="M175" s="202" t="s">
        <v>1</v>
      </c>
      <c r="N175" s="203" t="s">
        <v>43</v>
      </c>
      <c r="O175" s="87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6" t="s">
        <v>191</v>
      </c>
      <c r="AT175" s="206" t="s">
        <v>186</v>
      </c>
      <c r="AU175" s="206" t="s">
        <v>78</v>
      </c>
      <c r="AY175" s="13" t="s">
        <v>192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3" t="s">
        <v>85</v>
      </c>
      <c r="BK175" s="207">
        <f>ROUND(I175*H175,2)</f>
        <v>0</v>
      </c>
      <c r="BL175" s="13" t="s">
        <v>191</v>
      </c>
      <c r="BM175" s="206" t="s">
        <v>735</v>
      </c>
    </row>
    <row r="176" s="2" customFormat="1">
      <c r="A176" s="34"/>
      <c r="B176" s="35"/>
      <c r="C176" s="36"/>
      <c r="D176" s="208" t="s">
        <v>194</v>
      </c>
      <c r="E176" s="36"/>
      <c r="F176" s="209" t="s">
        <v>283</v>
      </c>
      <c r="G176" s="36"/>
      <c r="H176" s="36"/>
      <c r="I176" s="210"/>
      <c r="J176" s="36"/>
      <c r="K176" s="36"/>
      <c r="L176" s="40"/>
      <c r="M176" s="211"/>
      <c r="N176" s="212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194</v>
      </c>
      <c r="AU176" s="13" t="s">
        <v>78</v>
      </c>
    </row>
    <row r="177" s="2" customFormat="1" ht="33" customHeight="1">
      <c r="A177" s="34"/>
      <c r="B177" s="35"/>
      <c r="C177" s="195" t="s">
        <v>294</v>
      </c>
      <c r="D177" s="195" t="s">
        <v>186</v>
      </c>
      <c r="E177" s="196" t="s">
        <v>736</v>
      </c>
      <c r="F177" s="197" t="s">
        <v>737</v>
      </c>
      <c r="G177" s="198" t="s">
        <v>225</v>
      </c>
      <c r="H177" s="199">
        <v>20</v>
      </c>
      <c r="I177" s="200"/>
      <c r="J177" s="201">
        <f>ROUND(I177*H177,2)</f>
        <v>0</v>
      </c>
      <c r="K177" s="197" t="s">
        <v>190</v>
      </c>
      <c r="L177" s="40"/>
      <c r="M177" s="202" t="s">
        <v>1</v>
      </c>
      <c r="N177" s="203" t="s">
        <v>43</v>
      </c>
      <c r="O177" s="87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191</v>
      </c>
      <c r="AT177" s="206" t="s">
        <v>186</v>
      </c>
      <c r="AU177" s="206" t="s">
        <v>78</v>
      </c>
      <c r="AY177" s="13" t="s">
        <v>192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3" t="s">
        <v>85</v>
      </c>
      <c r="BK177" s="207">
        <f>ROUND(I177*H177,2)</f>
        <v>0</v>
      </c>
      <c r="BL177" s="13" t="s">
        <v>191</v>
      </c>
      <c r="BM177" s="206" t="s">
        <v>738</v>
      </c>
    </row>
    <row r="178" s="2" customFormat="1">
      <c r="A178" s="34"/>
      <c r="B178" s="35"/>
      <c r="C178" s="36"/>
      <c r="D178" s="208" t="s">
        <v>194</v>
      </c>
      <c r="E178" s="36"/>
      <c r="F178" s="209" t="s">
        <v>739</v>
      </c>
      <c r="G178" s="36"/>
      <c r="H178" s="36"/>
      <c r="I178" s="210"/>
      <c r="J178" s="36"/>
      <c r="K178" s="36"/>
      <c r="L178" s="40"/>
      <c r="M178" s="211"/>
      <c r="N178" s="212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194</v>
      </c>
      <c r="AU178" s="13" t="s">
        <v>78</v>
      </c>
    </row>
    <row r="179" s="2" customFormat="1">
      <c r="A179" s="34"/>
      <c r="B179" s="35"/>
      <c r="C179" s="36"/>
      <c r="D179" s="208" t="s">
        <v>250</v>
      </c>
      <c r="E179" s="36"/>
      <c r="F179" s="224" t="s">
        <v>740</v>
      </c>
      <c r="G179" s="36"/>
      <c r="H179" s="36"/>
      <c r="I179" s="210"/>
      <c r="J179" s="36"/>
      <c r="K179" s="36"/>
      <c r="L179" s="40"/>
      <c r="M179" s="211"/>
      <c r="N179" s="212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250</v>
      </c>
      <c r="AU179" s="13" t="s">
        <v>78</v>
      </c>
    </row>
    <row r="180" s="2" customFormat="1" ht="24.15" customHeight="1">
      <c r="A180" s="34"/>
      <c r="B180" s="35"/>
      <c r="C180" s="195" t="s">
        <v>300</v>
      </c>
      <c r="D180" s="195" t="s">
        <v>186</v>
      </c>
      <c r="E180" s="196" t="s">
        <v>741</v>
      </c>
      <c r="F180" s="197" t="s">
        <v>742</v>
      </c>
      <c r="G180" s="198" t="s">
        <v>189</v>
      </c>
      <c r="H180" s="199">
        <v>18</v>
      </c>
      <c r="I180" s="200"/>
      <c r="J180" s="201">
        <f>ROUND(I180*H180,2)</f>
        <v>0</v>
      </c>
      <c r="K180" s="197" t="s">
        <v>190</v>
      </c>
      <c r="L180" s="40"/>
      <c r="M180" s="202" t="s">
        <v>1</v>
      </c>
      <c r="N180" s="203" t="s">
        <v>43</v>
      </c>
      <c r="O180" s="87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191</v>
      </c>
      <c r="AT180" s="206" t="s">
        <v>186</v>
      </c>
      <c r="AU180" s="206" t="s">
        <v>78</v>
      </c>
      <c r="AY180" s="13" t="s">
        <v>192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3" t="s">
        <v>85</v>
      </c>
      <c r="BK180" s="207">
        <f>ROUND(I180*H180,2)</f>
        <v>0</v>
      </c>
      <c r="BL180" s="13" t="s">
        <v>191</v>
      </c>
      <c r="BM180" s="206" t="s">
        <v>743</v>
      </c>
    </row>
    <row r="181" s="2" customFormat="1">
      <c r="A181" s="34"/>
      <c r="B181" s="35"/>
      <c r="C181" s="36"/>
      <c r="D181" s="208" t="s">
        <v>194</v>
      </c>
      <c r="E181" s="36"/>
      <c r="F181" s="209" t="s">
        <v>744</v>
      </c>
      <c r="G181" s="36"/>
      <c r="H181" s="36"/>
      <c r="I181" s="210"/>
      <c r="J181" s="36"/>
      <c r="K181" s="36"/>
      <c r="L181" s="40"/>
      <c r="M181" s="211"/>
      <c r="N181" s="212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194</v>
      </c>
      <c r="AU181" s="13" t="s">
        <v>78</v>
      </c>
    </row>
    <row r="182" s="10" customFormat="1">
      <c r="A182" s="10"/>
      <c r="B182" s="213"/>
      <c r="C182" s="214"/>
      <c r="D182" s="208" t="s">
        <v>196</v>
      </c>
      <c r="E182" s="215" t="s">
        <v>1</v>
      </c>
      <c r="F182" s="216" t="s">
        <v>700</v>
      </c>
      <c r="G182" s="214"/>
      <c r="H182" s="217">
        <v>18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23" t="s">
        <v>196</v>
      </c>
      <c r="AU182" s="223" t="s">
        <v>78</v>
      </c>
      <c r="AV182" s="10" t="s">
        <v>87</v>
      </c>
      <c r="AW182" s="10" t="s">
        <v>34</v>
      </c>
      <c r="AX182" s="10" t="s">
        <v>85</v>
      </c>
      <c r="AY182" s="223" t="s">
        <v>192</v>
      </c>
    </row>
    <row r="183" s="2" customFormat="1" ht="16.5" customHeight="1">
      <c r="A183" s="34"/>
      <c r="B183" s="35"/>
      <c r="C183" s="195" t="s">
        <v>7</v>
      </c>
      <c r="D183" s="195" t="s">
        <v>186</v>
      </c>
      <c r="E183" s="196" t="s">
        <v>492</v>
      </c>
      <c r="F183" s="197" t="s">
        <v>493</v>
      </c>
      <c r="G183" s="198" t="s">
        <v>200</v>
      </c>
      <c r="H183" s="199">
        <v>580</v>
      </c>
      <c r="I183" s="200"/>
      <c r="J183" s="201">
        <f>ROUND(I183*H183,2)</f>
        <v>0</v>
      </c>
      <c r="K183" s="197" t="s">
        <v>190</v>
      </c>
      <c r="L183" s="40"/>
      <c r="M183" s="202" t="s">
        <v>1</v>
      </c>
      <c r="N183" s="203" t="s">
        <v>43</v>
      </c>
      <c r="O183" s="87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191</v>
      </c>
      <c r="AT183" s="206" t="s">
        <v>186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191</v>
      </c>
      <c r="BM183" s="206" t="s">
        <v>745</v>
      </c>
    </row>
    <row r="184" s="2" customFormat="1">
      <c r="A184" s="34"/>
      <c r="B184" s="35"/>
      <c r="C184" s="36"/>
      <c r="D184" s="208" t="s">
        <v>194</v>
      </c>
      <c r="E184" s="36"/>
      <c r="F184" s="209" t="s">
        <v>495</v>
      </c>
      <c r="G184" s="36"/>
      <c r="H184" s="36"/>
      <c r="I184" s="210"/>
      <c r="J184" s="36"/>
      <c r="K184" s="36"/>
      <c r="L184" s="40"/>
      <c r="M184" s="211"/>
      <c r="N184" s="212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194</v>
      </c>
      <c r="AU184" s="13" t="s">
        <v>78</v>
      </c>
    </row>
    <row r="185" s="2" customFormat="1" ht="24.15" customHeight="1">
      <c r="A185" s="34"/>
      <c r="B185" s="35"/>
      <c r="C185" s="195" t="s">
        <v>313</v>
      </c>
      <c r="D185" s="195" t="s">
        <v>186</v>
      </c>
      <c r="E185" s="196" t="s">
        <v>320</v>
      </c>
      <c r="F185" s="197" t="s">
        <v>321</v>
      </c>
      <c r="G185" s="198" t="s">
        <v>309</v>
      </c>
      <c r="H185" s="199">
        <v>91.584000000000003</v>
      </c>
      <c r="I185" s="200"/>
      <c r="J185" s="201">
        <f>ROUND(I185*H185,2)</f>
        <v>0</v>
      </c>
      <c r="K185" s="197" t="s">
        <v>190</v>
      </c>
      <c r="L185" s="40"/>
      <c r="M185" s="202" t="s">
        <v>1</v>
      </c>
      <c r="N185" s="203" t="s">
        <v>43</v>
      </c>
      <c r="O185" s="87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6" t="s">
        <v>310</v>
      </c>
      <c r="AT185" s="206" t="s">
        <v>186</v>
      </c>
      <c r="AU185" s="206" t="s">
        <v>78</v>
      </c>
      <c r="AY185" s="13" t="s">
        <v>192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3" t="s">
        <v>85</v>
      </c>
      <c r="BK185" s="207">
        <f>ROUND(I185*H185,2)</f>
        <v>0</v>
      </c>
      <c r="BL185" s="13" t="s">
        <v>310</v>
      </c>
      <c r="BM185" s="206" t="s">
        <v>746</v>
      </c>
    </row>
    <row r="186" s="2" customFormat="1">
      <c r="A186" s="34"/>
      <c r="B186" s="35"/>
      <c r="C186" s="36"/>
      <c r="D186" s="208" t="s">
        <v>194</v>
      </c>
      <c r="E186" s="36"/>
      <c r="F186" s="209" t="s">
        <v>323</v>
      </c>
      <c r="G186" s="36"/>
      <c r="H186" s="36"/>
      <c r="I186" s="210"/>
      <c r="J186" s="36"/>
      <c r="K186" s="36"/>
      <c r="L186" s="40"/>
      <c r="M186" s="211"/>
      <c r="N186" s="212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194</v>
      </c>
      <c r="AU186" s="13" t="s">
        <v>78</v>
      </c>
    </row>
    <row r="187" s="10" customFormat="1">
      <c r="A187" s="10"/>
      <c r="B187" s="213"/>
      <c r="C187" s="214"/>
      <c r="D187" s="208" t="s">
        <v>196</v>
      </c>
      <c r="E187" s="215" t="s">
        <v>1</v>
      </c>
      <c r="F187" s="216" t="s">
        <v>747</v>
      </c>
      <c r="G187" s="214"/>
      <c r="H187" s="217">
        <v>91.584000000000003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23" t="s">
        <v>196</v>
      </c>
      <c r="AU187" s="223" t="s">
        <v>78</v>
      </c>
      <c r="AV187" s="10" t="s">
        <v>87</v>
      </c>
      <c r="AW187" s="10" t="s">
        <v>34</v>
      </c>
      <c r="AX187" s="10" t="s">
        <v>85</v>
      </c>
      <c r="AY187" s="223" t="s">
        <v>192</v>
      </c>
    </row>
    <row r="188" s="2" customFormat="1" ht="16.5" customHeight="1">
      <c r="A188" s="34"/>
      <c r="B188" s="35"/>
      <c r="C188" s="225" t="s">
        <v>319</v>
      </c>
      <c r="D188" s="225" t="s">
        <v>326</v>
      </c>
      <c r="E188" s="226" t="s">
        <v>540</v>
      </c>
      <c r="F188" s="227" t="s">
        <v>541</v>
      </c>
      <c r="G188" s="228" t="s">
        <v>225</v>
      </c>
      <c r="H188" s="229">
        <v>8</v>
      </c>
      <c r="I188" s="230"/>
      <c r="J188" s="231">
        <f>ROUND(I188*H188,2)</f>
        <v>0</v>
      </c>
      <c r="K188" s="227" t="s">
        <v>190</v>
      </c>
      <c r="L188" s="232"/>
      <c r="M188" s="233" t="s">
        <v>1</v>
      </c>
      <c r="N188" s="234" t="s">
        <v>43</v>
      </c>
      <c r="O188" s="87"/>
      <c r="P188" s="204">
        <f>O188*H188</f>
        <v>0</v>
      </c>
      <c r="Q188" s="204">
        <v>0.90200000000000002</v>
      </c>
      <c r="R188" s="204">
        <f>Q188*H188</f>
        <v>7.2160000000000002</v>
      </c>
      <c r="S188" s="204">
        <v>0</v>
      </c>
      <c r="T188" s="20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6" t="s">
        <v>233</v>
      </c>
      <c r="AT188" s="206" t="s">
        <v>326</v>
      </c>
      <c r="AU188" s="206" t="s">
        <v>78</v>
      </c>
      <c r="AY188" s="13" t="s">
        <v>192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3" t="s">
        <v>85</v>
      </c>
      <c r="BK188" s="207">
        <f>ROUND(I188*H188,2)</f>
        <v>0</v>
      </c>
      <c r="BL188" s="13" t="s">
        <v>191</v>
      </c>
      <c r="BM188" s="206" t="s">
        <v>748</v>
      </c>
    </row>
    <row r="189" s="2" customFormat="1">
      <c r="A189" s="34"/>
      <c r="B189" s="35"/>
      <c r="C189" s="36"/>
      <c r="D189" s="208" t="s">
        <v>194</v>
      </c>
      <c r="E189" s="36"/>
      <c r="F189" s="209" t="s">
        <v>541</v>
      </c>
      <c r="G189" s="36"/>
      <c r="H189" s="36"/>
      <c r="I189" s="210"/>
      <c r="J189" s="36"/>
      <c r="K189" s="36"/>
      <c r="L189" s="40"/>
      <c r="M189" s="211"/>
      <c r="N189" s="212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194</v>
      </c>
      <c r="AU189" s="13" t="s">
        <v>78</v>
      </c>
    </row>
    <row r="190" s="2" customFormat="1" ht="16.5" customHeight="1">
      <c r="A190" s="34"/>
      <c r="B190" s="35"/>
      <c r="C190" s="225" t="s">
        <v>325</v>
      </c>
      <c r="D190" s="225" t="s">
        <v>326</v>
      </c>
      <c r="E190" s="226" t="s">
        <v>544</v>
      </c>
      <c r="F190" s="227" t="s">
        <v>545</v>
      </c>
      <c r="G190" s="228" t="s">
        <v>225</v>
      </c>
      <c r="H190" s="229">
        <v>4</v>
      </c>
      <c r="I190" s="230"/>
      <c r="J190" s="231">
        <f>ROUND(I190*H190,2)</f>
        <v>0</v>
      </c>
      <c r="K190" s="227" t="s">
        <v>190</v>
      </c>
      <c r="L190" s="232"/>
      <c r="M190" s="233" t="s">
        <v>1</v>
      </c>
      <c r="N190" s="234" t="s">
        <v>43</v>
      </c>
      <c r="O190" s="87"/>
      <c r="P190" s="204">
        <f>O190*H190</f>
        <v>0</v>
      </c>
      <c r="Q190" s="204">
        <v>0.90200000000000002</v>
      </c>
      <c r="R190" s="204">
        <f>Q190*H190</f>
        <v>3.6080000000000001</v>
      </c>
      <c r="S190" s="204">
        <v>0</v>
      </c>
      <c r="T190" s="20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6" t="s">
        <v>233</v>
      </c>
      <c r="AT190" s="206" t="s">
        <v>326</v>
      </c>
      <c r="AU190" s="206" t="s">
        <v>78</v>
      </c>
      <c r="AY190" s="13" t="s">
        <v>192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3" t="s">
        <v>85</v>
      </c>
      <c r="BK190" s="207">
        <f>ROUND(I190*H190,2)</f>
        <v>0</v>
      </c>
      <c r="BL190" s="13" t="s">
        <v>191</v>
      </c>
      <c r="BM190" s="206" t="s">
        <v>749</v>
      </c>
    </row>
    <row r="191" s="2" customFormat="1">
      <c r="A191" s="34"/>
      <c r="B191" s="35"/>
      <c r="C191" s="36"/>
      <c r="D191" s="208" t="s">
        <v>194</v>
      </c>
      <c r="E191" s="36"/>
      <c r="F191" s="209" t="s">
        <v>545</v>
      </c>
      <c r="G191" s="36"/>
      <c r="H191" s="36"/>
      <c r="I191" s="210"/>
      <c r="J191" s="36"/>
      <c r="K191" s="36"/>
      <c r="L191" s="40"/>
      <c r="M191" s="211"/>
      <c r="N191" s="212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194</v>
      </c>
      <c r="AU191" s="13" t="s">
        <v>78</v>
      </c>
    </row>
    <row r="192" s="2" customFormat="1" ht="16.5" customHeight="1">
      <c r="A192" s="34"/>
      <c r="B192" s="35"/>
      <c r="C192" s="225" t="s">
        <v>331</v>
      </c>
      <c r="D192" s="225" t="s">
        <v>326</v>
      </c>
      <c r="E192" s="226" t="s">
        <v>526</v>
      </c>
      <c r="F192" s="227" t="s">
        <v>527</v>
      </c>
      <c r="G192" s="228" t="s">
        <v>225</v>
      </c>
      <c r="H192" s="229">
        <v>2</v>
      </c>
      <c r="I192" s="230"/>
      <c r="J192" s="231">
        <f>ROUND(I192*H192,2)</f>
        <v>0</v>
      </c>
      <c r="K192" s="227" t="s">
        <v>190</v>
      </c>
      <c r="L192" s="232"/>
      <c r="M192" s="233" t="s">
        <v>1</v>
      </c>
      <c r="N192" s="234" t="s">
        <v>43</v>
      </c>
      <c r="O192" s="87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233</v>
      </c>
      <c r="AT192" s="206" t="s">
        <v>326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191</v>
      </c>
      <c r="BM192" s="206" t="s">
        <v>750</v>
      </c>
    </row>
    <row r="193" s="2" customFormat="1">
      <c r="A193" s="34"/>
      <c r="B193" s="35"/>
      <c r="C193" s="36"/>
      <c r="D193" s="208" t="s">
        <v>194</v>
      </c>
      <c r="E193" s="36"/>
      <c r="F193" s="209" t="s">
        <v>527</v>
      </c>
      <c r="G193" s="36"/>
      <c r="H193" s="36"/>
      <c r="I193" s="210"/>
      <c r="J193" s="36"/>
      <c r="K193" s="36"/>
      <c r="L193" s="40"/>
      <c r="M193" s="211"/>
      <c r="N193" s="212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194</v>
      </c>
      <c r="AU193" s="13" t="s">
        <v>78</v>
      </c>
    </row>
    <row r="194" s="2" customFormat="1" ht="24.15" customHeight="1">
      <c r="A194" s="34"/>
      <c r="B194" s="35"/>
      <c r="C194" s="225" t="s">
        <v>336</v>
      </c>
      <c r="D194" s="225" t="s">
        <v>326</v>
      </c>
      <c r="E194" s="226" t="s">
        <v>523</v>
      </c>
      <c r="F194" s="227" t="s">
        <v>524</v>
      </c>
      <c r="G194" s="228" t="s">
        <v>189</v>
      </c>
      <c r="H194" s="229">
        <v>9.5999999999999996</v>
      </c>
      <c r="I194" s="230"/>
      <c r="J194" s="231">
        <f>ROUND(I194*H194,2)</f>
        <v>0</v>
      </c>
      <c r="K194" s="227" t="s">
        <v>190</v>
      </c>
      <c r="L194" s="232"/>
      <c r="M194" s="233" t="s">
        <v>1</v>
      </c>
      <c r="N194" s="234" t="s">
        <v>43</v>
      </c>
      <c r="O194" s="87"/>
      <c r="P194" s="204">
        <f>O194*H194</f>
        <v>0</v>
      </c>
      <c r="Q194" s="204">
        <v>1.5860000000000001</v>
      </c>
      <c r="R194" s="204">
        <f>Q194*H194</f>
        <v>15.2256</v>
      </c>
      <c r="S194" s="204">
        <v>0</v>
      </c>
      <c r="T194" s="20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6" t="s">
        <v>233</v>
      </c>
      <c r="AT194" s="206" t="s">
        <v>326</v>
      </c>
      <c r="AU194" s="206" t="s">
        <v>78</v>
      </c>
      <c r="AY194" s="13" t="s">
        <v>192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3" t="s">
        <v>85</v>
      </c>
      <c r="BK194" s="207">
        <f>ROUND(I194*H194,2)</f>
        <v>0</v>
      </c>
      <c r="BL194" s="13" t="s">
        <v>191</v>
      </c>
      <c r="BM194" s="206" t="s">
        <v>751</v>
      </c>
    </row>
    <row r="195" s="2" customFormat="1">
      <c r="A195" s="34"/>
      <c r="B195" s="35"/>
      <c r="C195" s="36"/>
      <c r="D195" s="208" t="s">
        <v>194</v>
      </c>
      <c r="E195" s="36"/>
      <c r="F195" s="209" t="s">
        <v>524</v>
      </c>
      <c r="G195" s="36"/>
      <c r="H195" s="36"/>
      <c r="I195" s="210"/>
      <c r="J195" s="36"/>
      <c r="K195" s="36"/>
      <c r="L195" s="40"/>
      <c r="M195" s="211"/>
      <c r="N195" s="212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194</v>
      </c>
      <c r="AU195" s="13" t="s">
        <v>78</v>
      </c>
    </row>
    <row r="196" s="2" customFormat="1" ht="21.75" customHeight="1">
      <c r="A196" s="34"/>
      <c r="B196" s="35"/>
      <c r="C196" s="225" t="s">
        <v>341</v>
      </c>
      <c r="D196" s="225" t="s">
        <v>326</v>
      </c>
      <c r="E196" s="226" t="s">
        <v>359</v>
      </c>
      <c r="F196" s="227" t="s">
        <v>360</v>
      </c>
      <c r="G196" s="228" t="s">
        <v>225</v>
      </c>
      <c r="H196" s="229">
        <v>164</v>
      </c>
      <c r="I196" s="230"/>
      <c r="J196" s="231">
        <f>ROUND(I196*H196,2)</f>
        <v>0</v>
      </c>
      <c r="K196" s="227" t="s">
        <v>190</v>
      </c>
      <c r="L196" s="232"/>
      <c r="M196" s="233" t="s">
        <v>1</v>
      </c>
      <c r="N196" s="234" t="s">
        <v>43</v>
      </c>
      <c r="O196" s="87"/>
      <c r="P196" s="204">
        <f>O196*H196</f>
        <v>0</v>
      </c>
      <c r="Q196" s="204">
        <v>0.00018000000000000001</v>
      </c>
      <c r="R196" s="204">
        <f>Q196*H196</f>
        <v>0.029520000000000001</v>
      </c>
      <c r="S196" s="204">
        <v>0</v>
      </c>
      <c r="T196" s="20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6" t="s">
        <v>233</v>
      </c>
      <c r="AT196" s="206" t="s">
        <v>326</v>
      </c>
      <c r="AU196" s="206" t="s">
        <v>78</v>
      </c>
      <c r="AY196" s="13" t="s">
        <v>192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3" t="s">
        <v>85</v>
      </c>
      <c r="BK196" s="207">
        <f>ROUND(I196*H196,2)</f>
        <v>0</v>
      </c>
      <c r="BL196" s="13" t="s">
        <v>191</v>
      </c>
      <c r="BM196" s="206" t="s">
        <v>752</v>
      </c>
    </row>
    <row r="197" s="2" customFormat="1">
      <c r="A197" s="34"/>
      <c r="B197" s="35"/>
      <c r="C197" s="36"/>
      <c r="D197" s="208" t="s">
        <v>194</v>
      </c>
      <c r="E197" s="36"/>
      <c r="F197" s="209" t="s">
        <v>360</v>
      </c>
      <c r="G197" s="36"/>
      <c r="H197" s="36"/>
      <c r="I197" s="210"/>
      <c r="J197" s="36"/>
      <c r="K197" s="36"/>
      <c r="L197" s="40"/>
      <c r="M197" s="211"/>
      <c r="N197" s="212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194</v>
      </c>
      <c r="AU197" s="13" t="s">
        <v>78</v>
      </c>
    </row>
    <row r="198" s="10" customFormat="1">
      <c r="A198" s="10"/>
      <c r="B198" s="213"/>
      <c r="C198" s="214"/>
      <c r="D198" s="208" t="s">
        <v>196</v>
      </c>
      <c r="E198" s="215" t="s">
        <v>1</v>
      </c>
      <c r="F198" s="216" t="s">
        <v>753</v>
      </c>
      <c r="G198" s="214"/>
      <c r="H198" s="217">
        <v>164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23" t="s">
        <v>196</v>
      </c>
      <c r="AU198" s="223" t="s">
        <v>78</v>
      </c>
      <c r="AV198" s="10" t="s">
        <v>87</v>
      </c>
      <c r="AW198" s="10" t="s">
        <v>34</v>
      </c>
      <c r="AX198" s="10" t="s">
        <v>85</v>
      </c>
      <c r="AY198" s="223" t="s">
        <v>192</v>
      </c>
    </row>
    <row r="199" s="2" customFormat="1" ht="21.75" customHeight="1">
      <c r="A199" s="34"/>
      <c r="B199" s="35"/>
      <c r="C199" s="225" t="s">
        <v>346</v>
      </c>
      <c r="D199" s="225" t="s">
        <v>326</v>
      </c>
      <c r="E199" s="226" t="s">
        <v>376</v>
      </c>
      <c r="F199" s="227" t="s">
        <v>377</v>
      </c>
      <c r="G199" s="228" t="s">
        <v>225</v>
      </c>
      <c r="H199" s="229">
        <v>1</v>
      </c>
      <c r="I199" s="230"/>
      <c r="J199" s="231">
        <f>ROUND(I199*H199,2)</f>
        <v>0</v>
      </c>
      <c r="K199" s="227" t="s">
        <v>190</v>
      </c>
      <c r="L199" s="232"/>
      <c r="M199" s="233" t="s">
        <v>1</v>
      </c>
      <c r="N199" s="234" t="s">
        <v>43</v>
      </c>
      <c r="O199" s="87"/>
      <c r="P199" s="204">
        <f>O199*H199</f>
        <v>0</v>
      </c>
      <c r="Q199" s="204">
        <v>3.70425</v>
      </c>
      <c r="R199" s="204">
        <f>Q199*H199</f>
        <v>3.70425</v>
      </c>
      <c r="S199" s="204">
        <v>0</v>
      </c>
      <c r="T199" s="20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6" t="s">
        <v>233</v>
      </c>
      <c r="AT199" s="206" t="s">
        <v>326</v>
      </c>
      <c r="AU199" s="206" t="s">
        <v>78</v>
      </c>
      <c r="AY199" s="13" t="s">
        <v>192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3" t="s">
        <v>85</v>
      </c>
      <c r="BK199" s="207">
        <f>ROUND(I199*H199,2)</f>
        <v>0</v>
      </c>
      <c r="BL199" s="13" t="s">
        <v>191</v>
      </c>
      <c r="BM199" s="206" t="s">
        <v>754</v>
      </c>
    </row>
    <row r="200" s="2" customFormat="1">
      <c r="A200" s="34"/>
      <c r="B200" s="35"/>
      <c r="C200" s="36"/>
      <c r="D200" s="208" t="s">
        <v>194</v>
      </c>
      <c r="E200" s="36"/>
      <c r="F200" s="209" t="s">
        <v>377</v>
      </c>
      <c r="G200" s="36"/>
      <c r="H200" s="36"/>
      <c r="I200" s="210"/>
      <c r="J200" s="36"/>
      <c r="K200" s="36"/>
      <c r="L200" s="40"/>
      <c r="M200" s="211"/>
      <c r="N200" s="212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194</v>
      </c>
      <c r="AU200" s="13" t="s">
        <v>78</v>
      </c>
    </row>
    <row r="201" s="2" customFormat="1" ht="16.5" customHeight="1">
      <c r="A201" s="34"/>
      <c r="B201" s="35"/>
      <c r="C201" s="225" t="s">
        <v>350</v>
      </c>
      <c r="D201" s="225" t="s">
        <v>326</v>
      </c>
      <c r="E201" s="226" t="s">
        <v>337</v>
      </c>
      <c r="F201" s="227" t="s">
        <v>338</v>
      </c>
      <c r="G201" s="228" t="s">
        <v>309</v>
      </c>
      <c r="H201" s="229">
        <v>149.95599999999999</v>
      </c>
      <c r="I201" s="230"/>
      <c r="J201" s="231">
        <f>ROUND(I201*H201,2)</f>
        <v>0</v>
      </c>
      <c r="K201" s="227" t="s">
        <v>190</v>
      </c>
      <c r="L201" s="232"/>
      <c r="M201" s="233" t="s">
        <v>1</v>
      </c>
      <c r="N201" s="234" t="s">
        <v>43</v>
      </c>
      <c r="O201" s="87"/>
      <c r="P201" s="204">
        <f>O201*H201</f>
        <v>0</v>
      </c>
      <c r="Q201" s="204">
        <v>1</v>
      </c>
      <c r="R201" s="204">
        <f>Q201*H201</f>
        <v>149.95599999999999</v>
      </c>
      <c r="S201" s="204">
        <v>0</v>
      </c>
      <c r="T201" s="20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6" t="s">
        <v>233</v>
      </c>
      <c r="AT201" s="206" t="s">
        <v>326</v>
      </c>
      <c r="AU201" s="206" t="s">
        <v>78</v>
      </c>
      <c r="AY201" s="13" t="s">
        <v>192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3" t="s">
        <v>85</v>
      </c>
      <c r="BK201" s="207">
        <f>ROUND(I201*H201,2)</f>
        <v>0</v>
      </c>
      <c r="BL201" s="13" t="s">
        <v>191</v>
      </c>
      <c r="BM201" s="206" t="s">
        <v>755</v>
      </c>
    </row>
    <row r="202" s="2" customFormat="1">
      <c r="A202" s="34"/>
      <c r="B202" s="35"/>
      <c r="C202" s="36"/>
      <c r="D202" s="208" t="s">
        <v>194</v>
      </c>
      <c r="E202" s="36"/>
      <c r="F202" s="209" t="s">
        <v>338</v>
      </c>
      <c r="G202" s="36"/>
      <c r="H202" s="36"/>
      <c r="I202" s="210"/>
      <c r="J202" s="36"/>
      <c r="K202" s="36"/>
      <c r="L202" s="40"/>
      <c r="M202" s="211"/>
      <c r="N202" s="212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194</v>
      </c>
      <c r="AU202" s="13" t="s">
        <v>78</v>
      </c>
    </row>
    <row r="203" s="10" customFormat="1">
      <c r="A203" s="10"/>
      <c r="B203" s="213"/>
      <c r="C203" s="214"/>
      <c r="D203" s="208" t="s">
        <v>196</v>
      </c>
      <c r="E203" s="215" t="s">
        <v>1</v>
      </c>
      <c r="F203" s="216" t="s">
        <v>756</v>
      </c>
      <c r="G203" s="214"/>
      <c r="H203" s="217">
        <v>149.95599999999999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T203" s="223" t="s">
        <v>196</v>
      </c>
      <c r="AU203" s="223" t="s">
        <v>78</v>
      </c>
      <c r="AV203" s="10" t="s">
        <v>87</v>
      </c>
      <c r="AW203" s="10" t="s">
        <v>34</v>
      </c>
      <c r="AX203" s="10" t="s">
        <v>85</v>
      </c>
      <c r="AY203" s="223" t="s">
        <v>192</v>
      </c>
    </row>
    <row r="204" s="2" customFormat="1" ht="16.5" customHeight="1">
      <c r="A204" s="34"/>
      <c r="B204" s="35"/>
      <c r="C204" s="225" t="s">
        <v>354</v>
      </c>
      <c r="D204" s="225" t="s">
        <v>326</v>
      </c>
      <c r="E204" s="226" t="s">
        <v>508</v>
      </c>
      <c r="F204" s="227" t="s">
        <v>509</v>
      </c>
      <c r="G204" s="228" t="s">
        <v>309</v>
      </c>
      <c r="H204" s="229">
        <v>1.296</v>
      </c>
      <c r="I204" s="230"/>
      <c r="J204" s="231">
        <f>ROUND(I204*H204,2)</f>
        <v>0</v>
      </c>
      <c r="K204" s="227" t="s">
        <v>190</v>
      </c>
      <c r="L204" s="232"/>
      <c r="M204" s="233" t="s">
        <v>1</v>
      </c>
      <c r="N204" s="234" t="s">
        <v>43</v>
      </c>
      <c r="O204" s="87"/>
      <c r="P204" s="204">
        <f>O204*H204</f>
        <v>0</v>
      </c>
      <c r="Q204" s="204">
        <v>1</v>
      </c>
      <c r="R204" s="204">
        <f>Q204*H204</f>
        <v>1.296</v>
      </c>
      <c r="S204" s="204">
        <v>0</v>
      </c>
      <c r="T204" s="20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6" t="s">
        <v>233</v>
      </c>
      <c r="AT204" s="206" t="s">
        <v>326</v>
      </c>
      <c r="AU204" s="206" t="s">
        <v>78</v>
      </c>
      <c r="AY204" s="13" t="s">
        <v>192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3" t="s">
        <v>85</v>
      </c>
      <c r="BK204" s="207">
        <f>ROUND(I204*H204,2)</f>
        <v>0</v>
      </c>
      <c r="BL204" s="13" t="s">
        <v>191</v>
      </c>
      <c r="BM204" s="206" t="s">
        <v>757</v>
      </c>
    </row>
    <row r="205" s="2" customFormat="1">
      <c r="A205" s="34"/>
      <c r="B205" s="35"/>
      <c r="C205" s="36"/>
      <c r="D205" s="208" t="s">
        <v>194</v>
      </c>
      <c r="E205" s="36"/>
      <c r="F205" s="209" t="s">
        <v>509</v>
      </c>
      <c r="G205" s="36"/>
      <c r="H205" s="36"/>
      <c r="I205" s="210"/>
      <c r="J205" s="36"/>
      <c r="K205" s="36"/>
      <c r="L205" s="40"/>
      <c r="M205" s="211"/>
      <c r="N205" s="212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194</v>
      </c>
      <c r="AU205" s="13" t="s">
        <v>78</v>
      </c>
    </row>
    <row r="206" s="10" customFormat="1">
      <c r="A206" s="10"/>
      <c r="B206" s="213"/>
      <c r="C206" s="214"/>
      <c r="D206" s="208" t="s">
        <v>196</v>
      </c>
      <c r="E206" s="215" t="s">
        <v>1</v>
      </c>
      <c r="F206" s="216" t="s">
        <v>758</v>
      </c>
      <c r="G206" s="214"/>
      <c r="H206" s="217">
        <v>1.296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23" t="s">
        <v>196</v>
      </c>
      <c r="AU206" s="223" t="s">
        <v>78</v>
      </c>
      <c r="AV206" s="10" t="s">
        <v>87</v>
      </c>
      <c r="AW206" s="10" t="s">
        <v>34</v>
      </c>
      <c r="AX206" s="10" t="s">
        <v>85</v>
      </c>
      <c r="AY206" s="223" t="s">
        <v>192</v>
      </c>
    </row>
    <row r="207" s="2" customFormat="1" ht="21.75" customHeight="1">
      <c r="A207" s="34"/>
      <c r="B207" s="35"/>
      <c r="C207" s="225" t="s">
        <v>358</v>
      </c>
      <c r="D207" s="225" t="s">
        <v>326</v>
      </c>
      <c r="E207" s="226" t="s">
        <v>380</v>
      </c>
      <c r="F207" s="227" t="s">
        <v>381</v>
      </c>
      <c r="G207" s="228" t="s">
        <v>207</v>
      </c>
      <c r="H207" s="229">
        <v>2.028</v>
      </c>
      <c r="I207" s="230"/>
      <c r="J207" s="231">
        <f>ROUND(I207*H207,2)</f>
        <v>0</v>
      </c>
      <c r="K207" s="227" t="s">
        <v>190</v>
      </c>
      <c r="L207" s="232"/>
      <c r="M207" s="233" t="s">
        <v>1</v>
      </c>
      <c r="N207" s="234" t="s">
        <v>43</v>
      </c>
      <c r="O207" s="87"/>
      <c r="P207" s="204">
        <f>O207*H207</f>
        <v>0</v>
      </c>
      <c r="Q207" s="204">
        <v>2.4289999999999998</v>
      </c>
      <c r="R207" s="204">
        <f>Q207*H207</f>
        <v>4.9260120000000001</v>
      </c>
      <c r="S207" s="204">
        <v>0</v>
      </c>
      <c r="T207" s="20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6" t="s">
        <v>233</v>
      </c>
      <c r="AT207" s="206" t="s">
        <v>326</v>
      </c>
      <c r="AU207" s="206" t="s">
        <v>78</v>
      </c>
      <c r="AY207" s="13" t="s">
        <v>192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3" t="s">
        <v>85</v>
      </c>
      <c r="BK207" s="207">
        <f>ROUND(I207*H207,2)</f>
        <v>0</v>
      </c>
      <c r="BL207" s="13" t="s">
        <v>191</v>
      </c>
      <c r="BM207" s="206" t="s">
        <v>759</v>
      </c>
    </row>
    <row r="208" s="2" customFormat="1">
      <c r="A208" s="34"/>
      <c r="B208" s="35"/>
      <c r="C208" s="36"/>
      <c r="D208" s="208" t="s">
        <v>194</v>
      </c>
      <c r="E208" s="36"/>
      <c r="F208" s="209" t="s">
        <v>381</v>
      </c>
      <c r="G208" s="36"/>
      <c r="H208" s="36"/>
      <c r="I208" s="210"/>
      <c r="J208" s="36"/>
      <c r="K208" s="36"/>
      <c r="L208" s="40"/>
      <c r="M208" s="211"/>
      <c r="N208" s="212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194</v>
      </c>
      <c r="AU208" s="13" t="s">
        <v>78</v>
      </c>
    </row>
    <row r="209" s="10" customFormat="1">
      <c r="A209" s="10"/>
      <c r="B209" s="213"/>
      <c r="C209" s="214"/>
      <c r="D209" s="208" t="s">
        <v>196</v>
      </c>
      <c r="E209" s="215" t="s">
        <v>1</v>
      </c>
      <c r="F209" s="216" t="s">
        <v>760</v>
      </c>
      <c r="G209" s="214"/>
      <c r="H209" s="217">
        <v>1.26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23" t="s">
        <v>196</v>
      </c>
      <c r="AU209" s="223" t="s">
        <v>78</v>
      </c>
      <c r="AV209" s="10" t="s">
        <v>87</v>
      </c>
      <c r="AW209" s="10" t="s">
        <v>34</v>
      </c>
      <c r="AX209" s="10" t="s">
        <v>78</v>
      </c>
      <c r="AY209" s="223" t="s">
        <v>192</v>
      </c>
    </row>
    <row r="210" s="10" customFormat="1">
      <c r="A210" s="10"/>
      <c r="B210" s="213"/>
      <c r="C210" s="214"/>
      <c r="D210" s="208" t="s">
        <v>196</v>
      </c>
      <c r="E210" s="215" t="s">
        <v>1</v>
      </c>
      <c r="F210" s="216" t="s">
        <v>761</v>
      </c>
      <c r="G210" s="214"/>
      <c r="H210" s="217">
        <v>0.76800000000000002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23" t="s">
        <v>196</v>
      </c>
      <c r="AU210" s="223" t="s">
        <v>78</v>
      </c>
      <c r="AV210" s="10" t="s">
        <v>87</v>
      </c>
      <c r="AW210" s="10" t="s">
        <v>34</v>
      </c>
      <c r="AX210" s="10" t="s">
        <v>78</v>
      </c>
      <c r="AY210" s="223" t="s">
        <v>192</v>
      </c>
    </row>
    <row r="211" s="11" customFormat="1">
      <c r="A211" s="11"/>
      <c r="B211" s="242"/>
      <c r="C211" s="243"/>
      <c r="D211" s="208" t="s">
        <v>196</v>
      </c>
      <c r="E211" s="244" t="s">
        <v>1</v>
      </c>
      <c r="F211" s="245" t="s">
        <v>468</v>
      </c>
      <c r="G211" s="243"/>
      <c r="H211" s="246">
        <v>2.028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T211" s="252" t="s">
        <v>196</v>
      </c>
      <c r="AU211" s="252" t="s">
        <v>78</v>
      </c>
      <c r="AV211" s="11" t="s">
        <v>191</v>
      </c>
      <c r="AW211" s="11" t="s">
        <v>34</v>
      </c>
      <c r="AX211" s="11" t="s">
        <v>85</v>
      </c>
      <c r="AY211" s="252" t="s">
        <v>192</v>
      </c>
    </row>
    <row r="212" s="2" customFormat="1" ht="24.15" customHeight="1">
      <c r="A212" s="34"/>
      <c r="B212" s="35"/>
      <c r="C212" s="225" t="s">
        <v>363</v>
      </c>
      <c r="D212" s="225" t="s">
        <v>326</v>
      </c>
      <c r="E212" s="226" t="s">
        <v>342</v>
      </c>
      <c r="F212" s="227" t="s">
        <v>343</v>
      </c>
      <c r="G212" s="228" t="s">
        <v>309</v>
      </c>
      <c r="H212" s="229">
        <v>28.079999999999998</v>
      </c>
      <c r="I212" s="230"/>
      <c r="J212" s="231">
        <f>ROUND(I212*H212,2)</f>
        <v>0</v>
      </c>
      <c r="K212" s="227" t="s">
        <v>190</v>
      </c>
      <c r="L212" s="232"/>
      <c r="M212" s="233" t="s">
        <v>1</v>
      </c>
      <c r="N212" s="234" t="s">
        <v>43</v>
      </c>
      <c r="O212" s="87"/>
      <c r="P212" s="204">
        <f>O212*H212</f>
        <v>0</v>
      </c>
      <c r="Q212" s="204">
        <v>1</v>
      </c>
      <c r="R212" s="204">
        <f>Q212*H212</f>
        <v>28.079999999999998</v>
      </c>
      <c r="S212" s="204">
        <v>0</v>
      </c>
      <c r="T212" s="20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6" t="s">
        <v>233</v>
      </c>
      <c r="AT212" s="206" t="s">
        <v>326</v>
      </c>
      <c r="AU212" s="206" t="s">
        <v>78</v>
      </c>
      <c r="AY212" s="13" t="s">
        <v>192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3" t="s">
        <v>85</v>
      </c>
      <c r="BK212" s="207">
        <f>ROUND(I212*H212,2)</f>
        <v>0</v>
      </c>
      <c r="BL212" s="13" t="s">
        <v>191</v>
      </c>
      <c r="BM212" s="206" t="s">
        <v>762</v>
      </c>
    </row>
    <row r="213" s="2" customFormat="1">
      <c r="A213" s="34"/>
      <c r="B213" s="35"/>
      <c r="C213" s="36"/>
      <c r="D213" s="208" t="s">
        <v>194</v>
      </c>
      <c r="E213" s="36"/>
      <c r="F213" s="209" t="s">
        <v>343</v>
      </c>
      <c r="G213" s="36"/>
      <c r="H213" s="36"/>
      <c r="I213" s="210"/>
      <c r="J213" s="36"/>
      <c r="K213" s="36"/>
      <c r="L213" s="40"/>
      <c r="M213" s="211"/>
      <c r="N213" s="212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194</v>
      </c>
      <c r="AU213" s="13" t="s">
        <v>78</v>
      </c>
    </row>
    <row r="214" s="10" customFormat="1">
      <c r="A214" s="10"/>
      <c r="B214" s="213"/>
      <c r="C214" s="214"/>
      <c r="D214" s="208" t="s">
        <v>196</v>
      </c>
      <c r="E214" s="215" t="s">
        <v>1</v>
      </c>
      <c r="F214" s="216" t="s">
        <v>763</v>
      </c>
      <c r="G214" s="214"/>
      <c r="H214" s="217">
        <v>28.079999999999998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T214" s="223" t="s">
        <v>196</v>
      </c>
      <c r="AU214" s="223" t="s">
        <v>78</v>
      </c>
      <c r="AV214" s="10" t="s">
        <v>87</v>
      </c>
      <c r="AW214" s="10" t="s">
        <v>34</v>
      </c>
      <c r="AX214" s="10" t="s">
        <v>85</v>
      </c>
      <c r="AY214" s="223" t="s">
        <v>192</v>
      </c>
    </row>
    <row r="215" s="2" customFormat="1" ht="21.75" customHeight="1">
      <c r="A215" s="34"/>
      <c r="B215" s="35"/>
      <c r="C215" s="225" t="s">
        <v>367</v>
      </c>
      <c r="D215" s="225" t="s">
        <v>326</v>
      </c>
      <c r="E215" s="226" t="s">
        <v>347</v>
      </c>
      <c r="F215" s="227" t="s">
        <v>348</v>
      </c>
      <c r="G215" s="228" t="s">
        <v>309</v>
      </c>
      <c r="H215" s="229">
        <v>28.079999999999998</v>
      </c>
      <c r="I215" s="230"/>
      <c r="J215" s="231">
        <f>ROUND(I215*H215,2)</f>
        <v>0</v>
      </c>
      <c r="K215" s="227" t="s">
        <v>190</v>
      </c>
      <c r="L215" s="232"/>
      <c r="M215" s="233" t="s">
        <v>1</v>
      </c>
      <c r="N215" s="234" t="s">
        <v>43</v>
      </c>
      <c r="O215" s="87"/>
      <c r="P215" s="204">
        <f>O215*H215</f>
        <v>0</v>
      </c>
      <c r="Q215" s="204">
        <v>1</v>
      </c>
      <c r="R215" s="204">
        <f>Q215*H215</f>
        <v>28.079999999999998</v>
      </c>
      <c r="S215" s="204">
        <v>0</v>
      </c>
      <c r="T215" s="20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6" t="s">
        <v>233</v>
      </c>
      <c r="AT215" s="206" t="s">
        <v>326</v>
      </c>
      <c r="AU215" s="206" t="s">
        <v>78</v>
      </c>
      <c r="AY215" s="13" t="s">
        <v>192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3" t="s">
        <v>85</v>
      </c>
      <c r="BK215" s="207">
        <f>ROUND(I215*H215,2)</f>
        <v>0</v>
      </c>
      <c r="BL215" s="13" t="s">
        <v>191</v>
      </c>
      <c r="BM215" s="206" t="s">
        <v>764</v>
      </c>
    </row>
    <row r="216" s="2" customFormat="1">
      <c r="A216" s="34"/>
      <c r="B216" s="35"/>
      <c r="C216" s="36"/>
      <c r="D216" s="208" t="s">
        <v>194</v>
      </c>
      <c r="E216" s="36"/>
      <c r="F216" s="209" t="s">
        <v>348</v>
      </c>
      <c r="G216" s="36"/>
      <c r="H216" s="36"/>
      <c r="I216" s="210"/>
      <c r="J216" s="36"/>
      <c r="K216" s="36"/>
      <c r="L216" s="40"/>
      <c r="M216" s="211"/>
      <c r="N216" s="212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194</v>
      </c>
      <c r="AU216" s="13" t="s">
        <v>78</v>
      </c>
    </row>
    <row r="217" s="2" customFormat="1" ht="24.15" customHeight="1">
      <c r="A217" s="34"/>
      <c r="B217" s="35"/>
      <c r="C217" s="225" t="s">
        <v>371</v>
      </c>
      <c r="D217" s="225" t="s">
        <v>326</v>
      </c>
      <c r="E217" s="226" t="s">
        <v>351</v>
      </c>
      <c r="F217" s="227" t="s">
        <v>352</v>
      </c>
      <c r="G217" s="228" t="s">
        <v>309</v>
      </c>
      <c r="H217" s="229">
        <v>28.079999999999998</v>
      </c>
      <c r="I217" s="230"/>
      <c r="J217" s="231">
        <f>ROUND(I217*H217,2)</f>
        <v>0</v>
      </c>
      <c r="K217" s="227" t="s">
        <v>190</v>
      </c>
      <c r="L217" s="232"/>
      <c r="M217" s="233" t="s">
        <v>1</v>
      </c>
      <c r="N217" s="234" t="s">
        <v>43</v>
      </c>
      <c r="O217" s="87"/>
      <c r="P217" s="204">
        <f>O217*H217</f>
        <v>0</v>
      </c>
      <c r="Q217" s="204">
        <v>1</v>
      </c>
      <c r="R217" s="204">
        <f>Q217*H217</f>
        <v>28.079999999999998</v>
      </c>
      <c r="S217" s="204">
        <v>0</v>
      </c>
      <c r="T217" s="20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6" t="s">
        <v>233</v>
      </c>
      <c r="AT217" s="206" t="s">
        <v>326</v>
      </c>
      <c r="AU217" s="206" t="s">
        <v>78</v>
      </c>
      <c r="AY217" s="13" t="s">
        <v>192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3" t="s">
        <v>85</v>
      </c>
      <c r="BK217" s="207">
        <f>ROUND(I217*H217,2)</f>
        <v>0</v>
      </c>
      <c r="BL217" s="13" t="s">
        <v>191</v>
      </c>
      <c r="BM217" s="206" t="s">
        <v>765</v>
      </c>
    </row>
    <row r="218" s="2" customFormat="1">
      <c r="A218" s="34"/>
      <c r="B218" s="35"/>
      <c r="C218" s="36"/>
      <c r="D218" s="208" t="s">
        <v>194</v>
      </c>
      <c r="E218" s="36"/>
      <c r="F218" s="209" t="s">
        <v>352</v>
      </c>
      <c r="G218" s="36"/>
      <c r="H218" s="36"/>
      <c r="I218" s="210"/>
      <c r="J218" s="36"/>
      <c r="K218" s="36"/>
      <c r="L218" s="40"/>
      <c r="M218" s="211"/>
      <c r="N218" s="212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194</v>
      </c>
      <c r="AU218" s="13" t="s">
        <v>78</v>
      </c>
    </row>
    <row r="219" s="2" customFormat="1" ht="16.5" customHeight="1">
      <c r="A219" s="34"/>
      <c r="B219" s="35"/>
      <c r="C219" s="225" t="s">
        <v>375</v>
      </c>
      <c r="D219" s="225" t="s">
        <v>326</v>
      </c>
      <c r="E219" s="226" t="s">
        <v>355</v>
      </c>
      <c r="F219" s="227" t="s">
        <v>356</v>
      </c>
      <c r="G219" s="228" t="s">
        <v>189</v>
      </c>
      <c r="H219" s="229">
        <v>36</v>
      </c>
      <c r="I219" s="230"/>
      <c r="J219" s="231">
        <f>ROUND(I219*H219,2)</f>
        <v>0</v>
      </c>
      <c r="K219" s="227" t="s">
        <v>190</v>
      </c>
      <c r="L219" s="232"/>
      <c r="M219" s="233" t="s">
        <v>1</v>
      </c>
      <c r="N219" s="234" t="s">
        <v>43</v>
      </c>
      <c r="O219" s="87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6" t="s">
        <v>233</v>
      </c>
      <c r="AT219" s="206" t="s">
        <v>326</v>
      </c>
      <c r="AU219" s="206" t="s">
        <v>78</v>
      </c>
      <c r="AY219" s="13" t="s">
        <v>192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3" t="s">
        <v>85</v>
      </c>
      <c r="BK219" s="207">
        <f>ROUND(I219*H219,2)</f>
        <v>0</v>
      </c>
      <c r="BL219" s="13" t="s">
        <v>191</v>
      </c>
      <c r="BM219" s="206" t="s">
        <v>766</v>
      </c>
    </row>
    <row r="220" s="2" customFormat="1">
      <c r="A220" s="34"/>
      <c r="B220" s="35"/>
      <c r="C220" s="36"/>
      <c r="D220" s="208" t="s">
        <v>194</v>
      </c>
      <c r="E220" s="36"/>
      <c r="F220" s="209" t="s">
        <v>356</v>
      </c>
      <c r="G220" s="36"/>
      <c r="H220" s="36"/>
      <c r="I220" s="210"/>
      <c r="J220" s="36"/>
      <c r="K220" s="36"/>
      <c r="L220" s="40"/>
      <c r="M220" s="211"/>
      <c r="N220" s="212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194</v>
      </c>
      <c r="AU220" s="13" t="s">
        <v>78</v>
      </c>
    </row>
    <row r="221" s="2" customFormat="1" ht="24.15" customHeight="1">
      <c r="A221" s="34"/>
      <c r="B221" s="35"/>
      <c r="C221" s="225" t="s">
        <v>379</v>
      </c>
      <c r="D221" s="225" t="s">
        <v>326</v>
      </c>
      <c r="E221" s="226" t="s">
        <v>500</v>
      </c>
      <c r="F221" s="227" t="s">
        <v>501</v>
      </c>
      <c r="G221" s="228" t="s">
        <v>225</v>
      </c>
      <c r="H221" s="229">
        <v>64</v>
      </c>
      <c r="I221" s="230"/>
      <c r="J221" s="231">
        <f>ROUND(I221*H221,2)</f>
        <v>0</v>
      </c>
      <c r="K221" s="227" t="s">
        <v>190</v>
      </c>
      <c r="L221" s="232"/>
      <c r="M221" s="233" t="s">
        <v>1</v>
      </c>
      <c r="N221" s="234" t="s">
        <v>43</v>
      </c>
      <c r="O221" s="87"/>
      <c r="P221" s="204">
        <f>O221*H221</f>
        <v>0</v>
      </c>
      <c r="Q221" s="204">
        <v>0.32700000000000001</v>
      </c>
      <c r="R221" s="204">
        <f>Q221*H221</f>
        <v>20.928000000000001</v>
      </c>
      <c r="S221" s="204">
        <v>0</v>
      </c>
      <c r="T221" s="20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6" t="s">
        <v>233</v>
      </c>
      <c r="AT221" s="206" t="s">
        <v>326</v>
      </c>
      <c r="AU221" s="206" t="s">
        <v>78</v>
      </c>
      <c r="AY221" s="13" t="s">
        <v>192</v>
      </c>
      <c r="BE221" s="207">
        <f>IF(N221="základní",J221,0)</f>
        <v>0</v>
      </c>
      <c r="BF221" s="207">
        <f>IF(N221="snížená",J221,0)</f>
        <v>0</v>
      </c>
      <c r="BG221" s="207">
        <f>IF(N221="zákl. přenesená",J221,0)</f>
        <v>0</v>
      </c>
      <c r="BH221" s="207">
        <f>IF(N221="sníž. přenesená",J221,0)</f>
        <v>0</v>
      </c>
      <c r="BI221" s="207">
        <f>IF(N221="nulová",J221,0)</f>
        <v>0</v>
      </c>
      <c r="BJ221" s="13" t="s">
        <v>85</v>
      </c>
      <c r="BK221" s="207">
        <f>ROUND(I221*H221,2)</f>
        <v>0</v>
      </c>
      <c r="BL221" s="13" t="s">
        <v>191</v>
      </c>
      <c r="BM221" s="206" t="s">
        <v>767</v>
      </c>
    </row>
    <row r="222" s="2" customFormat="1">
      <c r="A222" s="34"/>
      <c r="B222" s="35"/>
      <c r="C222" s="36"/>
      <c r="D222" s="208" t="s">
        <v>194</v>
      </c>
      <c r="E222" s="36"/>
      <c r="F222" s="209" t="s">
        <v>501</v>
      </c>
      <c r="G222" s="36"/>
      <c r="H222" s="36"/>
      <c r="I222" s="210"/>
      <c r="J222" s="36"/>
      <c r="K222" s="36"/>
      <c r="L222" s="40"/>
      <c r="M222" s="211"/>
      <c r="N222" s="212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194</v>
      </c>
      <c r="AU222" s="13" t="s">
        <v>78</v>
      </c>
    </row>
    <row r="223" s="2" customFormat="1" ht="21.75" customHeight="1">
      <c r="A223" s="34"/>
      <c r="B223" s="35"/>
      <c r="C223" s="225" t="s">
        <v>529</v>
      </c>
      <c r="D223" s="225" t="s">
        <v>326</v>
      </c>
      <c r="E223" s="226" t="s">
        <v>332</v>
      </c>
      <c r="F223" s="227" t="s">
        <v>503</v>
      </c>
      <c r="G223" s="228" t="s">
        <v>225</v>
      </c>
      <c r="H223" s="229">
        <v>18</v>
      </c>
      <c r="I223" s="230"/>
      <c r="J223" s="231">
        <f>ROUND(I223*H223,2)</f>
        <v>0</v>
      </c>
      <c r="K223" s="227" t="s">
        <v>504</v>
      </c>
      <c r="L223" s="232"/>
      <c r="M223" s="233" t="s">
        <v>1</v>
      </c>
      <c r="N223" s="234" t="s">
        <v>43</v>
      </c>
      <c r="O223" s="87"/>
      <c r="P223" s="204">
        <f>O223*H223</f>
        <v>0</v>
      </c>
      <c r="Q223" s="204">
        <v>0.30399999999999999</v>
      </c>
      <c r="R223" s="204">
        <f>Q223*H223</f>
        <v>5.4719999999999995</v>
      </c>
      <c r="S223" s="204">
        <v>0</v>
      </c>
      <c r="T223" s="20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6" t="s">
        <v>233</v>
      </c>
      <c r="AT223" s="206" t="s">
        <v>326</v>
      </c>
      <c r="AU223" s="206" t="s">
        <v>78</v>
      </c>
      <c r="AY223" s="13" t="s">
        <v>192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3" t="s">
        <v>85</v>
      </c>
      <c r="BK223" s="207">
        <f>ROUND(I223*H223,2)</f>
        <v>0</v>
      </c>
      <c r="BL223" s="13" t="s">
        <v>191</v>
      </c>
      <c r="BM223" s="206" t="s">
        <v>768</v>
      </c>
    </row>
    <row r="224" s="2" customFormat="1">
      <c r="A224" s="34"/>
      <c r="B224" s="35"/>
      <c r="C224" s="36"/>
      <c r="D224" s="208" t="s">
        <v>194</v>
      </c>
      <c r="E224" s="36"/>
      <c r="F224" s="209" t="s">
        <v>503</v>
      </c>
      <c r="G224" s="36"/>
      <c r="H224" s="36"/>
      <c r="I224" s="210"/>
      <c r="J224" s="36"/>
      <c r="K224" s="36"/>
      <c r="L224" s="40"/>
      <c r="M224" s="211"/>
      <c r="N224" s="212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194</v>
      </c>
      <c r="AU224" s="13" t="s">
        <v>78</v>
      </c>
    </row>
    <row r="225" s="2" customFormat="1" ht="24.15" customHeight="1">
      <c r="A225" s="34"/>
      <c r="B225" s="35"/>
      <c r="C225" s="225" t="s">
        <v>534</v>
      </c>
      <c r="D225" s="225" t="s">
        <v>326</v>
      </c>
      <c r="E225" s="226" t="s">
        <v>327</v>
      </c>
      <c r="F225" s="227" t="s">
        <v>328</v>
      </c>
      <c r="G225" s="228" t="s">
        <v>225</v>
      </c>
      <c r="H225" s="229">
        <v>72</v>
      </c>
      <c r="I225" s="230"/>
      <c r="J225" s="231">
        <f>ROUND(I225*H225,2)</f>
        <v>0</v>
      </c>
      <c r="K225" s="227" t="s">
        <v>190</v>
      </c>
      <c r="L225" s="232"/>
      <c r="M225" s="233" t="s">
        <v>1</v>
      </c>
      <c r="N225" s="234" t="s">
        <v>43</v>
      </c>
      <c r="O225" s="87"/>
      <c r="P225" s="204">
        <f>O225*H225</f>
        <v>0</v>
      </c>
      <c r="Q225" s="204">
        <v>0.0010499999999999999</v>
      </c>
      <c r="R225" s="204">
        <f>Q225*H225</f>
        <v>0.075600000000000001</v>
      </c>
      <c r="S225" s="204">
        <v>0</v>
      </c>
      <c r="T225" s="20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6" t="s">
        <v>233</v>
      </c>
      <c r="AT225" s="206" t="s">
        <v>326</v>
      </c>
      <c r="AU225" s="206" t="s">
        <v>78</v>
      </c>
      <c r="AY225" s="13" t="s">
        <v>192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3" t="s">
        <v>85</v>
      </c>
      <c r="BK225" s="207">
        <f>ROUND(I225*H225,2)</f>
        <v>0</v>
      </c>
      <c r="BL225" s="13" t="s">
        <v>191</v>
      </c>
      <c r="BM225" s="206" t="s">
        <v>769</v>
      </c>
    </row>
    <row r="226" s="2" customFormat="1">
      <c r="A226" s="34"/>
      <c r="B226" s="35"/>
      <c r="C226" s="36"/>
      <c r="D226" s="208" t="s">
        <v>194</v>
      </c>
      <c r="E226" s="36"/>
      <c r="F226" s="209" t="s">
        <v>328</v>
      </c>
      <c r="G226" s="36"/>
      <c r="H226" s="36"/>
      <c r="I226" s="210"/>
      <c r="J226" s="36"/>
      <c r="K226" s="36"/>
      <c r="L226" s="40"/>
      <c r="M226" s="211"/>
      <c r="N226" s="212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194</v>
      </c>
      <c r="AU226" s="13" t="s">
        <v>78</v>
      </c>
    </row>
    <row r="227" s="10" customFormat="1">
      <c r="A227" s="10"/>
      <c r="B227" s="213"/>
      <c r="C227" s="214"/>
      <c r="D227" s="208" t="s">
        <v>196</v>
      </c>
      <c r="E227" s="215" t="s">
        <v>1</v>
      </c>
      <c r="F227" s="216" t="s">
        <v>770</v>
      </c>
      <c r="G227" s="214"/>
      <c r="H227" s="217">
        <v>72</v>
      </c>
      <c r="I227" s="218"/>
      <c r="J227" s="214"/>
      <c r="K227" s="214"/>
      <c r="L227" s="219"/>
      <c r="M227" s="235"/>
      <c r="N227" s="236"/>
      <c r="O227" s="236"/>
      <c r="P227" s="236"/>
      <c r="Q227" s="236"/>
      <c r="R227" s="236"/>
      <c r="S227" s="236"/>
      <c r="T227" s="237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T227" s="223" t="s">
        <v>196</v>
      </c>
      <c r="AU227" s="223" t="s">
        <v>78</v>
      </c>
      <c r="AV227" s="10" t="s">
        <v>87</v>
      </c>
      <c r="AW227" s="10" t="s">
        <v>34</v>
      </c>
      <c r="AX227" s="10" t="s">
        <v>85</v>
      </c>
      <c r="AY227" s="223" t="s">
        <v>192</v>
      </c>
    </row>
    <row r="228" s="2" customFormat="1" ht="6.96" customHeight="1">
      <c r="A228" s="34"/>
      <c r="B228" s="62"/>
      <c r="C228" s="63"/>
      <c r="D228" s="63"/>
      <c r="E228" s="63"/>
      <c r="F228" s="63"/>
      <c r="G228" s="63"/>
      <c r="H228" s="63"/>
      <c r="I228" s="63"/>
      <c r="J228" s="63"/>
      <c r="K228" s="63"/>
      <c r="L228" s="40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sheet="1" autoFilter="0" formatColumns="0" formatRows="0" objects="1" scenarios="1" spinCount="100000" saltValue="7SJUHlBMNGxxSld/oTyZgowSrOiQER5B7rHsyVQERGe01X7j7+AnYMSjUuVs7DUpZN4QtXv6LzaGxwcocMNZig==" hashValue="ju8NH8VAy060c+m0xvVvxwSIe/9eunA0m2Pi9CC2PU6+5QupQ5yZXk7WGqmuocKsg/fUXSN4ZNhOE9dV6Qfi6Q==" algorithmName="SHA-512" password="CC35"/>
  <autoFilter ref="C119:K2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697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771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ROUND((SUM(BE120:BE124)),  2)</f>
        <v>0</v>
      </c>
      <c r="G35" s="34"/>
      <c r="H35" s="34"/>
      <c r="I35" s="160">
        <v>0.20999999999999999</v>
      </c>
      <c r="J35" s="159">
        <f>ROUND(((SUM(BE120:BE124))*I35),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ROUND((SUM(BF120:BF124)),  2)</f>
        <v>0</v>
      </c>
      <c r="G36" s="34"/>
      <c r="H36" s="34"/>
      <c r="I36" s="160">
        <v>0.14999999999999999</v>
      </c>
      <c r="J36" s="159">
        <f>ROUND(((SUM(BF120:BF124))*I36),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697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A.4.2 -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697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A.4.2 -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SUM(P121:P124)</f>
        <v>0</v>
      </c>
      <c r="Q120" s="100"/>
      <c r="R120" s="192">
        <f>SUM(R121:R124)</f>
        <v>0</v>
      </c>
      <c r="S120" s="100"/>
      <c r="T120" s="193">
        <f>SUM(T121:T124)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SUM(BK121:BK124)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388</v>
      </c>
      <c r="F121" s="197" t="s">
        <v>389</v>
      </c>
      <c r="G121" s="198" t="s">
        <v>225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772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391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 ht="16.5" customHeight="1">
      <c r="A123" s="34"/>
      <c r="B123" s="35"/>
      <c r="C123" s="195" t="s">
        <v>87</v>
      </c>
      <c r="D123" s="195" t="s">
        <v>186</v>
      </c>
      <c r="E123" s="196" t="s">
        <v>385</v>
      </c>
      <c r="F123" s="197" t="s">
        <v>386</v>
      </c>
      <c r="G123" s="198" t="s">
        <v>225</v>
      </c>
      <c r="H123" s="199">
        <v>2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310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310</v>
      </c>
      <c r="BM123" s="206" t="s">
        <v>773</v>
      </c>
    </row>
    <row r="124" s="2" customFormat="1">
      <c r="A124" s="34"/>
      <c r="B124" s="35"/>
      <c r="C124" s="36"/>
      <c r="D124" s="208" t="s">
        <v>194</v>
      </c>
      <c r="E124" s="36"/>
      <c r="F124" s="209" t="s">
        <v>386</v>
      </c>
      <c r="G124" s="36"/>
      <c r="H124" s="36"/>
      <c r="I124" s="210"/>
      <c r="J124" s="36"/>
      <c r="K124" s="36"/>
      <c r="L124" s="40"/>
      <c r="M124" s="238"/>
      <c r="N124" s="239"/>
      <c r="O124" s="240"/>
      <c r="P124" s="240"/>
      <c r="Q124" s="240"/>
      <c r="R124" s="240"/>
      <c r="S124" s="240"/>
      <c r="T124" s="24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194</v>
      </c>
      <c r="AU124" s="13" t="s">
        <v>78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x4vy9CIip0x3Xs9WoNXVjQlr4F8mNw2lBL2BOgMJvCX+/9rEn1Ol0GoHEf2mWtCDqfxtsO9NHRdMXsZ/kBb5KQ==" hashValue="xmH/Bj1o5pzdI2T0Kt/KyOvXSLQSKhJCJEX2Shr78Y9pgDaFcKvr/dbQXrKQnlPxTuJzPRdCEhUPVbqEJVoHgQ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697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774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ROUND((SUM(BE120:BE138)),  2)</f>
        <v>0</v>
      </c>
      <c r="G35" s="34"/>
      <c r="H35" s="34"/>
      <c r="I35" s="160">
        <v>0.20999999999999999</v>
      </c>
      <c r="J35" s="159">
        <f>ROUND(((SUM(BE120:BE138))*I35),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ROUND((SUM(BF120:BF138)),  2)</f>
        <v>0</v>
      </c>
      <c r="G36" s="34"/>
      <c r="H36" s="34"/>
      <c r="I36" s="160">
        <v>0.14999999999999999</v>
      </c>
      <c r="J36" s="159">
        <f>ROUND(((SUM(BF120:BF138))*I36),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ROUND((SUM(BG120:BG138)),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ROUND((SUM(BH120:BH138)),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ROUND((SUM(BI120:BI138)),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697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A.4.3 -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697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A.4.3 -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SUM(P121:P138)</f>
        <v>0</v>
      </c>
      <c r="Q120" s="100"/>
      <c r="R120" s="192">
        <f>SUM(R121:R138)</f>
        <v>0</v>
      </c>
      <c r="S120" s="100"/>
      <c r="T120" s="193">
        <f>SUM(T121:T138)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SUM(BK121:BK138)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393</v>
      </c>
      <c r="F121" s="197" t="s">
        <v>551</v>
      </c>
      <c r="G121" s="198" t="s">
        <v>309</v>
      </c>
      <c r="H121" s="199">
        <v>91.584000000000003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775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553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>
      <c r="A123" s="34"/>
      <c r="B123" s="35"/>
      <c r="C123" s="36"/>
      <c r="D123" s="208" t="s">
        <v>250</v>
      </c>
      <c r="E123" s="36"/>
      <c r="F123" s="224" t="s">
        <v>420</v>
      </c>
      <c r="G123" s="36"/>
      <c r="H123" s="36"/>
      <c r="I123" s="210"/>
      <c r="J123" s="36"/>
      <c r="K123" s="36"/>
      <c r="L123" s="40"/>
      <c r="M123" s="211"/>
      <c r="N123" s="212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250</v>
      </c>
      <c r="AU123" s="13" t="s">
        <v>78</v>
      </c>
    </row>
    <row r="124" s="10" customFormat="1">
      <c r="A124" s="10"/>
      <c r="B124" s="213"/>
      <c r="C124" s="214"/>
      <c r="D124" s="208" t="s">
        <v>196</v>
      </c>
      <c r="E124" s="215" t="s">
        <v>1</v>
      </c>
      <c r="F124" s="216" t="s">
        <v>776</v>
      </c>
      <c r="G124" s="214"/>
      <c r="H124" s="217">
        <v>91.584000000000003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3" t="s">
        <v>196</v>
      </c>
      <c r="AU124" s="223" t="s">
        <v>78</v>
      </c>
      <c r="AV124" s="10" t="s">
        <v>87</v>
      </c>
      <c r="AW124" s="10" t="s">
        <v>34</v>
      </c>
      <c r="AX124" s="10" t="s">
        <v>85</v>
      </c>
      <c r="AY124" s="223" t="s">
        <v>192</v>
      </c>
    </row>
    <row r="125" s="2" customFormat="1" ht="37.8" customHeight="1">
      <c r="A125" s="34"/>
      <c r="B125" s="35"/>
      <c r="C125" s="195" t="s">
        <v>87</v>
      </c>
      <c r="D125" s="195" t="s">
        <v>186</v>
      </c>
      <c r="E125" s="196" t="s">
        <v>399</v>
      </c>
      <c r="F125" s="197" t="s">
        <v>555</v>
      </c>
      <c r="G125" s="198" t="s">
        <v>309</v>
      </c>
      <c r="H125" s="199">
        <v>266.57400000000001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310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310</v>
      </c>
      <c r="BM125" s="206" t="s">
        <v>777</v>
      </c>
    </row>
    <row r="126" s="2" customFormat="1">
      <c r="A126" s="34"/>
      <c r="B126" s="35"/>
      <c r="C126" s="36"/>
      <c r="D126" s="208" t="s">
        <v>194</v>
      </c>
      <c r="E126" s="36"/>
      <c r="F126" s="209" t="s">
        <v>557</v>
      </c>
      <c r="G126" s="36"/>
      <c r="H126" s="36"/>
      <c r="I126" s="210"/>
      <c r="J126" s="36"/>
      <c r="K126" s="36"/>
      <c r="L126" s="40"/>
      <c r="M126" s="211"/>
      <c r="N126" s="21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194</v>
      </c>
      <c r="AU126" s="13" t="s">
        <v>78</v>
      </c>
    </row>
    <row r="127" s="2" customFormat="1">
      <c r="A127" s="34"/>
      <c r="B127" s="35"/>
      <c r="C127" s="36"/>
      <c r="D127" s="208" t="s">
        <v>250</v>
      </c>
      <c r="E127" s="36"/>
      <c r="F127" s="224" t="s">
        <v>778</v>
      </c>
      <c r="G127" s="36"/>
      <c r="H127" s="36"/>
      <c r="I127" s="210"/>
      <c r="J127" s="36"/>
      <c r="K127" s="36"/>
      <c r="L127" s="40"/>
      <c r="M127" s="211"/>
      <c r="N127" s="21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250</v>
      </c>
      <c r="AU127" s="13" t="s">
        <v>78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779</v>
      </c>
      <c r="G128" s="214"/>
      <c r="H128" s="217">
        <v>266.57400000000001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85</v>
      </c>
      <c r="AY128" s="223" t="s">
        <v>192</v>
      </c>
    </row>
    <row r="129" s="2" customFormat="1" ht="49.05" customHeight="1">
      <c r="A129" s="34"/>
      <c r="B129" s="35"/>
      <c r="C129" s="195" t="s">
        <v>204</v>
      </c>
      <c r="D129" s="195" t="s">
        <v>186</v>
      </c>
      <c r="E129" s="196" t="s">
        <v>416</v>
      </c>
      <c r="F129" s="197" t="s">
        <v>417</v>
      </c>
      <c r="G129" s="198" t="s">
        <v>309</v>
      </c>
      <c r="H129" s="199">
        <v>26.399999999999999</v>
      </c>
      <c r="I129" s="200"/>
      <c r="J129" s="201">
        <f>ROUND(I129*H129,2)</f>
        <v>0</v>
      </c>
      <c r="K129" s="197" t="s">
        <v>190</v>
      </c>
      <c r="L129" s="40"/>
      <c r="M129" s="202" t="s">
        <v>1</v>
      </c>
      <c r="N129" s="203" t="s">
        <v>43</v>
      </c>
      <c r="O129" s="87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310</v>
      </c>
      <c r="AT129" s="206" t="s">
        <v>186</v>
      </c>
      <c r="AU129" s="206" t="s">
        <v>78</v>
      </c>
      <c r="AY129" s="13" t="s">
        <v>192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3" t="s">
        <v>85</v>
      </c>
      <c r="BK129" s="207">
        <f>ROUND(I129*H129,2)</f>
        <v>0</v>
      </c>
      <c r="BL129" s="13" t="s">
        <v>310</v>
      </c>
      <c r="BM129" s="206" t="s">
        <v>780</v>
      </c>
    </row>
    <row r="130" s="2" customFormat="1">
      <c r="A130" s="34"/>
      <c r="B130" s="35"/>
      <c r="C130" s="36"/>
      <c r="D130" s="208" t="s">
        <v>194</v>
      </c>
      <c r="E130" s="36"/>
      <c r="F130" s="209" t="s">
        <v>419</v>
      </c>
      <c r="G130" s="36"/>
      <c r="H130" s="36"/>
      <c r="I130" s="210"/>
      <c r="J130" s="36"/>
      <c r="K130" s="36"/>
      <c r="L130" s="40"/>
      <c r="M130" s="211"/>
      <c r="N130" s="212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194</v>
      </c>
      <c r="AU130" s="13" t="s">
        <v>78</v>
      </c>
    </row>
    <row r="131" s="2" customFormat="1">
      <c r="A131" s="34"/>
      <c r="B131" s="35"/>
      <c r="C131" s="36"/>
      <c r="D131" s="208" t="s">
        <v>250</v>
      </c>
      <c r="E131" s="36"/>
      <c r="F131" s="224" t="s">
        <v>420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250</v>
      </c>
      <c r="AU131" s="13" t="s">
        <v>78</v>
      </c>
    </row>
    <row r="132" s="10" customFormat="1">
      <c r="A132" s="10"/>
      <c r="B132" s="213"/>
      <c r="C132" s="214"/>
      <c r="D132" s="208" t="s">
        <v>196</v>
      </c>
      <c r="E132" s="215" t="s">
        <v>1</v>
      </c>
      <c r="F132" s="216" t="s">
        <v>781</v>
      </c>
      <c r="G132" s="214"/>
      <c r="H132" s="217">
        <v>26.399999999999999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3" t="s">
        <v>196</v>
      </c>
      <c r="AU132" s="223" t="s">
        <v>78</v>
      </c>
      <c r="AV132" s="10" t="s">
        <v>87</v>
      </c>
      <c r="AW132" s="10" t="s">
        <v>34</v>
      </c>
      <c r="AX132" s="10" t="s">
        <v>85</v>
      </c>
      <c r="AY132" s="223" t="s">
        <v>192</v>
      </c>
    </row>
    <row r="133" s="2" customFormat="1" ht="21.75" customHeight="1">
      <c r="A133" s="34"/>
      <c r="B133" s="35"/>
      <c r="C133" s="195" t="s">
        <v>191</v>
      </c>
      <c r="D133" s="195" t="s">
        <v>186</v>
      </c>
      <c r="E133" s="196" t="s">
        <v>782</v>
      </c>
      <c r="F133" s="197" t="s">
        <v>783</v>
      </c>
      <c r="G133" s="198" t="s">
        <v>309</v>
      </c>
      <c r="H133" s="199">
        <v>91.584000000000003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310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310</v>
      </c>
      <c r="BM133" s="206" t="s">
        <v>784</v>
      </c>
    </row>
    <row r="134" s="2" customFormat="1">
      <c r="A134" s="34"/>
      <c r="B134" s="35"/>
      <c r="C134" s="36"/>
      <c r="D134" s="208" t="s">
        <v>194</v>
      </c>
      <c r="E134" s="36"/>
      <c r="F134" s="209" t="s">
        <v>785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194</v>
      </c>
      <c r="AU134" s="13" t="s">
        <v>78</v>
      </c>
    </row>
    <row r="135" s="10" customFormat="1">
      <c r="A135" s="10"/>
      <c r="B135" s="213"/>
      <c r="C135" s="214"/>
      <c r="D135" s="208" t="s">
        <v>196</v>
      </c>
      <c r="E135" s="215" t="s">
        <v>1</v>
      </c>
      <c r="F135" s="216" t="s">
        <v>786</v>
      </c>
      <c r="G135" s="214"/>
      <c r="H135" s="217">
        <v>91.584000000000003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3" t="s">
        <v>196</v>
      </c>
      <c r="AU135" s="223" t="s">
        <v>78</v>
      </c>
      <c r="AV135" s="10" t="s">
        <v>87</v>
      </c>
      <c r="AW135" s="10" t="s">
        <v>34</v>
      </c>
      <c r="AX135" s="10" t="s">
        <v>85</v>
      </c>
      <c r="AY135" s="223" t="s">
        <v>192</v>
      </c>
    </row>
    <row r="136" s="2" customFormat="1" ht="33" customHeight="1">
      <c r="A136" s="34"/>
      <c r="B136" s="35"/>
      <c r="C136" s="195" t="s">
        <v>216</v>
      </c>
      <c r="D136" s="195" t="s">
        <v>186</v>
      </c>
      <c r="E136" s="196" t="s">
        <v>405</v>
      </c>
      <c r="F136" s="197" t="s">
        <v>406</v>
      </c>
      <c r="G136" s="198" t="s">
        <v>225</v>
      </c>
      <c r="H136" s="199">
        <v>2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310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310</v>
      </c>
      <c r="BM136" s="206" t="s">
        <v>787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408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2" customFormat="1">
      <c r="A138" s="34"/>
      <c r="B138" s="35"/>
      <c r="C138" s="36"/>
      <c r="D138" s="208" t="s">
        <v>250</v>
      </c>
      <c r="E138" s="36"/>
      <c r="F138" s="224" t="s">
        <v>409</v>
      </c>
      <c r="G138" s="36"/>
      <c r="H138" s="36"/>
      <c r="I138" s="210"/>
      <c r="J138" s="36"/>
      <c r="K138" s="36"/>
      <c r="L138" s="40"/>
      <c r="M138" s="238"/>
      <c r="N138" s="239"/>
      <c r="O138" s="240"/>
      <c r="P138" s="240"/>
      <c r="Q138" s="240"/>
      <c r="R138" s="240"/>
      <c r="S138" s="240"/>
      <c r="T138" s="24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250</v>
      </c>
      <c r="AU138" s="13" t="s">
        <v>78</v>
      </c>
    </row>
    <row r="139" s="2" customFormat="1" ht="6.96" customHeight="1">
      <c r="A139" s="34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40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sheet="1" autoFilter="0" formatColumns="0" formatRows="0" objects="1" scenarios="1" spinCount="100000" saltValue="uK3I74mHU5bnalllrp4aKqdWqgjjZo9bDzHT2LVB6AM0gZQPRTtSMzBBM+kTgFG6ENOPpjflRR9IYeKy64W2og==" hashValue="/VUOTHuD7MWzb4AAfSCI+2IfPrB72BojfRQ/Awqg7Gq8iw3x7qyMFl41grAeznqEc/V55spBBUJdDacUnGrO4Q==" algorithmName="SHA-512" password="CC35"/>
  <autoFilter ref="C119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788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789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ROUND((SUM(BE120:BE245)),  2)</f>
        <v>0</v>
      </c>
      <c r="G35" s="34"/>
      <c r="H35" s="34"/>
      <c r="I35" s="160">
        <v>0.20999999999999999</v>
      </c>
      <c r="J35" s="159">
        <f>ROUND(((SUM(BE120:BE245))*I35),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ROUND((SUM(BF120:BF245)),  2)</f>
        <v>0</v>
      </c>
      <c r="G36" s="34"/>
      <c r="H36" s="34"/>
      <c r="I36" s="160">
        <v>0.14999999999999999</v>
      </c>
      <c r="J36" s="159">
        <f>ROUND(((SUM(BF120:BF245))*I36),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ROUND((SUM(BG120:BG245)),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ROUND((SUM(BH120:BH245)),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ROUND((SUM(BI120:BI245)),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788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A.5.1 -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788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A.5.1 -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SUM(P121:P245)</f>
        <v>0</v>
      </c>
      <c r="Q120" s="100"/>
      <c r="R120" s="192">
        <f>SUM(R121:R245)</f>
        <v>372.05113999999998</v>
      </c>
      <c r="S120" s="100"/>
      <c r="T120" s="193">
        <f>SUM(T121:T245)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SUM(BK121:BK245)</f>
        <v>0</v>
      </c>
    </row>
    <row r="121" s="2" customFormat="1" ht="21.75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27.199999999999999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790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195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791</v>
      </c>
      <c r="G123" s="214"/>
      <c r="H123" s="217">
        <v>27.199999999999999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85</v>
      </c>
      <c r="AY123" s="223" t="s">
        <v>192</v>
      </c>
    </row>
    <row r="124" s="2" customFormat="1" ht="24.15" customHeight="1">
      <c r="A124" s="34"/>
      <c r="B124" s="35"/>
      <c r="C124" s="195" t="s">
        <v>87</v>
      </c>
      <c r="D124" s="195" t="s">
        <v>186</v>
      </c>
      <c r="E124" s="196" t="s">
        <v>198</v>
      </c>
      <c r="F124" s="197" t="s">
        <v>199</v>
      </c>
      <c r="G124" s="198" t="s">
        <v>200</v>
      </c>
      <c r="H124" s="199">
        <v>55.079999999999998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191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191</v>
      </c>
      <c r="BM124" s="206" t="s">
        <v>792</v>
      </c>
    </row>
    <row r="125" s="2" customFormat="1">
      <c r="A125" s="34"/>
      <c r="B125" s="35"/>
      <c r="C125" s="36"/>
      <c r="D125" s="208" t="s">
        <v>194</v>
      </c>
      <c r="E125" s="36"/>
      <c r="F125" s="209" t="s">
        <v>202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194</v>
      </c>
      <c r="AU125" s="13" t="s">
        <v>78</v>
      </c>
    </row>
    <row r="126" s="10" customFormat="1">
      <c r="A126" s="10"/>
      <c r="B126" s="213"/>
      <c r="C126" s="214"/>
      <c r="D126" s="208" t="s">
        <v>196</v>
      </c>
      <c r="E126" s="215" t="s">
        <v>1</v>
      </c>
      <c r="F126" s="216" t="s">
        <v>793</v>
      </c>
      <c r="G126" s="214"/>
      <c r="H126" s="217">
        <v>28.559999999999999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3" t="s">
        <v>196</v>
      </c>
      <c r="AU126" s="223" t="s">
        <v>78</v>
      </c>
      <c r="AV126" s="10" t="s">
        <v>87</v>
      </c>
      <c r="AW126" s="10" t="s">
        <v>34</v>
      </c>
      <c r="AX126" s="10" t="s">
        <v>78</v>
      </c>
      <c r="AY126" s="223" t="s">
        <v>192</v>
      </c>
    </row>
    <row r="127" s="10" customFormat="1">
      <c r="A127" s="10"/>
      <c r="B127" s="213"/>
      <c r="C127" s="214"/>
      <c r="D127" s="208" t="s">
        <v>196</v>
      </c>
      <c r="E127" s="215" t="s">
        <v>1</v>
      </c>
      <c r="F127" s="216" t="s">
        <v>794</v>
      </c>
      <c r="G127" s="214"/>
      <c r="H127" s="217">
        <v>18.600000000000001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3" t="s">
        <v>196</v>
      </c>
      <c r="AU127" s="223" t="s">
        <v>78</v>
      </c>
      <c r="AV127" s="10" t="s">
        <v>87</v>
      </c>
      <c r="AW127" s="10" t="s">
        <v>34</v>
      </c>
      <c r="AX127" s="10" t="s">
        <v>78</v>
      </c>
      <c r="AY127" s="223" t="s">
        <v>192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795</v>
      </c>
      <c r="G128" s="214"/>
      <c r="H128" s="217">
        <v>7.9199999999999999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78</v>
      </c>
      <c r="AY128" s="223" t="s">
        <v>192</v>
      </c>
    </row>
    <row r="129" s="11" customFormat="1">
      <c r="A129" s="11"/>
      <c r="B129" s="242"/>
      <c r="C129" s="243"/>
      <c r="D129" s="208" t="s">
        <v>196</v>
      </c>
      <c r="E129" s="244" t="s">
        <v>1</v>
      </c>
      <c r="F129" s="245" t="s">
        <v>468</v>
      </c>
      <c r="G129" s="243"/>
      <c r="H129" s="246">
        <v>55.079999999999998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52" t="s">
        <v>196</v>
      </c>
      <c r="AU129" s="252" t="s">
        <v>78</v>
      </c>
      <c r="AV129" s="11" t="s">
        <v>191</v>
      </c>
      <c r="AW129" s="11" t="s">
        <v>34</v>
      </c>
      <c r="AX129" s="11" t="s">
        <v>85</v>
      </c>
      <c r="AY129" s="252" t="s">
        <v>192</v>
      </c>
    </row>
    <row r="130" s="2" customFormat="1" ht="24.15" customHeight="1">
      <c r="A130" s="34"/>
      <c r="B130" s="35"/>
      <c r="C130" s="195" t="s">
        <v>204</v>
      </c>
      <c r="D130" s="195" t="s">
        <v>186</v>
      </c>
      <c r="E130" s="196" t="s">
        <v>205</v>
      </c>
      <c r="F130" s="197" t="s">
        <v>206</v>
      </c>
      <c r="G130" s="198" t="s">
        <v>207</v>
      </c>
      <c r="H130" s="199">
        <v>131.25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796</v>
      </c>
    </row>
    <row r="131" s="2" customFormat="1">
      <c r="A131" s="34"/>
      <c r="B131" s="35"/>
      <c r="C131" s="36"/>
      <c r="D131" s="208" t="s">
        <v>194</v>
      </c>
      <c r="E131" s="36"/>
      <c r="F131" s="209" t="s">
        <v>209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194</v>
      </c>
      <c r="AU131" s="13" t="s">
        <v>78</v>
      </c>
    </row>
    <row r="132" s="10" customFormat="1">
      <c r="A132" s="10"/>
      <c r="B132" s="213"/>
      <c r="C132" s="214"/>
      <c r="D132" s="208" t="s">
        <v>196</v>
      </c>
      <c r="E132" s="215" t="s">
        <v>1</v>
      </c>
      <c r="F132" s="216" t="s">
        <v>797</v>
      </c>
      <c r="G132" s="214"/>
      <c r="H132" s="217">
        <v>131.25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3" t="s">
        <v>196</v>
      </c>
      <c r="AU132" s="223" t="s">
        <v>78</v>
      </c>
      <c r="AV132" s="10" t="s">
        <v>87</v>
      </c>
      <c r="AW132" s="10" t="s">
        <v>34</v>
      </c>
      <c r="AX132" s="10" t="s">
        <v>85</v>
      </c>
      <c r="AY132" s="223" t="s">
        <v>192</v>
      </c>
    </row>
    <row r="133" s="2" customFormat="1" ht="16.5" customHeight="1">
      <c r="A133" s="34"/>
      <c r="B133" s="35"/>
      <c r="C133" s="195" t="s">
        <v>191</v>
      </c>
      <c r="D133" s="195" t="s">
        <v>186</v>
      </c>
      <c r="E133" s="196" t="s">
        <v>211</v>
      </c>
      <c r="F133" s="197" t="s">
        <v>212</v>
      </c>
      <c r="G133" s="198" t="s">
        <v>207</v>
      </c>
      <c r="H133" s="199">
        <v>176.47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191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191</v>
      </c>
      <c r="BM133" s="206" t="s">
        <v>798</v>
      </c>
    </row>
    <row r="134" s="2" customFormat="1">
      <c r="A134" s="34"/>
      <c r="B134" s="35"/>
      <c r="C134" s="36"/>
      <c r="D134" s="208" t="s">
        <v>194</v>
      </c>
      <c r="E134" s="36"/>
      <c r="F134" s="209" t="s">
        <v>214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194</v>
      </c>
      <c r="AU134" s="13" t="s">
        <v>78</v>
      </c>
    </row>
    <row r="135" s="10" customFormat="1">
      <c r="A135" s="10"/>
      <c r="B135" s="213"/>
      <c r="C135" s="214"/>
      <c r="D135" s="208" t="s">
        <v>196</v>
      </c>
      <c r="E135" s="215" t="s">
        <v>1</v>
      </c>
      <c r="F135" s="216" t="s">
        <v>799</v>
      </c>
      <c r="G135" s="214"/>
      <c r="H135" s="217">
        <v>176.47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3" t="s">
        <v>196</v>
      </c>
      <c r="AU135" s="223" t="s">
        <v>78</v>
      </c>
      <c r="AV135" s="10" t="s">
        <v>87</v>
      </c>
      <c r="AW135" s="10" t="s">
        <v>34</v>
      </c>
      <c r="AX135" s="10" t="s">
        <v>85</v>
      </c>
      <c r="AY135" s="223" t="s">
        <v>192</v>
      </c>
    </row>
    <row r="136" s="2" customFormat="1" ht="24.15" customHeight="1">
      <c r="A136" s="34"/>
      <c r="B136" s="35"/>
      <c r="C136" s="195" t="s">
        <v>216</v>
      </c>
      <c r="D136" s="195" t="s">
        <v>186</v>
      </c>
      <c r="E136" s="196" t="s">
        <v>718</v>
      </c>
      <c r="F136" s="197" t="s">
        <v>719</v>
      </c>
      <c r="G136" s="198" t="s">
        <v>189</v>
      </c>
      <c r="H136" s="199">
        <v>7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800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721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2" customFormat="1" ht="24.15" customHeight="1">
      <c r="A138" s="34"/>
      <c r="B138" s="35"/>
      <c r="C138" s="195" t="s">
        <v>222</v>
      </c>
      <c r="D138" s="195" t="s">
        <v>186</v>
      </c>
      <c r="E138" s="196" t="s">
        <v>229</v>
      </c>
      <c r="F138" s="197" t="s">
        <v>230</v>
      </c>
      <c r="G138" s="198" t="s">
        <v>225</v>
      </c>
      <c r="H138" s="199">
        <v>4</v>
      </c>
      <c r="I138" s="200"/>
      <c r="J138" s="201">
        <f>ROUND(I138*H138,2)</f>
        <v>0</v>
      </c>
      <c r="K138" s="197" t="s">
        <v>190</v>
      </c>
      <c r="L138" s="40"/>
      <c r="M138" s="202" t="s">
        <v>1</v>
      </c>
      <c r="N138" s="203" t="s">
        <v>43</v>
      </c>
      <c r="O138" s="87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6" t="s">
        <v>191</v>
      </c>
      <c r="AT138" s="206" t="s">
        <v>186</v>
      </c>
      <c r="AU138" s="206" t="s">
        <v>78</v>
      </c>
      <c r="AY138" s="13" t="s">
        <v>192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3" t="s">
        <v>85</v>
      </c>
      <c r="BK138" s="207">
        <f>ROUND(I138*H138,2)</f>
        <v>0</v>
      </c>
      <c r="BL138" s="13" t="s">
        <v>191</v>
      </c>
      <c r="BM138" s="206" t="s">
        <v>801</v>
      </c>
    </row>
    <row r="139" s="2" customFormat="1">
      <c r="A139" s="34"/>
      <c r="B139" s="35"/>
      <c r="C139" s="36"/>
      <c r="D139" s="208" t="s">
        <v>194</v>
      </c>
      <c r="E139" s="36"/>
      <c r="F139" s="209" t="s">
        <v>232</v>
      </c>
      <c r="G139" s="36"/>
      <c r="H139" s="36"/>
      <c r="I139" s="210"/>
      <c r="J139" s="36"/>
      <c r="K139" s="36"/>
      <c r="L139" s="40"/>
      <c r="M139" s="211"/>
      <c r="N139" s="212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194</v>
      </c>
      <c r="AU139" s="13" t="s">
        <v>78</v>
      </c>
    </row>
    <row r="140" s="2" customFormat="1" ht="24.15" customHeight="1">
      <c r="A140" s="34"/>
      <c r="B140" s="35"/>
      <c r="C140" s="195" t="s">
        <v>228</v>
      </c>
      <c r="D140" s="195" t="s">
        <v>186</v>
      </c>
      <c r="E140" s="196" t="s">
        <v>443</v>
      </c>
      <c r="F140" s="197" t="s">
        <v>444</v>
      </c>
      <c r="G140" s="198" t="s">
        <v>236</v>
      </c>
      <c r="H140" s="199">
        <v>0.074999999999999997</v>
      </c>
      <c r="I140" s="200"/>
      <c r="J140" s="201">
        <f>ROUND(I140*H140,2)</f>
        <v>0</v>
      </c>
      <c r="K140" s="197" t="s">
        <v>190</v>
      </c>
      <c r="L140" s="40"/>
      <c r="M140" s="202" t="s">
        <v>1</v>
      </c>
      <c r="N140" s="203" t="s">
        <v>43</v>
      </c>
      <c r="O140" s="87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191</v>
      </c>
      <c r="AT140" s="206" t="s">
        <v>186</v>
      </c>
      <c r="AU140" s="206" t="s">
        <v>78</v>
      </c>
      <c r="AY140" s="13" t="s">
        <v>192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3" t="s">
        <v>85</v>
      </c>
      <c r="BK140" s="207">
        <f>ROUND(I140*H140,2)</f>
        <v>0</v>
      </c>
      <c r="BL140" s="13" t="s">
        <v>191</v>
      </c>
      <c r="BM140" s="206" t="s">
        <v>802</v>
      </c>
    </row>
    <row r="141" s="2" customFormat="1">
      <c r="A141" s="34"/>
      <c r="B141" s="35"/>
      <c r="C141" s="36"/>
      <c r="D141" s="208" t="s">
        <v>194</v>
      </c>
      <c r="E141" s="36"/>
      <c r="F141" s="209" t="s">
        <v>446</v>
      </c>
      <c r="G141" s="36"/>
      <c r="H141" s="36"/>
      <c r="I141" s="210"/>
      <c r="J141" s="36"/>
      <c r="K141" s="36"/>
      <c r="L141" s="40"/>
      <c r="M141" s="211"/>
      <c r="N141" s="212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194</v>
      </c>
      <c r="AU141" s="13" t="s">
        <v>78</v>
      </c>
    </row>
    <row r="142" s="10" customFormat="1">
      <c r="A142" s="10"/>
      <c r="B142" s="213"/>
      <c r="C142" s="214"/>
      <c r="D142" s="208" t="s">
        <v>196</v>
      </c>
      <c r="E142" s="215" t="s">
        <v>1</v>
      </c>
      <c r="F142" s="216" t="s">
        <v>803</v>
      </c>
      <c r="G142" s="214"/>
      <c r="H142" s="217">
        <v>0.074999999999999997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23" t="s">
        <v>196</v>
      </c>
      <c r="AU142" s="223" t="s">
        <v>78</v>
      </c>
      <c r="AV142" s="10" t="s">
        <v>87</v>
      </c>
      <c r="AW142" s="10" t="s">
        <v>34</v>
      </c>
      <c r="AX142" s="10" t="s">
        <v>85</v>
      </c>
      <c r="AY142" s="223" t="s">
        <v>192</v>
      </c>
    </row>
    <row r="143" s="2" customFormat="1" ht="24.15" customHeight="1">
      <c r="A143" s="34"/>
      <c r="B143" s="35"/>
      <c r="C143" s="195" t="s">
        <v>233</v>
      </c>
      <c r="D143" s="195" t="s">
        <v>186</v>
      </c>
      <c r="E143" s="196" t="s">
        <v>447</v>
      </c>
      <c r="F143" s="197" t="s">
        <v>448</v>
      </c>
      <c r="G143" s="198" t="s">
        <v>236</v>
      </c>
      <c r="H143" s="199">
        <v>0.074999999999999997</v>
      </c>
      <c r="I143" s="200"/>
      <c r="J143" s="201">
        <f>ROUND(I143*H143,2)</f>
        <v>0</v>
      </c>
      <c r="K143" s="197" t="s">
        <v>190</v>
      </c>
      <c r="L143" s="40"/>
      <c r="M143" s="202" t="s">
        <v>1</v>
      </c>
      <c r="N143" s="203" t="s">
        <v>43</v>
      </c>
      <c r="O143" s="87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191</v>
      </c>
      <c r="AT143" s="206" t="s">
        <v>186</v>
      </c>
      <c r="AU143" s="206" t="s">
        <v>78</v>
      </c>
      <c r="AY143" s="13" t="s">
        <v>192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3" t="s">
        <v>85</v>
      </c>
      <c r="BK143" s="207">
        <f>ROUND(I143*H143,2)</f>
        <v>0</v>
      </c>
      <c r="BL143" s="13" t="s">
        <v>191</v>
      </c>
      <c r="BM143" s="206" t="s">
        <v>804</v>
      </c>
    </row>
    <row r="144" s="2" customFormat="1">
      <c r="A144" s="34"/>
      <c r="B144" s="35"/>
      <c r="C144" s="36"/>
      <c r="D144" s="208" t="s">
        <v>194</v>
      </c>
      <c r="E144" s="36"/>
      <c r="F144" s="209" t="s">
        <v>450</v>
      </c>
      <c r="G144" s="36"/>
      <c r="H144" s="36"/>
      <c r="I144" s="210"/>
      <c r="J144" s="36"/>
      <c r="K144" s="36"/>
      <c r="L144" s="40"/>
      <c r="M144" s="211"/>
      <c r="N144" s="21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194</v>
      </c>
      <c r="AU144" s="13" t="s">
        <v>78</v>
      </c>
    </row>
    <row r="145" s="10" customFormat="1">
      <c r="A145" s="10"/>
      <c r="B145" s="213"/>
      <c r="C145" s="214"/>
      <c r="D145" s="208" t="s">
        <v>196</v>
      </c>
      <c r="E145" s="215" t="s">
        <v>1</v>
      </c>
      <c r="F145" s="216" t="s">
        <v>803</v>
      </c>
      <c r="G145" s="214"/>
      <c r="H145" s="217">
        <v>0.074999999999999997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3" t="s">
        <v>196</v>
      </c>
      <c r="AU145" s="223" t="s">
        <v>78</v>
      </c>
      <c r="AV145" s="10" t="s">
        <v>87</v>
      </c>
      <c r="AW145" s="10" t="s">
        <v>34</v>
      </c>
      <c r="AX145" s="10" t="s">
        <v>85</v>
      </c>
      <c r="AY145" s="223" t="s">
        <v>192</v>
      </c>
    </row>
    <row r="146" s="2" customFormat="1" ht="21.75" customHeight="1">
      <c r="A146" s="34"/>
      <c r="B146" s="35"/>
      <c r="C146" s="195" t="s">
        <v>240</v>
      </c>
      <c r="D146" s="195" t="s">
        <v>186</v>
      </c>
      <c r="E146" s="196" t="s">
        <v>596</v>
      </c>
      <c r="F146" s="197" t="s">
        <v>597</v>
      </c>
      <c r="G146" s="198" t="s">
        <v>189</v>
      </c>
      <c r="H146" s="199">
        <v>16</v>
      </c>
      <c r="I146" s="200"/>
      <c r="J146" s="201">
        <f>ROUND(I146*H146,2)</f>
        <v>0</v>
      </c>
      <c r="K146" s="197" t="s">
        <v>190</v>
      </c>
      <c r="L146" s="40"/>
      <c r="M146" s="202" t="s">
        <v>1</v>
      </c>
      <c r="N146" s="203" t="s">
        <v>43</v>
      </c>
      <c r="O146" s="87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191</v>
      </c>
      <c r="AT146" s="206" t="s">
        <v>186</v>
      </c>
      <c r="AU146" s="206" t="s">
        <v>78</v>
      </c>
      <c r="AY146" s="13" t="s">
        <v>192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3" t="s">
        <v>85</v>
      </c>
      <c r="BK146" s="207">
        <f>ROUND(I146*H146,2)</f>
        <v>0</v>
      </c>
      <c r="BL146" s="13" t="s">
        <v>191</v>
      </c>
      <c r="BM146" s="206" t="s">
        <v>805</v>
      </c>
    </row>
    <row r="147" s="2" customFormat="1">
      <c r="A147" s="34"/>
      <c r="B147" s="35"/>
      <c r="C147" s="36"/>
      <c r="D147" s="208" t="s">
        <v>194</v>
      </c>
      <c r="E147" s="36"/>
      <c r="F147" s="209" t="s">
        <v>599</v>
      </c>
      <c r="G147" s="36"/>
      <c r="H147" s="36"/>
      <c r="I147" s="210"/>
      <c r="J147" s="36"/>
      <c r="K147" s="36"/>
      <c r="L147" s="40"/>
      <c r="M147" s="211"/>
      <c r="N147" s="212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194</v>
      </c>
      <c r="AU147" s="13" t="s">
        <v>78</v>
      </c>
    </row>
    <row r="148" s="10" customFormat="1">
      <c r="A148" s="10"/>
      <c r="B148" s="213"/>
      <c r="C148" s="214"/>
      <c r="D148" s="208" t="s">
        <v>196</v>
      </c>
      <c r="E148" s="215" t="s">
        <v>1</v>
      </c>
      <c r="F148" s="216" t="s">
        <v>806</v>
      </c>
      <c r="G148" s="214"/>
      <c r="H148" s="217">
        <v>16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23" t="s">
        <v>196</v>
      </c>
      <c r="AU148" s="223" t="s">
        <v>78</v>
      </c>
      <c r="AV148" s="10" t="s">
        <v>87</v>
      </c>
      <c r="AW148" s="10" t="s">
        <v>34</v>
      </c>
      <c r="AX148" s="10" t="s">
        <v>85</v>
      </c>
      <c r="AY148" s="223" t="s">
        <v>192</v>
      </c>
    </row>
    <row r="149" s="2" customFormat="1" ht="24.15" customHeight="1">
      <c r="A149" s="34"/>
      <c r="B149" s="35"/>
      <c r="C149" s="195" t="s">
        <v>245</v>
      </c>
      <c r="D149" s="195" t="s">
        <v>186</v>
      </c>
      <c r="E149" s="196" t="s">
        <v>451</v>
      </c>
      <c r="F149" s="197" t="s">
        <v>452</v>
      </c>
      <c r="G149" s="198" t="s">
        <v>256</v>
      </c>
      <c r="H149" s="199">
        <v>4</v>
      </c>
      <c r="I149" s="200"/>
      <c r="J149" s="201">
        <f>ROUND(I149*H149,2)</f>
        <v>0</v>
      </c>
      <c r="K149" s="197" t="s">
        <v>190</v>
      </c>
      <c r="L149" s="40"/>
      <c r="M149" s="202" t="s">
        <v>1</v>
      </c>
      <c r="N149" s="203" t="s">
        <v>43</v>
      </c>
      <c r="O149" s="87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6" t="s">
        <v>191</v>
      </c>
      <c r="AT149" s="206" t="s">
        <v>186</v>
      </c>
      <c r="AU149" s="206" t="s">
        <v>78</v>
      </c>
      <c r="AY149" s="13" t="s">
        <v>192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3" t="s">
        <v>85</v>
      </c>
      <c r="BK149" s="207">
        <f>ROUND(I149*H149,2)</f>
        <v>0</v>
      </c>
      <c r="BL149" s="13" t="s">
        <v>191</v>
      </c>
      <c r="BM149" s="206" t="s">
        <v>807</v>
      </c>
    </row>
    <row r="150" s="2" customFormat="1">
      <c r="A150" s="34"/>
      <c r="B150" s="35"/>
      <c r="C150" s="36"/>
      <c r="D150" s="208" t="s">
        <v>194</v>
      </c>
      <c r="E150" s="36"/>
      <c r="F150" s="209" t="s">
        <v>454</v>
      </c>
      <c r="G150" s="36"/>
      <c r="H150" s="36"/>
      <c r="I150" s="210"/>
      <c r="J150" s="36"/>
      <c r="K150" s="36"/>
      <c r="L150" s="40"/>
      <c r="M150" s="211"/>
      <c r="N150" s="212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194</v>
      </c>
      <c r="AU150" s="13" t="s">
        <v>78</v>
      </c>
    </row>
    <row r="151" s="2" customFormat="1" ht="24.15" customHeight="1">
      <c r="A151" s="34"/>
      <c r="B151" s="35"/>
      <c r="C151" s="195" t="s">
        <v>253</v>
      </c>
      <c r="D151" s="195" t="s">
        <v>186</v>
      </c>
      <c r="E151" s="196" t="s">
        <v>808</v>
      </c>
      <c r="F151" s="197" t="s">
        <v>809</v>
      </c>
      <c r="G151" s="198" t="s">
        <v>236</v>
      </c>
      <c r="H151" s="199">
        <v>0.25</v>
      </c>
      <c r="I151" s="200"/>
      <c r="J151" s="201">
        <f>ROUND(I151*H151,2)</f>
        <v>0</v>
      </c>
      <c r="K151" s="197" t="s">
        <v>190</v>
      </c>
      <c r="L151" s="40"/>
      <c r="M151" s="202" t="s">
        <v>1</v>
      </c>
      <c r="N151" s="203" t="s">
        <v>43</v>
      </c>
      <c r="O151" s="87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191</v>
      </c>
      <c r="AT151" s="206" t="s">
        <v>186</v>
      </c>
      <c r="AU151" s="206" t="s">
        <v>78</v>
      </c>
      <c r="AY151" s="13" t="s">
        <v>192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3" t="s">
        <v>85</v>
      </c>
      <c r="BK151" s="207">
        <f>ROUND(I151*H151,2)</f>
        <v>0</v>
      </c>
      <c r="BL151" s="13" t="s">
        <v>191</v>
      </c>
      <c r="BM151" s="206" t="s">
        <v>810</v>
      </c>
    </row>
    <row r="152" s="2" customFormat="1">
      <c r="A152" s="34"/>
      <c r="B152" s="35"/>
      <c r="C152" s="36"/>
      <c r="D152" s="208" t="s">
        <v>194</v>
      </c>
      <c r="E152" s="36"/>
      <c r="F152" s="209" t="s">
        <v>811</v>
      </c>
      <c r="G152" s="36"/>
      <c r="H152" s="36"/>
      <c r="I152" s="210"/>
      <c r="J152" s="36"/>
      <c r="K152" s="36"/>
      <c r="L152" s="40"/>
      <c r="M152" s="211"/>
      <c r="N152" s="212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194</v>
      </c>
      <c r="AU152" s="13" t="s">
        <v>78</v>
      </c>
    </row>
    <row r="153" s="2" customFormat="1">
      <c r="A153" s="34"/>
      <c r="B153" s="35"/>
      <c r="C153" s="36"/>
      <c r="D153" s="208" t="s">
        <v>250</v>
      </c>
      <c r="E153" s="36"/>
      <c r="F153" s="224" t="s">
        <v>299</v>
      </c>
      <c r="G153" s="36"/>
      <c r="H153" s="36"/>
      <c r="I153" s="210"/>
      <c r="J153" s="36"/>
      <c r="K153" s="36"/>
      <c r="L153" s="40"/>
      <c r="M153" s="211"/>
      <c r="N153" s="212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250</v>
      </c>
      <c r="AU153" s="13" t="s">
        <v>78</v>
      </c>
    </row>
    <row r="154" s="2" customFormat="1" ht="24.15" customHeight="1">
      <c r="A154" s="34"/>
      <c r="B154" s="35"/>
      <c r="C154" s="195" t="s">
        <v>259</v>
      </c>
      <c r="D154" s="195" t="s">
        <v>186</v>
      </c>
      <c r="E154" s="196" t="s">
        <v>301</v>
      </c>
      <c r="F154" s="197" t="s">
        <v>302</v>
      </c>
      <c r="G154" s="198" t="s">
        <v>189</v>
      </c>
      <c r="H154" s="199">
        <v>96.400000000000006</v>
      </c>
      <c r="I154" s="200"/>
      <c r="J154" s="201">
        <f>ROUND(I154*H154,2)</f>
        <v>0</v>
      </c>
      <c r="K154" s="197" t="s">
        <v>190</v>
      </c>
      <c r="L154" s="40"/>
      <c r="M154" s="202" t="s">
        <v>1</v>
      </c>
      <c r="N154" s="203" t="s">
        <v>43</v>
      </c>
      <c r="O154" s="87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191</v>
      </c>
      <c r="AT154" s="206" t="s">
        <v>186</v>
      </c>
      <c r="AU154" s="206" t="s">
        <v>78</v>
      </c>
      <c r="AY154" s="13" t="s">
        <v>192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3" t="s">
        <v>85</v>
      </c>
      <c r="BK154" s="207">
        <f>ROUND(I154*H154,2)</f>
        <v>0</v>
      </c>
      <c r="BL154" s="13" t="s">
        <v>191</v>
      </c>
      <c r="BM154" s="206" t="s">
        <v>812</v>
      </c>
    </row>
    <row r="155" s="2" customFormat="1">
      <c r="A155" s="34"/>
      <c r="B155" s="35"/>
      <c r="C155" s="36"/>
      <c r="D155" s="208" t="s">
        <v>194</v>
      </c>
      <c r="E155" s="36"/>
      <c r="F155" s="209" t="s">
        <v>304</v>
      </c>
      <c r="G155" s="36"/>
      <c r="H155" s="36"/>
      <c r="I155" s="210"/>
      <c r="J155" s="36"/>
      <c r="K155" s="36"/>
      <c r="L155" s="40"/>
      <c r="M155" s="211"/>
      <c r="N155" s="212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194</v>
      </c>
      <c r="AU155" s="13" t="s">
        <v>78</v>
      </c>
    </row>
    <row r="156" s="2" customFormat="1">
      <c r="A156" s="34"/>
      <c r="B156" s="35"/>
      <c r="C156" s="36"/>
      <c r="D156" s="208" t="s">
        <v>250</v>
      </c>
      <c r="E156" s="36"/>
      <c r="F156" s="224" t="s">
        <v>813</v>
      </c>
      <c r="G156" s="36"/>
      <c r="H156" s="36"/>
      <c r="I156" s="210"/>
      <c r="J156" s="36"/>
      <c r="K156" s="36"/>
      <c r="L156" s="40"/>
      <c r="M156" s="211"/>
      <c r="N156" s="212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250</v>
      </c>
      <c r="AU156" s="13" t="s">
        <v>78</v>
      </c>
    </row>
    <row r="157" s="10" customFormat="1">
      <c r="A157" s="10"/>
      <c r="B157" s="213"/>
      <c r="C157" s="214"/>
      <c r="D157" s="208" t="s">
        <v>196</v>
      </c>
      <c r="E157" s="215" t="s">
        <v>1</v>
      </c>
      <c r="F157" s="216" t="s">
        <v>814</v>
      </c>
      <c r="G157" s="214"/>
      <c r="H157" s="217">
        <v>96.400000000000006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23" t="s">
        <v>196</v>
      </c>
      <c r="AU157" s="223" t="s">
        <v>78</v>
      </c>
      <c r="AV157" s="10" t="s">
        <v>87</v>
      </c>
      <c r="AW157" s="10" t="s">
        <v>34</v>
      </c>
      <c r="AX157" s="10" t="s">
        <v>85</v>
      </c>
      <c r="AY157" s="223" t="s">
        <v>192</v>
      </c>
    </row>
    <row r="158" s="2" customFormat="1" ht="37.8" customHeight="1">
      <c r="A158" s="34"/>
      <c r="B158" s="35"/>
      <c r="C158" s="195" t="s">
        <v>265</v>
      </c>
      <c r="D158" s="195" t="s">
        <v>186</v>
      </c>
      <c r="E158" s="196" t="s">
        <v>290</v>
      </c>
      <c r="F158" s="197" t="s">
        <v>291</v>
      </c>
      <c r="G158" s="198" t="s">
        <v>200</v>
      </c>
      <c r="H158" s="199">
        <v>52.979999999999997</v>
      </c>
      <c r="I158" s="200"/>
      <c r="J158" s="201">
        <f>ROUND(I158*H158,2)</f>
        <v>0</v>
      </c>
      <c r="K158" s="197" t="s">
        <v>190</v>
      </c>
      <c r="L158" s="40"/>
      <c r="M158" s="202" t="s">
        <v>1</v>
      </c>
      <c r="N158" s="203" t="s">
        <v>43</v>
      </c>
      <c r="O158" s="87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6" t="s">
        <v>191</v>
      </c>
      <c r="AT158" s="206" t="s">
        <v>186</v>
      </c>
      <c r="AU158" s="206" t="s">
        <v>78</v>
      </c>
      <c r="AY158" s="13" t="s">
        <v>192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3" t="s">
        <v>85</v>
      </c>
      <c r="BK158" s="207">
        <f>ROUND(I158*H158,2)</f>
        <v>0</v>
      </c>
      <c r="BL158" s="13" t="s">
        <v>191</v>
      </c>
      <c r="BM158" s="206" t="s">
        <v>815</v>
      </c>
    </row>
    <row r="159" s="2" customFormat="1">
      <c r="A159" s="34"/>
      <c r="B159" s="35"/>
      <c r="C159" s="36"/>
      <c r="D159" s="208" t="s">
        <v>194</v>
      </c>
      <c r="E159" s="36"/>
      <c r="F159" s="209" t="s">
        <v>293</v>
      </c>
      <c r="G159" s="36"/>
      <c r="H159" s="36"/>
      <c r="I159" s="210"/>
      <c r="J159" s="36"/>
      <c r="K159" s="36"/>
      <c r="L159" s="40"/>
      <c r="M159" s="211"/>
      <c r="N159" s="212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194</v>
      </c>
      <c r="AU159" s="13" t="s">
        <v>78</v>
      </c>
    </row>
    <row r="160" s="10" customFormat="1">
      <c r="A160" s="10"/>
      <c r="B160" s="213"/>
      <c r="C160" s="214"/>
      <c r="D160" s="208" t="s">
        <v>196</v>
      </c>
      <c r="E160" s="215" t="s">
        <v>1</v>
      </c>
      <c r="F160" s="216" t="s">
        <v>816</v>
      </c>
      <c r="G160" s="214"/>
      <c r="H160" s="217">
        <v>26.460000000000001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23" t="s">
        <v>196</v>
      </c>
      <c r="AU160" s="223" t="s">
        <v>78</v>
      </c>
      <c r="AV160" s="10" t="s">
        <v>87</v>
      </c>
      <c r="AW160" s="10" t="s">
        <v>34</v>
      </c>
      <c r="AX160" s="10" t="s">
        <v>78</v>
      </c>
      <c r="AY160" s="223" t="s">
        <v>192</v>
      </c>
    </row>
    <row r="161" s="10" customFormat="1">
      <c r="A161" s="10"/>
      <c r="B161" s="213"/>
      <c r="C161" s="214"/>
      <c r="D161" s="208" t="s">
        <v>196</v>
      </c>
      <c r="E161" s="215" t="s">
        <v>1</v>
      </c>
      <c r="F161" s="216" t="s">
        <v>817</v>
      </c>
      <c r="G161" s="214"/>
      <c r="H161" s="217">
        <v>18.600000000000001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23" t="s">
        <v>196</v>
      </c>
      <c r="AU161" s="223" t="s">
        <v>78</v>
      </c>
      <c r="AV161" s="10" t="s">
        <v>87</v>
      </c>
      <c r="AW161" s="10" t="s">
        <v>34</v>
      </c>
      <c r="AX161" s="10" t="s">
        <v>78</v>
      </c>
      <c r="AY161" s="223" t="s">
        <v>192</v>
      </c>
    </row>
    <row r="162" s="10" customFormat="1">
      <c r="A162" s="10"/>
      <c r="B162" s="213"/>
      <c r="C162" s="214"/>
      <c r="D162" s="208" t="s">
        <v>196</v>
      </c>
      <c r="E162" s="215" t="s">
        <v>1</v>
      </c>
      <c r="F162" s="216" t="s">
        <v>795</v>
      </c>
      <c r="G162" s="214"/>
      <c r="H162" s="217">
        <v>7.9199999999999999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23" t="s">
        <v>196</v>
      </c>
      <c r="AU162" s="223" t="s">
        <v>78</v>
      </c>
      <c r="AV162" s="10" t="s">
        <v>87</v>
      </c>
      <c r="AW162" s="10" t="s">
        <v>34</v>
      </c>
      <c r="AX162" s="10" t="s">
        <v>78</v>
      </c>
      <c r="AY162" s="223" t="s">
        <v>192</v>
      </c>
    </row>
    <row r="163" s="11" customFormat="1">
      <c r="A163" s="11"/>
      <c r="B163" s="242"/>
      <c r="C163" s="243"/>
      <c r="D163" s="208" t="s">
        <v>196</v>
      </c>
      <c r="E163" s="244" t="s">
        <v>1</v>
      </c>
      <c r="F163" s="245" t="s">
        <v>468</v>
      </c>
      <c r="G163" s="243"/>
      <c r="H163" s="246">
        <v>52.980000000000004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T163" s="252" t="s">
        <v>196</v>
      </c>
      <c r="AU163" s="252" t="s">
        <v>78</v>
      </c>
      <c r="AV163" s="11" t="s">
        <v>191</v>
      </c>
      <c r="AW163" s="11" t="s">
        <v>34</v>
      </c>
      <c r="AX163" s="11" t="s">
        <v>85</v>
      </c>
      <c r="AY163" s="252" t="s">
        <v>192</v>
      </c>
    </row>
    <row r="164" s="2" customFormat="1" ht="24.15" customHeight="1">
      <c r="A164" s="34"/>
      <c r="B164" s="35"/>
      <c r="C164" s="195" t="s">
        <v>270</v>
      </c>
      <c r="D164" s="195" t="s">
        <v>186</v>
      </c>
      <c r="E164" s="196" t="s">
        <v>818</v>
      </c>
      <c r="F164" s="197" t="s">
        <v>819</v>
      </c>
      <c r="G164" s="198" t="s">
        <v>225</v>
      </c>
      <c r="H164" s="199">
        <v>1</v>
      </c>
      <c r="I164" s="200"/>
      <c r="J164" s="201">
        <f>ROUND(I164*H164,2)</f>
        <v>0</v>
      </c>
      <c r="K164" s="197" t="s">
        <v>190</v>
      </c>
      <c r="L164" s="40"/>
      <c r="M164" s="202" t="s">
        <v>1</v>
      </c>
      <c r="N164" s="203" t="s">
        <v>43</v>
      </c>
      <c r="O164" s="87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6" t="s">
        <v>191</v>
      </c>
      <c r="AT164" s="206" t="s">
        <v>186</v>
      </c>
      <c r="AU164" s="206" t="s">
        <v>78</v>
      </c>
      <c r="AY164" s="13" t="s">
        <v>192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3" t="s">
        <v>85</v>
      </c>
      <c r="BK164" s="207">
        <f>ROUND(I164*H164,2)</f>
        <v>0</v>
      </c>
      <c r="BL164" s="13" t="s">
        <v>191</v>
      </c>
      <c r="BM164" s="206" t="s">
        <v>820</v>
      </c>
    </row>
    <row r="165" s="2" customFormat="1">
      <c r="A165" s="34"/>
      <c r="B165" s="35"/>
      <c r="C165" s="36"/>
      <c r="D165" s="208" t="s">
        <v>194</v>
      </c>
      <c r="E165" s="36"/>
      <c r="F165" s="209" t="s">
        <v>821</v>
      </c>
      <c r="G165" s="36"/>
      <c r="H165" s="36"/>
      <c r="I165" s="210"/>
      <c r="J165" s="36"/>
      <c r="K165" s="36"/>
      <c r="L165" s="40"/>
      <c r="M165" s="211"/>
      <c r="N165" s="212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194</v>
      </c>
      <c r="AU165" s="13" t="s">
        <v>78</v>
      </c>
    </row>
    <row r="166" s="2" customFormat="1" ht="24.15" customHeight="1">
      <c r="A166" s="34"/>
      <c r="B166" s="35"/>
      <c r="C166" s="195" t="s">
        <v>8</v>
      </c>
      <c r="D166" s="195" t="s">
        <v>186</v>
      </c>
      <c r="E166" s="196" t="s">
        <v>475</v>
      </c>
      <c r="F166" s="197" t="s">
        <v>476</v>
      </c>
      <c r="G166" s="198" t="s">
        <v>189</v>
      </c>
      <c r="H166" s="199">
        <v>7.5</v>
      </c>
      <c r="I166" s="200"/>
      <c r="J166" s="201">
        <f>ROUND(I166*H166,2)</f>
        <v>0</v>
      </c>
      <c r="K166" s="197" t="s">
        <v>190</v>
      </c>
      <c r="L166" s="40"/>
      <c r="M166" s="202" t="s">
        <v>1</v>
      </c>
      <c r="N166" s="203" t="s">
        <v>43</v>
      </c>
      <c r="O166" s="87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191</v>
      </c>
      <c r="AT166" s="206" t="s">
        <v>186</v>
      </c>
      <c r="AU166" s="206" t="s">
        <v>78</v>
      </c>
      <c r="AY166" s="13" t="s">
        <v>192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3" t="s">
        <v>85</v>
      </c>
      <c r="BK166" s="207">
        <f>ROUND(I166*H166,2)</f>
        <v>0</v>
      </c>
      <c r="BL166" s="13" t="s">
        <v>191</v>
      </c>
      <c r="BM166" s="206" t="s">
        <v>822</v>
      </c>
    </row>
    <row r="167" s="2" customFormat="1">
      <c r="A167" s="34"/>
      <c r="B167" s="35"/>
      <c r="C167" s="36"/>
      <c r="D167" s="208" t="s">
        <v>194</v>
      </c>
      <c r="E167" s="36"/>
      <c r="F167" s="209" t="s">
        <v>478</v>
      </c>
      <c r="G167" s="36"/>
      <c r="H167" s="36"/>
      <c r="I167" s="210"/>
      <c r="J167" s="36"/>
      <c r="K167" s="36"/>
      <c r="L167" s="40"/>
      <c r="M167" s="211"/>
      <c r="N167" s="212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194</v>
      </c>
      <c r="AU167" s="13" t="s">
        <v>78</v>
      </c>
    </row>
    <row r="168" s="2" customFormat="1" ht="21.75" customHeight="1">
      <c r="A168" s="34"/>
      <c r="B168" s="35"/>
      <c r="C168" s="195" t="s">
        <v>279</v>
      </c>
      <c r="D168" s="195" t="s">
        <v>186</v>
      </c>
      <c r="E168" s="196" t="s">
        <v>823</v>
      </c>
      <c r="F168" s="197" t="s">
        <v>824</v>
      </c>
      <c r="G168" s="198" t="s">
        <v>189</v>
      </c>
      <c r="H168" s="199">
        <v>10</v>
      </c>
      <c r="I168" s="200"/>
      <c r="J168" s="201">
        <f>ROUND(I168*H168,2)</f>
        <v>0</v>
      </c>
      <c r="K168" s="197" t="s">
        <v>190</v>
      </c>
      <c r="L168" s="40"/>
      <c r="M168" s="202" t="s">
        <v>1</v>
      </c>
      <c r="N168" s="203" t="s">
        <v>43</v>
      </c>
      <c r="O168" s="87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6" t="s">
        <v>191</v>
      </c>
      <c r="AT168" s="206" t="s">
        <v>186</v>
      </c>
      <c r="AU168" s="206" t="s">
        <v>78</v>
      </c>
      <c r="AY168" s="13" t="s">
        <v>192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3" t="s">
        <v>85</v>
      </c>
      <c r="BK168" s="207">
        <f>ROUND(I168*H168,2)</f>
        <v>0</v>
      </c>
      <c r="BL168" s="13" t="s">
        <v>191</v>
      </c>
      <c r="BM168" s="206" t="s">
        <v>825</v>
      </c>
    </row>
    <row r="169" s="2" customFormat="1">
      <c r="A169" s="34"/>
      <c r="B169" s="35"/>
      <c r="C169" s="36"/>
      <c r="D169" s="208" t="s">
        <v>194</v>
      </c>
      <c r="E169" s="36"/>
      <c r="F169" s="209" t="s">
        <v>826</v>
      </c>
      <c r="G169" s="36"/>
      <c r="H169" s="36"/>
      <c r="I169" s="210"/>
      <c r="J169" s="36"/>
      <c r="K169" s="36"/>
      <c r="L169" s="40"/>
      <c r="M169" s="211"/>
      <c r="N169" s="212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194</v>
      </c>
      <c r="AU169" s="13" t="s">
        <v>78</v>
      </c>
    </row>
    <row r="170" s="10" customFormat="1">
      <c r="A170" s="10"/>
      <c r="B170" s="213"/>
      <c r="C170" s="214"/>
      <c r="D170" s="208" t="s">
        <v>196</v>
      </c>
      <c r="E170" s="215" t="s">
        <v>1</v>
      </c>
      <c r="F170" s="216" t="s">
        <v>827</v>
      </c>
      <c r="G170" s="214"/>
      <c r="H170" s="217">
        <v>10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23" t="s">
        <v>196</v>
      </c>
      <c r="AU170" s="223" t="s">
        <v>78</v>
      </c>
      <c r="AV170" s="10" t="s">
        <v>87</v>
      </c>
      <c r="AW170" s="10" t="s">
        <v>34</v>
      </c>
      <c r="AX170" s="10" t="s">
        <v>85</v>
      </c>
      <c r="AY170" s="223" t="s">
        <v>192</v>
      </c>
    </row>
    <row r="171" s="2" customFormat="1" ht="24.15" customHeight="1">
      <c r="A171" s="34"/>
      <c r="B171" s="35"/>
      <c r="C171" s="195" t="s">
        <v>284</v>
      </c>
      <c r="D171" s="195" t="s">
        <v>186</v>
      </c>
      <c r="E171" s="196" t="s">
        <v>462</v>
      </c>
      <c r="F171" s="197" t="s">
        <v>463</v>
      </c>
      <c r="G171" s="198" t="s">
        <v>207</v>
      </c>
      <c r="H171" s="199">
        <v>7.5750000000000002</v>
      </c>
      <c r="I171" s="200"/>
      <c r="J171" s="201">
        <f>ROUND(I171*H171,2)</f>
        <v>0</v>
      </c>
      <c r="K171" s="197" t="s">
        <v>190</v>
      </c>
      <c r="L171" s="40"/>
      <c r="M171" s="202" t="s">
        <v>1</v>
      </c>
      <c r="N171" s="203" t="s">
        <v>43</v>
      </c>
      <c r="O171" s="87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6" t="s">
        <v>191</v>
      </c>
      <c r="AT171" s="206" t="s">
        <v>186</v>
      </c>
      <c r="AU171" s="206" t="s">
        <v>78</v>
      </c>
      <c r="AY171" s="13" t="s">
        <v>192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3" t="s">
        <v>85</v>
      </c>
      <c r="BK171" s="207">
        <f>ROUND(I171*H171,2)</f>
        <v>0</v>
      </c>
      <c r="BL171" s="13" t="s">
        <v>191</v>
      </c>
      <c r="BM171" s="206" t="s">
        <v>828</v>
      </c>
    </row>
    <row r="172" s="2" customFormat="1">
      <c r="A172" s="34"/>
      <c r="B172" s="35"/>
      <c r="C172" s="36"/>
      <c r="D172" s="208" t="s">
        <v>194</v>
      </c>
      <c r="E172" s="36"/>
      <c r="F172" s="209" t="s">
        <v>465</v>
      </c>
      <c r="G172" s="36"/>
      <c r="H172" s="36"/>
      <c r="I172" s="210"/>
      <c r="J172" s="36"/>
      <c r="K172" s="36"/>
      <c r="L172" s="40"/>
      <c r="M172" s="211"/>
      <c r="N172" s="212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194</v>
      </c>
      <c r="AU172" s="13" t="s">
        <v>78</v>
      </c>
    </row>
    <row r="173" s="2" customFormat="1">
      <c r="A173" s="34"/>
      <c r="B173" s="35"/>
      <c r="C173" s="36"/>
      <c r="D173" s="208" t="s">
        <v>250</v>
      </c>
      <c r="E173" s="36"/>
      <c r="F173" s="224" t="s">
        <v>829</v>
      </c>
      <c r="G173" s="36"/>
      <c r="H173" s="36"/>
      <c r="I173" s="210"/>
      <c r="J173" s="36"/>
      <c r="K173" s="36"/>
      <c r="L173" s="40"/>
      <c r="M173" s="211"/>
      <c r="N173" s="212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250</v>
      </c>
      <c r="AU173" s="13" t="s">
        <v>78</v>
      </c>
    </row>
    <row r="174" s="10" customFormat="1">
      <c r="A174" s="10"/>
      <c r="B174" s="213"/>
      <c r="C174" s="214"/>
      <c r="D174" s="208" t="s">
        <v>196</v>
      </c>
      <c r="E174" s="215" t="s">
        <v>1</v>
      </c>
      <c r="F174" s="216" t="s">
        <v>830</v>
      </c>
      <c r="G174" s="214"/>
      <c r="H174" s="217">
        <v>4.2000000000000002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23" t="s">
        <v>196</v>
      </c>
      <c r="AU174" s="223" t="s">
        <v>78</v>
      </c>
      <c r="AV174" s="10" t="s">
        <v>87</v>
      </c>
      <c r="AW174" s="10" t="s">
        <v>34</v>
      </c>
      <c r="AX174" s="10" t="s">
        <v>78</v>
      </c>
      <c r="AY174" s="223" t="s">
        <v>192</v>
      </c>
    </row>
    <row r="175" s="10" customFormat="1">
      <c r="A175" s="10"/>
      <c r="B175" s="213"/>
      <c r="C175" s="214"/>
      <c r="D175" s="208" t="s">
        <v>196</v>
      </c>
      <c r="E175" s="215" t="s">
        <v>1</v>
      </c>
      <c r="F175" s="216" t="s">
        <v>831</v>
      </c>
      <c r="G175" s="214"/>
      <c r="H175" s="217">
        <v>3.375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23" t="s">
        <v>196</v>
      </c>
      <c r="AU175" s="223" t="s">
        <v>78</v>
      </c>
      <c r="AV175" s="10" t="s">
        <v>87</v>
      </c>
      <c r="AW175" s="10" t="s">
        <v>34</v>
      </c>
      <c r="AX175" s="10" t="s">
        <v>78</v>
      </c>
      <c r="AY175" s="223" t="s">
        <v>192</v>
      </c>
    </row>
    <row r="176" s="11" customFormat="1">
      <c r="A176" s="11"/>
      <c r="B176" s="242"/>
      <c r="C176" s="243"/>
      <c r="D176" s="208" t="s">
        <v>196</v>
      </c>
      <c r="E176" s="244" t="s">
        <v>1</v>
      </c>
      <c r="F176" s="245" t="s">
        <v>468</v>
      </c>
      <c r="G176" s="243"/>
      <c r="H176" s="246">
        <v>7.5750000000000002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T176" s="252" t="s">
        <v>196</v>
      </c>
      <c r="AU176" s="252" t="s">
        <v>78</v>
      </c>
      <c r="AV176" s="11" t="s">
        <v>191</v>
      </c>
      <c r="AW176" s="11" t="s">
        <v>34</v>
      </c>
      <c r="AX176" s="11" t="s">
        <v>85</v>
      </c>
      <c r="AY176" s="252" t="s">
        <v>192</v>
      </c>
    </row>
    <row r="177" s="2" customFormat="1" ht="24.15" customHeight="1">
      <c r="A177" s="34"/>
      <c r="B177" s="35"/>
      <c r="C177" s="195" t="s">
        <v>289</v>
      </c>
      <c r="D177" s="195" t="s">
        <v>186</v>
      </c>
      <c r="E177" s="196" t="s">
        <v>480</v>
      </c>
      <c r="F177" s="197" t="s">
        <v>481</v>
      </c>
      <c r="G177" s="198" t="s">
        <v>207</v>
      </c>
      <c r="H177" s="199">
        <v>5</v>
      </c>
      <c r="I177" s="200"/>
      <c r="J177" s="201">
        <f>ROUND(I177*H177,2)</f>
        <v>0</v>
      </c>
      <c r="K177" s="197" t="s">
        <v>190</v>
      </c>
      <c r="L177" s="40"/>
      <c r="M177" s="202" t="s">
        <v>1</v>
      </c>
      <c r="N177" s="203" t="s">
        <v>43</v>
      </c>
      <c r="O177" s="87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191</v>
      </c>
      <c r="AT177" s="206" t="s">
        <v>186</v>
      </c>
      <c r="AU177" s="206" t="s">
        <v>78</v>
      </c>
      <c r="AY177" s="13" t="s">
        <v>192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3" t="s">
        <v>85</v>
      </c>
      <c r="BK177" s="207">
        <f>ROUND(I177*H177,2)</f>
        <v>0</v>
      </c>
      <c r="BL177" s="13" t="s">
        <v>191</v>
      </c>
      <c r="BM177" s="206" t="s">
        <v>832</v>
      </c>
    </row>
    <row r="178" s="2" customFormat="1">
      <c r="A178" s="34"/>
      <c r="B178" s="35"/>
      <c r="C178" s="36"/>
      <c r="D178" s="208" t="s">
        <v>194</v>
      </c>
      <c r="E178" s="36"/>
      <c r="F178" s="209" t="s">
        <v>483</v>
      </c>
      <c r="G178" s="36"/>
      <c r="H178" s="36"/>
      <c r="I178" s="210"/>
      <c r="J178" s="36"/>
      <c r="K178" s="36"/>
      <c r="L178" s="40"/>
      <c r="M178" s="211"/>
      <c r="N178" s="212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194</v>
      </c>
      <c r="AU178" s="13" t="s">
        <v>78</v>
      </c>
    </row>
    <row r="179" s="10" customFormat="1">
      <c r="A179" s="10"/>
      <c r="B179" s="213"/>
      <c r="C179" s="214"/>
      <c r="D179" s="208" t="s">
        <v>196</v>
      </c>
      <c r="E179" s="215" t="s">
        <v>1</v>
      </c>
      <c r="F179" s="216" t="s">
        <v>833</v>
      </c>
      <c r="G179" s="214"/>
      <c r="H179" s="217">
        <v>5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23" t="s">
        <v>196</v>
      </c>
      <c r="AU179" s="223" t="s">
        <v>78</v>
      </c>
      <c r="AV179" s="10" t="s">
        <v>87</v>
      </c>
      <c r="AW179" s="10" t="s">
        <v>34</v>
      </c>
      <c r="AX179" s="10" t="s">
        <v>85</v>
      </c>
      <c r="AY179" s="223" t="s">
        <v>192</v>
      </c>
    </row>
    <row r="180" s="2" customFormat="1" ht="16.5" customHeight="1">
      <c r="A180" s="34"/>
      <c r="B180" s="35"/>
      <c r="C180" s="195" t="s">
        <v>294</v>
      </c>
      <c r="D180" s="195" t="s">
        <v>186</v>
      </c>
      <c r="E180" s="196" t="s">
        <v>492</v>
      </c>
      <c r="F180" s="197" t="s">
        <v>493</v>
      </c>
      <c r="G180" s="198" t="s">
        <v>200</v>
      </c>
      <c r="H180" s="199">
        <v>380</v>
      </c>
      <c r="I180" s="200"/>
      <c r="J180" s="201">
        <f>ROUND(I180*H180,2)</f>
        <v>0</v>
      </c>
      <c r="K180" s="197" t="s">
        <v>190</v>
      </c>
      <c r="L180" s="40"/>
      <c r="M180" s="202" t="s">
        <v>1</v>
      </c>
      <c r="N180" s="203" t="s">
        <v>43</v>
      </c>
      <c r="O180" s="87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191</v>
      </c>
      <c r="AT180" s="206" t="s">
        <v>186</v>
      </c>
      <c r="AU180" s="206" t="s">
        <v>78</v>
      </c>
      <c r="AY180" s="13" t="s">
        <v>192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3" t="s">
        <v>85</v>
      </c>
      <c r="BK180" s="207">
        <f>ROUND(I180*H180,2)</f>
        <v>0</v>
      </c>
      <c r="BL180" s="13" t="s">
        <v>191</v>
      </c>
      <c r="BM180" s="206" t="s">
        <v>834</v>
      </c>
    </row>
    <row r="181" s="2" customFormat="1">
      <c r="A181" s="34"/>
      <c r="B181" s="35"/>
      <c r="C181" s="36"/>
      <c r="D181" s="208" t="s">
        <v>194</v>
      </c>
      <c r="E181" s="36"/>
      <c r="F181" s="209" t="s">
        <v>495</v>
      </c>
      <c r="G181" s="36"/>
      <c r="H181" s="36"/>
      <c r="I181" s="210"/>
      <c r="J181" s="36"/>
      <c r="K181" s="36"/>
      <c r="L181" s="40"/>
      <c r="M181" s="211"/>
      <c r="N181" s="212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194</v>
      </c>
      <c r="AU181" s="13" t="s">
        <v>78</v>
      </c>
    </row>
    <row r="182" s="2" customFormat="1" ht="24.15" customHeight="1">
      <c r="A182" s="34"/>
      <c r="B182" s="35"/>
      <c r="C182" s="195" t="s">
        <v>300</v>
      </c>
      <c r="D182" s="195" t="s">
        <v>186</v>
      </c>
      <c r="E182" s="196" t="s">
        <v>320</v>
      </c>
      <c r="F182" s="197" t="s">
        <v>321</v>
      </c>
      <c r="G182" s="198" t="s">
        <v>309</v>
      </c>
      <c r="H182" s="199">
        <v>26.437999999999999</v>
      </c>
      <c r="I182" s="200"/>
      <c r="J182" s="201">
        <f>ROUND(I182*H182,2)</f>
        <v>0</v>
      </c>
      <c r="K182" s="197" t="s">
        <v>190</v>
      </c>
      <c r="L182" s="40"/>
      <c r="M182" s="202" t="s">
        <v>1</v>
      </c>
      <c r="N182" s="203" t="s">
        <v>43</v>
      </c>
      <c r="O182" s="87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6" t="s">
        <v>310</v>
      </c>
      <c r="AT182" s="206" t="s">
        <v>186</v>
      </c>
      <c r="AU182" s="206" t="s">
        <v>78</v>
      </c>
      <c r="AY182" s="13" t="s">
        <v>192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3" t="s">
        <v>85</v>
      </c>
      <c r="BK182" s="207">
        <f>ROUND(I182*H182,2)</f>
        <v>0</v>
      </c>
      <c r="BL182" s="13" t="s">
        <v>310</v>
      </c>
      <c r="BM182" s="206" t="s">
        <v>835</v>
      </c>
    </row>
    <row r="183" s="2" customFormat="1">
      <c r="A183" s="34"/>
      <c r="B183" s="35"/>
      <c r="C183" s="36"/>
      <c r="D183" s="208" t="s">
        <v>194</v>
      </c>
      <c r="E183" s="36"/>
      <c r="F183" s="209" t="s">
        <v>323</v>
      </c>
      <c r="G183" s="36"/>
      <c r="H183" s="36"/>
      <c r="I183" s="210"/>
      <c r="J183" s="36"/>
      <c r="K183" s="36"/>
      <c r="L183" s="40"/>
      <c r="M183" s="211"/>
      <c r="N183" s="212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194</v>
      </c>
      <c r="AU183" s="13" t="s">
        <v>78</v>
      </c>
    </row>
    <row r="184" s="10" customFormat="1">
      <c r="A184" s="10"/>
      <c r="B184" s="213"/>
      <c r="C184" s="214"/>
      <c r="D184" s="208" t="s">
        <v>196</v>
      </c>
      <c r="E184" s="215" t="s">
        <v>1</v>
      </c>
      <c r="F184" s="216" t="s">
        <v>836</v>
      </c>
      <c r="G184" s="214"/>
      <c r="H184" s="217">
        <v>26.437999999999999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23" t="s">
        <v>196</v>
      </c>
      <c r="AU184" s="223" t="s">
        <v>78</v>
      </c>
      <c r="AV184" s="10" t="s">
        <v>87</v>
      </c>
      <c r="AW184" s="10" t="s">
        <v>34</v>
      </c>
      <c r="AX184" s="10" t="s">
        <v>85</v>
      </c>
      <c r="AY184" s="223" t="s">
        <v>192</v>
      </c>
    </row>
    <row r="185" s="2" customFormat="1" ht="24.15" customHeight="1">
      <c r="A185" s="34"/>
      <c r="B185" s="35"/>
      <c r="C185" s="225" t="s">
        <v>7</v>
      </c>
      <c r="D185" s="225" t="s">
        <v>326</v>
      </c>
      <c r="E185" s="226" t="s">
        <v>647</v>
      </c>
      <c r="F185" s="227" t="s">
        <v>648</v>
      </c>
      <c r="G185" s="228" t="s">
        <v>225</v>
      </c>
      <c r="H185" s="229">
        <v>96</v>
      </c>
      <c r="I185" s="230"/>
      <c r="J185" s="231">
        <f>ROUND(I185*H185,2)</f>
        <v>0</v>
      </c>
      <c r="K185" s="227" t="s">
        <v>190</v>
      </c>
      <c r="L185" s="232"/>
      <c r="M185" s="233" t="s">
        <v>1</v>
      </c>
      <c r="N185" s="234" t="s">
        <v>43</v>
      </c>
      <c r="O185" s="87"/>
      <c r="P185" s="204">
        <f>O185*H185</f>
        <v>0</v>
      </c>
      <c r="Q185" s="204">
        <v>0.00123</v>
      </c>
      <c r="R185" s="204">
        <f>Q185*H185</f>
        <v>0.11807999999999999</v>
      </c>
      <c r="S185" s="204">
        <v>0</v>
      </c>
      <c r="T185" s="20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6" t="s">
        <v>310</v>
      </c>
      <c r="AT185" s="206" t="s">
        <v>326</v>
      </c>
      <c r="AU185" s="206" t="s">
        <v>78</v>
      </c>
      <c r="AY185" s="13" t="s">
        <v>192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3" t="s">
        <v>85</v>
      </c>
      <c r="BK185" s="207">
        <f>ROUND(I185*H185,2)</f>
        <v>0</v>
      </c>
      <c r="BL185" s="13" t="s">
        <v>310</v>
      </c>
      <c r="BM185" s="206" t="s">
        <v>837</v>
      </c>
    </row>
    <row r="186" s="2" customFormat="1">
      <c r="A186" s="34"/>
      <c r="B186" s="35"/>
      <c r="C186" s="36"/>
      <c r="D186" s="208" t="s">
        <v>194</v>
      </c>
      <c r="E186" s="36"/>
      <c r="F186" s="209" t="s">
        <v>648</v>
      </c>
      <c r="G186" s="36"/>
      <c r="H186" s="36"/>
      <c r="I186" s="210"/>
      <c r="J186" s="36"/>
      <c r="K186" s="36"/>
      <c r="L186" s="40"/>
      <c r="M186" s="211"/>
      <c r="N186" s="212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194</v>
      </c>
      <c r="AU186" s="13" t="s">
        <v>78</v>
      </c>
    </row>
    <row r="187" s="10" customFormat="1">
      <c r="A187" s="10"/>
      <c r="B187" s="213"/>
      <c r="C187" s="214"/>
      <c r="D187" s="208" t="s">
        <v>196</v>
      </c>
      <c r="E187" s="215" t="s">
        <v>1</v>
      </c>
      <c r="F187" s="216" t="s">
        <v>838</v>
      </c>
      <c r="G187" s="214"/>
      <c r="H187" s="217">
        <v>96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23" t="s">
        <v>196</v>
      </c>
      <c r="AU187" s="223" t="s">
        <v>78</v>
      </c>
      <c r="AV187" s="10" t="s">
        <v>87</v>
      </c>
      <c r="AW187" s="10" t="s">
        <v>34</v>
      </c>
      <c r="AX187" s="10" t="s">
        <v>85</v>
      </c>
      <c r="AY187" s="223" t="s">
        <v>192</v>
      </c>
    </row>
    <row r="188" s="2" customFormat="1" ht="24.15" customHeight="1">
      <c r="A188" s="34"/>
      <c r="B188" s="35"/>
      <c r="C188" s="225" t="s">
        <v>313</v>
      </c>
      <c r="D188" s="225" t="s">
        <v>326</v>
      </c>
      <c r="E188" s="226" t="s">
        <v>839</v>
      </c>
      <c r="F188" s="227" t="s">
        <v>840</v>
      </c>
      <c r="G188" s="228" t="s">
        <v>225</v>
      </c>
      <c r="H188" s="229">
        <v>64</v>
      </c>
      <c r="I188" s="230"/>
      <c r="J188" s="231">
        <f>ROUND(I188*H188,2)</f>
        <v>0</v>
      </c>
      <c r="K188" s="227" t="s">
        <v>190</v>
      </c>
      <c r="L188" s="232"/>
      <c r="M188" s="233" t="s">
        <v>1</v>
      </c>
      <c r="N188" s="234" t="s">
        <v>43</v>
      </c>
      <c r="O188" s="87"/>
      <c r="P188" s="204">
        <f>O188*H188</f>
        <v>0</v>
      </c>
      <c r="Q188" s="204">
        <v>0.00123</v>
      </c>
      <c r="R188" s="204">
        <f>Q188*H188</f>
        <v>0.078719999999999998</v>
      </c>
      <c r="S188" s="204">
        <v>0</v>
      </c>
      <c r="T188" s="20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6" t="s">
        <v>310</v>
      </c>
      <c r="AT188" s="206" t="s">
        <v>326</v>
      </c>
      <c r="AU188" s="206" t="s">
        <v>78</v>
      </c>
      <c r="AY188" s="13" t="s">
        <v>192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3" t="s">
        <v>85</v>
      </c>
      <c r="BK188" s="207">
        <f>ROUND(I188*H188,2)</f>
        <v>0</v>
      </c>
      <c r="BL188" s="13" t="s">
        <v>310</v>
      </c>
      <c r="BM188" s="206" t="s">
        <v>841</v>
      </c>
    </row>
    <row r="189" s="2" customFormat="1">
      <c r="A189" s="34"/>
      <c r="B189" s="35"/>
      <c r="C189" s="36"/>
      <c r="D189" s="208" t="s">
        <v>194</v>
      </c>
      <c r="E189" s="36"/>
      <c r="F189" s="209" t="s">
        <v>840</v>
      </c>
      <c r="G189" s="36"/>
      <c r="H189" s="36"/>
      <c r="I189" s="210"/>
      <c r="J189" s="36"/>
      <c r="K189" s="36"/>
      <c r="L189" s="40"/>
      <c r="M189" s="211"/>
      <c r="N189" s="212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194</v>
      </c>
      <c r="AU189" s="13" t="s">
        <v>78</v>
      </c>
    </row>
    <row r="190" s="10" customFormat="1">
      <c r="A190" s="10"/>
      <c r="B190" s="213"/>
      <c r="C190" s="214"/>
      <c r="D190" s="208" t="s">
        <v>196</v>
      </c>
      <c r="E190" s="215" t="s">
        <v>1</v>
      </c>
      <c r="F190" s="216" t="s">
        <v>842</v>
      </c>
      <c r="G190" s="214"/>
      <c r="H190" s="217">
        <v>64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23" t="s">
        <v>196</v>
      </c>
      <c r="AU190" s="223" t="s">
        <v>78</v>
      </c>
      <c r="AV190" s="10" t="s">
        <v>87</v>
      </c>
      <c r="AW190" s="10" t="s">
        <v>34</v>
      </c>
      <c r="AX190" s="10" t="s">
        <v>85</v>
      </c>
      <c r="AY190" s="223" t="s">
        <v>192</v>
      </c>
    </row>
    <row r="191" s="2" customFormat="1" ht="16.5" customHeight="1">
      <c r="A191" s="34"/>
      <c r="B191" s="35"/>
      <c r="C191" s="225" t="s">
        <v>319</v>
      </c>
      <c r="D191" s="225" t="s">
        <v>326</v>
      </c>
      <c r="E191" s="226" t="s">
        <v>651</v>
      </c>
      <c r="F191" s="227" t="s">
        <v>652</v>
      </c>
      <c r="G191" s="228" t="s">
        <v>225</v>
      </c>
      <c r="H191" s="229">
        <v>32</v>
      </c>
      <c r="I191" s="230"/>
      <c r="J191" s="231">
        <f>ROUND(I191*H191,2)</f>
        <v>0</v>
      </c>
      <c r="K191" s="227" t="s">
        <v>190</v>
      </c>
      <c r="L191" s="232"/>
      <c r="M191" s="233" t="s">
        <v>1</v>
      </c>
      <c r="N191" s="234" t="s">
        <v>43</v>
      </c>
      <c r="O191" s="87"/>
      <c r="P191" s="204">
        <f>O191*H191</f>
        <v>0</v>
      </c>
      <c r="Q191" s="204">
        <v>0.01167</v>
      </c>
      <c r="R191" s="204">
        <f>Q191*H191</f>
        <v>0.37343999999999999</v>
      </c>
      <c r="S191" s="204">
        <v>0</v>
      </c>
      <c r="T191" s="20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6" t="s">
        <v>310</v>
      </c>
      <c r="AT191" s="206" t="s">
        <v>326</v>
      </c>
      <c r="AU191" s="206" t="s">
        <v>78</v>
      </c>
      <c r="AY191" s="13" t="s">
        <v>192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3" t="s">
        <v>85</v>
      </c>
      <c r="BK191" s="207">
        <f>ROUND(I191*H191,2)</f>
        <v>0</v>
      </c>
      <c r="BL191" s="13" t="s">
        <v>310</v>
      </c>
      <c r="BM191" s="206" t="s">
        <v>843</v>
      </c>
    </row>
    <row r="192" s="2" customFormat="1">
      <c r="A192" s="34"/>
      <c r="B192" s="35"/>
      <c r="C192" s="36"/>
      <c r="D192" s="208" t="s">
        <v>194</v>
      </c>
      <c r="E192" s="36"/>
      <c r="F192" s="209" t="s">
        <v>652</v>
      </c>
      <c r="G192" s="36"/>
      <c r="H192" s="36"/>
      <c r="I192" s="210"/>
      <c r="J192" s="36"/>
      <c r="K192" s="36"/>
      <c r="L192" s="40"/>
      <c r="M192" s="211"/>
      <c r="N192" s="212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194</v>
      </c>
      <c r="AU192" s="13" t="s">
        <v>78</v>
      </c>
    </row>
    <row r="193" s="10" customFormat="1">
      <c r="A193" s="10"/>
      <c r="B193" s="213"/>
      <c r="C193" s="214"/>
      <c r="D193" s="208" t="s">
        <v>196</v>
      </c>
      <c r="E193" s="215" t="s">
        <v>1</v>
      </c>
      <c r="F193" s="216" t="s">
        <v>844</v>
      </c>
      <c r="G193" s="214"/>
      <c r="H193" s="217">
        <v>32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23" t="s">
        <v>196</v>
      </c>
      <c r="AU193" s="223" t="s">
        <v>78</v>
      </c>
      <c r="AV193" s="10" t="s">
        <v>87</v>
      </c>
      <c r="AW193" s="10" t="s">
        <v>34</v>
      </c>
      <c r="AX193" s="10" t="s">
        <v>85</v>
      </c>
      <c r="AY193" s="223" t="s">
        <v>192</v>
      </c>
    </row>
    <row r="194" s="2" customFormat="1" ht="24.15" customHeight="1">
      <c r="A194" s="34"/>
      <c r="B194" s="35"/>
      <c r="C194" s="225" t="s">
        <v>325</v>
      </c>
      <c r="D194" s="225" t="s">
        <v>326</v>
      </c>
      <c r="E194" s="226" t="s">
        <v>655</v>
      </c>
      <c r="F194" s="227" t="s">
        <v>656</v>
      </c>
      <c r="G194" s="228" t="s">
        <v>225</v>
      </c>
      <c r="H194" s="229">
        <v>128</v>
      </c>
      <c r="I194" s="230"/>
      <c r="J194" s="231">
        <f>ROUND(I194*H194,2)</f>
        <v>0</v>
      </c>
      <c r="K194" s="227" t="s">
        <v>190</v>
      </c>
      <c r="L194" s="232"/>
      <c r="M194" s="233" t="s">
        <v>1</v>
      </c>
      <c r="N194" s="234" t="s">
        <v>43</v>
      </c>
      <c r="O194" s="87"/>
      <c r="P194" s="204">
        <f>O194*H194</f>
        <v>0</v>
      </c>
      <c r="Q194" s="204">
        <v>0.00051999999999999995</v>
      </c>
      <c r="R194" s="204">
        <f>Q194*H194</f>
        <v>0.066559999999999994</v>
      </c>
      <c r="S194" s="204">
        <v>0</v>
      </c>
      <c r="T194" s="20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6" t="s">
        <v>310</v>
      </c>
      <c r="AT194" s="206" t="s">
        <v>326</v>
      </c>
      <c r="AU194" s="206" t="s">
        <v>78</v>
      </c>
      <c r="AY194" s="13" t="s">
        <v>192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3" t="s">
        <v>85</v>
      </c>
      <c r="BK194" s="207">
        <f>ROUND(I194*H194,2)</f>
        <v>0</v>
      </c>
      <c r="BL194" s="13" t="s">
        <v>310</v>
      </c>
      <c r="BM194" s="206" t="s">
        <v>845</v>
      </c>
    </row>
    <row r="195" s="2" customFormat="1">
      <c r="A195" s="34"/>
      <c r="B195" s="35"/>
      <c r="C195" s="36"/>
      <c r="D195" s="208" t="s">
        <v>194</v>
      </c>
      <c r="E195" s="36"/>
      <c r="F195" s="209" t="s">
        <v>656</v>
      </c>
      <c r="G195" s="36"/>
      <c r="H195" s="36"/>
      <c r="I195" s="210"/>
      <c r="J195" s="36"/>
      <c r="K195" s="36"/>
      <c r="L195" s="40"/>
      <c r="M195" s="211"/>
      <c r="N195" s="212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194</v>
      </c>
      <c r="AU195" s="13" t="s">
        <v>78</v>
      </c>
    </row>
    <row r="196" s="10" customFormat="1">
      <c r="A196" s="10"/>
      <c r="B196" s="213"/>
      <c r="C196" s="214"/>
      <c r="D196" s="208" t="s">
        <v>196</v>
      </c>
      <c r="E196" s="215" t="s">
        <v>1</v>
      </c>
      <c r="F196" s="216" t="s">
        <v>846</v>
      </c>
      <c r="G196" s="214"/>
      <c r="H196" s="217">
        <v>128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23" t="s">
        <v>196</v>
      </c>
      <c r="AU196" s="223" t="s">
        <v>78</v>
      </c>
      <c r="AV196" s="10" t="s">
        <v>87</v>
      </c>
      <c r="AW196" s="10" t="s">
        <v>34</v>
      </c>
      <c r="AX196" s="10" t="s">
        <v>85</v>
      </c>
      <c r="AY196" s="223" t="s">
        <v>192</v>
      </c>
    </row>
    <row r="197" s="2" customFormat="1" ht="24.15" customHeight="1">
      <c r="A197" s="34"/>
      <c r="B197" s="35"/>
      <c r="C197" s="225" t="s">
        <v>331</v>
      </c>
      <c r="D197" s="225" t="s">
        <v>326</v>
      </c>
      <c r="E197" s="226" t="s">
        <v>659</v>
      </c>
      <c r="F197" s="227" t="s">
        <v>660</v>
      </c>
      <c r="G197" s="228" t="s">
        <v>225</v>
      </c>
      <c r="H197" s="229">
        <v>128</v>
      </c>
      <c r="I197" s="230"/>
      <c r="J197" s="231">
        <f>ROUND(I197*H197,2)</f>
        <v>0</v>
      </c>
      <c r="K197" s="227" t="s">
        <v>190</v>
      </c>
      <c r="L197" s="232"/>
      <c r="M197" s="233" t="s">
        <v>1</v>
      </c>
      <c r="N197" s="234" t="s">
        <v>43</v>
      </c>
      <c r="O197" s="87"/>
      <c r="P197" s="204">
        <f>O197*H197</f>
        <v>0</v>
      </c>
      <c r="Q197" s="204">
        <v>9.0000000000000006E-05</v>
      </c>
      <c r="R197" s="204">
        <f>Q197*H197</f>
        <v>0.011520000000000001</v>
      </c>
      <c r="S197" s="204">
        <v>0</v>
      </c>
      <c r="T197" s="20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6" t="s">
        <v>310</v>
      </c>
      <c r="AT197" s="206" t="s">
        <v>326</v>
      </c>
      <c r="AU197" s="206" t="s">
        <v>78</v>
      </c>
      <c r="AY197" s="13" t="s">
        <v>192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3" t="s">
        <v>85</v>
      </c>
      <c r="BK197" s="207">
        <f>ROUND(I197*H197,2)</f>
        <v>0</v>
      </c>
      <c r="BL197" s="13" t="s">
        <v>310</v>
      </c>
      <c r="BM197" s="206" t="s">
        <v>847</v>
      </c>
    </row>
    <row r="198" s="2" customFormat="1">
      <c r="A198" s="34"/>
      <c r="B198" s="35"/>
      <c r="C198" s="36"/>
      <c r="D198" s="208" t="s">
        <v>194</v>
      </c>
      <c r="E198" s="36"/>
      <c r="F198" s="209" t="s">
        <v>660</v>
      </c>
      <c r="G198" s="36"/>
      <c r="H198" s="36"/>
      <c r="I198" s="210"/>
      <c r="J198" s="36"/>
      <c r="K198" s="36"/>
      <c r="L198" s="40"/>
      <c r="M198" s="211"/>
      <c r="N198" s="212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194</v>
      </c>
      <c r="AU198" s="13" t="s">
        <v>78</v>
      </c>
    </row>
    <row r="199" s="2" customFormat="1" ht="16.5" customHeight="1">
      <c r="A199" s="34"/>
      <c r="B199" s="35"/>
      <c r="C199" s="225" t="s">
        <v>336</v>
      </c>
      <c r="D199" s="225" t="s">
        <v>326</v>
      </c>
      <c r="E199" s="226" t="s">
        <v>662</v>
      </c>
      <c r="F199" s="227" t="s">
        <v>663</v>
      </c>
      <c r="G199" s="228" t="s">
        <v>225</v>
      </c>
      <c r="H199" s="229">
        <v>128</v>
      </c>
      <c r="I199" s="230"/>
      <c r="J199" s="231">
        <f>ROUND(I199*H199,2)</f>
        <v>0</v>
      </c>
      <c r="K199" s="227" t="s">
        <v>190</v>
      </c>
      <c r="L199" s="232"/>
      <c r="M199" s="233" t="s">
        <v>1</v>
      </c>
      <c r="N199" s="234" t="s">
        <v>43</v>
      </c>
      <c r="O199" s="87"/>
      <c r="P199" s="204">
        <f>O199*H199</f>
        <v>0</v>
      </c>
      <c r="Q199" s="204">
        <v>9.0000000000000006E-05</v>
      </c>
      <c r="R199" s="204">
        <f>Q199*H199</f>
        <v>0.011520000000000001</v>
      </c>
      <c r="S199" s="204">
        <v>0</v>
      </c>
      <c r="T199" s="20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6" t="s">
        <v>310</v>
      </c>
      <c r="AT199" s="206" t="s">
        <v>326</v>
      </c>
      <c r="AU199" s="206" t="s">
        <v>78</v>
      </c>
      <c r="AY199" s="13" t="s">
        <v>192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3" t="s">
        <v>85</v>
      </c>
      <c r="BK199" s="207">
        <f>ROUND(I199*H199,2)</f>
        <v>0</v>
      </c>
      <c r="BL199" s="13" t="s">
        <v>310</v>
      </c>
      <c r="BM199" s="206" t="s">
        <v>848</v>
      </c>
    </row>
    <row r="200" s="2" customFormat="1">
      <c r="A200" s="34"/>
      <c r="B200" s="35"/>
      <c r="C200" s="36"/>
      <c r="D200" s="208" t="s">
        <v>194</v>
      </c>
      <c r="E200" s="36"/>
      <c r="F200" s="209" t="s">
        <v>663</v>
      </c>
      <c r="G200" s="36"/>
      <c r="H200" s="36"/>
      <c r="I200" s="210"/>
      <c r="J200" s="36"/>
      <c r="K200" s="36"/>
      <c r="L200" s="40"/>
      <c r="M200" s="211"/>
      <c r="N200" s="212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194</v>
      </c>
      <c r="AU200" s="13" t="s">
        <v>78</v>
      </c>
    </row>
    <row r="201" s="2" customFormat="1" ht="16.5" customHeight="1">
      <c r="A201" s="34"/>
      <c r="B201" s="35"/>
      <c r="C201" s="225" t="s">
        <v>341</v>
      </c>
      <c r="D201" s="225" t="s">
        <v>326</v>
      </c>
      <c r="E201" s="226" t="s">
        <v>665</v>
      </c>
      <c r="F201" s="227" t="s">
        <v>666</v>
      </c>
      <c r="G201" s="228" t="s">
        <v>225</v>
      </c>
      <c r="H201" s="229">
        <v>128</v>
      </c>
      <c r="I201" s="230"/>
      <c r="J201" s="231">
        <f>ROUND(I201*H201,2)</f>
        <v>0</v>
      </c>
      <c r="K201" s="227" t="s">
        <v>190</v>
      </c>
      <c r="L201" s="232"/>
      <c r="M201" s="233" t="s">
        <v>1</v>
      </c>
      <c r="N201" s="234" t="s">
        <v>43</v>
      </c>
      <c r="O201" s="87"/>
      <c r="P201" s="204">
        <f>O201*H201</f>
        <v>0</v>
      </c>
      <c r="Q201" s="204">
        <v>0.00051999999999999995</v>
      </c>
      <c r="R201" s="204">
        <f>Q201*H201</f>
        <v>0.066559999999999994</v>
      </c>
      <c r="S201" s="204">
        <v>0</v>
      </c>
      <c r="T201" s="20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6" t="s">
        <v>310</v>
      </c>
      <c r="AT201" s="206" t="s">
        <v>326</v>
      </c>
      <c r="AU201" s="206" t="s">
        <v>78</v>
      </c>
      <c r="AY201" s="13" t="s">
        <v>192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3" t="s">
        <v>85</v>
      </c>
      <c r="BK201" s="207">
        <f>ROUND(I201*H201,2)</f>
        <v>0</v>
      </c>
      <c r="BL201" s="13" t="s">
        <v>310</v>
      </c>
      <c r="BM201" s="206" t="s">
        <v>849</v>
      </c>
    </row>
    <row r="202" s="2" customFormat="1">
      <c r="A202" s="34"/>
      <c r="B202" s="35"/>
      <c r="C202" s="36"/>
      <c r="D202" s="208" t="s">
        <v>194</v>
      </c>
      <c r="E202" s="36"/>
      <c r="F202" s="209" t="s">
        <v>666</v>
      </c>
      <c r="G202" s="36"/>
      <c r="H202" s="36"/>
      <c r="I202" s="210"/>
      <c r="J202" s="36"/>
      <c r="K202" s="36"/>
      <c r="L202" s="40"/>
      <c r="M202" s="211"/>
      <c r="N202" s="212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194</v>
      </c>
      <c r="AU202" s="13" t="s">
        <v>78</v>
      </c>
    </row>
    <row r="203" s="10" customFormat="1">
      <c r="A203" s="10"/>
      <c r="B203" s="213"/>
      <c r="C203" s="214"/>
      <c r="D203" s="208" t="s">
        <v>196</v>
      </c>
      <c r="E203" s="215" t="s">
        <v>1</v>
      </c>
      <c r="F203" s="216" t="s">
        <v>850</v>
      </c>
      <c r="G203" s="214"/>
      <c r="H203" s="217">
        <v>128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T203" s="223" t="s">
        <v>196</v>
      </c>
      <c r="AU203" s="223" t="s">
        <v>78</v>
      </c>
      <c r="AV203" s="10" t="s">
        <v>87</v>
      </c>
      <c r="AW203" s="10" t="s">
        <v>34</v>
      </c>
      <c r="AX203" s="10" t="s">
        <v>85</v>
      </c>
      <c r="AY203" s="223" t="s">
        <v>192</v>
      </c>
    </row>
    <row r="204" s="2" customFormat="1" ht="24.15" customHeight="1">
      <c r="A204" s="34"/>
      <c r="B204" s="35"/>
      <c r="C204" s="225" t="s">
        <v>346</v>
      </c>
      <c r="D204" s="225" t="s">
        <v>326</v>
      </c>
      <c r="E204" s="226" t="s">
        <v>638</v>
      </c>
      <c r="F204" s="227" t="s">
        <v>639</v>
      </c>
      <c r="G204" s="228" t="s">
        <v>225</v>
      </c>
      <c r="H204" s="229">
        <v>32</v>
      </c>
      <c r="I204" s="230"/>
      <c r="J204" s="231">
        <f>ROUND(I204*H204,2)</f>
        <v>0</v>
      </c>
      <c r="K204" s="227" t="s">
        <v>190</v>
      </c>
      <c r="L204" s="232"/>
      <c r="M204" s="233" t="s">
        <v>1</v>
      </c>
      <c r="N204" s="234" t="s">
        <v>43</v>
      </c>
      <c r="O204" s="87"/>
      <c r="P204" s="204">
        <f>O204*H204</f>
        <v>0</v>
      </c>
      <c r="Q204" s="204">
        <v>0.10299999999999999</v>
      </c>
      <c r="R204" s="204">
        <f>Q204*H204</f>
        <v>3.2959999999999998</v>
      </c>
      <c r="S204" s="204">
        <v>0</v>
      </c>
      <c r="T204" s="20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6" t="s">
        <v>310</v>
      </c>
      <c r="AT204" s="206" t="s">
        <v>326</v>
      </c>
      <c r="AU204" s="206" t="s">
        <v>78</v>
      </c>
      <c r="AY204" s="13" t="s">
        <v>192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3" t="s">
        <v>85</v>
      </c>
      <c r="BK204" s="207">
        <f>ROUND(I204*H204,2)</f>
        <v>0</v>
      </c>
      <c r="BL204" s="13" t="s">
        <v>310</v>
      </c>
      <c r="BM204" s="206" t="s">
        <v>851</v>
      </c>
    </row>
    <row r="205" s="2" customFormat="1">
      <c r="A205" s="34"/>
      <c r="B205" s="35"/>
      <c r="C205" s="36"/>
      <c r="D205" s="208" t="s">
        <v>194</v>
      </c>
      <c r="E205" s="36"/>
      <c r="F205" s="209" t="s">
        <v>639</v>
      </c>
      <c r="G205" s="36"/>
      <c r="H205" s="36"/>
      <c r="I205" s="210"/>
      <c r="J205" s="36"/>
      <c r="K205" s="36"/>
      <c r="L205" s="40"/>
      <c r="M205" s="211"/>
      <c r="N205" s="212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194</v>
      </c>
      <c r="AU205" s="13" t="s">
        <v>78</v>
      </c>
    </row>
    <row r="206" s="2" customFormat="1" ht="24.15" customHeight="1">
      <c r="A206" s="34"/>
      <c r="B206" s="35"/>
      <c r="C206" s="225" t="s">
        <v>350</v>
      </c>
      <c r="D206" s="225" t="s">
        <v>326</v>
      </c>
      <c r="E206" s="226" t="s">
        <v>642</v>
      </c>
      <c r="F206" s="227" t="s">
        <v>643</v>
      </c>
      <c r="G206" s="228" t="s">
        <v>225</v>
      </c>
      <c r="H206" s="229">
        <v>82</v>
      </c>
      <c r="I206" s="230"/>
      <c r="J206" s="231">
        <f>ROUND(I206*H206,2)</f>
        <v>0</v>
      </c>
      <c r="K206" s="227" t="s">
        <v>190</v>
      </c>
      <c r="L206" s="232"/>
      <c r="M206" s="233" t="s">
        <v>1</v>
      </c>
      <c r="N206" s="234" t="s">
        <v>43</v>
      </c>
      <c r="O206" s="87"/>
      <c r="P206" s="204">
        <f>O206*H206</f>
        <v>0</v>
      </c>
      <c r="Q206" s="204">
        <v>0.28306999999999999</v>
      </c>
      <c r="R206" s="204">
        <f>Q206*H206</f>
        <v>23.211739999999999</v>
      </c>
      <c r="S206" s="204">
        <v>0</v>
      </c>
      <c r="T206" s="20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6" t="s">
        <v>310</v>
      </c>
      <c r="AT206" s="206" t="s">
        <v>326</v>
      </c>
      <c r="AU206" s="206" t="s">
        <v>78</v>
      </c>
      <c r="AY206" s="13" t="s">
        <v>192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3" t="s">
        <v>85</v>
      </c>
      <c r="BK206" s="207">
        <f>ROUND(I206*H206,2)</f>
        <v>0</v>
      </c>
      <c r="BL206" s="13" t="s">
        <v>310</v>
      </c>
      <c r="BM206" s="206" t="s">
        <v>852</v>
      </c>
    </row>
    <row r="207" s="2" customFormat="1">
      <c r="A207" s="34"/>
      <c r="B207" s="35"/>
      <c r="C207" s="36"/>
      <c r="D207" s="208" t="s">
        <v>194</v>
      </c>
      <c r="E207" s="36"/>
      <c r="F207" s="209" t="s">
        <v>643</v>
      </c>
      <c r="G207" s="36"/>
      <c r="H207" s="36"/>
      <c r="I207" s="210"/>
      <c r="J207" s="36"/>
      <c r="K207" s="36"/>
      <c r="L207" s="40"/>
      <c r="M207" s="211"/>
      <c r="N207" s="212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194</v>
      </c>
      <c r="AU207" s="13" t="s">
        <v>78</v>
      </c>
    </row>
    <row r="208" s="2" customFormat="1" ht="16.5" customHeight="1">
      <c r="A208" s="34"/>
      <c r="B208" s="35"/>
      <c r="C208" s="225" t="s">
        <v>354</v>
      </c>
      <c r="D208" s="225" t="s">
        <v>326</v>
      </c>
      <c r="E208" s="226" t="s">
        <v>337</v>
      </c>
      <c r="F208" s="227" t="s">
        <v>338</v>
      </c>
      <c r="G208" s="228" t="s">
        <v>309</v>
      </c>
      <c r="H208" s="229">
        <v>300</v>
      </c>
      <c r="I208" s="230"/>
      <c r="J208" s="231">
        <f>ROUND(I208*H208,2)</f>
        <v>0</v>
      </c>
      <c r="K208" s="227" t="s">
        <v>190</v>
      </c>
      <c r="L208" s="232"/>
      <c r="M208" s="233" t="s">
        <v>1</v>
      </c>
      <c r="N208" s="234" t="s">
        <v>43</v>
      </c>
      <c r="O208" s="87"/>
      <c r="P208" s="204">
        <f>O208*H208</f>
        <v>0</v>
      </c>
      <c r="Q208" s="204">
        <v>1</v>
      </c>
      <c r="R208" s="204">
        <f>Q208*H208</f>
        <v>300</v>
      </c>
      <c r="S208" s="204">
        <v>0</v>
      </c>
      <c r="T208" s="20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6" t="s">
        <v>310</v>
      </c>
      <c r="AT208" s="206" t="s">
        <v>326</v>
      </c>
      <c r="AU208" s="206" t="s">
        <v>78</v>
      </c>
      <c r="AY208" s="13" t="s">
        <v>192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3" t="s">
        <v>85</v>
      </c>
      <c r="BK208" s="207">
        <f>ROUND(I208*H208,2)</f>
        <v>0</v>
      </c>
      <c r="BL208" s="13" t="s">
        <v>310</v>
      </c>
      <c r="BM208" s="206" t="s">
        <v>853</v>
      </c>
    </row>
    <row r="209" s="2" customFormat="1">
      <c r="A209" s="34"/>
      <c r="B209" s="35"/>
      <c r="C209" s="36"/>
      <c r="D209" s="208" t="s">
        <v>194</v>
      </c>
      <c r="E209" s="36"/>
      <c r="F209" s="209" t="s">
        <v>338</v>
      </c>
      <c r="G209" s="36"/>
      <c r="H209" s="36"/>
      <c r="I209" s="210"/>
      <c r="J209" s="36"/>
      <c r="K209" s="36"/>
      <c r="L209" s="40"/>
      <c r="M209" s="211"/>
      <c r="N209" s="212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194</v>
      </c>
      <c r="AU209" s="13" t="s">
        <v>78</v>
      </c>
    </row>
    <row r="210" s="2" customFormat="1">
      <c r="A210" s="34"/>
      <c r="B210" s="35"/>
      <c r="C210" s="36"/>
      <c r="D210" s="208" t="s">
        <v>250</v>
      </c>
      <c r="E210" s="36"/>
      <c r="F210" s="224" t="s">
        <v>854</v>
      </c>
      <c r="G210" s="36"/>
      <c r="H210" s="36"/>
      <c r="I210" s="210"/>
      <c r="J210" s="36"/>
      <c r="K210" s="36"/>
      <c r="L210" s="40"/>
      <c r="M210" s="211"/>
      <c r="N210" s="212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250</v>
      </c>
      <c r="AU210" s="13" t="s">
        <v>78</v>
      </c>
    </row>
    <row r="211" s="10" customFormat="1">
      <c r="A211" s="10"/>
      <c r="B211" s="213"/>
      <c r="C211" s="214"/>
      <c r="D211" s="208" t="s">
        <v>196</v>
      </c>
      <c r="E211" s="215" t="s">
        <v>1</v>
      </c>
      <c r="F211" s="216" t="s">
        <v>855</v>
      </c>
      <c r="G211" s="214"/>
      <c r="H211" s="217">
        <v>223.125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23" t="s">
        <v>196</v>
      </c>
      <c r="AU211" s="223" t="s">
        <v>78</v>
      </c>
      <c r="AV211" s="10" t="s">
        <v>87</v>
      </c>
      <c r="AW211" s="10" t="s">
        <v>34</v>
      </c>
      <c r="AX211" s="10" t="s">
        <v>78</v>
      </c>
      <c r="AY211" s="223" t="s">
        <v>192</v>
      </c>
    </row>
    <row r="212" s="10" customFormat="1">
      <c r="A212" s="10"/>
      <c r="B212" s="213"/>
      <c r="C212" s="214"/>
      <c r="D212" s="208" t="s">
        <v>196</v>
      </c>
      <c r="E212" s="215" t="s">
        <v>1</v>
      </c>
      <c r="F212" s="216" t="s">
        <v>856</v>
      </c>
      <c r="G212" s="214"/>
      <c r="H212" s="217">
        <v>76.875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23" t="s">
        <v>196</v>
      </c>
      <c r="AU212" s="223" t="s">
        <v>78</v>
      </c>
      <c r="AV212" s="10" t="s">
        <v>87</v>
      </c>
      <c r="AW212" s="10" t="s">
        <v>34</v>
      </c>
      <c r="AX212" s="10" t="s">
        <v>78</v>
      </c>
      <c r="AY212" s="223" t="s">
        <v>192</v>
      </c>
    </row>
    <row r="213" s="11" customFormat="1">
      <c r="A213" s="11"/>
      <c r="B213" s="242"/>
      <c r="C213" s="243"/>
      <c r="D213" s="208" t="s">
        <v>196</v>
      </c>
      <c r="E213" s="244" t="s">
        <v>1</v>
      </c>
      <c r="F213" s="245" t="s">
        <v>468</v>
      </c>
      <c r="G213" s="243"/>
      <c r="H213" s="246">
        <v>300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T213" s="252" t="s">
        <v>196</v>
      </c>
      <c r="AU213" s="252" t="s">
        <v>78</v>
      </c>
      <c r="AV213" s="11" t="s">
        <v>191</v>
      </c>
      <c r="AW213" s="11" t="s">
        <v>34</v>
      </c>
      <c r="AX213" s="11" t="s">
        <v>85</v>
      </c>
      <c r="AY213" s="252" t="s">
        <v>192</v>
      </c>
    </row>
    <row r="214" s="2" customFormat="1" ht="16.5" customHeight="1">
      <c r="A214" s="34"/>
      <c r="B214" s="35"/>
      <c r="C214" s="225" t="s">
        <v>358</v>
      </c>
      <c r="D214" s="225" t="s">
        <v>326</v>
      </c>
      <c r="E214" s="226" t="s">
        <v>508</v>
      </c>
      <c r="F214" s="227" t="s">
        <v>509</v>
      </c>
      <c r="G214" s="228" t="s">
        <v>309</v>
      </c>
      <c r="H214" s="229">
        <v>3.5099999999999998</v>
      </c>
      <c r="I214" s="230"/>
      <c r="J214" s="231">
        <f>ROUND(I214*H214,2)</f>
        <v>0</v>
      </c>
      <c r="K214" s="227" t="s">
        <v>190</v>
      </c>
      <c r="L214" s="232"/>
      <c r="M214" s="233" t="s">
        <v>1</v>
      </c>
      <c r="N214" s="234" t="s">
        <v>43</v>
      </c>
      <c r="O214" s="87"/>
      <c r="P214" s="204">
        <f>O214*H214</f>
        <v>0</v>
      </c>
      <c r="Q214" s="204">
        <v>1</v>
      </c>
      <c r="R214" s="204">
        <f>Q214*H214</f>
        <v>3.5099999999999998</v>
      </c>
      <c r="S214" s="204">
        <v>0</v>
      </c>
      <c r="T214" s="20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6" t="s">
        <v>310</v>
      </c>
      <c r="AT214" s="206" t="s">
        <v>326</v>
      </c>
      <c r="AU214" s="206" t="s">
        <v>78</v>
      </c>
      <c r="AY214" s="13" t="s">
        <v>192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13" t="s">
        <v>85</v>
      </c>
      <c r="BK214" s="207">
        <f>ROUND(I214*H214,2)</f>
        <v>0</v>
      </c>
      <c r="BL214" s="13" t="s">
        <v>310</v>
      </c>
      <c r="BM214" s="206" t="s">
        <v>857</v>
      </c>
    </row>
    <row r="215" s="2" customFormat="1">
      <c r="A215" s="34"/>
      <c r="B215" s="35"/>
      <c r="C215" s="36"/>
      <c r="D215" s="208" t="s">
        <v>194</v>
      </c>
      <c r="E215" s="36"/>
      <c r="F215" s="209" t="s">
        <v>509</v>
      </c>
      <c r="G215" s="36"/>
      <c r="H215" s="36"/>
      <c r="I215" s="210"/>
      <c r="J215" s="36"/>
      <c r="K215" s="36"/>
      <c r="L215" s="40"/>
      <c r="M215" s="211"/>
      <c r="N215" s="212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194</v>
      </c>
      <c r="AU215" s="13" t="s">
        <v>78</v>
      </c>
    </row>
    <row r="216" s="10" customFormat="1">
      <c r="A216" s="10"/>
      <c r="B216" s="213"/>
      <c r="C216" s="214"/>
      <c r="D216" s="208" t="s">
        <v>196</v>
      </c>
      <c r="E216" s="215" t="s">
        <v>1</v>
      </c>
      <c r="F216" s="216" t="s">
        <v>858</v>
      </c>
      <c r="G216" s="214"/>
      <c r="H216" s="217">
        <v>1.0800000000000001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23" t="s">
        <v>196</v>
      </c>
      <c r="AU216" s="223" t="s">
        <v>78</v>
      </c>
      <c r="AV216" s="10" t="s">
        <v>87</v>
      </c>
      <c r="AW216" s="10" t="s">
        <v>34</v>
      </c>
      <c r="AX216" s="10" t="s">
        <v>78</v>
      </c>
      <c r="AY216" s="223" t="s">
        <v>192</v>
      </c>
    </row>
    <row r="217" s="10" customFormat="1">
      <c r="A217" s="10"/>
      <c r="B217" s="213"/>
      <c r="C217" s="214"/>
      <c r="D217" s="208" t="s">
        <v>196</v>
      </c>
      <c r="E217" s="215" t="s">
        <v>1</v>
      </c>
      <c r="F217" s="216" t="s">
        <v>859</v>
      </c>
      <c r="G217" s="214"/>
      <c r="H217" s="217">
        <v>2.4300000000000002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23" t="s">
        <v>196</v>
      </c>
      <c r="AU217" s="223" t="s">
        <v>78</v>
      </c>
      <c r="AV217" s="10" t="s">
        <v>87</v>
      </c>
      <c r="AW217" s="10" t="s">
        <v>34</v>
      </c>
      <c r="AX217" s="10" t="s">
        <v>78</v>
      </c>
      <c r="AY217" s="223" t="s">
        <v>192</v>
      </c>
    </row>
    <row r="218" s="11" customFormat="1">
      <c r="A218" s="11"/>
      <c r="B218" s="242"/>
      <c r="C218" s="243"/>
      <c r="D218" s="208" t="s">
        <v>196</v>
      </c>
      <c r="E218" s="244" t="s">
        <v>1</v>
      </c>
      <c r="F218" s="245" t="s">
        <v>468</v>
      </c>
      <c r="G218" s="243"/>
      <c r="H218" s="246">
        <v>3.5100000000000002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T218" s="252" t="s">
        <v>196</v>
      </c>
      <c r="AU218" s="252" t="s">
        <v>78</v>
      </c>
      <c r="AV218" s="11" t="s">
        <v>191</v>
      </c>
      <c r="AW218" s="11" t="s">
        <v>34</v>
      </c>
      <c r="AX218" s="11" t="s">
        <v>85</v>
      </c>
      <c r="AY218" s="252" t="s">
        <v>192</v>
      </c>
    </row>
    <row r="219" s="2" customFormat="1" ht="21.75" customHeight="1">
      <c r="A219" s="34"/>
      <c r="B219" s="35"/>
      <c r="C219" s="225" t="s">
        <v>363</v>
      </c>
      <c r="D219" s="225" t="s">
        <v>326</v>
      </c>
      <c r="E219" s="226" t="s">
        <v>380</v>
      </c>
      <c r="F219" s="227" t="s">
        <v>381</v>
      </c>
      <c r="G219" s="228" t="s">
        <v>207</v>
      </c>
      <c r="H219" s="229">
        <v>1.6200000000000001</v>
      </c>
      <c r="I219" s="230"/>
      <c r="J219" s="231">
        <f>ROUND(I219*H219,2)</f>
        <v>0</v>
      </c>
      <c r="K219" s="227" t="s">
        <v>190</v>
      </c>
      <c r="L219" s="232"/>
      <c r="M219" s="233" t="s">
        <v>1</v>
      </c>
      <c r="N219" s="234" t="s">
        <v>43</v>
      </c>
      <c r="O219" s="87"/>
      <c r="P219" s="204">
        <f>O219*H219</f>
        <v>0</v>
      </c>
      <c r="Q219" s="204">
        <v>2.4289999999999998</v>
      </c>
      <c r="R219" s="204">
        <f>Q219*H219</f>
        <v>3.9349799999999999</v>
      </c>
      <c r="S219" s="204">
        <v>0</v>
      </c>
      <c r="T219" s="20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6" t="s">
        <v>310</v>
      </c>
      <c r="AT219" s="206" t="s">
        <v>326</v>
      </c>
      <c r="AU219" s="206" t="s">
        <v>78</v>
      </c>
      <c r="AY219" s="13" t="s">
        <v>192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3" t="s">
        <v>85</v>
      </c>
      <c r="BK219" s="207">
        <f>ROUND(I219*H219,2)</f>
        <v>0</v>
      </c>
      <c r="BL219" s="13" t="s">
        <v>310</v>
      </c>
      <c r="BM219" s="206" t="s">
        <v>860</v>
      </c>
    </row>
    <row r="220" s="2" customFormat="1">
      <c r="A220" s="34"/>
      <c r="B220" s="35"/>
      <c r="C220" s="36"/>
      <c r="D220" s="208" t="s">
        <v>194</v>
      </c>
      <c r="E220" s="36"/>
      <c r="F220" s="209" t="s">
        <v>381</v>
      </c>
      <c r="G220" s="36"/>
      <c r="H220" s="36"/>
      <c r="I220" s="210"/>
      <c r="J220" s="36"/>
      <c r="K220" s="36"/>
      <c r="L220" s="40"/>
      <c r="M220" s="211"/>
      <c r="N220" s="212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194</v>
      </c>
      <c r="AU220" s="13" t="s">
        <v>78</v>
      </c>
    </row>
    <row r="221" s="10" customFormat="1">
      <c r="A221" s="10"/>
      <c r="B221" s="213"/>
      <c r="C221" s="214"/>
      <c r="D221" s="208" t="s">
        <v>196</v>
      </c>
      <c r="E221" s="215" t="s">
        <v>1</v>
      </c>
      <c r="F221" s="216" t="s">
        <v>861</v>
      </c>
      <c r="G221" s="214"/>
      <c r="H221" s="217">
        <v>1.6200000000000001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223" t="s">
        <v>196</v>
      </c>
      <c r="AU221" s="223" t="s">
        <v>78</v>
      </c>
      <c r="AV221" s="10" t="s">
        <v>87</v>
      </c>
      <c r="AW221" s="10" t="s">
        <v>34</v>
      </c>
      <c r="AX221" s="10" t="s">
        <v>85</v>
      </c>
      <c r="AY221" s="223" t="s">
        <v>192</v>
      </c>
    </row>
    <row r="222" s="2" customFormat="1" ht="24.15" customHeight="1">
      <c r="A222" s="34"/>
      <c r="B222" s="35"/>
      <c r="C222" s="225" t="s">
        <v>367</v>
      </c>
      <c r="D222" s="225" t="s">
        <v>326</v>
      </c>
      <c r="E222" s="226" t="s">
        <v>342</v>
      </c>
      <c r="F222" s="227" t="s">
        <v>343</v>
      </c>
      <c r="G222" s="228" t="s">
        <v>309</v>
      </c>
      <c r="H222" s="229">
        <v>8.4770000000000003</v>
      </c>
      <c r="I222" s="230"/>
      <c r="J222" s="231">
        <f>ROUND(I222*H222,2)</f>
        <v>0</v>
      </c>
      <c r="K222" s="227" t="s">
        <v>190</v>
      </c>
      <c r="L222" s="232"/>
      <c r="M222" s="233" t="s">
        <v>1</v>
      </c>
      <c r="N222" s="234" t="s">
        <v>43</v>
      </c>
      <c r="O222" s="87"/>
      <c r="P222" s="204">
        <f>O222*H222</f>
        <v>0</v>
      </c>
      <c r="Q222" s="204">
        <v>1</v>
      </c>
      <c r="R222" s="204">
        <f>Q222*H222</f>
        <v>8.4770000000000003</v>
      </c>
      <c r="S222" s="204">
        <v>0</v>
      </c>
      <c r="T222" s="20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6" t="s">
        <v>310</v>
      </c>
      <c r="AT222" s="206" t="s">
        <v>326</v>
      </c>
      <c r="AU222" s="206" t="s">
        <v>78</v>
      </c>
      <c r="AY222" s="13" t="s">
        <v>192</v>
      </c>
      <c r="BE222" s="207">
        <f>IF(N222="základní",J222,0)</f>
        <v>0</v>
      </c>
      <c r="BF222" s="207">
        <f>IF(N222="snížená",J222,0)</f>
        <v>0</v>
      </c>
      <c r="BG222" s="207">
        <f>IF(N222="zákl. přenesená",J222,0)</f>
        <v>0</v>
      </c>
      <c r="BH222" s="207">
        <f>IF(N222="sníž. přenesená",J222,0)</f>
        <v>0</v>
      </c>
      <c r="BI222" s="207">
        <f>IF(N222="nulová",J222,0)</f>
        <v>0</v>
      </c>
      <c r="BJ222" s="13" t="s">
        <v>85</v>
      </c>
      <c r="BK222" s="207">
        <f>ROUND(I222*H222,2)</f>
        <v>0</v>
      </c>
      <c r="BL222" s="13" t="s">
        <v>310</v>
      </c>
      <c r="BM222" s="206" t="s">
        <v>862</v>
      </c>
    </row>
    <row r="223" s="2" customFormat="1">
      <c r="A223" s="34"/>
      <c r="B223" s="35"/>
      <c r="C223" s="36"/>
      <c r="D223" s="208" t="s">
        <v>194</v>
      </c>
      <c r="E223" s="36"/>
      <c r="F223" s="209" t="s">
        <v>343</v>
      </c>
      <c r="G223" s="36"/>
      <c r="H223" s="36"/>
      <c r="I223" s="210"/>
      <c r="J223" s="36"/>
      <c r="K223" s="36"/>
      <c r="L223" s="40"/>
      <c r="M223" s="211"/>
      <c r="N223" s="212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194</v>
      </c>
      <c r="AU223" s="13" t="s">
        <v>78</v>
      </c>
    </row>
    <row r="224" s="10" customFormat="1">
      <c r="A224" s="10"/>
      <c r="B224" s="213"/>
      <c r="C224" s="214"/>
      <c r="D224" s="208" t="s">
        <v>196</v>
      </c>
      <c r="E224" s="215" t="s">
        <v>1</v>
      </c>
      <c r="F224" s="216" t="s">
        <v>863</v>
      </c>
      <c r="G224" s="214"/>
      <c r="H224" s="217">
        <v>8.4770000000000003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23" t="s">
        <v>196</v>
      </c>
      <c r="AU224" s="223" t="s">
        <v>78</v>
      </c>
      <c r="AV224" s="10" t="s">
        <v>87</v>
      </c>
      <c r="AW224" s="10" t="s">
        <v>34</v>
      </c>
      <c r="AX224" s="10" t="s">
        <v>85</v>
      </c>
      <c r="AY224" s="223" t="s">
        <v>192</v>
      </c>
    </row>
    <row r="225" s="2" customFormat="1" ht="21.75" customHeight="1">
      <c r="A225" s="34"/>
      <c r="B225" s="35"/>
      <c r="C225" s="225" t="s">
        <v>371</v>
      </c>
      <c r="D225" s="225" t="s">
        <v>326</v>
      </c>
      <c r="E225" s="226" t="s">
        <v>347</v>
      </c>
      <c r="F225" s="227" t="s">
        <v>348</v>
      </c>
      <c r="G225" s="228" t="s">
        <v>309</v>
      </c>
      <c r="H225" s="229">
        <v>8.4770000000000003</v>
      </c>
      <c r="I225" s="230"/>
      <c r="J225" s="231">
        <f>ROUND(I225*H225,2)</f>
        <v>0</v>
      </c>
      <c r="K225" s="227" t="s">
        <v>190</v>
      </c>
      <c r="L225" s="232"/>
      <c r="M225" s="233" t="s">
        <v>1</v>
      </c>
      <c r="N225" s="234" t="s">
        <v>43</v>
      </c>
      <c r="O225" s="87"/>
      <c r="P225" s="204">
        <f>O225*H225</f>
        <v>0</v>
      </c>
      <c r="Q225" s="204">
        <v>1</v>
      </c>
      <c r="R225" s="204">
        <f>Q225*H225</f>
        <v>8.4770000000000003</v>
      </c>
      <c r="S225" s="204">
        <v>0</v>
      </c>
      <c r="T225" s="20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6" t="s">
        <v>310</v>
      </c>
      <c r="AT225" s="206" t="s">
        <v>326</v>
      </c>
      <c r="AU225" s="206" t="s">
        <v>78</v>
      </c>
      <c r="AY225" s="13" t="s">
        <v>192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3" t="s">
        <v>85</v>
      </c>
      <c r="BK225" s="207">
        <f>ROUND(I225*H225,2)</f>
        <v>0</v>
      </c>
      <c r="BL225" s="13" t="s">
        <v>310</v>
      </c>
      <c r="BM225" s="206" t="s">
        <v>864</v>
      </c>
    </row>
    <row r="226" s="2" customFormat="1">
      <c r="A226" s="34"/>
      <c r="B226" s="35"/>
      <c r="C226" s="36"/>
      <c r="D226" s="208" t="s">
        <v>194</v>
      </c>
      <c r="E226" s="36"/>
      <c r="F226" s="209" t="s">
        <v>348</v>
      </c>
      <c r="G226" s="36"/>
      <c r="H226" s="36"/>
      <c r="I226" s="210"/>
      <c r="J226" s="36"/>
      <c r="K226" s="36"/>
      <c r="L226" s="40"/>
      <c r="M226" s="211"/>
      <c r="N226" s="212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194</v>
      </c>
      <c r="AU226" s="13" t="s">
        <v>78</v>
      </c>
    </row>
    <row r="227" s="2" customFormat="1" ht="24.15" customHeight="1">
      <c r="A227" s="34"/>
      <c r="B227" s="35"/>
      <c r="C227" s="225" t="s">
        <v>375</v>
      </c>
      <c r="D227" s="225" t="s">
        <v>326</v>
      </c>
      <c r="E227" s="226" t="s">
        <v>351</v>
      </c>
      <c r="F227" s="227" t="s">
        <v>352</v>
      </c>
      <c r="G227" s="228" t="s">
        <v>309</v>
      </c>
      <c r="H227" s="229">
        <v>8.4770000000000003</v>
      </c>
      <c r="I227" s="230"/>
      <c r="J227" s="231">
        <f>ROUND(I227*H227,2)</f>
        <v>0</v>
      </c>
      <c r="K227" s="227" t="s">
        <v>190</v>
      </c>
      <c r="L227" s="232"/>
      <c r="M227" s="233" t="s">
        <v>1</v>
      </c>
      <c r="N227" s="234" t="s">
        <v>43</v>
      </c>
      <c r="O227" s="87"/>
      <c r="P227" s="204">
        <f>O227*H227</f>
        <v>0</v>
      </c>
      <c r="Q227" s="204">
        <v>1</v>
      </c>
      <c r="R227" s="204">
        <f>Q227*H227</f>
        <v>8.4770000000000003</v>
      </c>
      <c r="S227" s="204">
        <v>0</v>
      </c>
      <c r="T227" s="20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6" t="s">
        <v>310</v>
      </c>
      <c r="AT227" s="206" t="s">
        <v>326</v>
      </c>
      <c r="AU227" s="206" t="s">
        <v>78</v>
      </c>
      <c r="AY227" s="13" t="s">
        <v>192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3" t="s">
        <v>85</v>
      </c>
      <c r="BK227" s="207">
        <f>ROUND(I227*H227,2)</f>
        <v>0</v>
      </c>
      <c r="BL227" s="13" t="s">
        <v>310</v>
      </c>
      <c r="BM227" s="206" t="s">
        <v>865</v>
      </c>
    </row>
    <row r="228" s="2" customFormat="1">
      <c r="A228" s="34"/>
      <c r="B228" s="35"/>
      <c r="C228" s="36"/>
      <c r="D228" s="208" t="s">
        <v>194</v>
      </c>
      <c r="E228" s="36"/>
      <c r="F228" s="209" t="s">
        <v>352</v>
      </c>
      <c r="G228" s="36"/>
      <c r="H228" s="36"/>
      <c r="I228" s="210"/>
      <c r="J228" s="36"/>
      <c r="K228" s="36"/>
      <c r="L228" s="40"/>
      <c r="M228" s="211"/>
      <c r="N228" s="212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194</v>
      </c>
      <c r="AU228" s="13" t="s">
        <v>78</v>
      </c>
    </row>
    <row r="229" s="2" customFormat="1" ht="16.5" customHeight="1">
      <c r="A229" s="34"/>
      <c r="B229" s="35"/>
      <c r="C229" s="225" t="s">
        <v>379</v>
      </c>
      <c r="D229" s="225" t="s">
        <v>326</v>
      </c>
      <c r="E229" s="226" t="s">
        <v>355</v>
      </c>
      <c r="F229" s="227" t="s">
        <v>356</v>
      </c>
      <c r="G229" s="228" t="s">
        <v>189</v>
      </c>
      <c r="H229" s="229">
        <v>45</v>
      </c>
      <c r="I229" s="230"/>
      <c r="J229" s="231">
        <f>ROUND(I229*H229,2)</f>
        <v>0</v>
      </c>
      <c r="K229" s="227" t="s">
        <v>190</v>
      </c>
      <c r="L229" s="232"/>
      <c r="M229" s="233" t="s">
        <v>1</v>
      </c>
      <c r="N229" s="234" t="s">
        <v>43</v>
      </c>
      <c r="O229" s="87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6" t="s">
        <v>310</v>
      </c>
      <c r="AT229" s="206" t="s">
        <v>326</v>
      </c>
      <c r="AU229" s="206" t="s">
        <v>78</v>
      </c>
      <c r="AY229" s="13" t="s">
        <v>192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3" t="s">
        <v>85</v>
      </c>
      <c r="BK229" s="207">
        <f>ROUND(I229*H229,2)</f>
        <v>0</v>
      </c>
      <c r="BL229" s="13" t="s">
        <v>310</v>
      </c>
      <c r="BM229" s="206" t="s">
        <v>866</v>
      </c>
    </row>
    <row r="230" s="2" customFormat="1">
      <c r="A230" s="34"/>
      <c r="B230" s="35"/>
      <c r="C230" s="36"/>
      <c r="D230" s="208" t="s">
        <v>194</v>
      </c>
      <c r="E230" s="36"/>
      <c r="F230" s="209" t="s">
        <v>356</v>
      </c>
      <c r="G230" s="36"/>
      <c r="H230" s="36"/>
      <c r="I230" s="210"/>
      <c r="J230" s="36"/>
      <c r="K230" s="36"/>
      <c r="L230" s="40"/>
      <c r="M230" s="211"/>
      <c r="N230" s="212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194</v>
      </c>
      <c r="AU230" s="13" t="s">
        <v>78</v>
      </c>
    </row>
    <row r="231" s="2" customFormat="1" ht="21.75" customHeight="1">
      <c r="A231" s="34"/>
      <c r="B231" s="35"/>
      <c r="C231" s="225" t="s">
        <v>529</v>
      </c>
      <c r="D231" s="225" t="s">
        <v>326</v>
      </c>
      <c r="E231" s="226" t="s">
        <v>359</v>
      </c>
      <c r="F231" s="227" t="s">
        <v>360</v>
      </c>
      <c r="G231" s="228" t="s">
        <v>225</v>
      </c>
      <c r="H231" s="229">
        <v>64</v>
      </c>
      <c r="I231" s="230"/>
      <c r="J231" s="231">
        <f>ROUND(I231*H231,2)</f>
        <v>0</v>
      </c>
      <c r="K231" s="227" t="s">
        <v>190</v>
      </c>
      <c r="L231" s="232"/>
      <c r="M231" s="233" t="s">
        <v>1</v>
      </c>
      <c r="N231" s="234" t="s">
        <v>43</v>
      </c>
      <c r="O231" s="87"/>
      <c r="P231" s="204">
        <f>O231*H231</f>
        <v>0</v>
      </c>
      <c r="Q231" s="204">
        <v>0.00018000000000000001</v>
      </c>
      <c r="R231" s="204">
        <f>Q231*H231</f>
        <v>0.011520000000000001</v>
      </c>
      <c r="S231" s="204">
        <v>0</v>
      </c>
      <c r="T231" s="20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6" t="s">
        <v>310</v>
      </c>
      <c r="AT231" s="206" t="s">
        <v>326</v>
      </c>
      <c r="AU231" s="206" t="s">
        <v>78</v>
      </c>
      <c r="AY231" s="13" t="s">
        <v>192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3" t="s">
        <v>85</v>
      </c>
      <c r="BK231" s="207">
        <f>ROUND(I231*H231,2)</f>
        <v>0</v>
      </c>
      <c r="BL231" s="13" t="s">
        <v>310</v>
      </c>
      <c r="BM231" s="206" t="s">
        <v>867</v>
      </c>
    </row>
    <row r="232" s="2" customFormat="1">
      <c r="A232" s="34"/>
      <c r="B232" s="35"/>
      <c r="C232" s="36"/>
      <c r="D232" s="208" t="s">
        <v>194</v>
      </c>
      <c r="E232" s="36"/>
      <c r="F232" s="209" t="s">
        <v>360</v>
      </c>
      <c r="G232" s="36"/>
      <c r="H232" s="36"/>
      <c r="I232" s="210"/>
      <c r="J232" s="36"/>
      <c r="K232" s="36"/>
      <c r="L232" s="40"/>
      <c r="M232" s="211"/>
      <c r="N232" s="212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194</v>
      </c>
      <c r="AU232" s="13" t="s">
        <v>78</v>
      </c>
    </row>
    <row r="233" s="10" customFormat="1">
      <c r="A233" s="10"/>
      <c r="B233" s="213"/>
      <c r="C233" s="214"/>
      <c r="D233" s="208" t="s">
        <v>196</v>
      </c>
      <c r="E233" s="215" t="s">
        <v>1</v>
      </c>
      <c r="F233" s="216" t="s">
        <v>868</v>
      </c>
      <c r="G233" s="214"/>
      <c r="H233" s="217">
        <v>64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23" t="s">
        <v>196</v>
      </c>
      <c r="AU233" s="223" t="s">
        <v>78</v>
      </c>
      <c r="AV233" s="10" t="s">
        <v>87</v>
      </c>
      <c r="AW233" s="10" t="s">
        <v>34</v>
      </c>
      <c r="AX233" s="10" t="s">
        <v>85</v>
      </c>
      <c r="AY233" s="223" t="s">
        <v>192</v>
      </c>
    </row>
    <row r="234" s="2" customFormat="1" ht="21.75" customHeight="1">
      <c r="A234" s="34"/>
      <c r="B234" s="35"/>
      <c r="C234" s="225" t="s">
        <v>534</v>
      </c>
      <c r="D234" s="225" t="s">
        <v>326</v>
      </c>
      <c r="E234" s="226" t="s">
        <v>376</v>
      </c>
      <c r="F234" s="227" t="s">
        <v>377</v>
      </c>
      <c r="G234" s="228" t="s">
        <v>225</v>
      </c>
      <c r="H234" s="229">
        <v>2</v>
      </c>
      <c r="I234" s="230"/>
      <c r="J234" s="231">
        <f>ROUND(I234*H234,2)</f>
        <v>0</v>
      </c>
      <c r="K234" s="227" t="s">
        <v>190</v>
      </c>
      <c r="L234" s="232"/>
      <c r="M234" s="233" t="s">
        <v>1</v>
      </c>
      <c r="N234" s="234" t="s">
        <v>43</v>
      </c>
      <c r="O234" s="87"/>
      <c r="P234" s="204">
        <f>O234*H234</f>
        <v>0</v>
      </c>
      <c r="Q234" s="204">
        <v>3.70425</v>
      </c>
      <c r="R234" s="204">
        <f>Q234*H234</f>
        <v>7.4085000000000001</v>
      </c>
      <c r="S234" s="204">
        <v>0</v>
      </c>
      <c r="T234" s="20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6" t="s">
        <v>310</v>
      </c>
      <c r="AT234" s="206" t="s">
        <v>326</v>
      </c>
      <c r="AU234" s="206" t="s">
        <v>78</v>
      </c>
      <c r="AY234" s="13" t="s">
        <v>192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3" t="s">
        <v>85</v>
      </c>
      <c r="BK234" s="207">
        <f>ROUND(I234*H234,2)</f>
        <v>0</v>
      </c>
      <c r="BL234" s="13" t="s">
        <v>310</v>
      </c>
      <c r="BM234" s="206" t="s">
        <v>869</v>
      </c>
    </row>
    <row r="235" s="2" customFormat="1">
      <c r="A235" s="34"/>
      <c r="B235" s="35"/>
      <c r="C235" s="36"/>
      <c r="D235" s="208" t="s">
        <v>194</v>
      </c>
      <c r="E235" s="36"/>
      <c r="F235" s="209" t="s">
        <v>377</v>
      </c>
      <c r="G235" s="36"/>
      <c r="H235" s="36"/>
      <c r="I235" s="210"/>
      <c r="J235" s="36"/>
      <c r="K235" s="36"/>
      <c r="L235" s="40"/>
      <c r="M235" s="211"/>
      <c r="N235" s="212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194</v>
      </c>
      <c r="AU235" s="13" t="s">
        <v>78</v>
      </c>
    </row>
    <row r="236" s="2" customFormat="1" ht="24.15" customHeight="1">
      <c r="A236" s="34"/>
      <c r="B236" s="35"/>
      <c r="C236" s="225" t="s">
        <v>539</v>
      </c>
      <c r="D236" s="225" t="s">
        <v>326</v>
      </c>
      <c r="E236" s="226" t="s">
        <v>870</v>
      </c>
      <c r="F236" s="227" t="s">
        <v>871</v>
      </c>
      <c r="G236" s="228" t="s">
        <v>189</v>
      </c>
      <c r="H236" s="229">
        <v>10</v>
      </c>
      <c r="I236" s="230"/>
      <c r="J236" s="231">
        <f>ROUND(I236*H236,2)</f>
        <v>0</v>
      </c>
      <c r="K236" s="227" t="s">
        <v>190</v>
      </c>
      <c r="L236" s="232"/>
      <c r="M236" s="233" t="s">
        <v>1</v>
      </c>
      <c r="N236" s="234" t="s">
        <v>43</v>
      </c>
      <c r="O236" s="87"/>
      <c r="P236" s="204">
        <f>O236*H236</f>
        <v>0</v>
      </c>
      <c r="Q236" s="204">
        <v>0.0011000000000000001</v>
      </c>
      <c r="R236" s="204">
        <f>Q236*H236</f>
        <v>0.011000000000000001</v>
      </c>
      <c r="S236" s="204">
        <v>0</v>
      </c>
      <c r="T236" s="205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6" t="s">
        <v>310</v>
      </c>
      <c r="AT236" s="206" t="s">
        <v>326</v>
      </c>
      <c r="AU236" s="206" t="s">
        <v>78</v>
      </c>
      <c r="AY236" s="13" t="s">
        <v>192</v>
      </c>
      <c r="BE236" s="207">
        <f>IF(N236="základní",J236,0)</f>
        <v>0</v>
      </c>
      <c r="BF236" s="207">
        <f>IF(N236="snížená",J236,0)</f>
        <v>0</v>
      </c>
      <c r="BG236" s="207">
        <f>IF(N236="zákl. přenesená",J236,0)</f>
        <v>0</v>
      </c>
      <c r="BH236" s="207">
        <f>IF(N236="sníž. přenesená",J236,0)</f>
        <v>0</v>
      </c>
      <c r="BI236" s="207">
        <f>IF(N236="nulová",J236,0)</f>
        <v>0</v>
      </c>
      <c r="BJ236" s="13" t="s">
        <v>85</v>
      </c>
      <c r="BK236" s="207">
        <f>ROUND(I236*H236,2)</f>
        <v>0</v>
      </c>
      <c r="BL236" s="13" t="s">
        <v>310</v>
      </c>
      <c r="BM236" s="206" t="s">
        <v>872</v>
      </c>
    </row>
    <row r="237" s="2" customFormat="1">
      <c r="A237" s="34"/>
      <c r="B237" s="35"/>
      <c r="C237" s="36"/>
      <c r="D237" s="208" t="s">
        <v>194</v>
      </c>
      <c r="E237" s="36"/>
      <c r="F237" s="209" t="s">
        <v>871</v>
      </c>
      <c r="G237" s="36"/>
      <c r="H237" s="36"/>
      <c r="I237" s="210"/>
      <c r="J237" s="36"/>
      <c r="K237" s="36"/>
      <c r="L237" s="40"/>
      <c r="M237" s="211"/>
      <c r="N237" s="212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194</v>
      </c>
      <c r="AU237" s="13" t="s">
        <v>78</v>
      </c>
    </row>
    <row r="238" s="2" customFormat="1" ht="16.5" customHeight="1">
      <c r="A238" s="34"/>
      <c r="B238" s="35"/>
      <c r="C238" s="225" t="s">
        <v>543</v>
      </c>
      <c r="D238" s="225" t="s">
        <v>326</v>
      </c>
      <c r="E238" s="226" t="s">
        <v>873</v>
      </c>
      <c r="F238" s="227" t="s">
        <v>874</v>
      </c>
      <c r="G238" s="228" t="s">
        <v>200</v>
      </c>
      <c r="H238" s="229">
        <v>25</v>
      </c>
      <c r="I238" s="230"/>
      <c r="J238" s="231">
        <f>ROUND(I238*H238,2)</f>
        <v>0</v>
      </c>
      <c r="K238" s="227" t="s">
        <v>190</v>
      </c>
      <c r="L238" s="232"/>
      <c r="M238" s="233" t="s">
        <v>1</v>
      </c>
      <c r="N238" s="234" t="s">
        <v>43</v>
      </c>
      <c r="O238" s="87"/>
      <c r="P238" s="204">
        <f>O238*H238</f>
        <v>0</v>
      </c>
      <c r="Q238" s="204">
        <v>0</v>
      </c>
      <c r="R238" s="204">
        <f>Q238*H238</f>
        <v>0</v>
      </c>
      <c r="S238" s="204">
        <v>0</v>
      </c>
      <c r="T238" s="20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6" t="s">
        <v>310</v>
      </c>
      <c r="AT238" s="206" t="s">
        <v>326</v>
      </c>
      <c r="AU238" s="206" t="s">
        <v>78</v>
      </c>
      <c r="AY238" s="13" t="s">
        <v>192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3" t="s">
        <v>85</v>
      </c>
      <c r="BK238" s="207">
        <f>ROUND(I238*H238,2)</f>
        <v>0</v>
      </c>
      <c r="BL238" s="13" t="s">
        <v>310</v>
      </c>
      <c r="BM238" s="206" t="s">
        <v>875</v>
      </c>
    </row>
    <row r="239" s="2" customFormat="1">
      <c r="A239" s="34"/>
      <c r="B239" s="35"/>
      <c r="C239" s="36"/>
      <c r="D239" s="208" t="s">
        <v>194</v>
      </c>
      <c r="E239" s="36"/>
      <c r="F239" s="209" t="s">
        <v>874</v>
      </c>
      <c r="G239" s="36"/>
      <c r="H239" s="36"/>
      <c r="I239" s="210"/>
      <c r="J239" s="36"/>
      <c r="K239" s="36"/>
      <c r="L239" s="40"/>
      <c r="M239" s="211"/>
      <c r="N239" s="212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194</v>
      </c>
      <c r="AU239" s="13" t="s">
        <v>78</v>
      </c>
    </row>
    <row r="240" s="2" customFormat="1" ht="16.5" customHeight="1">
      <c r="A240" s="34"/>
      <c r="B240" s="35"/>
      <c r="C240" s="225" t="s">
        <v>876</v>
      </c>
      <c r="D240" s="225" t="s">
        <v>326</v>
      </c>
      <c r="E240" s="226" t="s">
        <v>540</v>
      </c>
      <c r="F240" s="227" t="s">
        <v>541</v>
      </c>
      <c r="G240" s="228" t="s">
        <v>225</v>
      </c>
      <c r="H240" s="229">
        <v>3</v>
      </c>
      <c r="I240" s="230"/>
      <c r="J240" s="231">
        <f>ROUND(I240*H240,2)</f>
        <v>0</v>
      </c>
      <c r="K240" s="227" t="s">
        <v>190</v>
      </c>
      <c r="L240" s="232"/>
      <c r="M240" s="233" t="s">
        <v>1</v>
      </c>
      <c r="N240" s="234" t="s">
        <v>43</v>
      </c>
      <c r="O240" s="87"/>
      <c r="P240" s="204">
        <f>O240*H240</f>
        <v>0</v>
      </c>
      <c r="Q240" s="204">
        <v>0.90200000000000002</v>
      </c>
      <c r="R240" s="204">
        <f>Q240*H240</f>
        <v>2.706</v>
      </c>
      <c r="S240" s="204">
        <v>0</v>
      </c>
      <c r="T240" s="20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6" t="s">
        <v>310</v>
      </c>
      <c r="AT240" s="206" t="s">
        <v>326</v>
      </c>
      <c r="AU240" s="206" t="s">
        <v>78</v>
      </c>
      <c r="AY240" s="13" t="s">
        <v>192</v>
      </c>
      <c r="BE240" s="207">
        <f>IF(N240="základní",J240,0)</f>
        <v>0</v>
      </c>
      <c r="BF240" s="207">
        <f>IF(N240="snížená",J240,0)</f>
        <v>0</v>
      </c>
      <c r="BG240" s="207">
        <f>IF(N240="zákl. přenesená",J240,0)</f>
        <v>0</v>
      </c>
      <c r="BH240" s="207">
        <f>IF(N240="sníž. přenesená",J240,0)</f>
        <v>0</v>
      </c>
      <c r="BI240" s="207">
        <f>IF(N240="nulová",J240,0)</f>
        <v>0</v>
      </c>
      <c r="BJ240" s="13" t="s">
        <v>85</v>
      </c>
      <c r="BK240" s="207">
        <f>ROUND(I240*H240,2)</f>
        <v>0</v>
      </c>
      <c r="BL240" s="13" t="s">
        <v>310</v>
      </c>
      <c r="BM240" s="206" t="s">
        <v>877</v>
      </c>
    </row>
    <row r="241" s="2" customFormat="1">
      <c r="A241" s="34"/>
      <c r="B241" s="35"/>
      <c r="C241" s="36"/>
      <c r="D241" s="208" t="s">
        <v>194</v>
      </c>
      <c r="E241" s="36"/>
      <c r="F241" s="209" t="s">
        <v>541</v>
      </c>
      <c r="G241" s="36"/>
      <c r="H241" s="36"/>
      <c r="I241" s="210"/>
      <c r="J241" s="36"/>
      <c r="K241" s="36"/>
      <c r="L241" s="40"/>
      <c r="M241" s="211"/>
      <c r="N241" s="212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194</v>
      </c>
      <c r="AU241" s="13" t="s">
        <v>78</v>
      </c>
    </row>
    <row r="242" s="2" customFormat="1" ht="16.5" customHeight="1">
      <c r="A242" s="34"/>
      <c r="B242" s="35"/>
      <c r="C242" s="225" t="s">
        <v>878</v>
      </c>
      <c r="D242" s="225" t="s">
        <v>326</v>
      </c>
      <c r="E242" s="226" t="s">
        <v>879</v>
      </c>
      <c r="F242" s="227" t="s">
        <v>880</v>
      </c>
      <c r="G242" s="228" t="s">
        <v>225</v>
      </c>
      <c r="H242" s="229">
        <v>1</v>
      </c>
      <c r="I242" s="230"/>
      <c r="J242" s="231">
        <f>ROUND(I242*H242,2)</f>
        <v>0</v>
      </c>
      <c r="K242" s="227" t="s">
        <v>190</v>
      </c>
      <c r="L242" s="232"/>
      <c r="M242" s="233" t="s">
        <v>1</v>
      </c>
      <c r="N242" s="234" t="s">
        <v>43</v>
      </c>
      <c r="O242" s="87"/>
      <c r="P242" s="204">
        <f>O242*H242</f>
        <v>0</v>
      </c>
      <c r="Q242" s="204">
        <v>0.90200000000000002</v>
      </c>
      <c r="R242" s="204">
        <f>Q242*H242</f>
        <v>0.90200000000000002</v>
      </c>
      <c r="S242" s="204">
        <v>0</v>
      </c>
      <c r="T242" s="20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6" t="s">
        <v>310</v>
      </c>
      <c r="AT242" s="206" t="s">
        <v>326</v>
      </c>
      <c r="AU242" s="206" t="s">
        <v>78</v>
      </c>
      <c r="AY242" s="13" t="s">
        <v>192</v>
      </c>
      <c r="BE242" s="207">
        <f>IF(N242="základní",J242,0)</f>
        <v>0</v>
      </c>
      <c r="BF242" s="207">
        <f>IF(N242="snížená",J242,0)</f>
        <v>0</v>
      </c>
      <c r="BG242" s="207">
        <f>IF(N242="zákl. přenesená",J242,0)</f>
        <v>0</v>
      </c>
      <c r="BH242" s="207">
        <f>IF(N242="sníž. přenesená",J242,0)</f>
        <v>0</v>
      </c>
      <c r="BI242" s="207">
        <f>IF(N242="nulová",J242,0)</f>
        <v>0</v>
      </c>
      <c r="BJ242" s="13" t="s">
        <v>85</v>
      </c>
      <c r="BK242" s="207">
        <f>ROUND(I242*H242,2)</f>
        <v>0</v>
      </c>
      <c r="BL242" s="13" t="s">
        <v>310</v>
      </c>
      <c r="BM242" s="206" t="s">
        <v>881</v>
      </c>
    </row>
    <row r="243" s="2" customFormat="1">
      <c r="A243" s="34"/>
      <c r="B243" s="35"/>
      <c r="C243" s="36"/>
      <c r="D243" s="208" t="s">
        <v>194</v>
      </c>
      <c r="E243" s="36"/>
      <c r="F243" s="209" t="s">
        <v>880</v>
      </c>
      <c r="G243" s="36"/>
      <c r="H243" s="36"/>
      <c r="I243" s="210"/>
      <c r="J243" s="36"/>
      <c r="K243" s="36"/>
      <c r="L243" s="40"/>
      <c r="M243" s="211"/>
      <c r="N243" s="212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194</v>
      </c>
      <c r="AU243" s="13" t="s">
        <v>78</v>
      </c>
    </row>
    <row r="244" s="2" customFormat="1" ht="16.5" customHeight="1">
      <c r="A244" s="34"/>
      <c r="B244" s="35"/>
      <c r="C244" s="225" t="s">
        <v>882</v>
      </c>
      <c r="D244" s="225" t="s">
        <v>326</v>
      </c>
      <c r="E244" s="226" t="s">
        <v>544</v>
      </c>
      <c r="F244" s="227" t="s">
        <v>545</v>
      </c>
      <c r="G244" s="228" t="s">
        <v>225</v>
      </c>
      <c r="H244" s="229">
        <v>1</v>
      </c>
      <c r="I244" s="230"/>
      <c r="J244" s="231">
        <f>ROUND(I244*H244,2)</f>
        <v>0</v>
      </c>
      <c r="K244" s="227" t="s">
        <v>190</v>
      </c>
      <c r="L244" s="232"/>
      <c r="M244" s="233" t="s">
        <v>1</v>
      </c>
      <c r="N244" s="234" t="s">
        <v>43</v>
      </c>
      <c r="O244" s="87"/>
      <c r="P244" s="204">
        <f>O244*H244</f>
        <v>0</v>
      </c>
      <c r="Q244" s="204">
        <v>0.90200000000000002</v>
      </c>
      <c r="R244" s="204">
        <f>Q244*H244</f>
        <v>0.90200000000000002</v>
      </c>
      <c r="S244" s="204">
        <v>0</v>
      </c>
      <c r="T244" s="20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6" t="s">
        <v>310</v>
      </c>
      <c r="AT244" s="206" t="s">
        <v>326</v>
      </c>
      <c r="AU244" s="206" t="s">
        <v>78</v>
      </c>
      <c r="AY244" s="13" t="s">
        <v>192</v>
      </c>
      <c r="BE244" s="207">
        <f>IF(N244="základní",J244,0)</f>
        <v>0</v>
      </c>
      <c r="BF244" s="207">
        <f>IF(N244="snížená",J244,0)</f>
        <v>0</v>
      </c>
      <c r="BG244" s="207">
        <f>IF(N244="zákl. přenesená",J244,0)</f>
        <v>0</v>
      </c>
      <c r="BH244" s="207">
        <f>IF(N244="sníž. přenesená",J244,0)</f>
        <v>0</v>
      </c>
      <c r="BI244" s="207">
        <f>IF(N244="nulová",J244,0)</f>
        <v>0</v>
      </c>
      <c r="BJ244" s="13" t="s">
        <v>85</v>
      </c>
      <c r="BK244" s="207">
        <f>ROUND(I244*H244,2)</f>
        <v>0</v>
      </c>
      <c r="BL244" s="13" t="s">
        <v>310</v>
      </c>
      <c r="BM244" s="206" t="s">
        <v>883</v>
      </c>
    </row>
    <row r="245" s="2" customFormat="1">
      <c r="A245" s="34"/>
      <c r="B245" s="35"/>
      <c r="C245" s="36"/>
      <c r="D245" s="208" t="s">
        <v>194</v>
      </c>
      <c r="E245" s="36"/>
      <c r="F245" s="209" t="s">
        <v>545</v>
      </c>
      <c r="G245" s="36"/>
      <c r="H245" s="36"/>
      <c r="I245" s="210"/>
      <c r="J245" s="36"/>
      <c r="K245" s="36"/>
      <c r="L245" s="40"/>
      <c r="M245" s="238"/>
      <c r="N245" s="239"/>
      <c r="O245" s="240"/>
      <c r="P245" s="240"/>
      <c r="Q245" s="240"/>
      <c r="R245" s="240"/>
      <c r="S245" s="240"/>
      <c r="T245" s="241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194</v>
      </c>
      <c r="AU245" s="13" t="s">
        <v>78</v>
      </c>
    </row>
    <row r="246" s="2" customFormat="1" ht="6.96" customHeight="1">
      <c r="A246" s="34"/>
      <c r="B246" s="62"/>
      <c r="C246" s="63"/>
      <c r="D246" s="63"/>
      <c r="E246" s="63"/>
      <c r="F246" s="63"/>
      <c r="G246" s="63"/>
      <c r="H246" s="63"/>
      <c r="I246" s="63"/>
      <c r="J246" s="63"/>
      <c r="K246" s="63"/>
      <c r="L246" s="40"/>
      <c r="M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</row>
  </sheetData>
  <sheetProtection sheet="1" autoFilter="0" formatColumns="0" formatRows="0" objects="1" scenarios="1" spinCount="100000" saltValue="laj1f7L2ONK24Qt6/FGPTFURQ+o6J72OluXbHNZVApihHq3Ot7qqfdauOYFEbH0z0DIoxN+17I9gX9fTGl6Peg==" hashValue="ds0fJfosQ0yEOYaG2zRT3Dnp9QcqupIaUuu/XVjVO5Qhlm1K7PTHZry2xGwgYGHqyXpvxTYewqIR/nQc9N6cZw==" algorithmName="SHA-512" password="CC35"/>
  <autoFilter ref="C119:K2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788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884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ROUND((SUM(BE120:BE124)),  2)</f>
        <v>0</v>
      </c>
      <c r="G35" s="34"/>
      <c r="H35" s="34"/>
      <c r="I35" s="160">
        <v>0.20999999999999999</v>
      </c>
      <c r="J35" s="159">
        <f>ROUND(((SUM(BE120:BE124))*I35),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ROUND((SUM(BF120:BF124)),  2)</f>
        <v>0</v>
      </c>
      <c r="G36" s="34"/>
      <c r="H36" s="34"/>
      <c r="I36" s="160">
        <v>0.14999999999999999</v>
      </c>
      <c r="J36" s="159">
        <f>ROUND(((SUM(BF120:BF124))*I36),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788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A.5.2 -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788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A.5.2 -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SUM(P121:P124)</f>
        <v>0</v>
      </c>
      <c r="Q120" s="100"/>
      <c r="R120" s="192">
        <f>SUM(R121:R124)</f>
        <v>0</v>
      </c>
      <c r="S120" s="100"/>
      <c r="T120" s="193">
        <f>SUM(T121:T124)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SUM(BK121:BK124)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385</v>
      </c>
      <c r="F121" s="197" t="s">
        <v>386</v>
      </c>
      <c r="G121" s="198" t="s">
        <v>225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885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386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 ht="16.5" customHeight="1">
      <c r="A123" s="34"/>
      <c r="B123" s="35"/>
      <c r="C123" s="195" t="s">
        <v>87</v>
      </c>
      <c r="D123" s="195" t="s">
        <v>186</v>
      </c>
      <c r="E123" s="196" t="s">
        <v>388</v>
      </c>
      <c r="F123" s="197" t="s">
        <v>389</v>
      </c>
      <c r="G123" s="198" t="s">
        <v>225</v>
      </c>
      <c r="H123" s="199">
        <v>2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310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310</v>
      </c>
      <c r="BM123" s="206" t="s">
        <v>886</v>
      </c>
    </row>
    <row r="124" s="2" customFormat="1">
      <c r="A124" s="34"/>
      <c r="B124" s="35"/>
      <c r="C124" s="36"/>
      <c r="D124" s="208" t="s">
        <v>194</v>
      </c>
      <c r="E124" s="36"/>
      <c r="F124" s="209" t="s">
        <v>391</v>
      </c>
      <c r="G124" s="36"/>
      <c r="H124" s="36"/>
      <c r="I124" s="210"/>
      <c r="J124" s="36"/>
      <c r="K124" s="36"/>
      <c r="L124" s="40"/>
      <c r="M124" s="238"/>
      <c r="N124" s="239"/>
      <c r="O124" s="240"/>
      <c r="P124" s="240"/>
      <c r="Q124" s="240"/>
      <c r="R124" s="240"/>
      <c r="S124" s="240"/>
      <c r="T124" s="24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194</v>
      </c>
      <c r="AU124" s="13" t="s">
        <v>78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jXWuEx1r06de6xIBX+Ng8jtibObhcGrSWMqRzh1xoVdpvYKItUFzTzpG0yP6rPDWhqZHXPxikFBeBwz7Cpk5Nw==" hashValue="Muy40JnJ2MhmqjeQiD4tCDL0DpUjxbnybSvfcLmGLbsT5SGxAiMm2tcht8BRfIzMud61s8awKdyHDafN2R4A0g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788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887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ROUND((SUM(BE120:BE137)),  2)</f>
        <v>0</v>
      </c>
      <c r="G35" s="34"/>
      <c r="H35" s="34"/>
      <c r="I35" s="160">
        <v>0.20999999999999999</v>
      </c>
      <c r="J35" s="159">
        <f>ROUND(((SUM(BE120:BE137))*I35),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ROUND((SUM(BF120:BF137)),  2)</f>
        <v>0</v>
      </c>
      <c r="G36" s="34"/>
      <c r="H36" s="34"/>
      <c r="I36" s="160">
        <v>0.14999999999999999</v>
      </c>
      <c r="J36" s="159">
        <f>ROUND(((SUM(BF120:BF137))*I36),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ROUND((SUM(BG120:BG137)),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ROUND((SUM(BH120:BH137)),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ROUND((SUM(BI120:BI137)),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788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A.5.3 -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788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A.5.3 -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SUM(P121:P137)</f>
        <v>0</v>
      </c>
      <c r="Q120" s="100"/>
      <c r="R120" s="192">
        <f>SUM(R121:R137)</f>
        <v>0</v>
      </c>
      <c r="S120" s="100"/>
      <c r="T120" s="193">
        <f>SUM(T121:T137)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SUM(BK121:BK137)</f>
        <v>0</v>
      </c>
    </row>
    <row r="121" s="2" customFormat="1" ht="55.5" customHeight="1">
      <c r="A121" s="34"/>
      <c r="B121" s="35"/>
      <c r="C121" s="195" t="s">
        <v>85</v>
      </c>
      <c r="D121" s="195" t="s">
        <v>186</v>
      </c>
      <c r="E121" s="196" t="s">
        <v>393</v>
      </c>
      <c r="F121" s="197" t="s">
        <v>394</v>
      </c>
      <c r="G121" s="198" t="s">
        <v>309</v>
      </c>
      <c r="H121" s="199">
        <v>26.437999999999999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888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396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889</v>
      </c>
      <c r="G123" s="214"/>
      <c r="H123" s="217">
        <v>26.437999999999999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85</v>
      </c>
      <c r="AY123" s="223" t="s">
        <v>192</v>
      </c>
    </row>
    <row r="124" s="2" customFormat="1" ht="37.8" customHeight="1">
      <c r="A124" s="34"/>
      <c r="B124" s="35"/>
      <c r="C124" s="195" t="s">
        <v>87</v>
      </c>
      <c r="D124" s="195" t="s">
        <v>186</v>
      </c>
      <c r="E124" s="196" t="s">
        <v>399</v>
      </c>
      <c r="F124" s="197" t="s">
        <v>555</v>
      </c>
      <c r="G124" s="198" t="s">
        <v>309</v>
      </c>
      <c r="H124" s="199">
        <v>338.14699999999999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310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310</v>
      </c>
      <c r="BM124" s="206" t="s">
        <v>890</v>
      </c>
    </row>
    <row r="125" s="2" customFormat="1">
      <c r="A125" s="34"/>
      <c r="B125" s="35"/>
      <c r="C125" s="36"/>
      <c r="D125" s="208" t="s">
        <v>194</v>
      </c>
      <c r="E125" s="36"/>
      <c r="F125" s="209" t="s">
        <v>557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194</v>
      </c>
      <c r="AU125" s="13" t="s">
        <v>78</v>
      </c>
    </row>
    <row r="126" s="2" customFormat="1">
      <c r="A126" s="34"/>
      <c r="B126" s="35"/>
      <c r="C126" s="36"/>
      <c r="D126" s="208" t="s">
        <v>250</v>
      </c>
      <c r="E126" s="36"/>
      <c r="F126" s="224" t="s">
        <v>891</v>
      </c>
      <c r="G126" s="36"/>
      <c r="H126" s="36"/>
      <c r="I126" s="210"/>
      <c r="J126" s="36"/>
      <c r="K126" s="36"/>
      <c r="L126" s="40"/>
      <c r="M126" s="211"/>
      <c r="N126" s="21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250</v>
      </c>
      <c r="AU126" s="13" t="s">
        <v>78</v>
      </c>
    </row>
    <row r="127" s="10" customFormat="1">
      <c r="A127" s="10"/>
      <c r="B127" s="213"/>
      <c r="C127" s="214"/>
      <c r="D127" s="208" t="s">
        <v>196</v>
      </c>
      <c r="E127" s="215" t="s">
        <v>1</v>
      </c>
      <c r="F127" s="216" t="s">
        <v>892</v>
      </c>
      <c r="G127" s="214"/>
      <c r="H127" s="217">
        <v>338.14699999999999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3" t="s">
        <v>196</v>
      </c>
      <c r="AU127" s="223" t="s">
        <v>78</v>
      </c>
      <c r="AV127" s="10" t="s">
        <v>87</v>
      </c>
      <c r="AW127" s="10" t="s">
        <v>34</v>
      </c>
      <c r="AX127" s="10" t="s">
        <v>85</v>
      </c>
      <c r="AY127" s="223" t="s">
        <v>192</v>
      </c>
    </row>
    <row r="128" s="2" customFormat="1" ht="24.15" customHeight="1">
      <c r="A128" s="34"/>
      <c r="B128" s="35"/>
      <c r="C128" s="195" t="s">
        <v>204</v>
      </c>
      <c r="D128" s="195" t="s">
        <v>186</v>
      </c>
      <c r="E128" s="196" t="s">
        <v>410</v>
      </c>
      <c r="F128" s="197" t="s">
        <v>411</v>
      </c>
      <c r="G128" s="198" t="s">
        <v>309</v>
      </c>
      <c r="H128" s="199">
        <v>26.437999999999999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310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310</v>
      </c>
      <c r="BM128" s="206" t="s">
        <v>893</v>
      </c>
    </row>
    <row r="129" s="2" customFormat="1">
      <c r="A129" s="34"/>
      <c r="B129" s="35"/>
      <c r="C129" s="36"/>
      <c r="D129" s="208" t="s">
        <v>194</v>
      </c>
      <c r="E129" s="36"/>
      <c r="F129" s="209" t="s">
        <v>413</v>
      </c>
      <c r="G129" s="36"/>
      <c r="H129" s="36"/>
      <c r="I129" s="210"/>
      <c r="J129" s="36"/>
      <c r="K129" s="36"/>
      <c r="L129" s="40"/>
      <c r="M129" s="211"/>
      <c r="N129" s="212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194</v>
      </c>
      <c r="AU129" s="13" t="s">
        <v>78</v>
      </c>
    </row>
    <row r="130" s="10" customFormat="1">
      <c r="A130" s="10"/>
      <c r="B130" s="213"/>
      <c r="C130" s="214"/>
      <c r="D130" s="208" t="s">
        <v>196</v>
      </c>
      <c r="E130" s="215" t="s">
        <v>1</v>
      </c>
      <c r="F130" s="216" t="s">
        <v>894</v>
      </c>
      <c r="G130" s="214"/>
      <c r="H130" s="217">
        <v>26.437999999999999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3" t="s">
        <v>196</v>
      </c>
      <c r="AU130" s="223" t="s">
        <v>78</v>
      </c>
      <c r="AV130" s="10" t="s">
        <v>87</v>
      </c>
      <c r="AW130" s="10" t="s">
        <v>34</v>
      </c>
      <c r="AX130" s="10" t="s">
        <v>85</v>
      </c>
      <c r="AY130" s="223" t="s">
        <v>192</v>
      </c>
    </row>
    <row r="131" s="2" customFormat="1" ht="33" customHeight="1">
      <c r="A131" s="34"/>
      <c r="B131" s="35"/>
      <c r="C131" s="195" t="s">
        <v>191</v>
      </c>
      <c r="D131" s="195" t="s">
        <v>186</v>
      </c>
      <c r="E131" s="196" t="s">
        <v>405</v>
      </c>
      <c r="F131" s="197" t="s">
        <v>406</v>
      </c>
      <c r="G131" s="198" t="s">
        <v>225</v>
      </c>
      <c r="H131" s="199">
        <v>2</v>
      </c>
      <c r="I131" s="200"/>
      <c r="J131" s="201">
        <f>ROUND(I131*H131,2)</f>
        <v>0</v>
      </c>
      <c r="K131" s="197" t="s">
        <v>190</v>
      </c>
      <c r="L131" s="40"/>
      <c r="M131" s="202" t="s">
        <v>1</v>
      </c>
      <c r="N131" s="203" t="s">
        <v>43</v>
      </c>
      <c r="O131" s="87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6" t="s">
        <v>310</v>
      </c>
      <c r="AT131" s="206" t="s">
        <v>186</v>
      </c>
      <c r="AU131" s="206" t="s">
        <v>78</v>
      </c>
      <c r="AY131" s="13" t="s">
        <v>192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3" t="s">
        <v>85</v>
      </c>
      <c r="BK131" s="207">
        <f>ROUND(I131*H131,2)</f>
        <v>0</v>
      </c>
      <c r="BL131" s="13" t="s">
        <v>310</v>
      </c>
      <c r="BM131" s="206" t="s">
        <v>895</v>
      </c>
    </row>
    <row r="132" s="2" customFormat="1">
      <c r="A132" s="34"/>
      <c r="B132" s="35"/>
      <c r="C132" s="36"/>
      <c r="D132" s="208" t="s">
        <v>194</v>
      </c>
      <c r="E132" s="36"/>
      <c r="F132" s="209" t="s">
        <v>408</v>
      </c>
      <c r="G132" s="36"/>
      <c r="H132" s="36"/>
      <c r="I132" s="210"/>
      <c r="J132" s="36"/>
      <c r="K132" s="36"/>
      <c r="L132" s="40"/>
      <c r="M132" s="211"/>
      <c r="N132" s="212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194</v>
      </c>
      <c r="AU132" s="13" t="s">
        <v>78</v>
      </c>
    </row>
    <row r="133" s="2" customFormat="1">
      <c r="A133" s="34"/>
      <c r="B133" s="35"/>
      <c r="C133" s="36"/>
      <c r="D133" s="208" t="s">
        <v>250</v>
      </c>
      <c r="E133" s="36"/>
      <c r="F133" s="224" t="s">
        <v>409</v>
      </c>
      <c r="G133" s="36"/>
      <c r="H133" s="36"/>
      <c r="I133" s="210"/>
      <c r="J133" s="36"/>
      <c r="K133" s="36"/>
      <c r="L133" s="40"/>
      <c r="M133" s="211"/>
      <c r="N133" s="212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250</v>
      </c>
      <c r="AU133" s="13" t="s">
        <v>78</v>
      </c>
    </row>
    <row r="134" s="2" customFormat="1" ht="49.05" customHeight="1">
      <c r="A134" s="34"/>
      <c r="B134" s="35"/>
      <c r="C134" s="195" t="s">
        <v>216</v>
      </c>
      <c r="D134" s="195" t="s">
        <v>186</v>
      </c>
      <c r="E134" s="196" t="s">
        <v>416</v>
      </c>
      <c r="F134" s="197" t="s">
        <v>417</v>
      </c>
      <c r="G134" s="198" t="s">
        <v>309</v>
      </c>
      <c r="H134" s="199">
        <v>33.917000000000002</v>
      </c>
      <c r="I134" s="200"/>
      <c r="J134" s="201">
        <f>ROUND(I134*H134,2)</f>
        <v>0</v>
      </c>
      <c r="K134" s="197" t="s">
        <v>190</v>
      </c>
      <c r="L134" s="40"/>
      <c r="M134" s="202" t="s">
        <v>1</v>
      </c>
      <c r="N134" s="203" t="s">
        <v>43</v>
      </c>
      <c r="O134" s="87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310</v>
      </c>
      <c r="AT134" s="206" t="s">
        <v>186</v>
      </c>
      <c r="AU134" s="206" t="s">
        <v>78</v>
      </c>
      <c r="AY134" s="13" t="s">
        <v>192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3" t="s">
        <v>85</v>
      </c>
      <c r="BK134" s="207">
        <f>ROUND(I134*H134,2)</f>
        <v>0</v>
      </c>
      <c r="BL134" s="13" t="s">
        <v>310</v>
      </c>
      <c r="BM134" s="206" t="s">
        <v>896</v>
      </c>
    </row>
    <row r="135" s="2" customFormat="1">
      <c r="A135" s="34"/>
      <c r="B135" s="35"/>
      <c r="C135" s="36"/>
      <c r="D135" s="208" t="s">
        <v>194</v>
      </c>
      <c r="E135" s="36"/>
      <c r="F135" s="209" t="s">
        <v>419</v>
      </c>
      <c r="G135" s="36"/>
      <c r="H135" s="36"/>
      <c r="I135" s="210"/>
      <c r="J135" s="36"/>
      <c r="K135" s="36"/>
      <c r="L135" s="40"/>
      <c r="M135" s="211"/>
      <c r="N135" s="212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194</v>
      </c>
      <c r="AU135" s="13" t="s">
        <v>78</v>
      </c>
    </row>
    <row r="136" s="2" customFormat="1">
      <c r="A136" s="34"/>
      <c r="B136" s="35"/>
      <c r="C136" s="36"/>
      <c r="D136" s="208" t="s">
        <v>250</v>
      </c>
      <c r="E136" s="36"/>
      <c r="F136" s="224" t="s">
        <v>420</v>
      </c>
      <c r="G136" s="36"/>
      <c r="H136" s="36"/>
      <c r="I136" s="210"/>
      <c r="J136" s="36"/>
      <c r="K136" s="36"/>
      <c r="L136" s="40"/>
      <c r="M136" s="211"/>
      <c r="N136" s="212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250</v>
      </c>
      <c r="AU136" s="13" t="s">
        <v>78</v>
      </c>
    </row>
    <row r="137" s="10" customFormat="1">
      <c r="A137" s="10"/>
      <c r="B137" s="213"/>
      <c r="C137" s="214"/>
      <c r="D137" s="208" t="s">
        <v>196</v>
      </c>
      <c r="E137" s="215" t="s">
        <v>1</v>
      </c>
      <c r="F137" s="216" t="s">
        <v>897</v>
      </c>
      <c r="G137" s="214"/>
      <c r="H137" s="217">
        <v>33.917000000000002</v>
      </c>
      <c r="I137" s="218"/>
      <c r="J137" s="214"/>
      <c r="K137" s="214"/>
      <c r="L137" s="219"/>
      <c r="M137" s="235"/>
      <c r="N137" s="236"/>
      <c r="O137" s="236"/>
      <c r="P137" s="236"/>
      <c r="Q137" s="236"/>
      <c r="R137" s="236"/>
      <c r="S137" s="236"/>
      <c r="T137" s="237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3" t="s">
        <v>196</v>
      </c>
      <c r="AU137" s="223" t="s">
        <v>78</v>
      </c>
      <c r="AV137" s="10" t="s">
        <v>87</v>
      </c>
      <c r="AW137" s="10" t="s">
        <v>34</v>
      </c>
      <c r="AX137" s="10" t="s">
        <v>85</v>
      </c>
      <c r="AY137" s="223" t="s">
        <v>192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63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+PN6OaxDEdjOoX2yqnvFwIVkrqpr4cCmp8v/0XAlKHvmggthowKiyIsRbZ2q977Xwr9btjXOk7gWPmAluxFySA==" hashValue="ZyPDo7NquT8ay5DOMhI9RNWiKsC54pfdWz0sSRblzrXxa9DnZt/e7/pXBDzKOxZOX+bn1fq3Vqa9h1rNkZHxkA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898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899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ROUND((SUM(BE120:BE246)),  2)</f>
        <v>0</v>
      </c>
      <c r="G35" s="34"/>
      <c r="H35" s="34"/>
      <c r="I35" s="160">
        <v>0.20999999999999999</v>
      </c>
      <c r="J35" s="159">
        <f>ROUND(((SUM(BE120:BE246))*I35),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ROUND((SUM(BF120:BF246)),  2)</f>
        <v>0</v>
      </c>
      <c r="G36" s="34"/>
      <c r="H36" s="34"/>
      <c r="I36" s="160">
        <v>0.14999999999999999</v>
      </c>
      <c r="J36" s="159">
        <f>ROUND(((SUM(BF120:BF246))*I36),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ROUND((SUM(BG120:BG246)),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ROUND((SUM(BH120:BH246)),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ROUND((SUM(BI120:BI246)),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898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A.6.1 -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898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A.6.1 -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SUM(P121:P246)</f>
        <v>0</v>
      </c>
      <c r="Q120" s="100"/>
      <c r="R120" s="192">
        <f>SUM(R121:R246)</f>
        <v>155.95050000000003</v>
      </c>
      <c r="S120" s="100"/>
      <c r="T120" s="193">
        <f>SUM(T121:T246)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SUM(BK121:BK246)</f>
        <v>0</v>
      </c>
    </row>
    <row r="121" s="2" customFormat="1" ht="21.75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8.8000000000000007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900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195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901</v>
      </c>
      <c r="G123" s="214"/>
      <c r="H123" s="217">
        <v>8.8000000000000007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85</v>
      </c>
      <c r="AY123" s="223" t="s">
        <v>192</v>
      </c>
    </row>
    <row r="124" s="2" customFormat="1" ht="24.15" customHeight="1">
      <c r="A124" s="34"/>
      <c r="B124" s="35"/>
      <c r="C124" s="195" t="s">
        <v>87</v>
      </c>
      <c r="D124" s="195" t="s">
        <v>186</v>
      </c>
      <c r="E124" s="196" t="s">
        <v>198</v>
      </c>
      <c r="F124" s="197" t="s">
        <v>199</v>
      </c>
      <c r="G124" s="198" t="s">
        <v>200</v>
      </c>
      <c r="H124" s="199">
        <v>32.950000000000003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191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191</v>
      </c>
      <c r="BM124" s="206" t="s">
        <v>902</v>
      </c>
    </row>
    <row r="125" s="2" customFormat="1">
      <c r="A125" s="34"/>
      <c r="B125" s="35"/>
      <c r="C125" s="36"/>
      <c r="D125" s="208" t="s">
        <v>194</v>
      </c>
      <c r="E125" s="36"/>
      <c r="F125" s="209" t="s">
        <v>202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194</v>
      </c>
      <c r="AU125" s="13" t="s">
        <v>78</v>
      </c>
    </row>
    <row r="126" s="2" customFormat="1">
      <c r="A126" s="34"/>
      <c r="B126" s="35"/>
      <c r="C126" s="36"/>
      <c r="D126" s="208" t="s">
        <v>250</v>
      </c>
      <c r="E126" s="36"/>
      <c r="F126" s="224" t="s">
        <v>903</v>
      </c>
      <c r="G126" s="36"/>
      <c r="H126" s="36"/>
      <c r="I126" s="210"/>
      <c r="J126" s="36"/>
      <c r="K126" s="36"/>
      <c r="L126" s="40"/>
      <c r="M126" s="211"/>
      <c r="N126" s="21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250</v>
      </c>
      <c r="AU126" s="13" t="s">
        <v>78</v>
      </c>
    </row>
    <row r="127" s="10" customFormat="1">
      <c r="A127" s="10"/>
      <c r="B127" s="213"/>
      <c r="C127" s="214"/>
      <c r="D127" s="208" t="s">
        <v>196</v>
      </c>
      <c r="E127" s="215" t="s">
        <v>1</v>
      </c>
      <c r="F127" s="216" t="s">
        <v>904</v>
      </c>
      <c r="G127" s="214"/>
      <c r="H127" s="217">
        <v>32.950000000000003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3" t="s">
        <v>196</v>
      </c>
      <c r="AU127" s="223" t="s">
        <v>78</v>
      </c>
      <c r="AV127" s="10" t="s">
        <v>87</v>
      </c>
      <c r="AW127" s="10" t="s">
        <v>34</v>
      </c>
      <c r="AX127" s="10" t="s">
        <v>85</v>
      </c>
      <c r="AY127" s="223" t="s">
        <v>192</v>
      </c>
    </row>
    <row r="128" s="2" customFormat="1" ht="24.15" customHeight="1">
      <c r="A128" s="34"/>
      <c r="B128" s="35"/>
      <c r="C128" s="195" t="s">
        <v>204</v>
      </c>
      <c r="D128" s="195" t="s">
        <v>186</v>
      </c>
      <c r="E128" s="196" t="s">
        <v>205</v>
      </c>
      <c r="F128" s="197" t="s">
        <v>206</v>
      </c>
      <c r="G128" s="198" t="s">
        <v>207</v>
      </c>
      <c r="H128" s="199">
        <v>47.762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191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191</v>
      </c>
      <c r="BM128" s="206" t="s">
        <v>905</v>
      </c>
    </row>
    <row r="129" s="2" customFormat="1">
      <c r="A129" s="34"/>
      <c r="B129" s="35"/>
      <c r="C129" s="36"/>
      <c r="D129" s="208" t="s">
        <v>194</v>
      </c>
      <c r="E129" s="36"/>
      <c r="F129" s="209" t="s">
        <v>209</v>
      </c>
      <c r="G129" s="36"/>
      <c r="H129" s="36"/>
      <c r="I129" s="210"/>
      <c r="J129" s="36"/>
      <c r="K129" s="36"/>
      <c r="L129" s="40"/>
      <c r="M129" s="211"/>
      <c r="N129" s="212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194</v>
      </c>
      <c r="AU129" s="13" t="s">
        <v>78</v>
      </c>
    </row>
    <row r="130" s="10" customFormat="1">
      <c r="A130" s="10"/>
      <c r="B130" s="213"/>
      <c r="C130" s="214"/>
      <c r="D130" s="208" t="s">
        <v>196</v>
      </c>
      <c r="E130" s="215" t="s">
        <v>1</v>
      </c>
      <c r="F130" s="216" t="s">
        <v>906</v>
      </c>
      <c r="G130" s="214"/>
      <c r="H130" s="217">
        <v>47.762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3" t="s">
        <v>196</v>
      </c>
      <c r="AU130" s="223" t="s">
        <v>78</v>
      </c>
      <c r="AV130" s="10" t="s">
        <v>87</v>
      </c>
      <c r="AW130" s="10" t="s">
        <v>34</v>
      </c>
      <c r="AX130" s="10" t="s">
        <v>85</v>
      </c>
      <c r="AY130" s="223" t="s">
        <v>192</v>
      </c>
    </row>
    <row r="131" s="2" customFormat="1" ht="24.15" customHeight="1">
      <c r="A131" s="34"/>
      <c r="B131" s="35"/>
      <c r="C131" s="195" t="s">
        <v>191</v>
      </c>
      <c r="D131" s="195" t="s">
        <v>186</v>
      </c>
      <c r="E131" s="196" t="s">
        <v>229</v>
      </c>
      <c r="F131" s="197" t="s">
        <v>230</v>
      </c>
      <c r="G131" s="198" t="s">
        <v>225</v>
      </c>
      <c r="H131" s="199">
        <v>4</v>
      </c>
      <c r="I131" s="200"/>
      <c r="J131" s="201">
        <f>ROUND(I131*H131,2)</f>
        <v>0</v>
      </c>
      <c r="K131" s="197" t="s">
        <v>190</v>
      </c>
      <c r="L131" s="40"/>
      <c r="M131" s="202" t="s">
        <v>1</v>
      </c>
      <c r="N131" s="203" t="s">
        <v>43</v>
      </c>
      <c r="O131" s="87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6" t="s">
        <v>191</v>
      </c>
      <c r="AT131" s="206" t="s">
        <v>186</v>
      </c>
      <c r="AU131" s="206" t="s">
        <v>78</v>
      </c>
      <c r="AY131" s="13" t="s">
        <v>192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3" t="s">
        <v>85</v>
      </c>
      <c r="BK131" s="207">
        <f>ROUND(I131*H131,2)</f>
        <v>0</v>
      </c>
      <c r="BL131" s="13" t="s">
        <v>191</v>
      </c>
      <c r="BM131" s="206" t="s">
        <v>907</v>
      </c>
    </row>
    <row r="132" s="2" customFormat="1">
      <c r="A132" s="34"/>
      <c r="B132" s="35"/>
      <c r="C132" s="36"/>
      <c r="D132" s="208" t="s">
        <v>194</v>
      </c>
      <c r="E132" s="36"/>
      <c r="F132" s="209" t="s">
        <v>232</v>
      </c>
      <c r="G132" s="36"/>
      <c r="H132" s="36"/>
      <c r="I132" s="210"/>
      <c r="J132" s="36"/>
      <c r="K132" s="36"/>
      <c r="L132" s="40"/>
      <c r="M132" s="211"/>
      <c r="N132" s="212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194</v>
      </c>
      <c r="AU132" s="13" t="s">
        <v>78</v>
      </c>
    </row>
    <row r="133" s="2" customFormat="1" ht="16.5" customHeight="1">
      <c r="A133" s="34"/>
      <c r="B133" s="35"/>
      <c r="C133" s="195" t="s">
        <v>222</v>
      </c>
      <c r="D133" s="195" t="s">
        <v>186</v>
      </c>
      <c r="E133" s="196" t="s">
        <v>211</v>
      </c>
      <c r="F133" s="197" t="s">
        <v>212</v>
      </c>
      <c r="G133" s="198" t="s">
        <v>207</v>
      </c>
      <c r="H133" s="199">
        <v>58.822000000000003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191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191</v>
      </c>
      <c r="BM133" s="206" t="s">
        <v>908</v>
      </c>
    </row>
    <row r="134" s="2" customFormat="1">
      <c r="A134" s="34"/>
      <c r="B134" s="35"/>
      <c r="C134" s="36"/>
      <c r="D134" s="208" t="s">
        <v>194</v>
      </c>
      <c r="E134" s="36"/>
      <c r="F134" s="209" t="s">
        <v>214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194</v>
      </c>
      <c r="AU134" s="13" t="s">
        <v>78</v>
      </c>
    </row>
    <row r="135" s="2" customFormat="1">
      <c r="A135" s="34"/>
      <c r="B135" s="35"/>
      <c r="C135" s="36"/>
      <c r="D135" s="208" t="s">
        <v>250</v>
      </c>
      <c r="E135" s="36"/>
      <c r="F135" s="224" t="s">
        <v>909</v>
      </c>
      <c r="G135" s="36"/>
      <c r="H135" s="36"/>
      <c r="I135" s="210"/>
      <c r="J135" s="36"/>
      <c r="K135" s="36"/>
      <c r="L135" s="40"/>
      <c r="M135" s="211"/>
      <c r="N135" s="212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250</v>
      </c>
      <c r="AU135" s="13" t="s">
        <v>78</v>
      </c>
    </row>
    <row r="136" s="10" customFormat="1">
      <c r="A136" s="10"/>
      <c r="B136" s="213"/>
      <c r="C136" s="214"/>
      <c r="D136" s="208" t="s">
        <v>196</v>
      </c>
      <c r="E136" s="215" t="s">
        <v>1</v>
      </c>
      <c r="F136" s="216" t="s">
        <v>910</v>
      </c>
      <c r="G136" s="214"/>
      <c r="H136" s="217">
        <v>58.822000000000003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23" t="s">
        <v>196</v>
      </c>
      <c r="AU136" s="223" t="s">
        <v>78</v>
      </c>
      <c r="AV136" s="10" t="s">
        <v>87</v>
      </c>
      <c r="AW136" s="10" t="s">
        <v>34</v>
      </c>
      <c r="AX136" s="10" t="s">
        <v>85</v>
      </c>
      <c r="AY136" s="223" t="s">
        <v>192</v>
      </c>
    </row>
    <row r="137" s="2" customFormat="1" ht="37.8" customHeight="1">
      <c r="A137" s="34"/>
      <c r="B137" s="35"/>
      <c r="C137" s="195" t="s">
        <v>228</v>
      </c>
      <c r="D137" s="195" t="s">
        <v>186</v>
      </c>
      <c r="E137" s="196" t="s">
        <v>290</v>
      </c>
      <c r="F137" s="197" t="s">
        <v>291</v>
      </c>
      <c r="G137" s="198" t="s">
        <v>200</v>
      </c>
      <c r="H137" s="199">
        <v>24.190000000000001</v>
      </c>
      <c r="I137" s="200"/>
      <c r="J137" s="201">
        <f>ROUND(I137*H137,2)</f>
        <v>0</v>
      </c>
      <c r="K137" s="197" t="s">
        <v>190</v>
      </c>
      <c r="L137" s="40"/>
      <c r="M137" s="202" t="s">
        <v>1</v>
      </c>
      <c r="N137" s="203" t="s">
        <v>43</v>
      </c>
      <c r="O137" s="87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6" t="s">
        <v>191</v>
      </c>
      <c r="AT137" s="206" t="s">
        <v>186</v>
      </c>
      <c r="AU137" s="206" t="s">
        <v>78</v>
      </c>
      <c r="AY137" s="13" t="s">
        <v>192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3" t="s">
        <v>85</v>
      </c>
      <c r="BK137" s="207">
        <f>ROUND(I137*H137,2)</f>
        <v>0</v>
      </c>
      <c r="BL137" s="13" t="s">
        <v>191</v>
      </c>
      <c r="BM137" s="206" t="s">
        <v>911</v>
      </c>
    </row>
    <row r="138" s="2" customFormat="1">
      <c r="A138" s="34"/>
      <c r="B138" s="35"/>
      <c r="C138" s="36"/>
      <c r="D138" s="208" t="s">
        <v>194</v>
      </c>
      <c r="E138" s="36"/>
      <c r="F138" s="209" t="s">
        <v>293</v>
      </c>
      <c r="G138" s="36"/>
      <c r="H138" s="36"/>
      <c r="I138" s="210"/>
      <c r="J138" s="36"/>
      <c r="K138" s="36"/>
      <c r="L138" s="40"/>
      <c r="M138" s="211"/>
      <c r="N138" s="212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194</v>
      </c>
      <c r="AU138" s="13" t="s">
        <v>78</v>
      </c>
    </row>
    <row r="139" s="2" customFormat="1">
      <c r="A139" s="34"/>
      <c r="B139" s="35"/>
      <c r="C139" s="36"/>
      <c r="D139" s="208" t="s">
        <v>250</v>
      </c>
      <c r="E139" s="36"/>
      <c r="F139" s="224" t="s">
        <v>912</v>
      </c>
      <c r="G139" s="36"/>
      <c r="H139" s="36"/>
      <c r="I139" s="210"/>
      <c r="J139" s="36"/>
      <c r="K139" s="36"/>
      <c r="L139" s="40"/>
      <c r="M139" s="211"/>
      <c r="N139" s="212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250</v>
      </c>
      <c r="AU139" s="13" t="s">
        <v>78</v>
      </c>
    </row>
    <row r="140" s="10" customFormat="1">
      <c r="A140" s="10"/>
      <c r="B140" s="213"/>
      <c r="C140" s="214"/>
      <c r="D140" s="208" t="s">
        <v>196</v>
      </c>
      <c r="E140" s="215" t="s">
        <v>1</v>
      </c>
      <c r="F140" s="216" t="s">
        <v>913</v>
      </c>
      <c r="G140" s="214"/>
      <c r="H140" s="217">
        <v>12.15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23" t="s">
        <v>196</v>
      </c>
      <c r="AU140" s="223" t="s">
        <v>78</v>
      </c>
      <c r="AV140" s="10" t="s">
        <v>87</v>
      </c>
      <c r="AW140" s="10" t="s">
        <v>34</v>
      </c>
      <c r="AX140" s="10" t="s">
        <v>78</v>
      </c>
      <c r="AY140" s="223" t="s">
        <v>192</v>
      </c>
    </row>
    <row r="141" s="10" customFormat="1">
      <c r="A141" s="10"/>
      <c r="B141" s="213"/>
      <c r="C141" s="214"/>
      <c r="D141" s="208" t="s">
        <v>196</v>
      </c>
      <c r="E141" s="215" t="s">
        <v>1</v>
      </c>
      <c r="F141" s="216" t="s">
        <v>914</v>
      </c>
      <c r="G141" s="214"/>
      <c r="H141" s="217">
        <v>12.039999999999999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3" t="s">
        <v>196</v>
      </c>
      <c r="AU141" s="223" t="s">
        <v>78</v>
      </c>
      <c r="AV141" s="10" t="s">
        <v>87</v>
      </c>
      <c r="AW141" s="10" t="s">
        <v>34</v>
      </c>
      <c r="AX141" s="10" t="s">
        <v>78</v>
      </c>
      <c r="AY141" s="223" t="s">
        <v>192</v>
      </c>
    </row>
    <row r="142" s="11" customFormat="1">
      <c r="A142" s="11"/>
      <c r="B142" s="242"/>
      <c r="C142" s="243"/>
      <c r="D142" s="208" t="s">
        <v>196</v>
      </c>
      <c r="E142" s="244" t="s">
        <v>1</v>
      </c>
      <c r="F142" s="245" t="s">
        <v>468</v>
      </c>
      <c r="G142" s="243"/>
      <c r="H142" s="246">
        <v>24.190000000000001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T142" s="252" t="s">
        <v>196</v>
      </c>
      <c r="AU142" s="252" t="s">
        <v>78</v>
      </c>
      <c r="AV142" s="11" t="s">
        <v>191</v>
      </c>
      <c r="AW142" s="11" t="s">
        <v>34</v>
      </c>
      <c r="AX142" s="11" t="s">
        <v>85</v>
      </c>
      <c r="AY142" s="252" t="s">
        <v>192</v>
      </c>
    </row>
    <row r="143" s="2" customFormat="1" ht="24.15" customHeight="1">
      <c r="A143" s="34"/>
      <c r="B143" s="35"/>
      <c r="C143" s="195" t="s">
        <v>233</v>
      </c>
      <c r="D143" s="195" t="s">
        <v>186</v>
      </c>
      <c r="E143" s="196" t="s">
        <v>718</v>
      </c>
      <c r="F143" s="197" t="s">
        <v>719</v>
      </c>
      <c r="G143" s="198" t="s">
        <v>189</v>
      </c>
      <c r="H143" s="199">
        <v>12.4</v>
      </c>
      <c r="I143" s="200"/>
      <c r="J143" s="201">
        <f>ROUND(I143*H143,2)</f>
        <v>0</v>
      </c>
      <c r="K143" s="197" t="s">
        <v>190</v>
      </c>
      <c r="L143" s="40"/>
      <c r="M143" s="202" t="s">
        <v>1</v>
      </c>
      <c r="N143" s="203" t="s">
        <v>43</v>
      </c>
      <c r="O143" s="87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191</v>
      </c>
      <c r="AT143" s="206" t="s">
        <v>186</v>
      </c>
      <c r="AU143" s="206" t="s">
        <v>78</v>
      </c>
      <c r="AY143" s="13" t="s">
        <v>192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3" t="s">
        <v>85</v>
      </c>
      <c r="BK143" s="207">
        <f>ROUND(I143*H143,2)</f>
        <v>0</v>
      </c>
      <c r="BL143" s="13" t="s">
        <v>191</v>
      </c>
      <c r="BM143" s="206" t="s">
        <v>915</v>
      </c>
    </row>
    <row r="144" s="2" customFormat="1">
      <c r="A144" s="34"/>
      <c r="B144" s="35"/>
      <c r="C144" s="36"/>
      <c r="D144" s="208" t="s">
        <v>194</v>
      </c>
      <c r="E144" s="36"/>
      <c r="F144" s="209" t="s">
        <v>721</v>
      </c>
      <c r="G144" s="36"/>
      <c r="H144" s="36"/>
      <c r="I144" s="210"/>
      <c r="J144" s="36"/>
      <c r="K144" s="36"/>
      <c r="L144" s="40"/>
      <c r="M144" s="211"/>
      <c r="N144" s="21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194</v>
      </c>
      <c r="AU144" s="13" t="s">
        <v>78</v>
      </c>
    </row>
    <row r="145" s="10" customFormat="1">
      <c r="A145" s="10"/>
      <c r="B145" s="213"/>
      <c r="C145" s="214"/>
      <c r="D145" s="208" t="s">
        <v>196</v>
      </c>
      <c r="E145" s="215" t="s">
        <v>1</v>
      </c>
      <c r="F145" s="216" t="s">
        <v>916</v>
      </c>
      <c r="G145" s="214"/>
      <c r="H145" s="217">
        <v>12.4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3" t="s">
        <v>196</v>
      </c>
      <c r="AU145" s="223" t="s">
        <v>78</v>
      </c>
      <c r="AV145" s="10" t="s">
        <v>87</v>
      </c>
      <c r="AW145" s="10" t="s">
        <v>34</v>
      </c>
      <c r="AX145" s="10" t="s">
        <v>85</v>
      </c>
      <c r="AY145" s="223" t="s">
        <v>192</v>
      </c>
    </row>
    <row r="146" s="2" customFormat="1" ht="24.15" customHeight="1">
      <c r="A146" s="34"/>
      <c r="B146" s="35"/>
      <c r="C146" s="195" t="s">
        <v>240</v>
      </c>
      <c r="D146" s="195" t="s">
        <v>186</v>
      </c>
      <c r="E146" s="196" t="s">
        <v>917</v>
      </c>
      <c r="F146" s="197" t="s">
        <v>918</v>
      </c>
      <c r="G146" s="198" t="s">
        <v>189</v>
      </c>
      <c r="H146" s="199">
        <v>12</v>
      </c>
      <c r="I146" s="200"/>
      <c r="J146" s="201">
        <f>ROUND(I146*H146,2)</f>
        <v>0</v>
      </c>
      <c r="K146" s="197" t="s">
        <v>190</v>
      </c>
      <c r="L146" s="40"/>
      <c r="M146" s="202" t="s">
        <v>1</v>
      </c>
      <c r="N146" s="203" t="s">
        <v>43</v>
      </c>
      <c r="O146" s="87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191</v>
      </c>
      <c r="AT146" s="206" t="s">
        <v>186</v>
      </c>
      <c r="AU146" s="206" t="s">
        <v>78</v>
      </c>
      <c r="AY146" s="13" t="s">
        <v>192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3" t="s">
        <v>85</v>
      </c>
      <c r="BK146" s="207">
        <f>ROUND(I146*H146,2)</f>
        <v>0</v>
      </c>
      <c r="BL146" s="13" t="s">
        <v>191</v>
      </c>
      <c r="BM146" s="206" t="s">
        <v>919</v>
      </c>
    </row>
    <row r="147" s="2" customFormat="1">
      <c r="A147" s="34"/>
      <c r="B147" s="35"/>
      <c r="C147" s="36"/>
      <c r="D147" s="208" t="s">
        <v>194</v>
      </c>
      <c r="E147" s="36"/>
      <c r="F147" s="209" t="s">
        <v>920</v>
      </c>
      <c r="G147" s="36"/>
      <c r="H147" s="36"/>
      <c r="I147" s="210"/>
      <c r="J147" s="36"/>
      <c r="K147" s="36"/>
      <c r="L147" s="40"/>
      <c r="M147" s="211"/>
      <c r="N147" s="212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194</v>
      </c>
      <c r="AU147" s="13" t="s">
        <v>78</v>
      </c>
    </row>
    <row r="148" s="2" customFormat="1">
      <c r="A148" s="34"/>
      <c r="B148" s="35"/>
      <c r="C148" s="36"/>
      <c r="D148" s="208" t="s">
        <v>250</v>
      </c>
      <c r="E148" s="36"/>
      <c r="F148" s="224" t="s">
        <v>921</v>
      </c>
      <c r="G148" s="36"/>
      <c r="H148" s="36"/>
      <c r="I148" s="210"/>
      <c r="J148" s="36"/>
      <c r="K148" s="36"/>
      <c r="L148" s="40"/>
      <c r="M148" s="211"/>
      <c r="N148" s="212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250</v>
      </c>
      <c r="AU148" s="13" t="s">
        <v>78</v>
      </c>
    </row>
    <row r="149" s="10" customFormat="1">
      <c r="A149" s="10"/>
      <c r="B149" s="213"/>
      <c r="C149" s="214"/>
      <c r="D149" s="208" t="s">
        <v>196</v>
      </c>
      <c r="E149" s="215" t="s">
        <v>1</v>
      </c>
      <c r="F149" s="216" t="s">
        <v>922</v>
      </c>
      <c r="G149" s="214"/>
      <c r="H149" s="217">
        <v>12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23" t="s">
        <v>196</v>
      </c>
      <c r="AU149" s="223" t="s">
        <v>78</v>
      </c>
      <c r="AV149" s="10" t="s">
        <v>87</v>
      </c>
      <c r="AW149" s="10" t="s">
        <v>34</v>
      </c>
      <c r="AX149" s="10" t="s">
        <v>85</v>
      </c>
      <c r="AY149" s="223" t="s">
        <v>192</v>
      </c>
    </row>
    <row r="150" s="2" customFormat="1" ht="24.15" customHeight="1">
      <c r="A150" s="34"/>
      <c r="B150" s="35"/>
      <c r="C150" s="195" t="s">
        <v>245</v>
      </c>
      <c r="D150" s="195" t="s">
        <v>186</v>
      </c>
      <c r="E150" s="196" t="s">
        <v>451</v>
      </c>
      <c r="F150" s="197" t="s">
        <v>452</v>
      </c>
      <c r="G150" s="198" t="s">
        <v>256</v>
      </c>
      <c r="H150" s="199">
        <v>4</v>
      </c>
      <c r="I150" s="200"/>
      <c r="J150" s="201">
        <f>ROUND(I150*H150,2)</f>
        <v>0</v>
      </c>
      <c r="K150" s="197" t="s">
        <v>190</v>
      </c>
      <c r="L150" s="40"/>
      <c r="M150" s="202" t="s">
        <v>1</v>
      </c>
      <c r="N150" s="203" t="s">
        <v>43</v>
      </c>
      <c r="O150" s="87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6" t="s">
        <v>191</v>
      </c>
      <c r="AT150" s="206" t="s">
        <v>186</v>
      </c>
      <c r="AU150" s="206" t="s">
        <v>78</v>
      </c>
      <c r="AY150" s="13" t="s">
        <v>192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3" t="s">
        <v>85</v>
      </c>
      <c r="BK150" s="207">
        <f>ROUND(I150*H150,2)</f>
        <v>0</v>
      </c>
      <c r="BL150" s="13" t="s">
        <v>191</v>
      </c>
      <c r="BM150" s="206" t="s">
        <v>923</v>
      </c>
    </row>
    <row r="151" s="2" customFormat="1">
      <c r="A151" s="34"/>
      <c r="B151" s="35"/>
      <c r="C151" s="36"/>
      <c r="D151" s="208" t="s">
        <v>194</v>
      </c>
      <c r="E151" s="36"/>
      <c r="F151" s="209" t="s">
        <v>454</v>
      </c>
      <c r="G151" s="36"/>
      <c r="H151" s="36"/>
      <c r="I151" s="210"/>
      <c r="J151" s="36"/>
      <c r="K151" s="36"/>
      <c r="L151" s="40"/>
      <c r="M151" s="211"/>
      <c r="N151" s="212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194</v>
      </c>
      <c r="AU151" s="13" t="s">
        <v>78</v>
      </c>
    </row>
    <row r="152" s="2" customFormat="1" ht="24.15" customHeight="1">
      <c r="A152" s="34"/>
      <c r="B152" s="35"/>
      <c r="C152" s="195" t="s">
        <v>253</v>
      </c>
      <c r="D152" s="195" t="s">
        <v>186</v>
      </c>
      <c r="E152" s="196" t="s">
        <v>443</v>
      </c>
      <c r="F152" s="197" t="s">
        <v>444</v>
      </c>
      <c r="G152" s="198" t="s">
        <v>236</v>
      </c>
      <c r="H152" s="199">
        <v>0.029999999999999999</v>
      </c>
      <c r="I152" s="200"/>
      <c r="J152" s="201">
        <f>ROUND(I152*H152,2)</f>
        <v>0</v>
      </c>
      <c r="K152" s="197" t="s">
        <v>190</v>
      </c>
      <c r="L152" s="40"/>
      <c r="M152" s="202" t="s">
        <v>1</v>
      </c>
      <c r="N152" s="203" t="s">
        <v>43</v>
      </c>
      <c r="O152" s="87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191</v>
      </c>
      <c r="AT152" s="206" t="s">
        <v>186</v>
      </c>
      <c r="AU152" s="206" t="s">
        <v>78</v>
      </c>
      <c r="AY152" s="13" t="s">
        <v>192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3" t="s">
        <v>85</v>
      </c>
      <c r="BK152" s="207">
        <f>ROUND(I152*H152,2)</f>
        <v>0</v>
      </c>
      <c r="BL152" s="13" t="s">
        <v>191</v>
      </c>
      <c r="BM152" s="206" t="s">
        <v>924</v>
      </c>
    </row>
    <row r="153" s="2" customFormat="1">
      <c r="A153" s="34"/>
      <c r="B153" s="35"/>
      <c r="C153" s="36"/>
      <c r="D153" s="208" t="s">
        <v>194</v>
      </c>
      <c r="E153" s="36"/>
      <c r="F153" s="209" t="s">
        <v>446</v>
      </c>
      <c r="G153" s="36"/>
      <c r="H153" s="36"/>
      <c r="I153" s="210"/>
      <c r="J153" s="36"/>
      <c r="K153" s="36"/>
      <c r="L153" s="40"/>
      <c r="M153" s="211"/>
      <c r="N153" s="212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194</v>
      </c>
      <c r="AU153" s="13" t="s">
        <v>78</v>
      </c>
    </row>
    <row r="154" s="10" customFormat="1">
      <c r="A154" s="10"/>
      <c r="B154" s="213"/>
      <c r="C154" s="214"/>
      <c r="D154" s="208" t="s">
        <v>196</v>
      </c>
      <c r="E154" s="215" t="s">
        <v>1</v>
      </c>
      <c r="F154" s="216" t="s">
        <v>925</v>
      </c>
      <c r="G154" s="214"/>
      <c r="H154" s="217">
        <v>0.029999999999999999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3" t="s">
        <v>196</v>
      </c>
      <c r="AU154" s="223" t="s">
        <v>78</v>
      </c>
      <c r="AV154" s="10" t="s">
        <v>87</v>
      </c>
      <c r="AW154" s="10" t="s">
        <v>34</v>
      </c>
      <c r="AX154" s="10" t="s">
        <v>85</v>
      </c>
      <c r="AY154" s="223" t="s">
        <v>192</v>
      </c>
    </row>
    <row r="155" s="2" customFormat="1" ht="24.15" customHeight="1">
      <c r="A155" s="34"/>
      <c r="B155" s="35"/>
      <c r="C155" s="195" t="s">
        <v>259</v>
      </c>
      <c r="D155" s="195" t="s">
        <v>186</v>
      </c>
      <c r="E155" s="196" t="s">
        <v>741</v>
      </c>
      <c r="F155" s="197" t="s">
        <v>742</v>
      </c>
      <c r="G155" s="198" t="s">
        <v>189</v>
      </c>
      <c r="H155" s="199">
        <v>12</v>
      </c>
      <c r="I155" s="200"/>
      <c r="J155" s="201">
        <f>ROUND(I155*H155,2)</f>
        <v>0</v>
      </c>
      <c r="K155" s="197" t="s">
        <v>190</v>
      </c>
      <c r="L155" s="40"/>
      <c r="M155" s="202" t="s">
        <v>1</v>
      </c>
      <c r="N155" s="203" t="s">
        <v>43</v>
      </c>
      <c r="O155" s="87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191</v>
      </c>
      <c r="AT155" s="206" t="s">
        <v>186</v>
      </c>
      <c r="AU155" s="206" t="s">
        <v>78</v>
      </c>
      <c r="AY155" s="13" t="s">
        <v>192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3" t="s">
        <v>85</v>
      </c>
      <c r="BK155" s="207">
        <f>ROUND(I155*H155,2)</f>
        <v>0</v>
      </c>
      <c r="BL155" s="13" t="s">
        <v>191</v>
      </c>
      <c r="BM155" s="206" t="s">
        <v>926</v>
      </c>
    </row>
    <row r="156" s="2" customFormat="1">
      <c r="A156" s="34"/>
      <c r="B156" s="35"/>
      <c r="C156" s="36"/>
      <c r="D156" s="208" t="s">
        <v>194</v>
      </c>
      <c r="E156" s="36"/>
      <c r="F156" s="209" t="s">
        <v>744</v>
      </c>
      <c r="G156" s="36"/>
      <c r="H156" s="36"/>
      <c r="I156" s="210"/>
      <c r="J156" s="36"/>
      <c r="K156" s="36"/>
      <c r="L156" s="40"/>
      <c r="M156" s="211"/>
      <c r="N156" s="212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194</v>
      </c>
      <c r="AU156" s="13" t="s">
        <v>78</v>
      </c>
    </row>
    <row r="157" s="10" customFormat="1">
      <c r="A157" s="10"/>
      <c r="B157" s="213"/>
      <c r="C157" s="214"/>
      <c r="D157" s="208" t="s">
        <v>196</v>
      </c>
      <c r="E157" s="215" t="s">
        <v>1</v>
      </c>
      <c r="F157" s="216" t="s">
        <v>922</v>
      </c>
      <c r="G157" s="214"/>
      <c r="H157" s="217">
        <v>12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23" t="s">
        <v>196</v>
      </c>
      <c r="AU157" s="223" t="s">
        <v>78</v>
      </c>
      <c r="AV157" s="10" t="s">
        <v>87</v>
      </c>
      <c r="AW157" s="10" t="s">
        <v>34</v>
      </c>
      <c r="AX157" s="10" t="s">
        <v>85</v>
      </c>
      <c r="AY157" s="223" t="s">
        <v>192</v>
      </c>
    </row>
    <row r="158" s="2" customFormat="1" ht="24.15" customHeight="1">
      <c r="A158" s="34"/>
      <c r="B158" s="35"/>
      <c r="C158" s="195" t="s">
        <v>265</v>
      </c>
      <c r="D158" s="195" t="s">
        <v>186</v>
      </c>
      <c r="E158" s="196" t="s">
        <v>241</v>
      </c>
      <c r="F158" s="197" t="s">
        <v>242</v>
      </c>
      <c r="G158" s="198" t="s">
        <v>236</v>
      </c>
      <c r="H158" s="199">
        <v>0.029999999999999999</v>
      </c>
      <c r="I158" s="200"/>
      <c r="J158" s="201">
        <f>ROUND(I158*H158,2)</f>
        <v>0</v>
      </c>
      <c r="K158" s="197" t="s">
        <v>190</v>
      </c>
      <c r="L158" s="40"/>
      <c r="M158" s="202" t="s">
        <v>1</v>
      </c>
      <c r="N158" s="203" t="s">
        <v>43</v>
      </c>
      <c r="O158" s="87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6" t="s">
        <v>191</v>
      </c>
      <c r="AT158" s="206" t="s">
        <v>186</v>
      </c>
      <c r="AU158" s="206" t="s">
        <v>78</v>
      </c>
      <c r="AY158" s="13" t="s">
        <v>192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3" t="s">
        <v>85</v>
      </c>
      <c r="BK158" s="207">
        <f>ROUND(I158*H158,2)</f>
        <v>0</v>
      </c>
      <c r="BL158" s="13" t="s">
        <v>191</v>
      </c>
      <c r="BM158" s="206" t="s">
        <v>927</v>
      </c>
    </row>
    <row r="159" s="2" customFormat="1">
      <c r="A159" s="34"/>
      <c r="B159" s="35"/>
      <c r="C159" s="36"/>
      <c r="D159" s="208" t="s">
        <v>194</v>
      </c>
      <c r="E159" s="36"/>
      <c r="F159" s="209" t="s">
        <v>244</v>
      </c>
      <c r="G159" s="36"/>
      <c r="H159" s="36"/>
      <c r="I159" s="210"/>
      <c r="J159" s="36"/>
      <c r="K159" s="36"/>
      <c r="L159" s="40"/>
      <c r="M159" s="211"/>
      <c r="N159" s="212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194</v>
      </c>
      <c r="AU159" s="13" t="s">
        <v>78</v>
      </c>
    </row>
    <row r="160" s="10" customFormat="1">
      <c r="A160" s="10"/>
      <c r="B160" s="213"/>
      <c r="C160" s="214"/>
      <c r="D160" s="208" t="s">
        <v>196</v>
      </c>
      <c r="E160" s="215" t="s">
        <v>1</v>
      </c>
      <c r="F160" s="216" t="s">
        <v>925</v>
      </c>
      <c r="G160" s="214"/>
      <c r="H160" s="217">
        <v>0.029999999999999999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23" t="s">
        <v>196</v>
      </c>
      <c r="AU160" s="223" t="s">
        <v>78</v>
      </c>
      <c r="AV160" s="10" t="s">
        <v>87</v>
      </c>
      <c r="AW160" s="10" t="s">
        <v>34</v>
      </c>
      <c r="AX160" s="10" t="s">
        <v>85</v>
      </c>
      <c r="AY160" s="223" t="s">
        <v>192</v>
      </c>
    </row>
    <row r="161" s="2" customFormat="1" ht="24.15" customHeight="1">
      <c r="A161" s="34"/>
      <c r="B161" s="35"/>
      <c r="C161" s="195" t="s">
        <v>270</v>
      </c>
      <c r="D161" s="195" t="s">
        <v>186</v>
      </c>
      <c r="E161" s="196" t="s">
        <v>602</v>
      </c>
      <c r="F161" s="197" t="s">
        <v>603</v>
      </c>
      <c r="G161" s="198" t="s">
        <v>236</v>
      </c>
      <c r="H161" s="199">
        <v>0.13</v>
      </c>
      <c r="I161" s="200"/>
      <c r="J161" s="201">
        <f>ROUND(I161*H161,2)</f>
        <v>0</v>
      </c>
      <c r="K161" s="197" t="s">
        <v>190</v>
      </c>
      <c r="L161" s="40"/>
      <c r="M161" s="202" t="s">
        <v>1</v>
      </c>
      <c r="N161" s="203" t="s">
        <v>43</v>
      </c>
      <c r="O161" s="87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191</v>
      </c>
      <c r="AT161" s="206" t="s">
        <v>186</v>
      </c>
      <c r="AU161" s="206" t="s">
        <v>78</v>
      </c>
      <c r="AY161" s="13" t="s">
        <v>192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3" t="s">
        <v>85</v>
      </c>
      <c r="BK161" s="207">
        <f>ROUND(I161*H161,2)</f>
        <v>0</v>
      </c>
      <c r="BL161" s="13" t="s">
        <v>191</v>
      </c>
      <c r="BM161" s="206" t="s">
        <v>928</v>
      </c>
    </row>
    <row r="162" s="2" customFormat="1">
      <c r="A162" s="34"/>
      <c r="B162" s="35"/>
      <c r="C162" s="36"/>
      <c r="D162" s="208" t="s">
        <v>194</v>
      </c>
      <c r="E162" s="36"/>
      <c r="F162" s="209" t="s">
        <v>605</v>
      </c>
      <c r="G162" s="36"/>
      <c r="H162" s="36"/>
      <c r="I162" s="210"/>
      <c r="J162" s="36"/>
      <c r="K162" s="36"/>
      <c r="L162" s="40"/>
      <c r="M162" s="211"/>
      <c r="N162" s="212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194</v>
      </c>
      <c r="AU162" s="13" t="s">
        <v>78</v>
      </c>
    </row>
    <row r="163" s="2" customFormat="1">
      <c r="A163" s="34"/>
      <c r="B163" s="35"/>
      <c r="C163" s="36"/>
      <c r="D163" s="208" t="s">
        <v>250</v>
      </c>
      <c r="E163" s="36"/>
      <c r="F163" s="224" t="s">
        <v>299</v>
      </c>
      <c r="G163" s="36"/>
      <c r="H163" s="36"/>
      <c r="I163" s="210"/>
      <c r="J163" s="36"/>
      <c r="K163" s="36"/>
      <c r="L163" s="40"/>
      <c r="M163" s="211"/>
      <c r="N163" s="212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250</v>
      </c>
      <c r="AU163" s="13" t="s">
        <v>78</v>
      </c>
    </row>
    <row r="164" s="2" customFormat="1" ht="24.15" customHeight="1">
      <c r="A164" s="34"/>
      <c r="B164" s="35"/>
      <c r="C164" s="195" t="s">
        <v>8</v>
      </c>
      <c r="D164" s="195" t="s">
        <v>186</v>
      </c>
      <c r="E164" s="196" t="s">
        <v>462</v>
      </c>
      <c r="F164" s="197" t="s">
        <v>463</v>
      </c>
      <c r="G164" s="198" t="s">
        <v>207</v>
      </c>
      <c r="H164" s="199">
        <v>1.8</v>
      </c>
      <c r="I164" s="200"/>
      <c r="J164" s="201">
        <f>ROUND(I164*H164,2)</f>
        <v>0</v>
      </c>
      <c r="K164" s="197" t="s">
        <v>190</v>
      </c>
      <c r="L164" s="40"/>
      <c r="M164" s="202" t="s">
        <v>1</v>
      </c>
      <c r="N164" s="203" t="s">
        <v>43</v>
      </c>
      <c r="O164" s="87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6" t="s">
        <v>191</v>
      </c>
      <c r="AT164" s="206" t="s">
        <v>186</v>
      </c>
      <c r="AU164" s="206" t="s">
        <v>78</v>
      </c>
      <c r="AY164" s="13" t="s">
        <v>192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3" t="s">
        <v>85</v>
      </c>
      <c r="BK164" s="207">
        <f>ROUND(I164*H164,2)</f>
        <v>0</v>
      </c>
      <c r="BL164" s="13" t="s">
        <v>191</v>
      </c>
      <c r="BM164" s="206" t="s">
        <v>929</v>
      </c>
    </row>
    <row r="165" s="2" customFormat="1">
      <c r="A165" s="34"/>
      <c r="B165" s="35"/>
      <c r="C165" s="36"/>
      <c r="D165" s="208" t="s">
        <v>194</v>
      </c>
      <c r="E165" s="36"/>
      <c r="F165" s="209" t="s">
        <v>465</v>
      </c>
      <c r="G165" s="36"/>
      <c r="H165" s="36"/>
      <c r="I165" s="210"/>
      <c r="J165" s="36"/>
      <c r="K165" s="36"/>
      <c r="L165" s="40"/>
      <c r="M165" s="211"/>
      <c r="N165" s="212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194</v>
      </c>
      <c r="AU165" s="13" t="s">
        <v>78</v>
      </c>
    </row>
    <row r="166" s="10" customFormat="1">
      <c r="A166" s="10"/>
      <c r="B166" s="213"/>
      <c r="C166" s="214"/>
      <c r="D166" s="208" t="s">
        <v>196</v>
      </c>
      <c r="E166" s="215" t="s">
        <v>1</v>
      </c>
      <c r="F166" s="216" t="s">
        <v>930</v>
      </c>
      <c r="G166" s="214"/>
      <c r="H166" s="217">
        <v>1.8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23" t="s">
        <v>196</v>
      </c>
      <c r="AU166" s="223" t="s">
        <v>78</v>
      </c>
      <c r="AV166" s="10" t="s">
        <v>87</v>
      </c>
      <c r="AW166" s="10" t="s">
        <v>34</v>
      </c>
      <c r="AX166" s="10" t="s">
        <v>85</v>
      </c>
      <c r="AY166" s="223" t="s">
        <v>192</v>
      </c>
    </row>
    <row r="167" s="2" customFormat="1" ht="24.15" customHeight="1">
      <c r="A167" s="34"/>
      <c r="B167" s="35"/>
      <c r="C167" s="195" t="s">
        <v>279</v>
      </c>
      <c r="D167" s="195" t="s">
        <v>186</v>
      </c>
      <c r="E167" s="196" t="s">
        <v>480</v>
      </c>
      <c r="F167" s="197" t="s">
        <v>481</v>
      </c>
      <c r="G167" s="198" t="s">
        <v>207</v>
      </c>
      <c r="H167" s="199">
        <v>14.810000000000001</v>
      </c>
      <c r="I167" s="200"/>
      <c r="J167" s="201">
        <f>ROUND(I167*H167,2)</f>
        <v>0</v>
      </c>
      <c r="K167" s="197" t="s">
        <v>190</v>
      </c>
      <c r="L167" s="40"/>
      <c r="M167" s="202" t="s">
        <v>1</v>
      </c>
      <c r="N167" s="203" t="s">
        <v>43</v>
      </c>
      <c r="O167" s="87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191</v>
      </c>
      <c r="AT167" s="206" t="s">
        <v>186</v>
      </c>
      <c r="AU167" s="206" t="s">
        <v>78</v>
      </c>
      <c r="AY167" s="13" t="s">
        <v>192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3" t="s">
        <v>85</v>
      </c>
      <c r="BK167" s="207">
        <f>ROUND(I167*H167,2)</f>
        <v>0</v>
      </c>
      <c r="BL167" s="13" t="s">
        <v>191</v>
      </c>
      <c r="BM167" s="206" t="s">
        <v>931</v>
      </c>
    </row>
    <row r="168" s="2" customFormat="1">
      <c r="A168" s="34"/>
      <c r="B168" s="35"/>
      <c r="C168" s="36"/>
      <c r="D168" s="208" t="s">
        <v>194</v>
      </c>
      <c r="E168" s="36"/>
      <c r="F168" s="209" t="s">
        <v>483</v>
      </c>
      <c r="G168" s="36"/>
      <c r="H168" s="36"/>
      <c r="I168" s="210"/>
      <c r="J168" s="36"/>
      <c r="K168" s="36"/>
      <c r="L168" s="40"/>
      <c r="M168" s="211"/>
      <c r="N168" s="212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194</v>
      </c>
      <c r="AU168" s="13" t="s">
        <v>78</v>
      </c>
    </row>
    <row r="169" s="10" customFormat="1">
      <c r="A169" s="10"/>
      <c r="B169" s="213"/>
      <c r="C169" s="214"/>
      <c r="D169" s="208" t="s">
        <v>196</v>
      </c>
      <c r="E169" s="215" t="s">
        <v>1</v>
      </c>
      <c r="F169" s="216" t="s">
        <v>932</v>
      </c>
      <c r="G169" s="214"/>
      <c r="H169" s="217">
        <v>12.949999999999999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23" t="s">
        <v>196</v>
      </c>
      <c r="AU169" s="223" t="s">
        <v>78</v>
      </c>
      <c r="AV169" s="10" t="s">
        <v>87</v>
      </c>
      <c r="AW169" s="10" t="s">
        <v>34</v>
      </c>
      <c r="AX169" s="10" t="s">
        <v>78</v>
      </c>
      <c r="AY169" s="223" t="s">
        <v>192</v>
      </c>
    </row>
    <row r="170" s="10" customFormat="1">
      <c r="A170" s="10"/>
      <c r="B170" s="213"/>
      <c r="C170" s="214"/>
      <c r="D170" s="208" t="s">
        <v>196</v>
      </c>
      <c r="E170" s="215" t="s">
        <v>1</v>
      </c>
      <c r="F170" s="216" t="s">
        <v>933</v>
      </c>
      <c r="G170" s="214"/>
      <c r="H170" s="217">
        <v>1.8600000000000001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23" t="s">
        <v>196</v>
      </c>
      <c r="AU170" s="223" t="s">
        <v>78</v>
      </c>
      <c r="AV170" s="10" t="s">
        <v>87</v>
      </c>
      <c r="AW170" s="10" t="s">
        <v>34</v>
      </c>
      <c r="AX170" s="10" t="s">
        <v>78</v>
      </c>
      <c r="AY170" s="223" t="s">
        <v>192</v>
      </c>
    </row>
    <row r="171" s="11" customFormat="1">
      <c r="A171" s="11"/>
      <c r="B171" s="242"/>
      <c r="C171" s="243"/>
      <c r="D171" s="208" t="s">
        <v>196</v>
      </c>
      <c r="E171" s="244" t="s">
        <v>1</v>
      </c>
      <c r="F171" s="245" t="s">
        <v>468</v>
      </c>
      <c r="G171" s="243"/>
      <c r="H171" s="246">
        <v>14.809999999999999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T171" s="252" t="s">
        <v>196</v>
      </c>
      <c r="AU171" s="252" t="s">
        <v>78</v>
      </c>
      <c r="AV171" s="11" t="s">
        <v>191</v>
      </c>
      <c r="AW171" s="11" t="s">
        <v>34</v>
      </c>
      <c r="AX171" s="11" t="s">
        <v>85</v>
      </c>
      <c r="AY171" s="252" t="s">
        <v>192</v>
      </c>
    </row>
    <row r="172" s="2" customFormat="1" ht="37.8" customHeight="1">
      <c r="A172" s="34"/>
      <c r="B172" s="35"/>
      <c r="C172" s="195" t="s">
        <v>284</v>
      </c>
      <c r="D172" s="195" t="s">
        <v>186</v>
      </c>
      <c r="E172" s="196" t="s">
        <v>280</v>
      </c>
      <c r="F172" s="197" t="s">
        <v>281</v>
      </c>
      <c r="G172" s="198" t="s">
        <v>189</v>
      </c>
      <c r="H172" s="199">
        <v>6</v>
      </c>
      <c r="I172" s="200"/>
      <c r="J172" s="201">
        <f>ROUND(I172*H172,2)</f>
        <v>0</v>
      </c>
      <c r="K172" s="197" t="s">
        <v>190</v>
      </c>
      <c r="L172" s="40"/>
      <c r="M172" s="202" t="s">
        <v>1</v>
      </c>
      <c r="N172" s="203" t="s">
        <v>43</v>
      </c>
      <c r="O172" s="87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191</v>
      </c>
      <c r="AT172" s="206" t="s">
        <v>186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191</v>
      </c>
      <c r="BM172" s="206" t="s">
        <v>934</v>
      </c>
    </row>
    <row r="173" s="2" customFormat="1">
      <c r="A173" s="34"/>
      <c r="B173" s="35"/>
      <c r="C173" s="36"/>
      <c r="D173" s="208" t="s">
        <v>194</v>
      </c>
      <c r="E173" s="36"/>
      <c r="F173" s="209" t="s">
        <v>283</v>
      </c>
      <c r="G173" s="36"/>
      <c r="H173" s="36"/>
      <c r="I173" s="210"/>
      <c r="J173" s="36"/>
      <c r="K173" s="36"/>
      <c r="L173" s="40"/>
      <c r="M173" s="211"/>
      <c r="N173" s="212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194</v>
      </c>
      <c r="AU173" s="13" t="s">
        <v>78</v>
      </c>
    </row>
    <row r="174" s="2" customFormat="1" ht="21.75" customHeight="1">
      <c r="A174" s="34"/>
      <c r="B174" s="35"/>
      <c r="C174" s="195" t="s">
        <v>289</v>
      </c>
      <c r="D174" s="195" t="s">
        <v>186</v>
      </c>
      <c r="E174" s="196" t="s">
        <v>935</v>
      </c>
      <c r="F174" s="197" t="s">
        <v>936</v>
      </c>
      <c r="G174" s="198" t="s">
        <v>207</v>
      </c>
      <c r="H174" s="199">
        <v>4</v>
      </c>
      <c r="I174" s="200"/>
      <c r="J174" s="201">
        <f>ROUND(I174*H174,2)</f>
        <v>0</v>
      </c>
      <c r="K174" s="197" t="s">
        <v>190</v>
      </c>
      <c r="L174" s="40"/>
      <c r="M174" s="202" t="s">
        <v>1</v>
      </c>
      <c r="N174" s="203" t="s">
        <v>43</v>
      </c>
      <c r="O174" s="87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191</v>
      </c>
      <c r="AT174" s="206" t="s">
        <v>186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191</v>
      </c>
      <c r="BM174" s="206" t="s">
        <v>937</v>
      </c>
    </row>
    <row r="175" s="2" customFormat="1">
      <c r="A175" s="34"/>
      <c r="B175" s="35"/>
      <c r="C175" s="36"/>
      <c r="D175" s="208" t="s">
        <v>194</v>
      </c>
      <c r="E175" s="36"/>
      <c r="F175" s="209" t="s">
        <v>938</v>
      </c>
      <c r="G175" s="36"/>
      <c r="H175" s="36"/>
      <c r="I175" s="210"/>
      <c r="J175" s="36"/>
      <c r="K175" s="36"/>
      <c r="L175" s="40"/>
      <c r="M175" s="211"/>
      <c r="N175" s="212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194</v>
      </c>
      <c r="AU175" s="13" t="s">
        <v>78</v>
      </c>
    </row>
    <row r="176" s="10" customFormat="1">
      <c r="A176" s="10"/>
      <c r="B176" s="213"/>
      <c r="C176" s="214"/>
      <c r="D176" s="208" t="s">
        <v>196</v>
      </c>
      <c r="E176" s="215" t="s">
        <v>1</v>
      </c>
      <c r="F176" s="216" t="s">
        <v>939</v>
      </c>
      <c r="G176" s="214"/>
      <c r="H176" s="217">
        <v>4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23" t="s">
        <v>196</v>
      </c>
      <c r="AU176" s="223" t="s">
        <v>78</v>
      </c>
      <c r="AV176" s="10" t="s">
        <v>87</v>
      </c>
      <c r="AW176" s="10" t="s">
        <v>34</v>
      </c>
      <c r="AX176" s="10" t="s">
        <v>78</v>
      </c>
      <c r="AY176" s="223" t="s">
        <v>192</v>
      </c>
    </row>
    <row r="177" s="11" customFormat="1">
      <c r="A177" s="11"/>
      <c r="B177" s="242"/>
      <c r="C177" s="243"/>
      <c r="D177" s="208" t="s">
        <v>196</v>
      </c>
      <c r="E177" s="244" t="s">
        <v>1</v>
      </c>
      <c r="F177" s="245" t="s">
        <v>468</v>
      </c>
      <c r="G177" s="243"/>
      <c r="H177" s="246">
        <v>4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52" t="s">
        <v>196</v>
      </c>
      <c r="AU177" s="252" t="s">
        <v>78</v>
      </c>
      <c r="AV177" s="11" t="s">
        <v>191</v>
      </c>
      <c r="AW177" s="11" t="s">
        <v>34</v>
      </c>
      <c r="AX177" s="11" t="s">
        <v>85</v>
      </c>
      <c r="AY177" s="252" t="s">
        <v>192</v>
      </c>
    </row>
    <row r="178" s="2" customFormat="1" ht="24.15" customHeight="1">
      <c r="A178" s="34"/>
      <c r="B178" s="35"/>
      <c r="C178" s="195" t="s">
        <v>294</v>
      </c>
      <c r="D178" s="195" t="s">
        <v>186</v>
      </c>
      <c r="E178" s="196" t="s">
        <v>486</v>
      </c>
      <c r="F178" s="197" t="s">
        <v>487</v>
      </c>
      <c r="G178" s="198" t="s">
        <v>189</v>
      </c>
      <c r="H178" s="199">
        <v>12</v>
      </c>
      <c r="I178" s="200"/>
      <c r="J178" s="201">
        <f>ROUND(I178*H178,2)</f>
        <v>0</v>
      </c>
      <c r="K178" s="197" t="s">
        <v>190</v>
      </c>
      <c r="L178" s="40"/>
      <c r="M178" s="202" t="s">
        <v>1</v>
      </c>
      <c r="N178" s="203" t="s">
        <v>43</v>
      </c>
      <c r="O178" s="87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6" t="s">
        <v>191</v>
      </c>
      <c r="AT178" s="206" t="s">
        <v>186</v>
      </c>
      <c r="AU178" s="206" t="s">
        <v>78</v>
      </c>
      <c r="AY178" s="13" t="s">
        <v>192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3" t="s">
        <v>85</v>
      </c>
      <c r="BK178" s="207">
        <f>ROUND(I178*H178,2)</f>
        <v>0</v>
      </c>
      <c r="BL178" s="13" t="s">
        <v>191</v>
      </c>
      <c r="BM178" s="206" t="s">
        <v>940</v>
      </c>
    </row>
    <row r="179" s="2" customFormat="1">
      <c r="A179" s="34"/>
      <c r="B179" s="35"/>
      <c r="C179" s="36"/>
      <c r="D179" s="208" t="s">
        <v>194</v>
      </c>
      <c r="E179" s="36"/>
      <c r="F179" s="209" t="s">
        <v>489</v>
      </c>
      <c r="G179" s="36"/>
      <c r="H179" s="36"/>
      <c r="I179" s="210"/>
      <c r="J179" s="36"/>
      <c r="K179" s="36"/>
      <c r="L179" s="40"/>
      <c r="M179" s="211"/>
      <c r="N179" s="212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194</v>
      </c>
      <c r="AU179" s="13" t="s">
        <v>78</v>
      </c>
    </row>
    <row r="180" s="2" customFormat="1">
      <c r="A180" s="34"/>
      <c r="B180" s="35"/>
      <c r="C180" s="36"/>
      <c r="D180" s="208" t="s">
        <v>250</v>
      </c>
      <c r="E180" s="36"/>
      <c r="F180" s="224" t="s">
        <v>941</v>
      </c>
      <c r="G180" s="36"/>
      <c r="H180" s="36"/>
      <c r="I180" s="210"/>
      <c r="J180" s="36"/>
      <c r="K180" s="36"/>
      <c r="L180" s="40"/>
      <c r="M180" s="211"/>
      <c r="N180" s="212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250</v>
      </c>
      <c r="AU180" s="13" t="s">
        <v>78</v>
      </c>
    </row>
    <row r="181" s="10" customFormat="1">
      <c r="A181" s="10"/>
      <c r="B181" s="213"/>
      <c r="C181" s="214"/>
      <c r="D181" s="208" t="s">
        <v>196</v>
      </c>
      <c r="E181" s="215" t="s">
        <v>1</v>
      </c>
      <c r="F181" s="216" t="s">
        <v>942</v>
      </c>
      <c r="G181" s="214"/>
      <c r="H181" s="217">
        <v>12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23" t="s">
        <v>196</v>
      </c>
      <c r="AU181" s="223" t="s">
        <v>78</v>
      </c>
      <c r="AV181" s="10" t="s">
        <v>87</v>
      </c>
      <c r="AW181" s="10" t="s">
        <v>34</v>
      </c>
      <c r="AX181" s="10" t="s">
        <v>85</v>
      </c>
      <c r="AY181" s="223" t="s">
        <v>192</v>
      </c>
    </row>
    <row r="182" s="2" customFormat="1" ht="24.15" customHeight="1">
      <c r="A182" s="34"/>
      <c r="B182" s="35"/>
      <c r="C182" s="195" t="s">
        <v>300</v>
      </c>
      <c r="D182" s="195" t="s">
        <v>186</v>
      </c>
      <c r="E182" s="196" t="s">
        <v>943</v>
      </c>
      <c r="F182" s="197" t="s">
        <v>944</v>
      </c>
      <c r="G182" s="198" t="s">
        <v>189</v>
      </c>
      <c r="H182" s="199">
        <v>2</v>
      </c>
      <c r="I182" s="200"/>
      <c r="J182" s="201">
        <f>ROUND(I182*H182,2)</f>
        <v>0</v>
      </c>
      <c r="K182" s="197" t="s">
        <v>190</v>
      </c>
      <c r="L182" s="40"/>
      <c r="M182" s="202" t="s">
        <v>1</v>
      </c>
      <c r="N182" s="203" t="s">
        <v>43</v>
      </c>
      <c r="O182" s="87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6" t="s">
        <v>191</v>
      </c>
      <c r="AT182" s="206" t="s">
        <v>186</v>
      </c>
      <c r="AU182" s="206" t="s">
        <v>78</v>
      </c>
      <c r="AY182" s="13" t="s">
        <v>192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3" t="s">
        <v>85</v>
      </c>
      <c r="BK182" s="207">
        <f>ROUND(I182*H182,2)</f>
        <v>0</v>
      </c>
      <c r="BL182" s="13" t="s">
        <v>191</v>
      </c>
      <c r="BM182" s="206" t="s">
        <v>945</v>
      </c>
    </row>
    <row r="183" s="2" customFormat="1">
      <c r="A183" s="34"/>
      <c r="B183" s="35"/>
      <c r="C183" s="36"/>
      <c r="D183" s="208" t="s">
        <v>194</v>
      </c>
      <c r="E183" s="36"/>
      <c r="F183" s="209" t="s">
        <v>946</v>
      </c>
      <c r="G183" s="36"/>
      <c r="H183" s="36"/>
      <c r="I183" s="210"/>
      <c r="J183" s="36"/>
      <c r="K183" s="36"/>
      <c r="L183" s="40"/>
      <c r="M183" s="211"/>
      <c r="N183" s="212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194</v>
      </c>
      <c r="AU183" s="13" t="s">
        <v>78</v>
      </c>
    </row>
    <row r="184" s="10" customFormat="1">
      <c r="A184" s="10"/>
      <c r="B184" s="213"/>
      <c r="C184" s="214"/>
      <c r="D184" s="208" t="s">
        <v>196</v>
      </c>
      <c r="E184" s="215" t="s">
        <v>1</v>
      </c>
      <c r="F184" s="216" t="s">
        <v>947</v>
      </c>
      <c r="G184" s="214"/>
      <c r="H184" s="217">
        <v>2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23" t="s">
        <v>196</v>
      </c>
      <c r="AU184" s="223" t="s">
        <v>78</v>
      </c>
      <c r="AV184" s="10" t="s">
        <v>87</v>
      </c>
      <c r="AW184" s="10" t="s">
        <v>34</v>
      </c>
      <c r="AX184" s="10" t="s">
        <v>85</v>
      </c>
      <c r="AY184" s="223" t="s">
        <v>192</v>
      </c>
    </row>
    <row r="185" s="2" customFormat="1" ht="21.75" customHeight="1">
      <c r="A185" s="34"/>
      <c r="B185" s="35"/>
      <c r="C185" s="195" t="s">
        <v>7</v>
      </c>
      <c r="D185" s="195" t="s">
        <v>186</v>
      </c>
      <c r="E185" s="196" t="s">
        <v>823</v>
      </c>
      <c r="F185" s="197" t="s">
        <v>824</v>
      </c>
      <c r="G185" s="198" t="s">
        <v>189</v>
      </c>
      <c r="H185" s="199">
        <v>37</v>
      </c>
      <c r="I185" s="200"/>
      <c r="J185" s="201">
        <f>ROUND(I185*H185,2)</f>
        <v>0</v>
      </c>
      <c r="K185" s="197" t="s">
        <v>190</v>
      </c>
      <c r="L185" s="40"/>
      <c r="M185" s="202" t="s">
        <v>1</v>
      </c>
      <c r="N185" s="203" t="s">
        <v>43</v>
      </c>
      <c r="O185" s="87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6" t="s">
        <v>191</v>
      </c>
      <c r="AT185" s="206" t="s">
        <v>186</v>
      </c>
      <c r="AU185" s="206" t="s">
        <v>78</v>
      </c>
      <c r="AY185" s="13" t="s">
        <v>192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3" t="s">
        <v>85</v>
      </c>
      <c r="BK185" s="207">
        <f>ROUND(I185*H185,2)</f>
        <v>0</v>
      </c>
      <c r="BL185" s="13" t="s">
        <v>191</v>
      </c>
      <c r="BM185" s="206" t="s">
        <v>948</v>
      </c>
    </row>
    <row r="186" s="2" customFormat="1">
      <c r="A186" s="34"/>
      <c r="B186" s="35"/>
      <c r="C186" s="36"/>
      <c r="D186" s="208" t="s">
        <v>194</v>
      </c>
      <c r="E186" s="36"/>
      <c r="F186" s="209" t="s">
        <v>826</v>
      </c>
      <c r="G186" s="36"/>
      <c r="H186" s="36"/>
      <c r="I186" s="210"/>
      <c r="J186" s="36"/>
      <c r="K186" s="36"/>
      <c r="L186" s="40"/>
      <c r="M186" s="211"/>
      <c r="N186" s="212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194</v>
      </c>
      <c r="AU186" s="13" t="s">
        <v>78</v>
      </c>
    </row>
    <row r="187" s="10" customFormat="1">
      <c r="A187" s="10"/>
      <c r="B187" s="213"/>
      <c r="C187" s="214"/>
      <c r="D187" s="208" t="s">
        <v>196</v>
      </c>
      <c r="E187" s="215" t="s">
        <v>1</v>
      </c>
      <c r="F187" s="216" t="s">
        <v>949</v>
      </c>
      <c r="G187" s="214"/>
      <c r="H187" s="217">
        <v>37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23" t="s">
        <v>196</v>
      </c>
      <c r="AU187" s="223" t="s">
        <v>78</v>
      </c>
      <c r="AV187" s="10" t="s">
        <v>87</v>
      </c>
      <c r="AW187" s="10" t="s">
        <v>34</v>
      </c>
      <c r="AX187" s="10" t="s">
        <v>85</v>
      </c>
      <c r="AY187" s="223" t="s">
        <v>192</v>
      </c>
    </row>
    <row r="188" s="2" customFormat="1" ht="24.15" customHeight="1">
      <c r="A188" s="34"/>
      <c r="B188" s="35"/>
      <c r="C188" s="195" t="s">
        <v>313</v>
      </c>
      <c r="D188" s="195" t="s">
        <v>186</v>
      </c>
      <c r="E188" s="196" t="s">
        <v>950</v>
      </c>
      <c r="F188" s="197" t="s">
        <v>951</v>
      </c>
      <c r="G188" s="198" t="s">
        <v>200</v>
      </c>
      <c r="H188" s="199">
        <v>92.5</v>
      </c>
      <c r="I188" s="200"/>
      <c r="J188" s="201">
        <f>ROUND(I188*H188,2)</f>
        <v>0</v>
      </c>
      <c r="K188" s="197" t="s">
        <v>190</v>
      </c>
      <c r="L188" s="40"/>
      <c r="M188" s="202" t="s">
        <v>1</v>
      </c>
      <c r="N188" s="203" t="s">
        <v>43</v>
      </c>
      <c r="O188" s="87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6" t="s">
        <v>191</v>
      </c>
      <c r="AT188" s="206" t="s">
        <v>186</v>
      </c>
      <c r="AU188" s="206" t="s">
        <v>78</v>
      </c>
      <c r="AY188" s="13" t="s">
        <v>192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3" t="s">
        <v>85</v>
      </c>
      <c r="BK188" s="207">
        <f>ROUND(I188*H188,2)</f>
        <v>0</v>
      </c>
      <c r="BL188" s="13" t="s">
        <v>191</v>
      </c>
      <c r="BM188" s="206" t="s">
        <v>952</v>
      </c>
    </row>
    <row r="189" s="2" customFormat="1">
      <c r="A189" s="34"/>
      <c r="B189" s="35"/>
      <c r="C189" s="36"/>
      <c r="D189" s="208" t="s">
        <v>194</v>
      </c>
      <c r="E189" s="36"/>
      <c r="F189" s="209" t="s">
        <v>953</v>
      </c>
      <c r="G189" s="36"/>
      <c r="H189" s="36"/>
      <c r="I189" s="210"/>
      <c r="J189" s="36"/>
      <c r="K189" s="36"/>
      <c r="L189" s="40"/>
      <c r="M189" s="211"/>
      <c r="N189" s="212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194</v>
      </c>
      <c r="AU189" s="13" t="s">
        <v>78</v>
      </c>
    </row>
    <row r="190" s="2" customFormat="1">
      <c r="A190" s="34"/>
      <c r="B190" s="35"/>
      <c r="C190" s="36"/>
      <c r="D190" s="208" t="s">
        <v>250</v>
      </c>
      <c r="E190" s="36"/>
      <c r="F190" s="224" t="s">
        <v>954</v>
      </c>
      <c r="G190" s="36"/>
      <c r="H190" s="36"/>
      <c r="I190" s="210"/>
      <c r="J190" s="36"/>
      <c r="K190" s="36"/>
      <c r="L190" s="40"/>
      <c r="M190" s="211"/>
      <c r="N190" s="212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250</v>
      </c>
      <c r="AU190" s="13" t="s">
        <v>78</v>
      </c>
    </row>
    <row r="191" s="10" customFormat="1">
      <c r="A191" s="10"/>
      <c r="B191" s="213"/>
      <c r="C191" s="214"/>
      <c r="D191" s="208" t="s">
        <v>196</v>
      </c>
      <c r="E191" s="215" t="s">
        <v>1</v>
      </c>
      <c r="F191" s="216" t="s">
        <v>955</v>
      </c>
      <c r="G191" s="214"/>
      <c r="H191" s="217">
        <v>92.5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23" t="s">
        <v>196</v>
      </c>
      <c r="AU191" s="223" t="s">
        <v>78</v>
      </c>
      <c r="AV191" s="10" t="s">
        <v>87</v>
      </c>
      <c r="AW191" s="10" t="s">
        <v>34</v>
      </c>
      <c r="AX191" s="10" t="s">
        <v>85</v>
      </c>
      <c r="AY191" s="223" t="s">
        <v>192</v>
      </c>
    </row>
    <row r="192" s="2" customFormat="1" ht="21.75" customHeight="1">
      <c r="A192" s="34"/>
      <c r="B192" s="35"/>
      <c r="C192" s="195" t="s">
        <v>319</v>
      </c>
      <c r="D192" s="195" t="s">
        <v>186</v>
      </c>
      <c r="E192" s="196" t="s">
        <v>314</v>
      </c>
      <c r="F192" s="197" t="s">
        <v>315</v>
      </c>
      <c r="G192" s="198" t="s">
        <v>309</v>
      </c>
      <c r="H192" s="199">
        <v>6.5</v>
      </c>
      <c r="I192" s="200"/>
      <c r="J192" s="201">
        <f>ROUND(I192*H192,2)</f>
        <v>0</v>
      </c>
      <c r="K192" s="197" t="s">
        <v>190</v>
      </c>
      <c r="L192" s="40"/>
      <c r="M192" s="202" t="s">
        <v>1</v>
      </c>
      <c r="N192" s="203" t="s">
        <v>43</v>
      </c>
      <c r="O192" s="87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310</v>
      </c>
      <c r="AT192" s="206" t="s">
        <v>186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310</v>
      </c>
      <c r="BM192" s="206" t="s">
        <v>956</v>
      </c>
    </row>
    <row r="193" s="2" customFormat="1">
      <c r="A193" s="34"/>
      <c r="B193" s="35"/>
      <c r="C193" s="36"/>
      <c r="D193" s="208" t="s">
        <v>194</v>
      </c>
      <c r="E193" s="36"/>
      <c r="F193" s="209" t="s">
        <v>317</v>
      </c>
      <c r="G193" s="36"/>
      <c r="H193" s="36"/>
      <c r="I193" s="210"/>
      <c r="J193" s="36"/>
      <c r="K193" s="36"/>
      <c r="L193" s="40"/>
      <c r="M193" s="211"/>
      <c r="N193" s="212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194</v>
      </c>
      <c r="AU193" s="13" t="s">
        <v>78</v>
      </c>
    </row>
    <row r="194" s="10" customFormat="1">
      <c r="A194" s="10"/>
      <c r="B194" s="213"/>
      <c r="C194" s="214"/>
      <c r="D194" s="208" t="s">
        <v>196</v>
      </c>
      <c r="E194" s="215" t="s">
        <v>1</v>
      </c>
      <c r="F194" s="216" t="s">
        <v>957</v>
      </c>
      <c r="G194" s="214"/>
      <c r="H194" s="217">
        <v>6.5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23" t="s">
        <v>196</v>
      </c>
      <c r="AU194" s="223" t="s">
        <v>78</v>
      </c>
      <c r="AV194" s="10" t="s">
        <v>87</v>
      </c>
      <c r="AW194" s="10" t="s">
        <v>34</v>
      </c>
      <c r="AX194" s="10" t="s">
        <v>85</v>
      </c>
      <c r="AY194" s="223" t="s">
        <v>192</v>
      </c>
    </row>
    <row r="195" s="2" customFormat="1" ht="24.15" customHeight="1">
      <c r="A195" s="34"/>
      <c r="B195" s="35"/>
      <c r="C195" s="195" t="s">
        <v>325</v>
      </c>
      <c r="D195" s="195" t="s">
        <v>186</v>
      </c>
      <c r="E195" s="196" t="s">
        <v>320</v>
      </c>
      <c r="F195" s="197" t="s">
        <v>321</v>
      </c>
      <c r="G195" s="198" t="s">
        <v>309</v>
      </c>
      <c r="H195" s="199">
        <v>15.816000000000001</v>
      </c>
      <c r="I195" s="200"/>
      <c r="J195" s="201">
        <f>ROUND(I195*H195,2)</f>
        <v>0</v>
      </c>
      <c r="K195" s="197" t="s">
        <v>190</v>
      </c>
      <c r="L195" s="40"/>
      <c r="M195" s="202" t="s">
        <v>1</v>
      </c>
      <c r="N195" s="203" t="s">
        <v>43</v>
      </c>
      <c r="O195" s="87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6" t="s">
        <v>310</v>
      </c>
      <c r="AT195" s="206" t="s">
        <v>186</v>
      </c>
      <c r="AU195" s="206" t="s">
        <v>78</v>
      </c>
      <c r="AY195" s="13" t="s">
        <v>192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3" t="s">
        <v>85</v>
      </c>
      <c r="BK195" s="207">
        <f>ROUND(I195*H195,2)</f>
        <v>0</v>
      </c>
      <c r="BL195" s="13" t="s">
        <v>310</v>
      </c>
      <c r="BM195" s="206" t="s">
        <v>958</v>
      </c>
    </row>
    <row r="196" s="2" customFormat="1">
      <c r="A196" s="34"/>
      <c r="B196" s="35"/>
      <c r="C196" s="36"/>
      <c r="D196" s="208" t="s">
        <v>194</v>
      </c>
      <c r="E196" s="36"/>
      <c r="F196" s="209" t="s">
        <v>323</v>
      </c>
      <c r="G196" s="36"/>
      <c r="H196" s="36"/>
      <c r="I196" s="210"/>
      <c r="J196" s="36"/>
      <c r="K196" s="36"/>
      <c r="L196" s="40"/>
      <c r="M196" s="211"/>
      <c r="N196" s="212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194</v>
      </c>
      <c r="AU196" s="13" t="s">
        <v>78</v>
      </c>
    </row>
    <row r="197" s="10" customFormat="1">
      <c r="A197" s="10"/>
      <c r="B197" s="213"/>
      <c r="C197" s="214"/>
      <c r="D197" s="208" t="s">
        <v>196</v>
      </c>
      <c r="E197" s="215" t="s">
        <v>1</v>
      </c>
      <c r="F197" s="216" t="s">
        <v>959</v>
      </c>
      <c r="G197" s="214"/>
      <c r="H197" s="217">
        <v>15.816000000000001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23" t="s">
        <v>196</v>
      </c>
      <c r="AU197" s="223" t="s">
        <v>78</v>
      </c>
      <c r="AV197" s="10" t="s">
        <v>87</v>
      </c>
      <c r="AW197" s="10" t="s">
        <v>34</v>
      </c>
      <c r="AX197" s="10" t="s">
        <v>85</v>
      </c>
      <c r="AY197" s="223" t="s">
        <v>192</v>
      </c>
    </row>
    <row r="198" s="2" customFormat="1" ht="16.5" customHeight="1">
      <c r="A198" s="34"/>
      <c r="B198" s="35"/>
      <c r="C198" s="225" t="s">
        <v>331</v>
      </c>
      <c r="D198" s="225" t="s">
        <v>326</v>
      </c>
      <c r="E198" s="226" t="s">
        <v>540</v>
      </c>
      <c r="F198" s="227" t="s">
        <v>541</v>
      </c>
      <c r="G198" s="228" t="s">
        <v>225</v>
      </c>
      <c r="H198" s="229">
        <v>4</v>
      </c>
      <c r="I198" s="230"/>
      <c r="J198" s="231">
        <f>ROUND(I198*H198,2)</f>
        <v>0</v>
      </c>
      <c r="K198" s="227" t="s">
        <v>190</v>
      </c>
      <c r="L198" s="232"/>
      <c r="M198" s="233" t="s">
        <v>1</v>
      </c>
      <c r="N198" s="234" t="s">
        <v>43</v>
      </c>
      <c r="O198" s="87"/>
      <c r="P198" s="204">
        <f>O198*H198</f>
        <v>0</v>
      </c>
      <c r="Q198" s="204">
        <v>0.90200000000000002</v>
      </c>
      <c r="R198" s="204">
        <f>Q198*H198</f>
        <v>3.6080000000000001</v>
      </c>
      <c r="S198" s="204">
        <v>0</v>
      </c>
      <c r="T198" s="20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233</v>
      </c>
      <c r="AT198" s="206" t="s">
        <v>326</v>
      </c>
      <c r="AU198" s="206" t="s">
        <v>78</v>
      </c>
      <c r="AY198" s="13" t="s">
        <v>192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3" t="s">
        <v>85</v>
      </c>
      <c r="BK198" s="207">
        <f>ROUND(I198*H198,2)</f>
        <v>0</v>
      </c>
      <c r="BL198" s="13" t="s">
        <v>191</v>
      </c>
      <c r="BM198" s="206" t="s">
        <v>960</v>
      </c>
    </row>
    <row r="199" s="2" customFormat="1">
      <c r="A199" s="34"/>
      <c r="B199" s="35"/>
      <c r="C199" s="36"/>
      <c r="D199" s="208" t="s">
        <v>194</v>
      </c>
      <c r="E199" s="36"/>
      <c r="F199" s="209" t="s">
        <v>541</v>
      </c>
      <c r="G199" s="36"/>
      <c r="H199" s="36"/>
      <c r="I199" s="210"/>
      <c r="J199" s="36"/>
      <c r="K199" s="36"/>
      <c r="L199" s="40"/>
      <c r="M199" s="211"/>
      <c r="N199" s="212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194</v>
      </c>
      <c r="AU199" s="13" t="s">
        <v>78</v>
      </c>
    </row>
    <row r="200" s="2" customFormat="1" ht="16.5" customHeight="1">
      <c r="A200" s="34"/>
      <c r="B200" s="35"/>
      <c r="C200" s="225" t="s">
        <v>336</v>
      </c>
      <c r="D200" s="225" t="s">
        <v>326</v>
      </c>
      <c r="E200" s="226" t="s">
        <v>544</v>
      </c>
      <c r="F200" s="227" t="s">
        <v>545</v>
      </c>
      <c r="G200" s="228" t="s">
        <v>225</v>
      </c>
      <c r="H200" s="229">
        <v>4</v>
      </c>
      <c r="I200" s="230"/>
      <c r="J200" s="231">
        <f>ROUND(I200*H200,2)</f>
        <v>0</v>
      </c>
      <c r="K200" s="227" t="s">
        <v>190</v>
      </c>
      <c r="L200" s="232"/>
      <c r="M200" s="233" t="s">
        <v>1</v>
      </c>
      <c r="N200" s="234" t="s">
        <v>43</v>
      </c>
      <c r="O200" s="87"/>
      <c r="P200" s="204">
        <f>O200*H200</f>
        <v>0</v>
      </c>
      <c r="Q200" s="204">
        <v>0.90200000000000002</v>
      </c>
      <c r="R200" s="204">
        <f>Q200*H200</f>
        <v>3.6080000000000001</v>
      </c>
      <c r="S200" s="204">
        <v>0</v>
      </c>
      <c r="T200" s="20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6" t="s">
        <v>233</v>
      </c>
      <c r="AT200" s="206" t="s">
        <v>326</v>
      </c>
      <c r="AU200" s="206" t="s">
        <v>78</v>
      </c>
      <c r="AY200" s="13" t="s">
        <v>192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3" t="s">
        <v>85</v>
      </c>
      <c r="BK200" s="207">
        <f>ROUND(I200*H200,2)</f>
        <v>0</v>
      </c>
      <c r="BL200" s="13" t="s">
        <v>191</v>
      </c>
      <c r="BM200" s="206" t="s">
        <v>961</v>
      </c>
    </row>
    <row r="201" s="2" customFormat="1">
      <c r="A201" s="34"/>
      <c r="B201" s="35"/>
      <c r="C201" s="36"/>
      <c r="D201" s="208" t="s">
        <v>194</v>
      </c>
      <c r="E201" s="36"/>
      <c r="F201" s="209" t="s">
        <v>545</v>
      </c>
      <c r="G201" s="36"/>
      <c r="H201" s="36"/>
      <c r="I201" s="210"/>
      <c r="J201" s="36"/>
      <c r="K201" s="36"/>
      <c r="L201" s="40"/>
      <c r="M201" s="211"/>
      <c r="N201" s="212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194</v>
      </c>
      <c r="AU201" s="13" t="s">
        <v>78</v>
      </c>
    </row>
    <row r="202" s="2" customFormat="1" ht="16.5" customHeight="1">
      <c r="A202" s="34"/>
      <c r="B202" s="35"/>
      <c r="C202" s="225" t="s">
        <v>341</v>
      </c>
      <c r="D202" s="225" t="s">
        <v>326</v>
      </c>
      <c r="E202" s="226" t="s">
        <v>526</v>
      </c>
      <c r="F202" s="227" t="s">
        <v>527</v>
      </c>
      <c r="G202" s="228" t="s">
        <v>225</v>
      </c>
      <c r="H202" s="229">
        <v>2</v>
      </c>
      <c r="I202" s="230"/>
      <c r="J202" s="231">
        <f>ROUND(I202*H202,2)</f>
        <v>0</v>
      </c>
      <c r="K202" s="227" t="s">
        <v>190</v>
      </c>
      <c r="L202" s="232"/>
      <c r="M202" s="233" t="s">
        <v>1</v>
      </c>
      <c r="N202" s="234" t="s">
        <v>43</v>
      </c>
      <c r="O202" s="87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6" t="s">
        <v>233</v>
      </c>
      <c r="AT202" s="206" t="s">
        <v>326</v>
      </c>
      <c r="AU202" s="206" t="s">
        <v>78</v>
      </c>
      <c r="AY202" s="13" t="s">
        <v>192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3" t="s">
        <v>85</v>
      </c>
      <c r="BK202" s="207">
        <f>ROUND(I202*H202,2)</f>
        <v>0</v>
      </c>
      <c r="BL202" s="13" t="s">
        <v>191</v>
      </c>
      <c r="BM202" s="206" t="s">
        <v>962</v>
      </c>
    </row>
    <row r="203" s="2" customFormat="1">
      <c r="A203" s="34"/>
      <c r="B203" s="35"/>
      <c r="C203" s="36"/>
      <c r="D203" s="208" t="s">
        <v>194</v>
      </c>
      <c r="E203" s="36"/>
      <c r="F203" s="209" t="s">
        <v>527</v>
      </c>
      <c r="G203" s="36"/>
      <c r="H203" s="36"/>
      <c r="I203" s="210"/>
      <c r="J203" s="36"/>
      <c r="K203" s="36"/>
      <c r="L203" s="40"/>
      <c r="M203" s="211"/>
      <c r="N203" s="212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194</v>
      </c>
      <c r="AU203" s="13" t="s">
        <v>78</v>
      </c>
    </row>
    <row r="204" s="2" customFormat="1" ht="24.15" customHeight="1">
      <c r="A204" s="34"/>
      <c r="B204" s="35"/>
      <c r="C204" s="225" t="s">
        <v>346</v>
      </c>
      <c r="D204" s="225" t="s">
        <v>326</v>
      </c>
      <c r="E204" s="226" t="s">
        <v>523</v>
      </c>
      <c r="F204" s="227" t="s">
        <v>524</v>
      </c>
      <c r="G204" s="228" t="s">
        <v>189</v>
      </c>
      <c r="H204" s="229">
        <v>6</v>
      </c>
      <c r="I204" s="230"/>
      <c r="J204" s="231">
        <f>ROUND(I204*H204,2)</f>
        <v>0</v>
      </c>
      <c r="K204" s="227" t="s">
        <v>190</v>
      </c>
      <c r="L204" s="232"/>
      <c r="M204" s="233" t="s">
        <v>1</v>
      </c>
      <c r="N204" s="234" t="s">
        <v>43</v>
      </c>
      <c r="O204" s="87"/>
      <c r="P204" s="204">
        <f>O204*H204</f>
        <v>0</v>
      </c>
      <c r="Q204" s="204">
        <v>1.5860000000000001</v>
      </c>
      <c r="R204" s="204">
        <f>Q204*H204</f>
        <v>9.516</v>
      </c>
      <c r="S204" s="204">
        <v>0</v>
      </c>
      <c r="T204" s="20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6" t="s">
        <v>233</v>
      </c>
      <c r="AT204" s="206" t="s">
        <v>326</v>
      </c>
      <c r="AU204" s="206" t="s">
        <v>78</v>
      </c>
      <c r="AY204" s="13" t="s">
        <v>192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3" t="s">
        <v>85</v>
      </c>
      <c r="BK204" s="207">
        <f>ROUND(I204*H204,2)</f>
        <v>0</v>
      </c>
      <c r="BL204" s="13" t="s">
        <v>191</v>
      </c>
      <c r="BM204" s="206" t="s">
        <v>963</v>
      </c>
    </row>
    <row r="205" s="2" customFormat="1">
      <c r="A205" s="34"/>
      <c r="B205" s="35"/>
      <c r="C205" s="36"/>
      <c r="D205" s="208" t="s">
        <v>194</v>
      </c>
      <c r="E205" s="36"/>
      <c r="F205" s="209" t="s">
        <v>524</v>
      </c>
      <c r="G205" s="36"/>
      <c r="H205" s="36"/>
      <c r="I205" s="210"/>
      <c r="J205" s="36"/>
      <c r="K205" s="36"/>
      <c r="L205" s="40"/>
      <c r="M205" s="211"/>
      <c r="N205" s="212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194</v>
      </c>
      <c r="AU205" s="13" t="s">
        <v>78</v>
      </c>
    </row>
    <row r="206" s="2" customFormat="1" ht="21.75" customHeight="1">
      <c r="A206" s="34"/>
      <c r="B206" s="35"/>
      <c r="C206" s="225" t="s">
        <v>350</v>
      </c>
      <c r="D206" s="225" t="s">
        <v>326</v>
      </c>
      <c r="E206" s="226" t="s">
        <v>359</v>
      </c>
      <c r="F206" s="227" t="s">
        <v>360</v>
      </c>
      <c r="G206" s="228" t="s">
        <v>225</v>
      </c>
      <c r="H206" s="229">
        <v>100</v>
      </c>
      <c r="I206" s="230"/>
      <c r="J206" s="231">
        <f>ROUND(I206*H206,2)</f>
        <v>0</v>
      </c>
      <c r="K206" s="227" t="s">
        <v>190</v>
      </c>
      <c r="L206" s="232"/>
      <c r="M206" s="233" t="s">
        <v>1</v>
      </c>
      <c r="N206" s="234" t="s">
        <v>43</v>
      </c>
      <c r="O206" s="87"/>
      <c r="P206" s="204">
        <f>O206*H206</f>
        <v>0</v>
      </c>
      <c r="Q206" s="204">
        <v>0.00018000000000000001</v>
      </c>
      <c r="R206" s="204">
        <f>Q206*H206</f>
        <v>0.018000000000000002</v>
      </c>
      <c r="S206" s="204">
        <v>0</v>
      </c>
      <c r="T206" s="20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6" t="s">
        <v>233</v>
      </c>
      <c r="AT206" s="206" t="s">
        <v>326</v>
      </c>
      <c r="AU206" s="206" t="s">
        <v>78</v>
      </c>
      <c r="AY206" s="13" t="s">
        <v>192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3" t="s">
        <v>85</v>
      </c>
      <c r="BK206" s="207">
        <f>ROUND(I206*H206,2)</f>
        <v>0</v>
      </c>
      <c r="BL206" s="13" t="s">
        <v>191</v>
      </c>
      <c r="BM206" s="206" t="s">
        <v>964</v>
      </c>
    </row>
    <row r="207" s="2" customFormat="1">
      <c r="A207" s="34"/>
      <c r="B207" s="35"/>
      <c r="C207" s="36"/>
      <c r="D207" s="208" t="s">
        <v>194</v>
      </c>
      <c r="E207" s="36"/>
      <c r="F207" s="209" t="s">
        <v>360</v>
      </c>
      <c r="G207" s="36"/>
      <c r="H207" s="36"/>
      <c r="I207" s="210"/>
      <c r="J207" s="36"/>
      <c r="K207" s="36"/>
      <c r="L207" s="40"/>
      <c r="M207" s="211"/>
      <c r="N207" s="212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194</v>
      </c>
      <c r="AU207" s="13" t="s">
        <v>78</v>
      </c>
    </row>
    <row r="208" s="2" customFormat="1" ht="21.75" customHeight="1">
      <c r="A208" s="34"/>
      <c r="B208" s="35"/>
      <c r="C208" s="225" t="s">
        <v>354</v>
      </c>
      <c r="D208" s="225" t="s">
        <v>326</v>
      </c>
      <c r="E208" s="226" t="s">
        <v>631</v>
      </c>
      <c r="F208" s="227" t="s">
        <v>632</v>
      </c>
      <c r="G208" s="228" t="s">
        <v>225</v>
      </c>
      <c r="H208" s="229">
        <v>1</v>
      </c>
      <c r="I208" s="230"/>
      <c r="J208" s="231">
        <f>ROUND(I208*H208,2)</f>
        <v>0</v>
      </c>
      <c r="K208" s="227" t="s">
        <v>190</v>
      </c>
      <c r="L208" s="232"/>
      <c r="M208" s="233" t="s">
        <v>1</v>
      </c>
      <c r="N208" s="234" t="s">
        <v>43</v>
      </c>
      <c r="O208" s="87"/>
      <c r="P208" s="204">
        <f>O208*H208</f>
        <v>0</v>
      </c>
      <c r="Q208" s="204">
        <v>2.9634</v>
      </c>
      <c r="R208" s="204">
        <f>Q208*H208</f>
        <v>2.9634</v>
      </c>
      <c r="S208" s="204">
        <v>0</v>
      </c>
      <c r="T208" s="20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6" t="s">
        <v>233</v>
      </c>
      <c r="AT208" s="206" t="s">
        <v>326</v>
      </c>
      <c r="AU208" s="206" t="s">
        <v>78</v>
      </c>
      <c r="AY208" s="13" t="s">
        <v>192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3" t="s">
        <v>85</v>
      </c>
      <c r="BK208" s="207">
        <f>ROUND(I208*H208,2)</f>
        <v>0</v>
      </c>
      <c r="BL208" s="13" t="s">
        <v>191</v>
      </c>
      <c r="BM208" s="206" t="s">
        <v>965</v>
      </c>
    </row>
    <row r="209" s="2" customFormat="1">
      <c r="A209" s="34"/>
      <c r="B209" s="35"/>
      <c r="C209" s="36"/>
      <c r="D209" s="208" t="s">
        <v>194</v>
      </c>
      <c r="E209" s="36"/>
      <c r="F209" s="209" t="s">
        <v>632</v>
      </c>
      <c r="G209" s="36"/>
      <c r="H209" s="36"/>
      <c r="I209" s="210"/>
      <c r="J209" s="36"/>
      <c r="K209" s="36"/>
      <c r="L209" s="40"/>
      <c r="M209" s="211"/>
      <c r="N209" s="212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194</v>
      </c>
      <c r="AU209" s="13" t="s">
        <v>78</v>
      </c>
    </row>
    <row r="210" s="2" customFormat="1" ht="16.5" customHeight="1">
      <c r="A210" s="34"/>
      <c r="B210" s="35"/>
      <c r="C210" s="225" t="s">
        <v>358</v>
      </c>
      <c r="D210" s="225" t="s">
        <v>326</v>
      </c>
      <c r="E210" s="226" t="s">
        <v>337</v>
      </c>
      <c r="F210" s="227" t="s">
        <v>338</v>
      </c>
      <c r="G210" s="228" t="s">
        <v>309</v>
      </c>
      <c r="H210" s="229">
        <v>99.995000000000005</v>
      </c>
      <c r="I210" s="230"/>
      <c r="J210" s="231">
        <f>ROUND(I210*H210,2)</f>
        <v>0</v>
      </c>
      <c r="K210" s="227" t="s">
        <v>190</v>
      </c>
      <c r="L210" s="232"/>
      <c r="M210" s="233" t="s">
        <v>1</v>
      </c>
      <c r="N210" s="234" t="s">
        <v>43</v>
      </c>
      <c r="O210" s="87"/>
      <c r="P210" s="204">
        <f>O210*H210</f>
        <v>0</v>
      </c>
      <c r="Q210" s="204">
        <v>1</v>
      </c>
      <c r="R210" s="204">
        <f>Q210*H210</f>
        <v>99.995000000000005</v>
      </c>
      <c r="S210" s="204">
        <v>0</v>
      </c>
      <c r="T210" s="20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6" t="s">
        <v>233</v>
      </c>
      <c r="AT210" s="206" t="s">
        <v>326</v>
      </c>
      <c r="AU210" s="206" t="s">
        <v>78</v>
      </c>
      <c r="AY210" s="13" t="s">
        <v>192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3" t="s">
        <v>85</v>
      </c>
      <c r="BK210" s="207">
        <f>ROUND(I210*H210,2)</f>
        <v>0</v>
      </c>
      <c r="BL210" s="13" t="s">
        <v>191</v>
      </c>
      <c r="BM210" s="206" t="s">
        <v>966</v>
      </c>
    </row>
    <row r="211" s="2" customFormat="1">
      <c r="A211" s="34"/>
      <c r="B211" s="35"/>
      <c r="C211" s="36"/>
      <c r="D211" s="208" t="s">
        <v>194</v>
      </c>
      <c r="E211" s="36"/>
      <c r="F211" s="209" t="s">
        <v>338</v>
      </c>
      <c r="G211" s="36"/>
      <c r="H211" s="36"/>
      <c r="I211" s="210"/>
      <c r="J211" s="36"/>
      <c r="K211" s="36"/>
      <c r="L211" s="40"/>
      <c r="M211" s="211"/>
      <c r="N211" s="212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194</v>
      </c>
      <c r="AU211" s="13" t="s">
        <v>78</v>
      </c>
    </row>
    <row r="212" s="10" customFormat="1">
      <c r="A212" s="10"/>
      <c r="B212" s="213"/>
      <c r="C212" s="214"/>
      <c r="D212" s="208" t="s">
        <v>196</v>
      </c>
      <c r="E212" s="215" t="s">
        <v>1</v>
      </c>
      <c r="F212" s="216" t="s">
        <v>967</v>
      </c>
      <c r="G212" s="214"/>
      <c r="H212" s="217">
        <v>99.995000000000005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23" t="s">
        <v>196</v>
      </c>
      <c r="AU212" s="223" t="s">
        <v>78</v>
      </c>
      <c r="AV212" s="10" t="s">
        <v>87</v>
      </c>
      <c r="AW212" s="10" t="s">
        <v>34</v>
      </c>
      <c r="AX212" s="10" t="s">
        <v>85</v>
      </c>
      <c r="AY212" s="223" t="s">
        <v>192</v>
      </c>
    </row>
    <row r="213" s="2" customFormat="1" ht="21.75" customHeight="1">
      <c r="A213" s="34"/>
      <c r="B213" s="35"/>
      <c r="C213" s="225" t="s">
        <v>363</v>
      </c>
      <c r="D213" s="225" t="s">
        <v>326</v>
      </c>
      <c r="E213" s="226" t="s">
        <v>380</v>
      </c>
      <c r="F213" s="227" t="s">
        <v>381</v>
      </c>
      <c r="G213" s="228" t="s">
        <v>207</v>
      </c>
      <c r="H213" s="229">
        <v>3</v>
      </c>
      <c r="I213" s="230"/>
      <c r="J213" s="231">
        <f>ROUND(I213*H213,2)</f>
        <v>0</v>
      </c>
      <c r="K213" s="227" t="s">
        <v>190</v>
      </c>
      <c r="L213" s="232"/>
      <c r="M213" s="233" t="s">
        <v>1</v>
      </c>
      <c r="N213" s="234" t="s">
        <v>43</v>
      </c>
      <c r="O213" s="87"/>
      <c r="P213" s="204">
        <f>O213*H213</f>
        <v>0</v>
      </c>
      <c r="Q213" s="204">
        <v>2.4289999999999998</v>
      </c>
      <c r="R213" s="204">
        <f>Q213*H213</f>
        <v>7.286999999999999</v>
      </c>
      <c r="S213" s="204">
        <v>0</v>
      </c>
      <c r="T213" s="20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6" t="s">
        <v>233</v>
      </c>
      <c r="AT213" s="206" t="s">
        <v>326</v>
      </c>
      <c r="AU213" s="206" t="s">
        <v>78</v>
      </c>
      <c r="AY213" s="13" t="s">
        <v>192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3" t="s">
        <v>85</v>
      </c>
      <c r="BK213" s="207">
        <f>ROUND(I213*H213,2)</f>
        <v>0</v>
      </c>
      <c r="BL213" s="13" t="s">
        <v>191</v>
      </c>
      <c r="BM213" s="206" t="s">
        <v>968</v>
      </c>
    </row>
    <row r="214" s="2" customFormat="1">
      <c r="A214" s="34"/>
      <c r="B214" s="35"/>
      <c r="C214" s="36"/>
      <c r="D214" s="208" t="s">
        <v>194</v>
      </c>
      <c r="E214" s="36"/>
      <c r="F214" s="209" t="s">
        <v>381</v>
      </c>
      <c r="G214" s="36"/>
      <c r="H214" s="36"/>
      <c r="I214" s="210"/>
      <c r="J214" s="36"/>
      <c r="K214" s="36"/>
      <c r="L214" s="40"/>
      <c r="M214" s="211"/>
      <c r="N214" s="212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194</v>
      </c>
      <c r="AU214" s="13" t="s">
        <v>78</v>
      </c>
    </row>
    <row r="215" s="2" customFormat="1">
      <c r="A215" s="34"/>
      <c r="B215" s="35"/>
      <c r="C215" s="36"/>
      <c r="D215" s="208" t="s">
        <v>250</v>
      </c>
      <c r="E215" s="36"/>
      <c r="F215" s="224" t="s">
        <v>969</v>
      </c>
      <c r="G215" s="36"/>
      <c r="H215" s="36"/>
      <c r="I215" s="210"/>
      <c r="J215" s="36"/>
      <c r="K215" s="36"/>
      <c r="L215" s="40"/>
      <c r="M215" s="211"/>
      <c r="N215" s="212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250</v>
      </c>
      <c r="AU215" s="13" t="s">
        <v>78</v>
      </c>
    </row>
    <row r="216" s="10" customFormat="1">
      <c r="A216" s="10"/>
      <c r="B216" s="213"/>
      <c r="C216" s="214"/>
      <c r="D216" s="208" t="s">
        <v>196</v>
      </c>
      <c r="E216" s="215" t="s">
        <v>1</v>
      </c>
      <c r="F216" s="216" t="s">
        <v>970</v>
      </c>
      <c r="G216" s="214"/>
      <c r="H216" s="217">
        <v>1.6799999999999999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23" t="s">
        <v>196</v>
      </c>
      <c r="AU216" s="223" t="s">
        <v>78</v>
      </c>
      <c r="AV216" s="10" t="s">
        <v>87</v>
      </c>
      <c r="AW216" s="10" t="s">
        <v>34</v>
      </c>
      <c r="AX216" s="10" t="s">
        <v>78</v>
      </c>
      <c r="AY216" s="223" t="s">
        <v>192</v>
      </c>
    </row>
    <row r="217" s="10" customFormat="1">
      <c r="A217" s="10"/>
      <c r="B217" s="213"/>
      <c r="C217" s="214"/>
      <c r="D217" s="208" t="s">
        <v>196</v>
      </c>
      <c r="E217" s="215" t="s">
        <v>1</v>
      </c>
      <c r="F217" s="216" t="s">
        <v>971</v>
      </c>
      <c r="G217" s="214"/>
      <c r="H217" s="217">
        <v>0.83999999999999997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23" t="s">
        <v>196</v>
      </c>
      <c r="AU217" s="223" t="s">
        <v>78</v>
      </c>
      <c r="AV217" s="10" t="s">
        <v>87</v>
      </c>
      <c r="AW217" s="10" t="s">
        <v>34</v>
      </c>
      <c r="AX217" s="10" t="s">
        <v>78</v>
      </c>
      <c r="AY217" s="223" t="s">
        <v>192</v>
      </c>
    </row>
    <row r="218" s="10" customFormat="1">
      <c r="A218" s="10"/>
      <c r="B218" s="213"/>
      <c r="C218" s="214"/>
      <c r="D218" s="208" t="s">
        <v>196</v>
      </c>
      <c r="E218" s="215" t="s">
        <v>1</v>
      </c>
      <c r="F218" s="216" t="s">
        <v>972</v>
      </c>
      <c r="G218" s="214"/>
      <c r="H218" s="217">
        <v>0.47999999999999998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23" t="s">
        <v>196</v>
      </c>
      <c r="AU218" s="223" t="s">
        <v>78</v>
      </c>
      <c r="AV218" s="10" t="s">
        <v>87</v>
      </c>
      <c r="AW218" s="10" t="s">
        <v>34</v>
      </c>
      <c r="AX218" s="10" t="s">
        <v>78</v>
      </c>
      <c r="AY218" s="223" t="s">
        <v>192</v>
      </c>
    </row>
    <row r="219" s="11" customFormat="1">
      <c r="A219" s="11"/>
      <c r="B219" s="242"/>
      <c r="C219" s="243"/>
      <c r="D219" s="208" t="s">
        <v>196</v>
      </c>
      <c r="E219" s="244" t="s">
        <v>1</v>
      </c>
      <c r="F219" s="245" t="s">
        <v>468</v>
      </c>
      <c r="G219" s="243"/>
      <c r="H219" s="246">
        <v>3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T219" s="252" t="s">
        <v>196</v>
      </c>
      <c r="AU219" s="252" t="s">
        <v>78</v>
      </c>
      <c r="AV219" s="11" t="s">
        <v>191</v>
      </c>
      <c r="AW219" s="11" t="s">
        <v>34</v>
      </c>
      <c r="AX219" s="11" t="s">
        <v>85</v>
      </c>
      <c r="AY219" s="252" t="s">
        <v>192</v>
      </c>
    </row>
    <row r="220" s="2" customFormat="1" ht="24.15" customHeight="1">
      <c r="A220" s="34"/>
      <c r="B220" s="35"/>
      <c r="C220" s="225" t="s">
        <v>367</v>
      </c>
      <c r="D220" s="225" t="s">
        <v>326</v>
      </c>
      <c r="E220" s="226" t="s">
        <v>342</v>
      </c>
      <c r="F220" s="227" t="s">
        <v>343</v>
      </c>
      <c r="G220" s="228" t="s">
        <v>309</v>
      </c>
      <c r="H220" s="229">
        <v>3.8700000000000001</v>
      </c>
      <c r="I220" s="230"/>
      <c r="J220" s="231">
        <f>ROUND(I220*H220,2)</f>
        <v>0</v>
      </c>
      <c r="K220" s="227" t="s">
        <v>190</v>
      </c>
      <c r="L220" s="232"/>
      <c r="M220" s="233" t="s">
        <v>1</v>
      </c>
      <c r="N220" s="234" t="s">
        <v>43</v>
      </c>
      <c r="O220" s="87"/>
      <c r="P220" s="204">
        <f>O220*H220</f>
        <v>0</v>
      </c>
      <c r="Q220" s="204">
        <v>1</v>
      </c>
      <c r="R220" s="204">
        <f>Q220*H220</f>
        <v>3.8700000000000001</v>
      </c>
      <c r="S220" s="204">
        <v>0</v>
      </c>
      <c r="T220" s="20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6" t="s">
        <v>233</v>
      </c>
      <c r="AT220" s="206" t="s">
        <v>326</v>
      </c>
      <c r="AU220" s="206" t="s">
        <v>78</v>
      </c>
      <c r="AY220" s="13" t="s">
        <v>192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3" t="s">
        <v>85</v>
      </c>
      <c r="BK220" s="207">
        <f>ROUND(I220*H220,2)</f>
        <v>0</v>
      </c>
      <c r="BL220" s="13" t="s">
        <v>191</v>
      </c>
      <c r="BM220" s="206" t="s">
        <v>973</v>
      </c>
    </row>
    <row r="221" s="2" customFormat="1">
      <c r="A221" s="34"/>
      <c r="B221" s="35"/>
      <c r="C221" s="36"/>
      <c r="D221" s="208" t="s">
        <v>194</v>
      </c>
      <c r="E221" s="36"/>
      <c r="F221" s="209" t="s">
        <v>343</v>
      </c>
      <c r="G221" s="36"/>
      <c r="H221" s="36"/>
      <c r="I221" s="210"/>
      <c r="J221" s="36"/>
      <c r="K221" s="36"/>
      <c r="L221" s="40"/>
      <c r="M221" s="211"/>
      <c r="N221" s="212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194</v>
      </c>
      <c r="AU221" s="13" t="s">
        <v>78</v>
      </c>
    </row>
    <row r="222" s="10" customFormat="1">
      <c r="A222" s="10"/>
      <c r="B222" s="213"/>
      <c r="C222" s="214"/>
      <c r="D222" s="208" t="s">
        <v>196</v>
      </c>
      <c r="E222" s="215" t="s">
        <v>1</v>
      </c>
      <c r="F222" s="216" t="s">
        <v>974</v>
      </c>
      <c r="G222" s="214"/>
      <c r="H222" s="217">
        <v>3.8700000000000001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23" t="s">
        <v>196</v>
      </c>
      <c r="AU222" s="223" t="s">
        <v>78</v>
      </c>
      <c r="AV222" s="10" t="s">
        <v>87</v>
      </c>
      <c r="AW222" s="10" t="s">
        <v>34</v>
      </c>
      <c r="AX222" s="10" t="s">
        <v>85</v>
      </c>
      <c r="AY222" s="223" t="s">
        <v>192</v>
      </c>
    </row>
    <row r="223" s="2" customFormat="1" ht="21.75" customHeight="1">
      <c r="A223" s="34"/>
      <c r="B223" s="35"/>
      <c r="C223" s="225" t="s">
        <v>371</v>
      </c>
      <c r="D223" s="225" t="s">
        <v>326</v>
      </c>
      <c r="E223" s="226" t="s">
        <v>347</v>
      </c>
      <c r="F223" s="227" t="s">
        <v>348</v>
      </c>
      <c r="G223" s="228" t="s">
        <v>309</v>
      </c>
      <c r="H223" s="229">
        <v>3.8700000000000001</v>
      </c>
      <c r="I223" s="230"/>
      <c r="J223" s="231">
        <f>ROUND(I223*H223,2)</f>
        <v>0</v>
      </c>
      <c r="K223" s="227" t="s">
        <v>190</v>
      </c>
      <c r="L223" s="232"/>
      <c r="M223" s="233" t="s">
        <v>1</v>
      </c>
      <c r="N223" s="234" t="s">
        <v>43</v>
      </c>
      <c r="O223" s="87"/>
      <c r="P223" s="204">
        <f>O223*H223</f>
        <v>0</v>
      </c>
      <c r="Q223" s="204">
        <v>1</v>
      </c>
      <c r="R223" s="204">
        <f>Q223*H223</f>
        <v>3.8700000000000001</v>
      </c>
      <c r="S223" s="204">
        <v>0</v>
      </c>
      <c r="T223" s="20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6" t="s">
        <v>233</v>
      </c>
      <c r="AT223" s="206" t="s">
        <v>326</v>
      </c>
      <c r="AU223" s="206" t="s">
        <v>78</v>
      </c>
      <c r="AY223" s="13" t="s">
        <v>192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3" t="s">
        <v>85</v>
      </c>
      <c r="BK223" s="207">
        <f>ROUND(I223*H223,2)</f>
        <v>0</v>
      </c>
      <c r="BL223" s="13" t="s">
        <v>191</v>
      </c>
      <c r="BM223" s="206" t="s">
        <v>975</v>
      </c>
    </row>
    <row r="224" s="2" customFormat="1">
      <c r="A224" s="34"/>
      <c r="B224" s="35"/>
      <c r="C224" s="36"/>
      <c r="D224" s="208" t="s">
        <v>194</v>
      </c>
      <c r="E224" s="36"/>
      <c r="F224" s="209" t="s">
        <v>348</v>
      </c>
      <c r="G224" s="36"/>
      <c r="H224" s="36"/>
      <c r="I224" s="210"/>
      <c r="J224" s="36"/>
      <c r="K224" s="36"/>
      <c r="L224" s="40"/>
      <c r="M224" s="211"/>
      <c r="N224" s="212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194</v>
      </c>
      <c r="AU224" s="13" t="s">
        <v>78</v>
      </c>
    </row>
    <row r="225" s="2" customFormat="1" ht="24.15" customHeight="1">
      <c r="A225" s="34"/>
      <c r="B225" s="35"/>
      <c r="C225" s="225" t="s">
        <v>375</v>
      </c>
      <c r="D225" s="225" t="s">
        <v>326</v>
      </c>
      <c r="E225" s="226" t="s">
        <v>351</v>
      </c>
      <c r="F225" s="227" t="s">
        <v>352</v>
      </c>
      <c r="G225" s="228" t="s">
        <v>309</v>
      </c>
      <c r="H225" s="229">
        <v>3.8700000000000001</v>
      </c>
      <c r="I225" s="230"/>
      <c r="J225" s="231">
        <f>ROUND(I225*H225,2)</f>
        <v>0</v>
      </c>
      <c r="K225" s="227" t="s">
        <v>190</v>
      </c>
      <c r="L225" s="232"/>
      <c r="M225" s="233" t="s">
        <v>1</v>
      </c>
      <c r="N225" s="234" t="s">
        <v>43</v>
      </c>
      <c r="O225" s="87"/>
      <c r="P225" s="204">
        <f>O225*H225</f>
        <v>0</v>
      </c>
      <c r="Q225" s="204">
        <v>1</v>
      </c>
      <c r="R225" s="204">
        <f>Q225*H225</f>
        <v>3.8700000000000001</v>
      </c>
      <c r="S225" s="204">
        <v>0</v>
      </c>
      <c r="T225" s="20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6" t="s">
        <v>233</v>
      </c>
      <c r="AT225" s="206" t="s">
        <v>326</v>
      </c>
      <c r="AU225" s="206" t="s">
        <v>78</v>
      </c>
      <c r="AY225" s="13" t="s">
        <v>192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3" t="s">
        <v>85</v>
      </c>
      <c r="BK225" s="207">
        <f>ROUND(I225*H225,2)</f>
        <v>0</v>
      </c>
      <c r="BL225" s="13" t="s">
        <v>191</v>
      </c>
      <c r="BM225" s="206" t="s">
        <v>976</v>
      </c>
    </row>
    <row r="226" s="2" customFormat="1">
      <c r="A226" s="34"/>
      <c r="B226" s="35"/>
      <c r="C226" s="36"/>
      <c r="D226" s="208" t="s">
        <v>194</v>
      </c>
      <c r="E226" s="36"/>
      <c r="F226" s="209" t="s">
        <v>352</v>
      </c>
      <c r="G226" s="36"/>
      <c r="H226" s="36"/>
      <c r="I226" s="210"/>
      <c r="J226" s="36"/>
      <c r="K226" s="36"/>
      <c r="L226" s="40"/>
      <c r="M226" s="211"/>
      <c r="N226" s="212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194</v>
      </c>
      <c r="AU226" s="13" t="s">
        <v>78</v>
      </c>
    </row>
    <row r="227" s="2" customFormat="1" ht="16.5" customHeight="1">
      <c r="A227" s="34"/>
      <c r="B227" s="35"/>
      <c r="C227" s="225" t="s">
        <v>379</v>
      </c>
      <c r="D227" s="225" t="s">
        <v>326</v>
      </c>
      <c r="E227" s="226" t="s">
        <v>355</v>
      </c>
      <c r="F227" s="227" t="s">
        <v>356</v>
      </c>
      <c r="G227" s="228" t="s">
        <v>189</v>
      </c>
      <c r="H227" s="229">
        <v>72</v>
      </c>
      <c r="I227" s="230"/>
      <c r="J227" s="231">
        <f>ROUND(I227*H227,2)</f>
        <v>0</v>
      </c>
      <c r="K227" s="227" t="s">
        <v>190</v>
      </c>
      <c r="L227" s="232"/>
      <c r="M227" s="233" t="s">
        <v>1</v>
      </c>
      <c r="N227" s="234" t="s">
        <v>43</v>
      </c>
      <c r="O227" s="87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6" t="s">
        <v>233</v>
      </c>
      <c r="AT227" s="206" t="s">
        <v>326</v>
      </c>
      <c r="AU227" s="206" t="s">
        <v>78</v>
      </c>
      <c r="AY227" s="13" t="s">
        <v>192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3" t="s">
        <v>85</v>
      </c>
      <c r="BK227" s="207">
        <f>ROUND(I227*H227,2)</f>
        <v>0</v>
      </c>
      <c r="BL227" s="13" t="s">
        <v>191</v>
      </c>
      <c r="BM227" s="206" t="s">
        <v>977</v>
      </c>
    </row>
    <row r="228" s="2" customFormat="1">
      <c r="A228" s="34"/>
      <c r="B228" s="35"/>
      <c r="C228" s="36"/>
      <c r="D228" s="208" t="s">
        <v>194</v>
      </c>
      <c r="E228" s="36"/>
      <c r="F228" s="209" t="s">
        <v>356</v>
      </c>
      <c r="G228" s="36"/>
      <c r="H228" s="36"/>
      <c r="I228" s="210"/>
      <c r="J228" s="36"/>
      <c r="K228" s="36"/>
      <c r="L228" s="40"/>
      <c r="M228" s="211"/>
      <c r="N228" s="212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194</v>
      </c>
      <c r="AU228" s="13" t="s">
        <v>78</v>
      </c>
    </row>
    <row r="229" s="2" customFormat="1" ht="24.15" customHeight="1">
      <c r="A229" s="34"/>
      <c r="B229" s="35"/>
      <c r="C229" s="225" t="s">
        <v>529</v>
      </c>
      <c r="D229" s="225" t="s">
        <v>326</v>
      </c>
      <c r="E229" s="226" t="s">
        <v>500</v>
      </c>
      <c r="F229" s="227" t="s">
        <v>501</v>
      </c>
      <c r="G229" s="228" t="s">
        <v>225</v>
      </c>
      <c r="H229" s="229">
        <v>38</v>
      </c>
      <c r="I229" s="230"/>
      <c r="J229" s="231">
        <f>ROUND(I229*H229,2)</f>
        <v>0</v>
      </c>
      <c r="K229" s="227" t="s">
        <v>190</v>
      </c>
      <c r="L229" s="232"/>
      <c r="M229" s="233" t="s">
        <v>1</v>
      </c>
      <c r="N229" s="234" t="s">
        <v>43</v>
      </c>
      <c r="O229" s="87"/>
      <c r="P229" s="204">
        <f>O229*H229</f>
        <v>0</v>
      </c>
      <c r="Q229" s="204">
        <v>0.32700000000000001</v>
      </c>
      <c r="R229" s="204">
        <f>Q229*H229</f>
        <v>12.426</v>
      </c>
      <c r="S229" s="204">
        <v>0</v>
      </c>
      <c r="T229" s="20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6" t="s">
        <v>233</v>
      </c>
      <c r="AT229" s="206" t="s">
        <v>326</v>
      </c>
      <c r="AU229" s="206" t="s">
        <v>78</v>
      </c>
      <c r="AY229" s="13" t="s">
        <v>192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3" t="s">
        <v>85</v>
      </c>
      <c r="BK229" s="207">
        <f>ROUND(I229*H229,2)</f>
        <v>0</v>
      </c>
      <c r="BL229" s="13" t="s">
        <v>191</v>
      </c>
      <c r="BM229" s="206" t="s">
        <v>978</v>
      </c>
    </row>
    <row r="230" s="2" customFormat="1">
      <c r="A230" s="34"/>
      <c r="B230" s="35"/>
      <c r="C230" s="36"/>
      <c r="D230" s="208" t="s">
        <v>194</v>
      </c>
      <c r="E230" s="36"/>
      <c r="F230" s="209" t="s">
        <v>501</v>
      </c>
      <c r="G230" s="36"/>
      <c r="H230" s="36"/>
      <c r="I230" s="210"/>
      <c r="J230" s="36"/>
      <c r="K230" s="36"/>
      <c r="L230" s="40"/>
      <c r="M230" s="211"/>
      <c r="N230" s="212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194</v>
      </c>
      <c r="AU230" s="13" t="s">
        <v>78</v>
      </c>
    </row>
    <row r="231" s="2" customFormat="1" ht="21.75" customHeight="1">
      <c r="A231" s="34"/>
      <c r="B231" s="35"/>
      <c r="C231" s="225" t="s">
        <v>534</v>
      </c>
      <c r="D231" s="225" t="s">
        <v>326</v>
      </c>
      <c r="E231" s="226" t="s">
        <v>332</v>
      </c>
      <c r="F231" s="227" t="s">
        <v>503</v>
      </c>
      <c r="G231" s="228" t="s">
        <v>225</v>
      </c>
      <c r="H231" s="229">
        <v>12</v>
      </c>
      <c r="I231" s="230"/>
      <c r="J231" s="231">
        <f>ROUND(I231*H231,2)</f>
        <v>0</v>
      </c>
      <c r="K231" s="227" t="s">
        <v>504</v>
      </c>
      <c r="L231" s="232"/>
      <c r="M231" s="233" t="s">
        <v>1</v>
      </c>
      <c r="N231" s="234" t="s">
        <v>43</v>
      </c>
      <c r="O231" s="87"/>
      <c r="P231" s="204">
        <f>O231*H231</f>
        <v>0</v>
      </c>
      <c r="Q231" s="204">
        <v>0.30399999999999999</v>
      </c>
      <c r="R231" s="204">
        <f>Q231*H231</f>
        <v>3.6479999999999997</v>
      </c>
      <c r="S231" s="204">
        <v>0</v>
      </c>
      <c r="T231" s="20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6" t="s">
        <v>233</v>
      </c>
      <c r="AT231" s="206" t="s">
        <v>326</v>
      </c>
      <c r="AU231" s="206" t="s">
        <v>78</v>
      </c>
      <c r="AY231" s="13" t="s">
        <v>192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3" t="s">
        <v>85</v>
      </c>
      <c r="BK231" s="207">
        <f>ROUND(I231*H231,2)</f>
        <v>0</v>
      </c>
      <c r="BL231" s="13" t="s">
        <v>191</v>
      </c>
      <c r="BM231" s="206" t="s">
        <v>979</v>
      </c>
    </row>
    <row r="232" s="2" customFormat="1">
      <c r="A232" s="34"/>
      <c r="B232" s="35"/>
      <c r="C232" s="36"/>
      <c r="D232" s="208" t="s">
        <v>194</v>
      </c>
      <c r="E232" s="36"/>
      <c r="F232" s="209" t="s">
        <v>503</v>
      </c>
      <c r="G232" s="36"/>
      <c r="H232" s="36"/>
      <c r="I232" s="210"/>
      <c r="J232" s="36"/>
      <c r="K232" s="36"/>
      <c r="L232" s="40"/>
      <c r="M232" s="211"/>
      <c r="N232" s="212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194</v>
      </c>
      <c r="AU232" s="13" t="s">
        <v>78</v>
      </c>
    </row>
    <row r="233" s="2" customFormat="1" ht="24.15" customHeight="1">
      <c r="A233" s="34"/>
      <c r="B233" s="35"/>
      <c r="C233" s="225" t="s">
        <v>539</v>
      </c>
      <c r="D233" s="225" t="s">
        <v>326</v>
      </c>
      <c r="E233" s="226" t="s">
        <v>327</v>
      </c>
      <c r="F233" s="227" t="s">
        <v>328</v>
      </c>
      <c r="G233" s="228" t="s">
        <v>225</v>
      </c>
      <c r="H233" s="229">
        <v>48</v>
      </c>
      <c r="I233" s="230"/>
      <c r="J233" s="231">
        <f>ROUND(I233*H233,2)</f>
        <v>0</v>
      </c>
      <c r="K233" s="227" t="s">
        <v>190</v>
      </c>
      <c r="L233" s="232"/>
      <c r="M233" s="233" t="s">
        <v>1</v>
      </c>
      <c r="N233" s="234" t="s">
        <v>43</v>
      </c>
      <c r="O233" s="87"/>
      <c r="P233" s="204">
        <f>O233*H233</f>
        <v>0</v>
      </c>
      <c r="Q233" s="204">
        <v>0.0010499999999999999</v>
      </c>
      <c r="R233" s="204">
        <f>Q233*H233</f>
        <v>0.0504</v>
      </c>
      <c r="S233" s="204">
        <v>0</v>
      </c>
      <c r="T233" s="20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6" t="s">
        <v>233</v>
      </c>
      <c r="AT233" s="206" t="s">
        <v>326</v>
      </c>
      <c r="AU233" s="206" t="s">
        <v>78</v>
      </c>
      <c r="AY233" s="13" t="s">
        <v>192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3" t="s">
        <v>85</v>
      </c>
      <c r="BK233" s="207">
        <f>ROUND(I233*H233,2)</f>
        <v>0</v>
      </c>
      <c r="BL233" s="13" t="s">
        <v>191</v>
      </c>
      <c r="BM233" s="206" t="s">
        <v>980</v>
      </c>
    </row>
    <row r="234" s="2" customFormat="1">
      <c r="A234" s="34"/>
      <c r="B234" s="35"/>
      <c r="C234" s="36"/>
      <c r="D234" s="208" t="s">
        <v>194</v>
      </c>
      <c r="E234" s="36"/>
      <c r="F234" s="209" t="s">
        <v>328</v>
      </c>
      <c r="G234" s="36"/>
      <c r="H234" s="36"/>
      <c r="I234" s="210"/>
      <c r="J234" s="36"/>
      <c r="K234" s="36"/>
      <c r="L234" s="40"/>
      <c r="M234" s="211"/>
      <c r="N234" s="212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194</v>
      </c>
      <c r="AU234" s="13" t="s">
        <v>78</v>
      </c>
    </row>
    <row r="235" s="2" customFormat="1" ht="16.5" customHeight="1">
      <c r="A235" s="34"/>
      <c r="B235" s="35"/>
      <c r="C235" s="225" t="s">
        <v>543</v>
      </c>
      <c r="D235" s="225" t="s">
        <v>326</v>
      </c>
      <c r="E235" s="226" t="s">
        <v>873</v>
      </c>
      <c r="F235" s="227" t="s">
        <v>874</v>
      </c>
      <c r="G235" s="228" t="s">
        <v>200</v>
      </c>
      <c r="H235" s="229">
        <v>92.5</v>
      </c>
      <c r="I235" s="230"/>
      <c r="J235" s="231">
        <f>ROUND(I235*H235,2)</f>
        <v>0</v>
      </c>
      <c r="K235" s="227" t="s">
        <v>190</v>
      </c>
      <c r="L235" s="232"/>
      <c r="M235" s="233" t="s">
        <v>1</v>
      </c>
      <c r="N235" s="234" t="s">
        <v>43</v>
      </c>
      <c r="O235" s="87"/>
      <c r="P235" s="204">
        <f>O235*H235</f>
        <v>0</v>
      </c>
      <c r="Q235" s="204">
        <v>0</v>
      </c>
      <c r="R235" s="204">
        <f>Q235*H235</f>
        <v>0</v>
      </c>
      <c r="S235" s="204">
        <v>0</v>
      </c>
      <c r="T235" s="20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6" t="s">
        <v>233</v>
      </c>
      <c r="AT235" s="206" t="s">
        <v>326</v>
      </c>
      <c r="AU235" s="206" t="s">
        <v>78</v>
      </c>
      <c r="AY235" s="13" t="s">
        <v>192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13" t="s">
        <v>85</v>
      </c>
      <c r="BK235" s="207">
        <f>ROUND(I235*H235,2)</f>
        <v>0</v>
      </c>
      <c r="BL235" s="13" t="s">
        <v>191</v>
      </c>
      <c r="BM235" s="206" t="s">
        <v>981</v>
      </c>
    </row>
    <row r="236" s="2" customFormat="1">
      <c r="A236" s="34"/>
      <c r="B236" s="35"/>
      <c r="C236" s="36"/>
      <c r="D236" s="208" t="s">
        <v>194</v>
      </c>
      <c r="E236" s="36"/>
      <c r="F236" s="209" t="s">
        <v>874</v>
      </c>
      <c r="G236" s="36"/>
      <c r="H236" s="36"/>
      <c r="I236" s="210"/>
      <c r="J236" s="36"/>
      <c r="K236" s="36"/>
      <c r="L236" s="40"/>
      <c r="M236" s="211"/>
      <c r="N236" s="212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194</v>
      </c>
      <c r="AU236" s="13" t="s">
        <v>78</v>
      </c>
    </row>
    <row r="237" s="10" customFormat="1">
      <c r="A237" s="10"/>
      <c r="B237" s="213"/>
      <c r="C237" s="214"/>
      <c r="D237" s="208" t="s">
        <v>196</v>
      </c>
      <c r="E237" s="215" t="s">
        <v>1</v>
      </c>
      <c r="F237" s="216" t="s">
        <v>982</v>
      </c>
      <c r="G237" s="214"/>
      <c r="H237" s="217">
        <v>92.5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23" t="s">
        <v>196</v>
      </c>
      <c r="AU237" s="223" t="s">
        <v>78</v>
      </c>
      <c r="AV237" s="10" t="s">
        <v>87</v>
      </c>
      <c r="AW237" s="10" t="s">
        <v>34</v>
      </c>
      <c r="AX237" s="10" t="s">
        <v>85</v>
      </c>
      <c r="AY237" s="223" t="s">
        <v>192</v>
      </c>
    </row>
    <row r="238" s="2" customFormat="1" ht="24.15" customHeight="1">
      <c r="A238" s="34"/>
      <c r="B238" s="35"/>
      <c r="C238" s="225" t="s">
        <v>876</v>
      </c>
      <c r="D238" s="225" t="s">
        <v>326</v>
      </c>
      <c r="E238" s="226" t="s">
        <v>870</v>
      </c>
      <c r="F238" s="227" t="s">
        <v>871</v>
      </c>
      <c r="G238" s="228" t="s">
        <v>189</v>
      </c>
      <c r="H238" s="229">
        <v>37</v>
      </c>
      <c r="I238" s="230"/>
      <c r="J238" s="231">
        <f>ROUND(I238*H238,2)</f>
        <v>0</v>
      </c>
      <c r="K238" s="227" t="s">
        <v>190</v>
      </c>
      <c r="L238" s="232"/>
      <c r="M238" s="233" t="s">
        <v>1</v>
      </c>
      <c r="N238" s="234" t="s">
        <v>43</v>
      </c>
      <c r="O238" s="87"/>
      <c r="P238" s="204">
        <f>O238*H238</f>
        <v>0</v>
      </c>
      <c r="Q238" s="204">
        <v>0.0011000000000000001</v>
      </c>
      <c r="R238" s="204">
        <f>Q238*H238</f>
        <v>0.0407</v>
      </c>
      <c r="S238" s="204">
        <v>0</v>
      </c>
      <c r="T238" s="20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6" t="s">
        <v>233</v>
      </c>
      <c r="AT238" s="206" t="s">
        <v>326</v>
      </c>
      <c r="AU238" s="206" t="s">
        <v>78</v>
      </c>
      <c r="AY238" s="13" t="s">
        <v>192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3" t="s">
        <v>85</v>
      </c>
      <c r="BK238" s="207">
        <f>ROUND(I238*H238,2)</f>
        <v>0</v>
      </c>
      <c r="BL238" s="13" t="s">
        <v>191</v>
      </c>
      <c r="BM238" s="206" t="s">
        <v>983</v>
      </c>
    </row>
    <row r="239" s="2" customFormat="1">
      <c r="A239" s="34"/>
      <c r="B239" s="35"/>
      <c r="C239" s="36"/>
      <c r="D239" s="208" t="s">
        <v>194</v>
      </c>
      <c r="E239" s="36"/>
      <c r="F239" s="209" t="s">
        <v>871</v>
      </c>
      <c r="G239" s="36"/>
      <c r="H239" s="36"/>
      <c r="I239" s="210"/>
      <c r="J239" s="36"/>
      <c r="K239" s="36"/>
      <c r="L239" s="40"/>
      <c r="M239" s="211"/>
      <c r="N239" s="212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194</v>
      </c>
      <c r="AU239" s="13" t="s">
        <v>78</v>
      </c>
    </row>
    <row r="240" s="10" customFormat="1">
      <c r="A240" s="10"/>
      <c r="B240" s="213"/>
      <c r="C240" s="214"/>
      <c r="D240" s="208" t="s">
        <v>196</v>
      </c>
      <c r="E240" s="215" t="s">
        <v>1</v>
      </c>
      <c r="F240" s="216" t="s">
        <v>984</v>
      </c>
      <c r="G240" s="214"/>
      <c r="H240" s="217">
        <v>37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223" t="s">
        <v>196</v>
      </c>
      <c r="AU240" s="223" t="s">
        <v>78</v>
      </c>
      <c r="AV240" s="10" t="s">
        <v>87</v>
      </c>
      <c r="AW240" s="10" t="s">
        <v>34</v>
      </c>
      <c r="AX240" s="10" t="s">
        <v>85</v>
      </c>
      <c r="AY240" s="223" t="s">
        <v>192</v>
      </c>
    </row>
    <row r="241" s="2" customFormat="1" ht="16.5" customHeight="1">
      <c r="A241" s="34"/>
      <c r="B241" s="35"/>
      <c r="C241" s="225" t="s">
        <v>878</v>
      </c>
      <c r="D241" s="225" t="s">
        <v>326</v>
      </c>
      <c r="E241" s="226" t="s">
        <v>985</v>
      </c>
      <c r="F241" s="227" t="s">
        <v>986</v>
      </c>
      <c r="G241" s="228" t="s">
        <v>225</v>
      </c>
      <c r="H241" s="229">
        <v>2</v>
      </c>
      <c r="I241" s="230"/>
      <c r="J241" s="231">
        <f>ROUND(I241*H241,2)</f>
        <v>0</v>
      </c>
      <c r="K241" s="227" t="s">
        <v>1</v>
      </c>
      <c r="L241" s="232"/>
      <c r="M241" s="233" t="s">
        <v>1</v>
      </c>
      <c r="N241" s="234" t="s">
        <v>43</v>
      </c>
      <c r="O241" s="87"/>
      <c r="P241" s="204">
        <f>O241*H241</f>
        <v>0</v>
      </c>
      <c r="Q241" s="204">
        <v>0.58999999999999997</v>
      </c>
      <c r="R241" s="204">
        <f>Q241*H241</f>
        <v>1.1799999999999999</v>
      </c>
      <c r="S241" s="204">
        <v>0</v>
      </c>
      <c r="T241" s="20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6" t="s">
        <v>233</v>
      </c>
      <c r="AT241" s="206" t="s">
        <v>326</v>
      </c>
      <c r="AU241" s="206" t="s">
        <v>78</v>
      </c>
      <c r="AY241" s="13" t="s">
        <v>192</v>
      </c>
      <c r="BE241" s="207">
        <f>IF(N241="základní",J241,0)</f>
        <v>0</v>
      </c>
      <c r="BF241" s="207">
        <f>IF(N241="snížená",J241,0)</f>
        <v>0</v>
      </c>
      <c r="BG241" s="207">
        <f>IF(N241="zákl. přenesená",J241,0)</f>
        <v>0</v>
      </c>
      <c r="BH241" s="207">
        <f>IF(N241="sníž. přenesená",J241,0)</f>
        <v>0</v>
      </c>
      <c r="BI241" s="207">
        <f>IF(N241="nulová",J241,0)</f>
        <v>0</v>
      </c>
      <c r="BJ241" s="13" t="s">
        <v>85</v>
      </c>
      <c r="BK241" s="207">
        <f>ROUND(I241*H241,2)</f>
        <v>0</v>
      </c>
      <c r="BL241" s="13" t="s">
        <v>191</v>
      </c>
      <c r="BM241" s="206" t="s">
        <v>987</v>
      </c>
    </row>
    <row r="242" s="2" customFormat="1">
      <c r="A242" s="34"/>
      <c r="B242" s="35"/>
      <c r="C242" s="36"/>
      <c r="D242" s="208" t="s">
        <v>194</v>
      </c>
      <c r="E242" s="36"/>
      <c r="F242" s="209" t="s">
        <v>988</v>
      </c>
      <c r="G242" s="36"/>
      <c r="H242" s="36"/>
      <c r="I242" s="210"/>
      <c r="J242" s="36"/>
      <c r="K242" s="36"/>
      <c r="L242" s="40"/>
      <c r="M242" s="211"/>
      <c r="N242" s="212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194</v>
      </c>
      <c r="AU242" s="13" t="s">
        <v>78</v>
      </c>
    </row>
    <row r="243" s="2" customFormat="1" ht="24.15" customHeight="1">
      <c r="A243" s="34"/>
      <c r="B243" s="35"/>
      <c r="C243" s="225" t="s">
        <v>882</v>
      </c>
      <c r="D243" s="225" t="s">
        <v>326</v>
      </c>
      <c r="E243" s="226" t="s">
        <v>989</v>
      </c>
      <c r="F243" s="227" t="s">
        <v>990</v>
      </c>
      <c r="G243" s="228" t="s">
        <v>225</v>
      </c>
      <c r="H243" s="229">
        <v>2</v>
      </c>
      <c r="I243" s="230"/>
      <c r="J243" s="231">
        <f>ROUND(I243*H243,2)</f>
        <v>0</v>
      </c>
      <c r="K243" s="227" t="s">
        <v>190</v>
      </c>
      <c r="L243" s="232"/>
      <c r="M243" s="233" t="s">
        <v>1</v>
      </c>
      <c r="N243" s="234" t="s">
        <v>43</v>
      </c>
      <c r="O243" s="87"/>
      <c r="P243" s="204">
        <f>O243*H243</f>
        <v>0</v>
      </c>
      <c r="Q243" s="204">
        <v>0</v>
      </c>
      <c r="R243" s="204">
        <f>Q243*H243</f>
        <v>0</v>
      </c>
      <c r="S243" s="204">
        <v>0</v>
      </c>
      <c r="T243" s="20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6" t="s">
        <v>233</v>
      </c>
      <c r="AT243" s="206" t="s">
        <v>326</v>
      </c>
      <c r="AU243" s="206" t="s">
        <v>78</v>
      </c>
      <c r="AY243" s="13" t="s">
        <v>192</v>
      </c>
      <c r="BE243" s="207">
        <f>IF(N243="základní",J243,0)</f>
        <v>0</v>
      </c>
      <c r="BF243" s="207">
        <f>IF(N243="snížená",J243,0)</f>
        <v>0</v>
      </c>
      <c r="BG243" s="207">
        <f>IF(N243="zákl. přenesená",J243,0)</f>
        <v>0</v>
      </c>
      <c r="BH243" s="207">
        <f>IF(N243="sníž. přenesená",J243,0)</f>
        <v>0</v>
      </c>
      <c r="BI243" s="207">
        <f>IF(N243="nulová",J243,0)</f>
        <v>0</v>
      </c>
      <c r="BJ243" s="13" t="s">
        <v>85</v>
      </c>
      <c r="BK243" s="207">
        <f>ROUND(I243*H243,2)</f>
        <v>0</v>
      </c>
      <c r="BL243" s="13" t="s">
        <v>191</v>
      </c>
      <c r="BM243" s="206" t="s">
        <v>991</v>
      </c>
    </row>
    <row r="244" s="2" customFormat="1">
      <c r="A244" s="34"/>
      <c r="B244" s="35"/>
      <c r="C244" s="36"/>
      <c r="D244" s="208" t="s">
        <v>194</v>
      </c>
      <c r="E244" s="36"/>
      <c r="F244" s="209" t="s">
        <v>990</v>
      </c>
      <c r="G244" s="36"/>
      <c r="H244" s="36"/>
      <c r="I244" s="210"/>
      <c r="J244" s="36"/>
      <c r="K244" s="36"/>
      <c r="L244" s="40"/>
      <c r="M244" s="211"/>
      <c r="N244" s="212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194</v>
      </c>
      <c r="AU244" s="13" t="s">
        <v>78</v>
      </c>
    </row>
    <row r="245" s="2" customFormat="1">
      <c r="A245" s="34"/>
      <c r="B245" s="35"/>
      <c r="C245" s="36"/>
      <c r="D245" s="208" t="s">
        <v>250</v>
      </c>
      <c r="E245" s="36"/>
      <c r="F245" s="224" t="s">
        <v>992</v>
      </c>
      <c r="G245" s="36"/>
      <c r="H245" s="36"/>
      <c r="I245" s="210"/>
      <c r="J245" s="36"/>
      <c r="K245" s="36"/>
      <c r="L245" s="40"/>
      <c r="M245" s="211"/>
      <c r="N245" s="212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250</v>
      </c>
      <c r="AU245" s="13" t="s">
        <v>78</v>
      </c>
    </row>
    <row r="246" s="10" customFormat="1">
      <c r="A246" s="10"/>
      <c r="B246" s="213"/>
      <c r="C246" s="214"/>
      <c r="D246" s="208" t="s">
        <v>196</v>
      </c>
      <c r="E246" s="215" t="s">
        <v>1</v>
      </c>
      <c r="F246" s="216" t="s">
        <v>993</v>
      </c>
      <c r="G246" s="214"/>
      <c r="H246" s="217">
        <v>2</v>
      </c>
      <c r="I246" s="218"/>
      <c r="J246" s="214"/>
      <c r="K246" s="214"/>
      <c r="L246" s="219"/>
      <c r="M246" s="235"/>
      <c r="N246" s="236"/>
      <c r="O246" s="236"/>
      <c r="P246" s="236"/>
      <c r="Q246" s="236"/>
      <c r="R246" s="236"/>
      <c r="S246" s="236"/>
      <c r="T246" s="237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T246" s="223" t="s">
        <v>196</v>
      </c>
      <c r="AU246" s="223" t="s">
        <v>78</v>
      </c>
      <c r="AV246" s="10" t="s">
        <v>87</v>
      </c>
      <c r="AW246" s="10" t="s">
        <v>34</v>
      </c>
      <c r="AX246" s="10" t="s">
        <v>85</v>
      </c>
      <c r="AY246" s="223" t="s">
        <v>192</v>
      </c>
    </row>
    <row r="247" s="2" customFormat="1" ht="6.96" customHeight="1">
      <c r="A247" s="34"/>
      <c r="B247" s="62"/>
      <c r="C247" s="63"/>
      <c r="D247" s="63"/>
      <c r="E247" s="63"/>
      <c r="F247" s="63"/>
      <c r="G247" s="63"/>
      <c r="H247" s="63"/>
      <c r="I247" s="63"/>
      <c r="J247" s="63"/>
      <c r="K247" s="63"/>
      <c r="L247" s="40"/>
      <c r="M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</row>
  </sheetData>
  <sheetProtection sheet="1" autoFilter="0" formatColumns="0" formatRows="0" objects="1" scenarios="1" spinCount="100000" saltValue="O/hlFI/Gjle7vy7jqB6zY8yU5G0GERRWToH2atn7hJD7Y5fThONP4btFfG2yVjHsRNQD1o/RKxrR2L2OckDntg==" hashValue="171npBdj5560PmzqtbUB+9VsviVjiPuoqutQwcUTSE64XtyOZBq9w2UfHk3d3nEysWbLMb+K2eqKVUYGcEGXlg==" algorithmName="SHA-512" password="CC35"/>
  <autoFilter ref="C119:K2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141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898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994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ROUND((SUM(BE120:BE124)),  2)</f>
        <v>0</v>
      </c>
      <c r="G35" s="34"/>
      <c r="H35" s="34"/>
      <c r="I35" s="160">
        <v>0.20999999999999999</v>
      </c>
      <c r="J35" s="159">
        <f>ROUND(((SUM(BE120:BE124))*I35),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ROUND((SUM(BF120:BF124)),  2)</f>
        <v>0</v>
      </c>
      <c r="G36" s="34"/>
      <c r="H36" s="34"/>
      <c r="I36" s="160">
        <v>0.14999999999999999</v>
      </c>
      <c r="J36" s="159">
        <f>ROUND(((SUM(BF120:BF124))*I36),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898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A.6.2 -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898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A.6.2 -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SUM(P121:P124)</f>
        <v>0</v>
      </c>
      <c r="Q120" s="100"/>
      <c r="R120" s="192">
        <f>SUM(R121:R124)</f>
        <v>0</v>
      </c>
      <c r="S120" s="100"/>
      <c r="T120" s="193">
        <f>SUM(T121:T124)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SUM(BK121:BK124)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388</v>
      </c>
      <c r="F121" s="197" t="s">
        <v>389</v>
      </c>
      <c r="G121" s="198" t="s">
        <v>225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995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391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 ht="16.5" customHeight="1">
      <c r="A123" s="34"/>
      <c r="B123" s="35"/>
      <c r="C123" s="195" t="s">
        <v>87</v>
      </c>
      <c r="D123" s="195" t="s">
        <v>186</v>
      </c>
      <c r="E123" s="196" t="s">
        <v>385</v>
      </c>
      <c r="F123" s="197" t="s">
        <v>386</v>
      </c>
      <c r="G123" s="198" t="s">
        <v>225</v>
      </c>
      <c r="H123" s="199">
        <v>2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310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310</v>
      </c>
      <c r="BM123" s="206" t="s">
        <v>996</v>
      </c>
    </row>
    <row r="124" s="2" customFormat="1">
      <c r="A124" s="34"/>
      <c r="B124" s="35"/>
      <c r="C124" s="36"/>
      <c r="D124" s="208" t="s">
        <v>194</v>
      </c>
      <c r="E124" s="36"/>
      <c r="F124" s="209" t="s">
        <v>386</v>
      </c>
      <c r="G124" s="36"/>
      <c r="H124" s="36"/>
      <c r="I124" s="210"/>
      <c r="J124" s="36"/>
      <c r="K124" s="36"/>
      <c r="L124" s="40"/>
      <c r="M124" s="238"/>
      <c r="N124" s="239"/>
      <c r="O124" s="240"/>
      <c r="P124" s="240"/>
      <c r="Q124" s="240"/>
      <c r="R124" s="240"/>
      <c r="S124" s="240"/>
      <c r="T124" s="24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194</v>
      </c>
      <c r="AU124" s="13" t="s">
        <v>78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L9Jn6lD55IaurCCysOACjEPDI0AXIu/j/vGpDK5QCw9140Znj0d6NT8fYcW/6+OzCJFaFeyQCHtEJcdRFPpugA==" hashValue="/hqj5mBS6uawSqLqrtCDFeiR4X0m0oKg6M2eGLgZqHSsVKnjh/PwY9vTpvcSVl1manpfl4yu655aVmu7aK7KHA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143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898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997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ROUND((SUM(BE120:BE137)),  2)</f>
        <v>0</v>
      </c>
      <c r="G35" s="34"/>
      <c r="H35" s="34"/>
      <c r="I35" s="160">
        <v>0.20999999999999999</v>
      </c>
      <c r="J35" s="159">
        <f>ROUND(((SUM(BE120:BE137))*I35),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ROUND((SUM(BF120:BF137)),  2)</f>
        <v>0</v>
      </c>
      <c r="G36" s="34"/>
      <c r="H36" s="34"/>
      <c r="I36" s="160">
        <v>0.14999999999999999</v>
      </c>
      <c r="J36" s="159">
        <f>ROUND(((SUM(BF120:BF137))*I36),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ROUND((SUM(BG120:BG137)),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ROUND((SUM(BH120:BH137)),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ROUND((SUM(BI120:BI137)),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898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A.6.3 -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898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A.6.3 -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SUM(P121:P137)</f>
        <v>0</v>
      </c>
      <c r="Q120" s="100"/>
      <c r="R120" s="192">
        <f>SUM(R121:R137)</f>
        <v>0</v>
      </c>
      <c r="S120" s="100"/>
      <c r="T120" s="193">
        <f>SUM(T121:T137)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SUM(BK121:BK137)</f>
        <v>0</v>
      </c>
    </row>
    <row r="121" s="2" customFormat="1" ht="55.5" customHeight="1">
      <c r="A121" s="34"/>
      <c r="B121" s="35"/>
      <c r="C121" s="195" t="s">
        <v>85</v>
      </c>
      <c r="D121" s="195" t="s">
        <v>186</v>
      </c>
      <c r="E121" s="196" t="s">
        <v>393</v>
      </c>
      <c r="F121" s="197" t="s">
        <v>394</v>
      </c>
      <c r="G121" s="198" t="s">
        <v>309</v>
      </c>
      <c r="H121" s="199">
        <v>42.473999999999997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998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396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999</v>
      </c>
      <c r="G123" s="214"/>
      <c r="H123" s="217">
        <v>42.473999999999997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85</v>
      </c>
      <c r="AY123" s="223" t="s">
        <v>192</v>
      </c>
    </row>
    <row r="124" s="2" customFormat="1" ht="24.15" customHeight="1">
      <c r="A124" s="34"/>
      <c r="B124" s="35"/>
      <c r="C124" s="195" t="s">
        <v>87</v>
      </c>
      <c r="D124" s="195" t="s">
        <v>186</v>
      </c>
      <c r="E124" s="196" t="s">
        <v>410</v>
      </c>
      <c r="F124" s="197" t="s">
        <v>411</v>
      </c>
      <c r="G124" s="198" t="s">
        <v>309</v>
      </c>
      <c r="H124" s="199">
        <v>15.816000000000001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310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310</v>
      </c>
      <c r="BM124" s="206" t="s">
        <v>1000</v>
      </c>
    </row>
    <row r="125" s="2" customFormat="1">
      <c r="A125" s="34"/>
      <c r="B125" s="35"/>
      <c r="C125" s="36"/>
      <c r="D125" s="208" t="s">
        <v>194</v>
      </c>
      <c r="E125" s="36"/>
      <c r="F125" s="209" t="s">
        <v>413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194</v>
      </c>
      <c r="AU125" s="13" t="s">
        <v>78</v>
      </c>
    </row>
    <row r="126" s="10" customFormat="1">
      <c r="A126" s="10"/>
      <c r="B126" s="213"/>
      <c r="C126" s="214"/>
      <c r="D126" s="208" t="s">
        <v>196</v>
      </c>
      <c r="E126" s="215" t="s">
        <v>1</v>
      </c>
      <c r="F126" s="216" t="s">
        <v>1001</v>
      </c>
      <c r="G126" s="214"/>
      <c r="H126" s="217">
        <v>15.816000000000001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3" t="s">
        <v>196</v>
      </c>
      <c r="AU126" s="223" t="s">
        <v>78</v>
      </c>
      <c r="AV126" s="10" t="s">
        <v>87</v>
      </c>
      <c r="AW126" s="10" t="s">
        <v>34</v>
      </c>
      <c r="AX126" s="10" t="s">
        <v>85</v>
      </c>
      <c r="AY126" s="223" t="s">
        <v>192</v>
      </c>
    </row>
    <row r="127" s="2" customFormat="1" ht="33" customHeight="1">
      <c r="A127" s="34"/>
      <c r="B127" s="35"/>
      <c r="C127" s="195" t="s">
        <v>204</v>
      </c>
      <c r="D127" s="195" t="s">
        <v>186</v>
      </c>
      <c r="E127" s="196" t="s">
        <v>405</v>
      </c>
      <c r="F127" s="197" t="s">
        <v>406</v>
      </c>
      <c r="G127" s="198" t="s">
        <v>225</v>
      </c>
      <c r="H127" s="199">
        <v>2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310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310</v>
      </c>
      <c r="BM127" s="206" t="s">
        <v>1002</v>
      </c>
    </row>
    <row r="128" s="2" customFormat="1">
      <c r="A128" s="34"/>
      <c r="B128" s="35"/>
      <c r="C128" s="36"/>
      <c r="D128" s="208" t="s">
        <v>194</v>
      </c>
      <c r="E128" s="36"/>
      <c r="F128" s="209" t="s">
        <v>408</v>
      </c>
      <c r="G128" s="36"/>
      <c r="H128" s="36"/>
      <c r="I128" s="210"/>
      <c r="J128" s="36"/>
      <c r="K128" s="36"/>
      <c r="L128" s="40"/>
      <c r="M128" s="211"/>
      <c r="N128" s="212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194</v>
      </c>
      <c r="AU128" s="13" t="s">
        <v>78</v>
      </c>
    </row>
    <row r="129" s="2" customFormat="1">
      <c r="A129" s="34"/>
      <c r="B129" s="35"/>
      <c r="C129" s="36"/>
      <c r="D129" s="208" t="s">
        <v>250</v>
      </c>
      <c r="E129" s="36"/>
      <c r="F129" s="224" t="s">
        <v>409</v>
      </c>
      <c r="G129" s="36"/>
      <c r="H129" s="36"/>
      <c r="I129" s="210"/>
      <c r="J129" s="36"/>
      <c r="K129" s="36"/>
      <c r="L129" s="40"/>
      <c r="M129" s="211"/>
      <c r="N129" s="212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250</v>
      </c>
      <c r="AU129" s="13" t="s">
        <v>78</v>
      </c>
    </row>
    <row r="130" s="2" customFormat="1" ht="49.05" customHeight="1">
      <c r="A130" s="34"/>
      <c r="B130" s="35"/>
      <c r="C130" s="195" t="s">
        <v>191</v>
      </c>
      <c r="D130" s="195" t="s">
        <v>186</v>
      </c>
      <c r="E130" s="196" t="s">
        <v>416</v>
      </c>
      <c r="F130" s="197" t="s">
        <v>417</v>
      </c>
      <c r="G130" s="198" t="s">
        <v>309</v>
      </c>
      <c r="H130" s="199">
        <v>18.382999999999999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310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310</v>
      </c>
      <c r="BM130" s="206" t="s">
        <v>1003</v>
      </c>
    </row>
    <row r="131" s="2" customFormat="1">
      <c r="A131" s="34"/>
      <c r="B131" s="35"/>
      <c r="C131" s="36"/>
      <c r="D131" s="208" t="s">
        <v>194</v>
      </c>
      <c r="E131" s="36"/>
      <c r="F131" s="209" t="s">
        <v>419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194</v>
      </c>
      <c r="AU131" s="13" t="s">
        <v>78</v>
      </c>
    </row>
    <row r="132" s="2" customFormat="1">
      <c r="A132" s="34"/>
      <c r="B132" s="35"/>
      <c r="C132" s="36"/>
      <c r="D132" s="208" t="s">
        <v>250</v>
      </c>
      <c r="E132" s="36"/>
      <c r="F132" s="224" t="s">
        <v>420</v>
      </c>
      <c r="G132" s="36"/>
      <c r="H132" s="36"/>
      <c r="I132" s="210"/>
      <c r="J132" s="36"/>
      <c r="K132" s="36"/>
      <c r="L132" s="40"/>
      <c r="M132" s="211"/>
      <c r="N132" s="212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250</v>
      </c>
      <c r="AU132" s="13" t="s">
        <v>78</v>
      </c>
    </row>
    <row r="133" s="10" customFormat="1">
      <c r="A133" s="10"/>
      <c r="B133" s="213"/>
      <c r="C133" s="214"/>
      <c r="D133" s="208" t="s">
        <v>196</v>
      </c>
      <c r="E133" s="215" t="s">
        <v>1</v>
      </c>
      <c r="F133" s="216" t="s">
        <v>1004</v>
      </c>
      <c r="G133" s="214"/>
      <c r="H133" s="217">
        <v>18.382999999999999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3" t="s">
        <v>196</v>
      </c>
      <c r="AU133" s="223" t="s">
        <v>78</v>
      </c>
      <c r="AV133" s="10" t="s">
        <v>87</v>
      </c>
      <c r="AW133" s="10" t="s">
        <v>34</v>
      </c>
      <c r="AX133" s="10" t="s">
        <v>85</v>
      </c>
      <c r="AY133" s="223" t="s">
        <v>192</v>
      </c>
    </row>
    <row r="134" s="2" customFormat="1" ht="37.8" customHeight="1">
      <c r="A134" s="34"/>
      <c r="B134" s="35"/>
      <c r="C134" s="195" t="s">
        <v>216</v>
      </c>
      <c r="D134" s="195" t="s">
        <v>186</v>
      </c>
      <c r="E134" s="196" t="s">
        <v>399</v>
      </c>
      <c r="F134" s="197" t="s">
        <v>555</v>
      </c>
      <c r="G134" s="198" t="s">
        <v>309</v>
      </c>
      <c r="H134" s="199">
        <v>136.91300000000001</v>
      </c>
      <c r="I134" s="200"/>
      <c r="J134" s="201">
        <f>ROUND(I134*H134,2)</f>
        <v>0</v>
      </c>
      <c r="K134" s="197" t="s">
        <v>190</v>
      </c>
      <c r="L134" s="40"/>
      <c r="M134" s="202" t="s">
        <v>1</v>
      </c>
      <c r="N134" s="203" t="s">
        <v>43</v>
      </c>
      <c r="O134" s="87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310</v>
      </c>
      <c r="AT134" s="206" t="s">
        <v>186</v>
      </c>
      <c r="AU134" s="206" t="s">
        <v>78</v>
      </c>
      <c r="AY134" s="13" t="s">
        <v>192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3" t="s">
        <v>85</v>
      </c>
      <c r="BK134" s="207">
        <f>ROUND(I134*H134,2)</f>
        <v>0</v>
      </c>
      <c r="BL134" s="13" t="s">
        <v>310</v>
      </c>
      <c r="BM134" s="206" t="s">
        <v>1005</v>
      </c>
    </row>
    <row r="135" s="2" customFormat="1">
      <c r="A135" s="34"/>
      <c r="B135" s="35"/>
      <c r="C135" s="36"/>
      <c r="D135" s="208" t="s">
        <v>194</v>
      </c>
      <c r="E135" s="36"/>
      <c r="F135" s="209" t="s">
        <v>557</v>
      </c>
      <c r="G135" s="36"/>
      <c r="H135" s="36"/>
      <c r="I135" s="210"/>
      <c r="J135" s="36"/>
      <c r="K135" s="36"/>
      <c r="L135" s="40"/>
      <c r="M135" s="211"/>
      <c r="N135" s="212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194</v>
      </c>
      <c r="AU135" s="13" t="s">
        <v>78</v>
      </c>
    </row>
    <row r="136" s="2" customFormat="1">
      <c r="A136" s="34"/>
      <c r="B136" s="35"/>
      <c r="C136" s="36"/>
      <c r="D136" s="208" t="s">
        <v>250</v>
      </c>
      <c r="E136" s="36"/>
      <c r="F136" s="224" t="s">
        <v>1006</v>
      </c>
      <c r="G136" s="36"/>
      <c r="H136" s="36"/>
      <c r="I136" s="210"/>
      <c r="J136" s="36"/>
      <c r="K136" s="36"/>
      <c r="L136" s="40"/>
      <c r="M136" s="211"/>
      <c r="N136" s="212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250</v>
      </c>
      <c r="AU136" s="13" t="s">
        <v>78</v>
      </c>
    </row>
    <row r="137" s="10" customFormat="1">
      <c r="A137" s="10"/>
      <c r="B137" s="213"/>
      <c r="C137" s="214"/>
      <c r="D137" s="208" t="s">
        <v>196</v>
      </c>
      <c r="E137" s="215" t="s">
        <v>1</v>
      </c>
      <c r="F137" s="216" t="s">
        <v>1007</v>
      </c>
      <c r="G137" s="214"/>
      <c r="H137" s="217">
        <v>136.91300000000001</v>
      </c>
      <c r="I137" s="218"/>
      <c r="J137" s="214"/>
      <c r="K137" s="214"/>
      <c r="L137" s="219"/>
      <c r="M137" s="235"/>
      <c r="N137" s="236"/>
      <c r="O137" s="236"/>
      <c r="P137" s="236"/>
      <c r="Q137" s="236"/>
      <c r="R137" s="236"/>
      <c r="S137" s="236"/>
      <c r="T137" s="237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3" t="s">
        <v>196</v>
      </c>
      <c r="AU137" s="223" t="s">
        <v>78</v>
      </c>
      <c r="AV137" s="10" t="s">
        <v>87</v>
      </c>
      <c r="AW137" s="10" t="s">
        <v>34</v>
      </c>
      <c r="AX137" s="10" t="s">
        <v>85</v>
      </c>
      <c r="AY137" s="223" t="s">
        <v>192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63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DKl9Kx05My9xh0l8RMNkdC427oe6f3RThsKSpLKFLaJrHGd98fvxs9NdPSXDuMGG4GsXhuBtrRus13i1nLtXeQ==" hashValue="YuPqvmipZOxuNkLYxHk8xDYCQFtFGh8WI5XcfsIN1PLOObXUZr3lj4BcL9dawLxw4GdnGvU7Kaqbsr7ga1FuhQ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165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167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ROUND((SUM(BE120:BE216)),  2)</f>
        <v>0</v>
      </c>
      <c r="G35" s="34"/>
      <c r="H35" s="34"/>
      <c r="I35" s="160">
        <v>0.20999999999999999</v>
      </c>
      <c r="J35" s="159">
        <f>ROUND(((SUM(BE120:BE216))*I35),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ROUND((SUM(BF120:BF216)),  2)</f>
        <v>0</v>
      </c>
      <c r="G36" s="34"/>
      <c r="H36" s="34"/>
      <c r="I36" s="160">
        <v>0.14999999999999999</v>
      </c>
      <c r="J36" s="159">
        <f>ROUND(((SUM(BF120:BF216))*I36),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ROUND((SUM(BG120:BG216)),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ROUND((SUM(BH120:BH216)),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ROUND((SUM(BI120:BI216)),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165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A.1.1 -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165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A.1.1 -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SUM(P121:P216)</f>
        <v>0</v>
      </c>
      <c r="Q120" s="100"/>
      <c r="R120" s="192">
        <f>SUM(R121:R216)</f>
        <v>158.32076199999997</v>
      </c>
      <c r="S120" s="100"/>
      <c r="T120" s="193">
        <f>SUM(T121:T216)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SUM(BK121:BK216)</f>
        <v>0</v>
      </c>
    </row>
    <row r="121" s="2" customFormat="1" ht="21.75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19.199999999999999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193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195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197</v>
      </c>
      <c r="G123" s="214"/>
      <c r="H123" s="217">
        <v>19.199999999999999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85</v>
      </c>
      <c r="AY123" s="223" t="s">
        <v>192</v>
      </c>
    </row>
    <row r="124" s="2" customFormat="1" ht="24.15" customHeight="1">
      <c r="A124" s="34"/>
      <c r="B124" s="35"/>
      <c r="C124" s="195" t="s">
        <v>87</v>
      </c>
      <c r="D124" s="195" t="s">
        <v>186</v>
      </c>
      <c r="E124" s="196" t="s">
        <v>198</v>
      </c>
      <c r="F124" s="197" t="s">
        <v>199</v>
      </c>
      <c r="G124" s="198" t="s">
        <v>200</v>
      </c>
      <c r="H124" s="199">
        <v>57.600000000000001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191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191</v>
      </c>
      <c r="BM124" s="206" t="s">
        <v>201</v>
      </c>
    </row>
    <row r="125" s="2" customFormat="1">
      <c r="A125" s="34"/>
      <c r="B125" s="35"/>
      <c r="C125" s="36"/>
      <c r="D125" s="208" t="s">
        <v>194</v>
      </c>
      <c r="E125" s="36"/>
      <c r="F125" s="209" t="s">
        <v>202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194</v>
      </c>
      <c r="AU125" s="13" t="s">
        <v>78</v>
      </c>
    </row>
    <row r="126" s="10" customFormat="1">
      <c r="A126" s="10"/>
      <c r="B126" s="213"/>
      <c r="C126" s="214"/>
      <c r="D126" s="208" t="s">
        <v>196</v>
      </c>
      <c r="E126" s="215" t="s">
        <v>1</v>
      </c>
      <c r="F126" s="216" t="s">
        <v>203</v>
      </c>
      <c r="G126" s="214"/>
      <c r="H126" s="217">
        <v>57.600000000000001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3" t="s">
        <v>196</v>
      </c>
      <c r="AU126" s="223" t="s">
        <v>78</v>
      </c>
      <c r="AV126" s="10" t="s">
        <v>87</v>
      </c>
      <c r="AW126" s="10" t="s">
        <v>34</v>
      </c>
      <c r="AX126" s="10" t="s">
        <v>85</v>
      </c>
      <c r="AY126" s="223" t="s">
        <v>192</v>
      </c>
    </row>
    <row r="127" s="2" customFormat="1" ht="24.15" customHeight="1">
      <c r="A127" s="34"/>
      <c r="B127" s="35"/>
      <c r="C127" s="195" t="s">
        <v>204</v>
      </c>
      <c r="D127" s="195" t="s">
        <v>186</v>
      </c>
      <c r="E127" s="196" t="s">
        <v>205</v>
      </c>
      <c r="F127" s="197" t="s">
        <v>206</v>
      </c>
      <c r="G127" s="198" t="s">
        <v>207</v>
      </c>
      <c r="H127" s="199">
        <v>31.620000000000001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191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191</v>
      </c>
      <c r="BM127" s="206" t="s">
        <v>208</v>
      </c>
    </row>
    <row r="128" s="2" customFormat="1">
      <c r="A128" s="34"/>
      <c r="B128" s="35"/>
      <c r="C128" s="36"/>
      <c r="D128" s="208" t="s">
        <v>194</v>
      </c>
      <c r="E128" s="36"/>
      <c r="F128" s="209" t="s">
        <v>209</v>
      </c>
      <c r="G128" s="36"/>
      <c r="H128" s="36"/>
      <c r="I128" s="210"/>
      <c r="J128" s="36"/>
      <c r="K128" s="36"/>
      <c r="L128" s="40"/>
      <c r="M128" s="211"/>
      <c r="N128" s="212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194</v>
      </c>
      <c r="AU128" s="13" t="s">
        <v>78</v>
      </c>
    </row>
    <row r="129" s="10" customFormat="1">
      <c r="A129" s="10"/>
      <c r="B129" s="213"/>
      <c r="C129" s="214"/>
      <c r="D129" s="208" t="s">
        <v>196</v>
      </c>
      <c r="E129" s="215" t="s">
        <v>1</v>
      </c>
      <c r="F129" s="216" t="s">
        <v>210</v>
      </c>
      <c r="G129" s="214"/>
      <c r="H129" s="217">
        <v>31.620000000000001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3" t="s">
        <v>196</v>
      </c>
      <c r="AU129" s="223" t="s">
        <v>78</v>
      </c>
      <c r="AV129" s="10" t="s">
        <v>87</v>
      </c>
      <c r="AW129" s="10" t="s">
        <v>34</v>
      </c>
      <c r="AX129" s="10" t="s">
        <v>85</v>
      </c>
      <c r="AY129" s="223" t="s">
        <v>192</v>
      </c>
    </row>
    <row r="130" s="2" customFormat="1" ht="16.5" customHeight="1">
      <c r="A130" s="34"/>
      <c r="B130" s="35"/>
      <c r="C130" s="195" t="s">
        <v>191</v>
      </c>
      <c r="D130" s="195" t="s">
        <v>186</v>
      </c>
      <c r="E130" s="196" t="s">
        <v>211</v>
      </c>
      <c r="F130" s="197" t="s">
        <v>212</v>
      </c>
      <c r="G130" s="198" t="s">
        <v>207</v>
      </c>
      <c r="H130" s="199">
        <v>69.040000000000006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213</v>
      </c>
    </row>
    <row r="131" s="2" customFormat="1">
      <c r="A131" s="34"/>
      <c r="B131" s="35"/>
      <c r="C131" s="36"/>
      <c r="D131" s="208" t="s">
        <v>194</v>
      </c>
      <c r="E131" s="36"/>
      <c r="F131" s="209" t="s">
        <v>214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194</v>
      </c>
      <c r="AU131" s="13" t="s">
        <v>78</v>
      </c>
    </row>
    <row r="132" s="10" customFormat="1">
      <c r="A132" s="10"/>
      <c r="B132" s="213"/>
      <c r="C132" s="214"/>
      <c r="D132" s="208" t="s">
        <v>196</v>
      </c>
      <c r="E132" s="215" t="s">
        <v>1</v>
      </c>
      <c r="F132" s="216" t="s">
        <v>215</v>
      </c>
      <c r="G132" s="214"/>
      <c r="H132" s="217">
        <v>69.040000000000006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3" t="s">
        <v>196</v>
      </c>
      <c r="AU132" s="223" t="s">
        <v>78</v>
      </c>
      <c r="AV132" s="10" t="s">
        <v>87</v>
      </c>
      <c r="AW132" s="10" t="s">
        <v>34</v>
      </c>
      <c r="AX132" s="10" t="s">
        <v>85</v>
      </c>
      <c r="AY132" s="223" t="s">
        <v>192</v>
      </c>
    </row>
    <row r="133" s="2" customFormat="1" ht="37.8" customHeight="1">
      <c r="A133" s="34"/>
      <c r="B133" s="35"/>
      <c r="C133" s="195" t="s">
        <v>216</v>
      </c>
      <c r="D133" s="195" t="s">
        <v>186</v>
      </c>
      <c r="E133" s="196" t="s">
        <v>217</v>
      </c>
      <c r="F133" s="197" t="s">
        <v>218</v>
      </c>
      <c r="G133" s="198" t="s">
        <v>189</v>
      </c>
      <c r="H133" s="199">
        <v>19.199999999999999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191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191</v>
      </c>
      <c r="BM133" s="206" t="s">
        <v>219</v>
      </c>
    </row>
    <row r="134" s="2" customFormat="1">
      <c r="A134" s="34"/>
      <c r="B134" s="35"/>
      <c r="C134" s="36"/>
      <c r="D134" s="208" t="s">
        <v>194</v>
      </c>
      <c r="E134" s="36"/>
      <c r="F134" s="209" t="s">
        <v>220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194</v>
      </c>
      <c r="AU134" s="13" t="s">
        <v>78</v>
      </c>
    </row>
    <row r="135" s="10" customFormat="1">
      <c r="A135" s="10"/>
      <c r="B135" s="213"/>
      <c r="C135" s="214"/>
      <c r="D135" s="208" t="s">
        <v>196</v>
      </c>
      <c r="E135" s="215" t="s">
        <v>1</v>
      </c>
      <c r="F135" s="216" t="s">
        <v>221</v>
      </c>
      <c r="G135" s="214"/>
      <c r="H135" s="217">
        <v>19.199999999999999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3" t="s">
        <v>196</v>
      </c>
      <c r="AU135" s="223" t="s">
        <v>78</v>
      </c>
      <c r="AV135" s="10" t="s">
        <v>87</v>
      </c>
      <c r="AW135" s="10" t="s">
        <v>34</v>
      </c>
      <c r="AX135" s="10" t="s">
        <v>85</v>
      </c>
      <c r="AY135" s="223" t="s">
        <v>192</v>
      </c>
    </row>
    <row r="136" s="2" customFormat="1" ht="21.75" customHeight="1">
      <c r="A136" s="34"/>
      <c r="B136" s="35"/>
      <c r="C136" s="195" t="s">
        <v>222</v>
      </c>
      <c r="D136" s="195" t="s">
        <v>186</v>
      </c>
      <c r="E136" s="196" t="s">
        <v>223</v>
      </c>
      <c r="F136" s="197" t="s">
        <v>224</v>
      </c>
      <c r="G136" s="198" t="s">
        <v>225</v>
      </c>
      <c r="H136" s="199">
        <v>4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226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227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2" customFormat="1" ht="24.15" customHeight="1">
      <c r="A138" s="34"/>
      <c r="B138" s="35"/>
      <c r="C138" s="195" t="s">
        <v>228</v>
      </c>
      <c r="D138" s="195" t="s">
        <v>186</v>
      </c>
      <c r="E138" s="196" t="s">
        <v>229</v>
      </c>
      <c r="F138" s="197" t="s">
        <v>230</v>
      </c>
      <c r="G138" s="198" t="s">
        <v>225</v>
      </c>
      <c r="H138" s="199">
        <v>8</v>
      </c>
      <c r="I138" s="200"/>
      <c r="J138" s="201">
        <f>ROUND(I138*H138,2)</f>
        <v>0</v>
      </c>
      <c r="K138" s="197" t="s">
        <v>190</v>
      </c>
      <c r="L138" s="40"/>
      <c r="M138" s="202" t="s">
        <v>1</v>
      </c>
      <c r="N138" s="203" t="s">
        <v>43</v>
      </c>
      <c r="O138" s="87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6" t="s">
        <v>191</v>
      </c>
      <c r="AT138" s="206" t="s">
        <v>186</v>
      </c>
      <c r="AU138" s="206" t="s">
        <v>78</v>
      </c>
      <c r="AY138" s="13" t="s">
        <v>192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3" t="s">
        <v>85</v>
      </c>
      <c r="BK138" s="207">
        <f>ROUND(I138*H138,2)</f>
        <v>0</v>
      </c>
      <c r="BL138" s="13" t="s">
        <v>191</v>
      </c>
      <c r="BM138" s="206" t="s">
        <v>231</v>
      </c>
    </row>
    <row r="139" s="2" customFormat="1">
      <c r="A139" s="34"/>
      <c r="B139" s="35"/>
      <c r="C139" s="36"/>
      <c r="D139" s="208" t="s">
        <v>194</v>
      </c>
      <c r="E139" s="36"/>
      <c r="F139" s="209" t="s">
        <v>232</v>
      </c>
      <c r="G139" s="36"/>
      <c r="H139" s="36"/>
      <c r="I139" s="210"/>
      <c r="J139" s="36"/>
      <c r="K139" s="36"/>
      <c r="L139" s="40"/>
      <c r="M139" s="211"/>
      <c r="N139" s="212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194</v>
      </c>
      <c r="AU139" s="13" t="s">
        <v>78</v>
      </c>
    </row>
    <row r="140" s="2" customFormat="1" ht="24.15" customHeight="1">
      <c r="A140" s="34"/>
      <c r="B140" s="35"/>
      <c r="C140" s="195" t="s">
        <v>233</v>
      </c>
      <c r="D140" s="195" t="s">
        <v>186</v>
      </c>
      <c r="E140" s="196" t="s">
        <v>234</v>
      </c>
      <c r="F140" s="197" t="s">
        <v>235</v>
      </c>
      <c r="G140" s="198" t="s">
        <v>236</v>
      </c>
      <c r="H140" s="199">
        <v>0.021999999999999999</v>
      </c>
      <c r="I140" s="200"/>
      <c r="J140" s="201">
        <f>ROUND(I140*H140,2)</f>
        <v>0</v>
      </c>
      <c r="K140" s="197" t="s">
        <v>190</v>
      </c>
      <c r="L140" s="40"/>
      <c r="M140" s="202" t="s">
        <v>1</v>
      </c>
      <c r="N140" s="203" t="s">
        <v>43</v>
      </c>
      <c r="O140" s="87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191</v>
      </c>
      <c r="AT140" s="206" t="s">
        <v>186</v>
      </c>
      <c r="AU140" s="206" t="s">
        <v>78</v>
      </c>
      <c r="AY140" s="13" t="s">
        <v>192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3" t="s">
        <v>85</v>
      </c>
      <c r="BK140" s="207">
        <f>ROUND(I140*H140,2)</f>
        <v>0</v>
      </c>
      <c r="BL140" s="13" t="s">
        <v>191</v>
      </c>
      <c r="BM140" s="206" t="s">
        <v>237</v>
      </c>
    </row>
    <row r="141" s="2" customFormat="1">
      <c r="A141" s="34"/>
      <c r="B141" s="35"/>
      <c r="C141" s="36"/>
      <c r="D141" s="208" t="s">
        <v>194</v>
      </c>
      <c r="E141" s="36"/>
      <c r="F141" s="209" t="s">
        <v>238</v>
      </c>
      <c r="G141" s="36"/>
      <c r="H141" s="36"/>
      <c r="I141" s="210"/>
      <c r="J141" s="36"/>
      <c r="K141" s="36"/>
      <c r="L141" s="40"/>
      <c r="M141" s="211"/>
      <c r="N141" s="212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194</v>
      </c>
      <c r="AU141" s="13" t="s">
        <v>78</v>
      </c>
    </row>
    <row r="142" s="10" customFormat="1">
      <c r="A142" s="10"/>
      <c r="B142" s="213"/>
      <c r="C142" s="214"/>
      <c r="D142" s="208" t="s">
        <v>196</v>
      </c>
      <c r="E142" s="215" t="s">
        <v>1</v>
      </c>
      <c r="F142" s="216" t="s">
        <v>239</v>
      </c>
      <c r="G142" s="214"/>
      <c r="H142" s="217">
        <v>0.021999999999999999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23" t="s">
        <v>196</v>
      </c>
      <c r="AU142" s="223" t="s">
        <v>78</v>
      </c>
      <c r="AV142" s="10" t="s">
        <v>87</v>
      </c>
      <c r="AW142" s="10" t="s">
        <v>34</v>
      </c>
      <c r="AX142" s="10" t="s">
        <v>85</v>
      </c>
      <c r="AY142" s="223" t="s">
        <v>192</v>
      </c>
    </row>
    <row r="143" s="2" customFormat="1" ht="24.15" customHeight="1">
      <c r="A143" s="34"/>
      <c r="B143" s="35"/>
      <c r="C143" s="195" t="s">
        <v>240</v>
      </c>
      <c r="D143" s="195" t="s">
        <v>186</v>
      </c>
      <c r="E143" s="196" t="s">
        <v>241</v>
      </c>
      <c r="F143" s="197" t="s">
        <v>242</v>
      </c>
      <c r="G143" s="198" t="s">
        <v>236</v>
      </c>
      <c r="H143" s="199">
        <v>0.021999999999999999</v>
      </c>
      <c r="I143" s="200"/>
      <c r="J143" s="201">
        <f>ROUND(I143*H143,2)</f>
        <v>0</v>
      </c>
      <c r="K143" s="197" t="s">
        <v>190</v>
      </c>
      <c r="L143" s="40"/>
      <c r="M143" s="202" t="s">
        <v>1</v>
      </c>
      <c r="N143" s="203" t="s">
        <v>43</v>
      </c>
      <c r="O143" s="87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191</v>
      </c>
      <c r="AT143" s="206" t="s">
        <v>186</v>
      </c>
      <c r="AU143" s="206" t="s">
        <v>78</v>
      </c>
      <c r="AY143" s="13" t="s">
        <v>192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3" t="s">
        <v>85</v>
      </c>
      <c r="BK143" s="207">
        <f>ROUND(I143*H143,2)</f>
        <v>0</v>
      </c>
      <c r="BL143" s="13" t="s">
        <v>191</v>
      </c>
      <c r="BM143" s="206" t="s">
        <v>243</v>
      </c>
    </row>
    <row r="144" s="2" customFormat="1">
      <c r="A144" s="34"/>
      <c r="B144" s="35"/>
      <c r="C144" s="36"/>
      <c r="D144" s="208" t="s">
        <v>194</v>
      </c>
      <c r="E144" s="36"/>
      <c r="F144" s="209" t="s">
        <v>244</v>
      </c>
      <c r="G144" s="36"/>
      <c r="H144" s="36"/>
      <c r="I144" s="210"/>
      <c r="J144" s="36"/>
      <c r="K144" s="36"/>
      <c r="L144" s="40"/>
      <c r="M144" s="211"/>
      <c r="N144" s="21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194</v>
      </c>
      <c r="AU144" s="13" t="s">
        <v>78</v>
      </c>
    </row>
    <row r="145" s="10" customFormat="1">
      <c r="A145" s="10"/>
      <c r="B145" s="213"/>
      <c r="C145" s="214"/>
      <c r="D145" s="208" t="s">
        <v>196</v>
      </c>
      <c r="E145" s="215" t="s">
        <v>1</v>
      </c>
      <c r="F145" s="216" t="s">
        <v>239</v>
      </c>
      <c r="G145" s="214"/>
      <c r="H145" s="217">
        <v>0.021999999999999999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3" t="s">
        <v>196</v>
      </c>
      <c r="AU145" s="223" t="s">
        <v>78</v>
      </c>
      <c r="AV145" s="10" t="s">
        <v>87</v>
      </c>
      <c r="AW145" s="10" t="s">
        <v>34</v>
      </c>
      <c r="AX145" s="10" t="s">
        <v>85</v>
      </c>
      <c r="AY145" s="223" t="s">
        <v>192</v>
      </c>
    </row>
    <row r="146" s="2" customFormat="1" ht="24.15" customHeight="1">
      <c r="A146" s="34"/>
      <c r="B146" s="35"/>
      <c r="C146" s="195" t="s">
        <v>245</v>
      </c>
      <c r="D146" s="195" t="s">
        <v>186</v>
      </c>
      <c r="E146" s="196" t="s">
        <v>246</v>
      </c>
      <c r="F146" s="197" t="s">
        <v>247</v>
      </c>
      <c r="G146" s="198" t="s">
        <v>189</v>
      </c>
      <c r="H146" s="199">
        <v>31</v>
      </c>
      <c r="I146" s="200"/>
      <c r="J146" s="201">
        <f>ROUND(I146*H146,2)</f>
        <v>0</v>
      </c>
      <c r="K146" s="197" t="s">
        <v>190</v>
      </c>
      <c r="L146" s="40"/>
      <c r="M146" s="202" t="s">
        <v>1</v>
      </c>
      <c r="N146" s="203" t="s">
        <v>43</v>
      </c>
      <c r="O146" s="87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191</v>
      </c>
      <c r="AT146" s="206" t="s">
        <v>186</v>
      </c>
      <c r="AU146" s="206" t="s">
        <v>78</v>
      </c>
      <c r="AY146" s="13" t="s">
        <v>192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3" t="s">
        <v>85</v>
      </c>
      <c r="BK146" s="207">
        <f>ROUND(I146*H146,2)</f>
        <v>0</v>
      </c>
      <c r="BL146" s="13" t="s">
        <v>191</v>
      </c>
      <c r="BM146" s="206" t="s">
        <v>248</v>
      </c>
    </row>
    <row r="147" s="2" customFormat="1">
      <c r="A147" s="34"/>
      <c r="B147" s="35"/>
      <c r="C147" s="36"/>
      <c r="D147" s="208" t="s">
        <v>194</v>
      </c>
      <c r="E147" s="36"/>
      <c r="F147" s="209" t="s">
        <v>249</v>
      </c>
      <c r="G147" s="36"/>
      <c r="H147" s="36"/>
      <c r="I147" s="210"/>
      <c r="J147" s="36"/>
      <c r="K147" s="36"/>
      <c r="L147" s="40"/>
      <c r="M147" s="211"/>
      <c r="N147" s="212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194</v>
      </c>
      <c r="AU147" s="13" t="s">
        <v>78</v>
      </c>
    </row>
    <row r="148" s="2" customFormat="1">
      <c r="A148" s="34"/>
      <c r="B148" s="35"/>
      <c r="C148" s="36"/>
      <c r="D148" s="208" t="s">
        <v>250</v>
      </c>
      <c r="E148" s="36"/>
      <c r="F148" s="224" t="s">
        <v>251</v>
      </c>
      <c r="G148" s="36"/>
      <c r="H148" s="36"/>
      <c r="I148" s="210"/>
      <c r="J148" s="36"/>
      <c r="K148" s="36"/>
      <c r="L148" s="40"/>
      <c r="M148" s="211"/>
      <c r="N148" s="212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250</v>
      </c>
      <c r="AU148" s="13" t="s">
        <v>78</v>
      </c>
    </row>
    <row r="149" s="10" customFormat="1">
      <c r="A149" s="10"/>
      <c r="B149" s="213"/>
      <c r="C149" s="214"/>
      <c r="D149" s="208" t="s">
        <v>196</v>
      </c>
      <c r="E149" s="215" t="s">
        <v>1</v>
      </c>
      <c r="F149" s="216" t="s">
        <v>252</v>
      </c>
      <c r="G149" s="214"/>
      <c r="H149" s="217">
        <v>31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23" t="s">
        <v>196</v>
      </c>
      <c r="AU149" s="223" t="s">
        <v>78</v>
      </c>
      <c r="AV149" s="10" t="s">
        <v>87</v>
      </c>
      <c r="AW149" s="10" t="s">
        <v>34</v>
      </c>
      <c r="AX149" s="10" t="s">
        <v>85</v>
      </c>
      <c r="AY149" s="223" t="s">
        <v>192</v>
      </c>
    </row>
    <row r="150" s="2" customFormat="1" ht="24.15" customHeight="1">
      <c r="A150" s="34"/>
      <c r="B150" s="35"/>
      <c r="C150" s="195" t="s">
        <v>253</v>
      </c>
      <c r="D150" s="195" t="s">
        <v>186</v>
      </c>
      <c r="E150" s="196" t="s">
        <v>254</v>
      </c>
      <c r="F150" s="197" t="s">
        <v>255</v>
      </c>
      <c r="G150" s="198" t="s">
        <v>256</v>
      </c>
      <c r="H150" s="199">
        <v>8</v>
      </c>
      <c r="I150" s="200"/>
      <c r="J150" s="201">
        <f>ROUND(I150*H150,2)</f>
        <v>0</v>
      </c>
      <c r="K150" s="197" t="s">
        <v>190</v>
      </c>
      <c r="L150" s="40"/>
      <c r="M150" s="202" t="s">
        <v>1</v>
      </c>
      <c r="N150" s="203" t="s">
        <v>43</v>
      </c>
      <c r="O150" s="87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6" t="s">
        <v>191</v>
      </c>
      <c r="AT150" s="206" t="s">
        <v>186</v>
      </c>
      <c r="AU150" s="206" t="s">
        <v>78</v>
      </c>
      <c r="AY150" s="13" t="s">
        <v>192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3" t="s">
        <v>85</v>
      </c>
      <c r="BK150" s="207">
        <f>ROUND(I150*H150,2)</f>
        <v>0</v>
      </c>
      <c r="BL150" s="13" t="s">
        <v>191</v>
      </c>
      <c r="BM150" s="206" t="s">
        <v>257</v>
      </c>
    </row>
    <row r="151" s="2" customFormat="1">
      <c r="A151" s="34"/>
      <c r="B151" s="35"/>
      <c r="C151" s="36"/>
      <c r="D151" s="208" t="s">
        <v>194</v>
      </c>
      <c r="E151" s="36"/>
      <c r="F151" s="209" t="s">
        <v>258</v>
      </c>
      <c r="G151" s="36"/>
      <c r="H151" s="36"/>
      <c r="I151" s="210"/>
      <c r="J151" s="36"/>
      <c r="K151" s="36"/>
      <c r="L151" s="40"/>
      <c r="M151" s="211"/>
      <c r="N151" s="212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194</v>
      </c>
      <c r="AU151" s="13" t="s">
        <v>78</v>
      </c>
    </row>
    <row r="152" s="2" customFormat="1" ht="37.8" customHeight="1">
      <c r="A152" s="34"/>
      <c r="B152" s="35"/>
      <c r="C152" s="195" t="s">
        <v>259</v>
      </c>
      <c r="D152" s="195" t="s">
        <v>186</v>
      </c>
      <c r="E152" s="196" t="s">
        <v>260</v>
      </c>
      <c r="F152" s="197" t="s">
        <v>261</v>
      </c>
      <c r="G152" s="198" t="s">
        <v>189</v>
      </c>
      <c r="H152" s="199">
        <v>475</v>
      </c>
      <c r="I152" s="200"/>
      <c r="J152" s="201">
        <f>ROUND(I152*H152,2)</f>
        <v>0</v>
      </c>
      <c r="K152" s="197" t="s">
        <v>190</v>
      </c>
      <c r="L152" s="40"/>
      <c r="M152" s="202" t="s">
        <v>1</v>
      </c>
      <c r="N152" s="203" t="s">
        <v>43</v>
      </c>
      <c r="O152" s="87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191</v>
      </c>
      <c r="AT152" s="206" t="s">
        <v>186</v>
      </c>
      <c r="AU152" s="206" t="s">
        <v>78</v>
      </c>
      <c r="AY152" s="13" t="s">
        <v>192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3" t="s">
        <v>85</v>
      </c>
      <c r="BK152" s="207">
        <f>ROUND(I152*H152,2)</f>
        <v>0</v>
      </c>
      <c r="BL152" s="13" t="s">
        <v>191</v>
      </c>
      <c r="BM152" s="206" t="s">
        <v>262</v>
      </c>
    </row>
    <row r="153" s="2" customFormat="1">
      <c r="A153" s="34"/>
      <c r="B153" s="35"/>
      <c r="C153" s="36"/>
      <c r="D153" s="208" t="s">
        <v>194</v>
      </c>
      <c r="E153" s="36"/>
      <c r="F153" s="209" t="s">
        <v>263</v>
      </c>
      <c r="G153" s="36"/>
      <c r="H153" s="36"/>
      <c r="I153" s="210"/>
      <c r="J153" s="36"/>
      <c r="K153" s="36"/>
      <c r="L153" s="40"/>
      <c r="M153" s="211"/>
      <c r="N153" s="212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194</v>
      </c>
      <c r="AU153" s="13" t="s">
        <v>78</v>
      </c>
    </row>
    <row r="154" s="2" customFormat="1">
      <c r="A154" s="34"/>
      <c r="B154" s="35"/>
      <c r="C154" s="36"/>
      <c r="D154" s="208" t="s">
        <v>250</v>
      </c>
      <c r="E154" s="36"/>
      <c r="F154" s="224" t="s">
        <v>251</v>
      </c>
      <c r="G154" s="36"/>
      <c r="H154" s="36"/>
      <c r="I154" s="210"/>
      <c r="J154" s="36"/>
      <c r="K154" s="36"/>
      <c r="L154" s="40"/>
      <c r="M154" s="211"/>
      <c r="N154" s="212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250</v>
      </c>
      <c r="AU154" s="13" t="s">
        <v>78</v>
      </c>
    </row>
    <row r="155" s="10" customFormat="1">
      <c r="A155" s="10"/>
      <c r="B155" s="213"/>
      <c r="C155" s="214"/>
      <c r="D155" s="208" t="s">
        <v>196</v>
      </c>
      <c r="E155" s="215" t="s">
        <v>1</v>
      </c>
      <c r="F155" s="216" t="s">
        <v>264</v>
      </c>
      <c r="G155" s="214"/>
      <c r="H155" s="217">
        <v>475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23" t="s">
        <v>196</v>
      </c>
      <c r="AU155" s="223" t="s">
        <v>78</v>
      </c>
      <c r="AV155" s="10" t="s">
        <v>87</v>
      </c>
      <c r="AW155" s="10" t="s">
        <v>34</v>
      </c>
      <c r="AX155" s="10" t="s">
        <v>85</v>
      </c>
      <c r="AY155" s="223" t="s">
        <v>192</v>
      </c>
    </row>
    <row r="156" s="2" customFormat="1" ht="24.15" customHeight="1">
      <c r="A156" s="34"/>
      <c r="B156" s="35"/>
      <c r="C156" s="195" t="s">
        <v>265</v>
      </c>
      <c r="D156" s="195" t="s">
        <v>186</v>
      </c>
      <c r="E156" s="196" t="s">
        <v>266</v>
      </c>
      <c r="F156" s="197" t="s">
        <v>267</v>
      </c>
      <c r="G156" s="198" t="s">
        <v>256</v>
      </c>
      <c r="H156" s="199">
        <v>4</v>
      </c>
      <c r="I156" s="200"/>
      <c r="J156" s="201">
        <f>ROUND(I156*H156,2)</f>
        <v>0</v>
      </c>
      <c r="K156" s="197" t="s">
        <v>190</v>
      </c>
      <c r="L156" s="40"/>
      <c r="M156" s="202" t="s">
        <v>1</v>
      </c>
      <c r="N156" s="203" t="s">
        <v>43</v>
      </c>
      <c r="O156" s="87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6" t="s">
        <v>191</v>
      </c>
      <c r="AT156" s="206" t="s">
        <v>186</v>
      </c>
      <c r="AU156" s="206" t="s">
        <v>78</v>
      </c>
      <c r="AY156" s="13" t="s">
        <v>192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3" t="s">
        <v>85</v>
      </c>
      <c r="BK156" s="207">
        <f>ROUND(I156*H156,2)</f>
        <v>0</v>
      </c>
      <c r="BL156" s="13" t="s">
        <v>191</v>
      </c>
      <c r="BM156" s="206" t="s">
        <v>268</v>
      </c>
    </row>
    <row r="157" s="2" customFormat="1">
      <c r="A157" s="34"/>
      <c r="B157" s="35"/>
      <c r="C157" s="36"/>
      <c r="D157" s="208" t="s">
        <v>194</v>
      </c>
      <c r="E157" s="36"/>
      <c r="F157" s="209" t="s">
        <v>269</v>
      </c>
      <c r="G157" s="36"/>
      <c r="H157" s="36"/>
      <c r="I157" s="210"/>
      <c r="J157" s="36"/>
      <c r="K157" s="36"/>
      <c r="L157" s="40"/>
      <c r="M157" s="211"/>
      <c r="N157" s="212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194</v>
      </c>
      <c r="AU157" s="13" t="s">
        <v>78</v>
      </c>
    </row>
    <row r="158" s="2" customFormat="1" ht="24.15" customHeight="1">
      <c r="A158" s="34"/>
      <c r="B158" s="35"/>
      <c r="C158" s="195" t="s">
        <v>270</v>
      </c>
      <c r="D158" s="195" t="s">
        <v>186</v>
      </c>
      <c r="E158" s="196" t="s">
        <v>271</v>
      </c>
      <c r="F158" s="197" t="s">
        <v>272</v>
      </c>
      <c r="G158" s="198" t="s">
        <v>189</v>
      </c>
      <c r="H158" s="199">
        <v>8</v>
      </c>
      <c r="I158" s="200"/>
      <c r="J158" s="201">
        <f>ROUND(I158*H158,2)</f>
        <v>0</v>
      </c>
      <c r="K158" s="197" t="s">
        <v>190</v>
      </c>
      <c r="L158" s="40"/>
      <c r="M158" s="202" t="s">
        <v>1</v>
      </c>
      <c r="N158" s="203" t="s">
        <v>43</v>
      </c>
      <c r="O158" s="87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6" t="s">
        <v>191</v>
      </c>
      <c r="AT158" s="206" t="s">
        <v>186</v>
      </c>
      <c r="AU158" s="206" t="s">
        <v>78</v>
      </c>
      <c r="AY158" s="13" t="s">
        <v>192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3" t="s">
        <v>85</v>
      </c>
      <c r="BK158" s="207">
        <f>ROUND(I158*H158,2)</f>
        <v>0</v>
      </c>
      <c r="BL158" s="13" t="s">
        <v>191</v>
      </c>
      <c r="BM158" s="206" t="s">
        <v>273</v>
      </c>
    </row>
    <row r="159" s="2" customFormat="1">
      <c r="A159" s="34"/>
      <c r="B159" s="35"/>
      <c r="C159" s="36"/>
      <c r="D159" s="208" t="s">
        <v>194</v>
      </c>
      <c r="E159" s="36"/>
      <c r="F159" s="209" t="s">
        <v>274</v>
      </c>
      <c r="G159" s="36"/>
      <c r="H159" s="36"/>
      <c r="I159" s="210"/>
      <c r="J159" s="36"/>
      <c r="K159" s="36"/>
      <c r="L159" s="40"/>
      <c r="M159" s="211"/>
      <c r="N159" s="212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194</v>
      </c>
      <c r="AU159" s="13" t="s">
        <v>78</v>
      </c>
    </row>
    <row r="160" s="2" customFormat="1" ht="24.15" customHeight="1">
      <c r="A160" s="34"/>
      <c r="B160" s="35"/>
      <c r="C160" s="195" t="s">
        <v>8</v>
      </c>
      <c r="D160" s="195" t="s">
        <v>186</v>
      </c>
      <c r="E160" s="196" t="s">
        <v>275</v>
      </c>
      <c r="F160" s="197" t="s">
        <v>276</v>
      </c>
      <c r="G160" s="198" t="s">
        <v>225</v>
      </c>
      <c r="H160" s="199">
        <v>1</v>
      </c>
      <c r="I160" s="200"/>
      <c r="J160" s="201">
        <f>ROUND(I160*H160,2)</f>
        <v>0</v>
      </c>
      <c r="K160" s="197" t="s">
        <v>190</v>
      </c>
      <c r="L160" s="40"/>
      <c r="M160" s="202" t="s">
        <v>1</v>
      </c>
      <c r="N160" s="203" t="s">
        <v>43</v>
      </c>
      <c r="O160" s="87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6" t="s">
        <v>191</v>
      </c>
      <c r="AT160" s="206" t="s">
        <v>186</v>
      </c>
      <c r="AU160" s="206" t="s">
        <v>78</v>
      </c>
      <c r="AY160" s="13" t="s">
        <v>192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3" t="s">
        <v>85</v>
      </c>
      <c r="BK160" s="207">
        <f>ROUND(I160*H160,2)</f>
        <v>0</v>
      </c>
      <c r="BL160" s="13" t="s">
        <v>191</v>
      </c>
      <c r="BM160" s="206" t="s">
        <v>277</v>
      </c>
    </row>
    <row r="161" s="2" customFormat="1">
      <c r="A161" s="34"/>
      <c r="B161" s="35"/>
      <c r="C161" s="36"/>
      <c r="D161" s="208" t="s">
        <v>194</v>
      </c>
      <c r="E161" s="36"/>
      <c r="F161" s="209" t="s">
        <v>278</v>
      </c>
      <c r="G161" s="36"/>
      <c r="H161" s="36"/>
      <c r="I161" s="210"/>
      <c r="J161" s="36"/>
      <c r="K161" s="36"/>
      <c r="L161" s="40"/>
      <c r="M161" s="211"/>
      <c r="N161" s="212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194</v>
      </c>
      <c r="AU161" s="13" t="s">
        <v>78</v>
      </c>
    </row>
    <row r="162" s="2" customFormat="1" ht="37.8" customHeight="1">
      <c r="A162" s="34"/>
      <c r="B162" s="35"/>
      <c r="C162" s="195" t="s">
        <v>279</v>
      </c>
      <c r="D162" s="195" t="s">
        <v>186</v>
      </c>
      <c r="E162" s="196" t="s">
        <v>280</v>
      </c>
      <c r="F162" s="197" t="s">
        <v>281</v>
      </c>
      <c r="G162" s="198" t="s">
        <v>189</v>
      </c>
      <c r="H162" s="199">
        <v>19.199999999999999</v>
      </c>
      <c r="I162" s="200"/>
      <c r="J162" s="201">
        <f>ROUND(I162*H162,2)</f>
        <v>0</v>
      </c>
      <c r="K162" s="197" t="s">
        <v>190</v>
      </c>
      <c r="L162" s="40"/>
      <c r="M162" s="202" t="s">
        <v>1</v>
      </c>
      <c r="N162" s="203" t="s">
        <v>43</v>
      </c>
      <c r="O162" s="87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6" t="s">
        <v>191</v>
      </c>
      <c r="AT162" s="206" t="s">
        <v>186</v>
      </c>
      <c r="AU162" s="206" t="s">
        <v>78</v>
      </c>
      <c r="AY162" s="13" t="s">
        <v>192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3" t="s">
        <v>85</v>
      </c>
      <c r="BK162" s="207">
        <f>ROUND(I162*H162,2)</f>
        <v>0</v>
      </c>
      <c r="BL162" s="13" t="s">
        <v>191</v>
      </c>
      <c r="BM162" s="206" t="s">
        <v>282</v>
      </c>
    </row>
    <row r="163" s="2" customFormat="1">
      <c r="A163" s="34"/>
      <c r="B163" s="35"/>
      <c r="C163" s="36"/>
      <c r="D163" s="208" t="s">
        <v>194</v>
      </c>
      <c r="E163" s="36"/>
      <c r="F163" s="209" t="s">
        <v>283</v>
      </c>
      <c r="G163" s="36"/>
      <c r="H163" s="36"/>
      <c r="I163" s="210"/>
      <c r="J163" s="36"/>
      <c r="K163" s="36"/>
      <c r="L163" s="40"/>
      <c r="M163" s="211"/>
      <c r="N163" s="212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194</v>
      </c>
      <c r="AU163" s="13" t="s">
        <v>78</v>
      </c>
    </row>
    <row r="164" s="2" customFormat="1" ht="24.15" customHeight="1">
      <c r="A164" s="34"/>
      <c r="B164" s="35"/>
      <c r="C164" s="195" t="s">
        <v>284</v>
      </c>
      <c r="D164" s="195" t="s">
        <v>186</v>
      </c>
      <c r="E164" s="196" t="s">
        <v>285</v>
      </c>
      <c r="F164" s="197" t="s">
        <v>286</v>
      </c>
      <c r="G164" s="198" t="s">
        <v>225</v>
      </c>
      <c r="H164" s="199">
        <v>4</v>
      </c>
      <c r="I164" s="200"/>
      <c r="J164" s="201">
        <f>ROUND(I164*H164,2)</f>
        <v>0</v>
      </c>
      <c r="K164" s="197" t="s">
        <v>190</v>
      </c>
      <c r="L164" s="40"/>
      <c r="M164" s="202" t="s">
        <v>1</v>
      </c>
      <c r="N164" s="203" t="s">
        <v>43</v>
      </c>
      <c r="O164" s="87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6" t="s">
        <v>191</v>
      </c>
      <c r="AT164" s="206" t="s">
        <v>186</v>
      </c>
      <c r="AU164" s="206" t="s">
        <v>78</v>
      </c>
      <c r="AY164" s="13" t="s">
        <v>192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3" t="s">
        <v>85</v>
      </c>
      <c r="BK164" s="207">
        <f>ROUND(I164*H164,2)</f>
        <v>0</v>
      </c>
      <c r="BL164" s="13" t="s">
        <v>191</v>
      </c>
      <c r="BM164" s="206" t="s">
        <v>287</v>
      </c>
    </row>
    <row r="165" s="2" customFormat="1">
      <c r="A165" s="34"/>
      <c r="B165" s="35"/>
      <c r="C165" s="36"/>
      <c r="D165" s="208" t="s">
        <v>194</v>
      </c>
      <c r="E165" s="36"/>
      <c r="F165" s="209" t="s">
        <v>288</v>
      </c>
      <c r="G165" s="36"/>
      <c r="H165" s="36"/>
      <c r="I165" s="210"/>
      <c r="J165" s="36"/>
      <c r="K165" s="36"/>
      <c r="L165" s="40"/>
      <c r="M165" s="211"/>
      <c r="N165" s="212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194</v>
      </c>
      <c r="AU165" s="13" t="s">
        <v>78</v>
      </c>
    </row>
    <row r="166" s="2" customFormat="1" ht="37.8" customHeight="1">
      <c r="A166" s="34"/>
      <c r="B166" s="35"/>
      <c r="C166" s="195" t="s">
        <v>289</v>
      </c>
      <c r="D166" s="195" t="s">
        <v>186</v>
      </c>
      <c r="E166" s="196" t="s">
        <v>290</v>
      </c>
      <c r="F166" s="197" t="s">
        <v>291</v>
      </c>
      <c r="G166" s="198" t="s">
        <v>200</v>
      </c>
      <c r="H166" s="199">
        <v>57.600000000000001</v>
      </c>
      <c r="I166" s="200"/>
      <c r="J166" s="201">
        <f>ROUND(I166*H166,2)</f>
        <v>0</v>
      </c>
      <c r="K166" s="197" t="s">
        <v>190</v>
      </c>
      <c r="L166" s="40"/>
      <c r="M166" s="202" t="s">
        <v>1</v>
      </c>
      <c r="N166" s="203" t="s">
        <v>43</v>
      </c>
      <c r="O166" s="87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191</v>
      </c>
      <c r="AT166" s="206" t="s">
        <v>186</v>
      </c>
      <c r="AU166" s="206" t="s">
        <v>78</v>
      </c>
      <c r="AY166" s="13" t="s">
        <v>192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3" t="s">
        <v>85</v>
      </c>
      <c r="BK166" s="207">
        <f>ROUND(I166*H166,2)</f>
        <v>0</v>
      </c>
      <c r="BL166" s="13" t="s">
        <v>191</v>
      </c>
      <c r="BM166" s="206" t="s">
        <v>292</v>
      </c>
    </row>
    <row r="167" s="2" customFormat="1">
      <c r="A167" s="34"/>
      <c r="B167" s="35"/>
      <c r="C167" s="36"/>
      <c r="D167" s="208" t="s">
        <v>194</v>
      </c>
      <c r="E167" s="36"/>
      <c r="F167" s="209" t="s">
        <v>293</v>
      </c>
      <c r="G167" s="36"/>
      <c r="H167" s="36"/>
      <c r="I167" s="210"/>
      <c r="J167" s="36"/>
      <c r="K167" s="36"/>
      <c r="L167" s="40"/>
      <c r="M167" s="211"/>
      <c r="N167" s="212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194</v>
      </c>
      <c r="AU167" s="13" t="s">
        <v>78</v>
      </c>
    </row>
    <row r="168" s="2" customFormat="1" ht="24.15" customHeight="1">
      <c r="A168" s="34"/>
      <c r="B168" s="35"/>
      <c r="C168" s="195" t="s">
        <v>294</v>
      </c>
      <c r="D168" s="195" t="s">
        <v>186</v>
      </c>
      <c r="E168" s="196" t="s">
        <v>295</v>
      </c>
      <c r="F168" s="197" t="s">
        <v>296</v>
      </c>
      <c r="G168" s="198" t="s">
        <v>236</v>
      </c>
      <c r="H168" s="199">
        <v>0.13</v>
      </c>
      <c r="I168" s="200"/>
      <c r="J168" s="201">
        <f>ROUND(I168*H168,2)</f>
        <v>0</v>
      </c>
      <c r="K168" s="197" t="s">
        <v>190</v>
      </c>
      <c r="L168" s="40"/>
      <c r="M168" s="202" t="s">
        <v>1</v>
      </c>
      <c r="N168" s="203" t="s">
        <v>43</v>
      </c>
      <c r="O168" s="87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6" t="s">
        <v>191</v>
      </c>
      <c r="AT168" s="206" t="s">
        <v>186</v>
      </c>
      <c r="AU168" s="206" t="s">
        <v>78</v>
      </c>
      <c r="AY168" s="13" t="s">
        <v>192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3" t="s">
        <v>85</v>
      </c>
      <c r="BK168" s="207">
        <f>ROUND(I168*H168,2)</f>
        <v>0</v>
      </c>
      <c r="BL168" s="13" t="s">
        <v>191</v>
      </c>
      <c r="BM168" s="206" t="s">
        <v>297</v>
      </c>
    </row>
    <row r="169" s="2" customFormat="1">
      <c r="A169" s="34"/>
      <c r="B169" s="35"/>
      <c r="C169" s="36"/>
      <c r="D169" s="208" t="s">
        <v>194</v>
      </c>
      <c r="E169" s="36"/>
      <c r="F169" s="209" t="s">
        <v>298</v>
      </c>
      <c r="G169" s="36"/>
      <c r="H169" s="36"/>
      <c r="I169" s="210"/>
      <c r="J169" s="36"/>
      <c r="K169" s="36"/>
      <c r="L169" s="40"/>
      <c r="M169" s="211"/>
      <c r="N169" s="212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194</v>
      </c>
      <c r="AU169" s="13" t="s">
        <v>78</v>
      </c>
    </row>
    <row r="170" s="2" customFormat="1">
      <c r="A170" s="34"/>
      <c r="B170" s="35"/>
      <c r="C170" s="36"/>
      <c r="D170" s="208" t="s">
        <v>250</v>
      </c>
      <c r="E170" s="36"/>
      <c r="F170" s="224" t="s">
        <v>299</v>
      </c>
      <c r="G170" s="36"/>
      <c r="H170" s="36"/>
      <c r="I170" s="210"/>
      <c r="J170" s="36"/>
      <c r="K170" s="36"/>
      <c r="L170" s="40"/>
      <c r="M170" s="211"/>
      <c r="N170" s="212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250</v>
      </c>
      <c r="AU170" s="13" t="s">
        <v>78</v>
      </c>
    </row>
    <row r="171" s="2" customFormat="1" ht="24.15" customHeight="1">
      <c r="A171" s="34"/>
      <c r="B171" s="35"/>
      <c r="C171" s="195" t="s">
        <v>300</v>
      </c>
      <c r="D171" s="195" t="s">
        <v>186</v>
      </c>
      <c r="E171" s="196" t="s">
        <v>301</v>
      </c>
      <c r="F171" s="197" t="s">
        <v>302</v>
      </c>
      <c r="G171" s="198" t="s">
        <v>189</v>
      </c>
      <c r="H171" s="199">
        <v>294.06999999999999</v>
      </c>
      <c r="I171" s="200"/>
      <c r="J171" s="201">
        <f>ROUND(I171*H171,2)</f>
        <v>0</v>
      </c>
      <c r="K171" s="197" t="s">
        <v>190</v>
      </c>
      <c r="L171" s="40"/>
      <c r="M171" s="202" t="s">
        <v>1</v>
      </c>
      <c r="N171" s="203" t="s">
        <v>43</v>
      </c>
      <c r="O171" s="87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6" t="s">
        <v>191</v>
      </c>
      <c r="AT171" s="206" t="s">
        <v>186</v>
      </c>
      <c r="AU171" s="206" t="s">
        <v>78</v>
      </c>
      <c r="AY171" s="13" t="s">
        <v>192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3" t="s">
        <v>85</v>
      </c>
      <c r="BK171" s="207">
        <f>ROUND(I171*H171,2)</f>
        <v>0</v>
      </c>
      <c r="BL171" s="13" t="s">
        <v>191</v>
      </c>
      <c r="BM171" s="206" t="s">
        <v>303</v>
      </c>
    </row>
    <row r="172" s="2" customFormat="1">
      <c r="A172" s="34"/>
      <c r="B172" s="35"/>
      <c r="C172" s="36"/>
      <c r="D172" s="208" t="s">
        <v>194</v>
      </c>
      <c r="E172" s="36"/>
      <c r="F172" s="209" t="s">
        <v>304</v>
      </c>
      <c r="G172" s="36"/>
      <c r="H172" s="36"/>
      <c r="I172" s="210"/>
      <c r="J172" s="36"/>
      <c r="K172" s="36"/>
      <c r="L172" s="40"/>
      <c r="M172" s="211"/>
      <c r="N172" s="212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194</v>
      </c>
      <c r="AU172" s="13" t="s">
        <v>78</v>
      </c>
    </row>
    <row r="173" s="2" customFormat="1">
      <c r="A173" s="34"/>
      <c r="B173" s="35"/>
      <c r="C173" s="36"/>
      <c r="D173" s="208" t="s">
        <v>250</v>
      </c>
      <c r="E173" s="36"/>
      <c r="F173" s="224" t="s">
        <v>305</v>
      </c>
      <c r="G173" s="36"/>
      <c r="H173" s="36"/>
      <c r="I173" s="210"/>
      <c r="J173" s="36"/>
      <c r="K173" s="36"/>
      <c r="L173" s="40"/>
      <c r="M173" s="211"/>
      <c r="N173" s="212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250</v>
      </c>
      <c r="AU173" s="13" t="s">
        <v>78</v>
      </c>
    </row>
    <row r="174" s="10" customFormat="1">
      <c r="A174" s="10"/>
      <c r="B174" s="213"/>
      <c r="C174" s="214"/>
      <c r="D174" s="208" t="s">
        <v>196</v>
      </c>
      <c r="E174" s="215" t="s">
        <v>1</v>
      </c>
      <c r="F174" s="216" t="s">
        <v>306</v>
      </c>
      <c r="G174" s="214"/>
      <c r="H174" s="217">
        <v>294.06999999999999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23" t="s">
        <v>196</v>
      </c>
      <c r="AU174" s="223" t="s">
        <v>78</v>
      </c>
      <c r="AV174" s="10" t="s">
        <v>87</v>
      </c>
      <c r="AW174" s="10" t="s">
        <v>34</v>
      </c>
      <c r="AX174" s="10" t="s">
        <v>85</v>
      </c>
      <c r="AY174" s="223" t="s">
        <v>192</v>
      </c>
    </row>
    <row r="175" s="2" customFormat="1" ht="16.5" customHeight="1">
      <c r="A175" s="34"/>
      <c r="B175" s="35"/>
      <c r="C175" s="195" t="s">
        <v>7</v>
      </c>
      <c r="D175" s="195" t="s">
        <v>186</v>
      </c>
      <c r="E175" s="196" t="s">
        <v>307</v>
      </c>
      <c r="F175" s="197" t="s">
        <v>308</v>
      </c>
      <c r="G175" s="198" t="s">
        <v>309</v>
      </c>
      <c r="H175" s="199">
        <v>0.10000000000000001</v>
      </c>
      <c r="I175" s="200"/>
      <c r="J175" s="201">
        <f>ROUND(I175*H175,2)</f>
        <v>0</v>
      </c>
      <c r="K175" s="197" t="s">
        <v>190</v>
      </c>
      <c r="L175" s="40"/>
      <c r="M175" s="202" t="s">
        <v>1</v>
      </c>
      <c r="N175" s="203" t="s">
        <v>43</v>
      </c>
      <c r="O175" s="87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6" t="s">
        <v>310</v>
      </c>
      <c r="AT175" s="206" t="s">
        <v>186</v>
      </c>
      <c r="AU175" s="206" t="s">
        <v>78</v>
      </c>
      <c r="AY175" s="13" t="s">
        <v>192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3" t="s">
        <v>85</v>
      </c>
      <c r="BK175" s="207">
        <f>ROUND(I175*H175,2)</f>
        <v>0</v>
      </c>
      <c r="BL175" s="13" t="s">
        <v>310</v>
      </c>
      <c r="BM175" s="206" t="s">
        <v>311</v>
      </c>
    </row>
    <row r="176" s="2" customFormat="1">
      <c r="A176" s="34"/>
      <c r="B176" s="35"/>
      <c r="C176" s="36"/>
      <c r="D176" s="208" t="s">
        <v>194</v>
      </c>
      <c r="E176" s="36"/>
      <c r="F176" s="209" t="s">
        <v>312</v>
      </c>
      <c r="G176" s="36"/>
      <c r="H176" s="36"/>
      <c r="I176" s="210"/>
      <c r="J176" s="36"/>
      <c r="K176" s="36"/>
      <c r="L176" s="40"/>
      <c r="M176" s="211"/>
      <c r="N176" s="212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194</v>
      </c>
      <c r="AU176" s="13" t="s">
        <v>78</v>
      </c>
    </row>
    <row r="177" s="2" customFormat="1" ht="21.75" customHeight="1">
      <c r="A177" s="34"/>
      <c r="B177" s="35"/>
      <c r="C177" s="195" t="s">
        <v>313</v>
      </c>
      <c r="D177" s="195" t="s">
        <v>186</v>
      </c>
      <c r="E177" s="196" t="s">
        <v>314</v>
      </c>
      <c r="F177" s="197" t="s">
        <v>315</v>
      </c>
      <c r="G177" s="198" t="s">
        <v>309</v>
      </c>
      <c r="H177" s="199">
        <v>53.753999999999998</v>
      </c>
      <c r="I177" s="200"/>
      <c r="J177" s="201">
        <f>ROUND(I177*H177,2)</f>
        <v>0</v>
      </c>
      <c r="K177" s="197" t="s">
        <v>190</v>
      </c>
      <c r="L177" s="40"/>
      <c r="M177" s="202" t="s">
        <v>1</v>
      </c>
      <c r="N177" s="203" t="s">
        <v>43</v>
      </c>
      <c r="O177" s="87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310</v>
      </c>
      <c r="AT177" s="206" t="s">
        <v>186</v>
      </c>
      <c r="AU177" s="206" t="s">
        <v>78</v>
      </c>
      <c r="AY177" s="13" t="s">
        <v>192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3" t="s">
        <v>85</v>
      </c>
      <c r="BK177" s="207">
        <f>ROUND(I177*H177,2)</f>
        <v>0</v>
      </c>
      <c r="BL177" s="13" t="s">
        <v>310</v>
      </c>
      <c r="BM177" s="206" t="s">
        <v>316</v>
      </c>
    </row>
    <row r="178" s="2" customFormat="1">
      <c r="A178" s="34"/>
      <c r="B178" s="35"/>
      <c r="C178" s="36"/>
      <c r="D178" s="208" t="s">
        <v>194</v>
      </c>
      <c r="E178" s="36"/>
      <c r="F178" s="209" t="s">
        <v>317</v>
      </c>
      <c r="G178" s="36"/>
      <c r="H178" s="36"/>
      <c r="I178" s="210"/>
      <c r="J178" s="36"/>
      <c r="K178" s="36"/>
      <c r="L178" s="40"/>
      <c r="M178" s="211"/>
      <c r="N178" s="212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194</v>
      </c>
      <c r="AU178" s="13" t="s">
        <v>78</v>
      </c>
    </row>
    <row r="179" s="10" customFormat="1">
      <c r="A179" s="10"/>
      <c r="B179" s="213"/>
      <c r="C179" s="214"/>
      <c r="D179" s="208" t="s">
        <v>196</v>
      </c>
      <c r="E179" s="215" t="s">
        <v>1</v>
      </c>
      <c r="F179" s="216" t="s">
        <v>318</v>
      </c>
      <c r="G179" s="214"/>
      <c r="H179" s="217">
        <v>53.753999999999998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23" t="s">
        <v>196</v>
      </c>
      <c r="AU179" s="223" t="s">
        <v>78</v>
      </c>
      <c r="AV179" s="10" t="s">
        <v>87</v>
      </c>
      <c r="AW179" s="10" t="s">
        <v>34</v>
      </c>
      <c r="AX179" s="10" t="s">
        <v>85</v>
      </c>
      <c r="AY179" s="223" t="s">
        <v>192</v>
      </c>
    </row>
    <row r="180" s="2" customFormat="1" ht="24.15" customHeight="1">
      <c r="A180" s="34"/>
      <c r="B180" s="35"/>
      <c r="C180" s="195" t="s">
        <v>319</v>
      </c>
      <c r="D180" s="195" t="s">
        <v>186</v>
      </c>
      <c r="E180" s="196" t="s">
        <v>320</v>
      </c>
      <c r="F180" s="197" t="s">
        <v>321</v>
      </c>
      <c r="G180" s="198" t="s">
        <v>309</v>
      </c>
      <c r="H180" s="199">
        <v>27.648</v>
      </c>
      <c r="I180" s="200"/>
      <c r="J180" s="201">
        <f>ROUND(I180*H180,2)</f>
        <v>0</v>
      </c>
      <c r="K180" s="197" t="s">
        <v>190</v>
      </c>
      <c r="L180" s="40"/>
      <c r="M180" s="202" t="s">
        <v>1</v>
      </c>
      <c r="N180" s="203" t="s">
        <v>43</v>
      </c>
      <c r="O180" s="87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310</v>
      </c>
      <c r="AT180" s="206" t="s">
        <v>186</v>
      </c>
      <c r="AU180" s="206" t="s">
        <v>78</v>
      </c>
      <c r="AY180" s="13" t="s">
        <v>192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3" t="s">
        <v>85</v>
      </c>
      <c r="BK180" s="207">
        <f>ROUND(I180*H180,2)</f>
        <v>0</v>
      </c>
      <c r="BL180" s="13" t="s">
        <v>310</v>
      </c>
      <c r="BM180" s="206" t="s">
        <v>322</v>
      </c>
    </row>
    <row r="181" s="2" customFormat="1">
      <c r="A181" s="34"/>
      <c r="B181" s="35"/>
      <c r="C181" s="36"/>
      <c r="D181" s="208" t="s">
        <v>194</v>
      </c>
      <c r="E181" s="36"/>
      <c r="F181" s="209" t="s">
        <v>323</v>
      </c>
      <c r="G181" s="36"/>
      <c r="H181" s="36"/>
      <c r="I181" s="210"/>
      <c r="J181" s="36"/>
      <c r="K181" s="36"/>
      <c r="L181" s="40"/>
      <c r="M181" s="211"/>
      <c r="N181" s="212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194</v>
      </c>
      <c r="AU181" s="13" t="s">
        <v>78</v>
      </c>
    </row>
    <row r="182" s="10" customFormat="1">
      <c r="A182" s="10"/>
      <c r="B182" s="213"/>
      <c r="C182" s="214"/>
      <c r="D182" s="208" t="s">
        <v>196</v>
      </c>
      <c r="E182" s="215" t="s">
        <v>1</v>
      </c>
      <c r="F182" s="216" t="s">
        <v>324</v>
      </c>
      <c r="G182" s="214"/>
      <c r="H182" s="217">
        <v>27.648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23" t="s">
        <v>196</v>
      </c>
      <c r="AU182" s="223" t="s">
        <v>78</v>
      </c>
      <c r="AV182" s="10" t="s">
        <v>87</v>
      </c>
      <c r="AW182" s="10" t="s">
        <v>34</v>
      </c>
      <c r="AX182" s="10" t="s">
        <v>85</v>
      </c>
      <c r="AY182" s="223" t="s">
        <v>192</v>
      </c>
    </row>
    <row r="183" s="2" customFormat="1" ht="24.15" customHeight="1">
      <c r="A183" s="34"/>
      <c r="B183" s="35"/>
      <c r="C183" s="225" t="s">
        <v>325</v>
      </c>
      <c r="D183" s="225" t="s">
        <v>326</v>
      </c>
      <c r="E183" s="226" t="s">
        <v>327</v>
      </c>
      <c r="F183" s="227" t="s">
        <v>328</v>
      </c>
      <c r="G183" s="228" t="s">
        <v>225</v>
      </c>
      <c r="H183" s="229">
        <v>144</v>
      </c>
      <c r="I183" s="230"/>
      <c r="J183" s="231">
        <f>ROUND(I183*H183,2)</f>
        <v>0</v>
      </c>
      <c r="K183" s="227" t="s">
        <v>190</v>
      </c>
      <c r="L183" s="232"/>
      <c r="M183" s="233" t="s">
        <v>1</v>
      </c>
      <c r="N183" s="234" t="s">
        <v>43</v>
      </c>
      <c r="O183" s="87"/>
      <c r="P183" s="204">
        <f>O183*H183</f>
        <v>0</v>
      </c>
      <c r="Q183" s="204">
        <v>0.0010499999999999999</v>
      </c>
      <c r="R183" s="204">
        <f>Q183*H183</f>
        <v>0.1512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310</v>
      </c>
      <c r="AT183" s="206" t="s">
        <v>326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310</v>
      </c>
      <c r="BM183" s="206" t="s">
        <v>329</v>
      </c>
    </row>
    <row r="184" s="2" customFormat="1">
      <c r="A184" s="34"/>
      <c r="B184" s="35"/>
      <c r="C184" s="36"/>
      <c r="D184" s="208" t="s">
        <v>194</v>
      </c>
      <c r="E184" s="36"/>
      <c r="F184" s="209" t="s">
        <v>328</v>
      </c>
      <c r="G184" s="36"/>
      <c r="H184" s="36"/>
      <c r="I184" s="210"/>
      <c r="J184" s="36"/>
      <c r="K184" s="36"/>
      <c r="L184" s="40"/>
      <c r="M184" s="211"/>
      <c r="N184" s="212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194</v>
      </c>
      <c r="AU184" s="13" t="s">
        <v>78</v>
      </c>
    </row>
    <row r="185" s="10" customFormat="1">
      <c r="A185" s="10"/>
      <c r="B185" s="213"/>
      <c r="C185" s="214"/>
      <c r="D185" s="208" t="s">
        <v>196</v>
      </c>
      <c r="E185" s="215" t="s">
        <v>1</v>
      </c>
      <c r="F185" s="216" t="s">
        <v>330</v>
      </c>
      <c r="G185" s="214"/>
      <c r="H185" s="217">
        <v>144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23" t="s">
        <v>196</v>
      </c>
      <c r="AU185" s="223" t="s">
        <v>78</v>
      </c>
      <c r="AV185" s="10" t="s">
        <v>87</v>
      </c>
      <c r="AW185" s="10" t="s">
        <v>34</v>
      </c>
      <c r="AX185" s="10" t="s">
        <v>85</v>
      </c>
      <c r="AY185" s="223" t="s">
        <v>192</v>
      </c>
    </row>
    <row r="186" s="2" customFormat="1" ht="21.75" customHeight="1">
      <c r="A186" s="34"/>
      <c r="B186" s="35"/>
      <c r="C186" s="225" t="s">
        <v>331</v>
      </c>
      <c r="D186" s="225" t="s">
        <v>326</v>
      </c>
      <c r="E186" s="226" t="s">
        <v>332</v>
      </c>
      <c r="F186" s="227" t="s">
        <v>333</v>
      </c>
      <c r="G186" s="228" t="s">
        <v>225</v>
      </c>
      <c r="H186" s="229">
        <v>36</v>
      </c>
      <c r="I186" s="230"/>
      <c r="J186" s="231">
        <f>ROUND(I186*H186,2)</f>
        <v>0</v>
      </c>
      <c r="K186" s="227" t="s">
        <v>190</v>
      </c>
      <c r="L186" s="232"/>
      <c r="M186" s="233" t="s">
        <v>1</v>
      </c>
      <c r="N186" s="234" t="s">
        <v>43</v>
      </c>
      <c r="O186" s="87"/>
      <c r="P186" s="204">
        <f>O186*H186</f>
        <v>0</v>
      </c>
      <c r="Q186" s="204">
        <v>0.10299999999999999</v>
      </c>
      <c r="R186" s="204">
        <f>Q186*H186</f>
        <v>3.7079999999999997</v>
      </c>
      <c r="S186" s="204">
        <v>0</v>
      </c>
      <c r="T186" s="20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6" t="s">
        <v>310</v>
      </c>
      <c r="AT186" s="206" t="s">
        <v>326</v>
      </c>
      <c r="AU186" s="206" t="s">
        <v>78</v>
      </c>
      <c r="AY186" s="13" t="s">
        <v>192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3" t="s">
        <v>85</v>
      </c>
      <c r="BK186" s="207">
        <f>ROUND(I186*H186,2)</f>
        <v>0</v>
      </c>
      <c r="BL186" s="13" t="s">
        <v>310</v>
      </c>
      <c r="BM186" s="206" t="s">
        <v>334</v>
      </c>
    </row>
    <row r="187" s="2" customFormat="1">
      <c r="A187" s="34"/>
      <c r="B187" s="35"/>
      <c r="C187" s="36"/>
      <c r="D187" s="208" t="s">
        <v>194</v>
      </c>
      <c r="E187" s="36"/>
      <c r="F187" s="209" t="s">
        <v>333</v>
      </c>
      <c r="G187" s="36"/>
      <c r="H187" s="36"/>
      <c r="I187" s="210"/>
      <c r="J187" s="36"/>
      <c r="K187" s="36"/>
      <c r="L187" s="40"/>
      <c r="M187" s="211"/>
      <c r="N187" s="212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194</v>
      </c>
      <c r="AU187" s="13" t="s">
        <v>78</v>
      </c>
    </row>
    <row r="188" s="10" customFormat="1">
      <c r="A188" s="10"/>
      <c r="B188" s="213"/>
      <c r="C188" s="214"/>
      <c r="D188" s="208" t="s">
        <v>196</v>
      </c>
      <c r="E188" s="215" t="s">
        <v>1</v>
      </c>
      <c r="F188" s="216" t="s">
        <v>335</v>
      </c>
      <c r="G188" s="214"/>
      <c r="H188" s="217">
        <v>36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23" t="s">
        <v>196</v>
      </c>
      <c r="AU188" s="223" t="s">
        <v>78</v>
      </c>
      <c r="AV188" s="10" t="s">
        <v>87</v>
      </c>
      <c r="AW188" s="10" t="s">
        <v>34</v>
      </c>
      <c r="AX188" s="10" t="s">
        <v>85</v>
      </c>
      <c r="AY188" s="223" t="s">
        <v>192</v>
      </c>
    </row>
    <row r="189" s="2" customFormat="1" ht="16.5" customHeight="1">
      <c r="A189" s="34"/>
      <c r="B189" s="35"/>
      <c r="C189" s="225" t="s">
        <v>336</v>
      </c>
      <c r="D189" s="225" t="s">
        <v>326</v>
      </c>
      <c r="E189" s="226" t="s">
        <v>337</v>
      </c>
      <c r="F189" s="227" t="s">
        <v>338</v>
      </c>
      <c r="G189" s="228" t="s">
        <v>309</v>
      </c>
      <c r="H189" s="229">
        <v>117.364</v>
      </c>
      <c r="I189" s="230"/>
      <c r="J189" s="231">
        <f>ROUND(I189*H189,2)</f>
        <v>0</v>
      </c>
      <c r="K189" s="227" t="s">
        <v>190</v>
      </c>
      <c r="L189" s="232"/>
      <c r="M189" s="233" t="s">
        <v>1</v>
      </c>
      <c r="N189" s="234" t="s">
        <v>43</v>
      </c>
      <c r="O189" s="87"/>
      <c r="P189" s="204">
        <f>O189*H189</f>
        <v>0</v>
      </c>
      <c r="Q189" s="204">
        <v>1</v>
      </c>
      <c r="R189" s="204">
        <f>Q189*H189</f>
        <v>117.364</v>
      </c>
      <c r="S189" s="204">
        <v>0</v>
      </c>
      <c r="T189" s="20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6" t="s">
        <v>310</v>
      </c>
      <c r="AT189" s="206" t="s">
        <v>326</v>
      </c>
      <c r="AU189" s="206" t="s">
        <v>78</v>
      </c>
      <c r="AY189" s="13" t="s">
        <v>192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3" t="s">
        <v>85</v>
      </c>
      <c r="BK189" s="207">
        <f>ROUND(I189*H189,2)</f>
        <v>0</v>
      </c>
      <c r="BL189" s="13" t="s">
        <v>310</v>
      </c>
      <c r="BM189" s="206" t="s">
        <v>339</v>
      </c>
    </row>
    <row r="190" s="2" customFormat="1">
      <c r="A190" s="34"/>
      <c r="B190" s="35"/>
      <c r="C190" s="36"/>
      <c r="D190" s="208" t="s">
        <v>194</v>
      </c>
      <c r="E190" s="36"/>
      <c r="F190" s="209" t="s">
        <v>338</v>
      </c>
      <c r="G190" s="36"/>
      <c r="H190" s="36"/>
      <c r="I190" s="210"/>
      <c r="J190" s="36"/>
      <c r="K190" s="36"/>
      <c r="L190" s="40"/>
      <c r="M190" s="211"/>
      <c r="N190" s="212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194</v>
      </c>
      <c r="AU190" s="13" t="s">
        <v>78</v>
      </c>
    </row>
    <row r="191" s="10" customFormat="1">
      <c r="A191" s="10"/>
      <c r="B191" s="213"/>
      <c r="C191" s="214"/>
      <c r="D191" s="208" t="s">
        <v>196</v>
      </c>
      <c r="E191" s="215" t="s">
        <v>1</v>
      </c>
      <c r="F191" s="216" t="s">
        <v>340</v>
      </c>
      <c r="G191" s="214"/>
      <c r="H191" s="217">
        <v>117.364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23" t="s">
        <v>196</v>
      </c>
      <c r="AU191" s="223" t="s">
        <v>78</v>
      </c>
      <c r="AV191" s="10" t="s">
        <v>87</v>
      </c>
      <c r="AW191" s="10" t="s">
        <v>34</v>
      </c>
      <c r="AX191" s="10" t="s">
        <v>85</v>
      </c>
      <c r="AY191" s="223" t="s">
        <v>192</v>
      </c>
    </row>
    <row r="192" s="2" customFormat="1" ht="24.15" customHeight="1">
      <c r="A192" s="34"/>
      <c r="B192" s="35"/>
      <c r="C192" s="225" t="s">
        <v>341</v>
      </c>
      <c r="D192" s="225" t="s">
        <v>326</v>
      </c>
      <c r="E192" s="226" t="s">
        <v>342</v>
      </c>
      <c r="F192" s="227" t="s">
        <v>343</v>
      </c>
      <c r="G192" s="228" t="s">
        <v>309</v>
      </c>
      <c r="H192" s="229">
        <v>9.2159999999999993</v>
      </c>
      <c r="I192" s="230"/>
      <c r="J192" s="231">
        <f>ROUND(I192*H192,2)</f>
        <v>0</v>
      </c>
      <c r="K192" s="227" t="s">
        <v>190</v>
      </c>
      <c r="L192" s="232"/>
      <c r="M192" s="233" t="s">
        <v>1</v>
      </c>
      <c r="N192" s="234" t="s">
        <v>43</v>
      </c>
      <c r="O192" s="87"/>
      <c r="P192" s="204">
        <f>O192*H192</f>
        <v>0</v>
      </c>
      <c r="Q192" s="204">
        <v>1</v>
      </c>
      <c r="R192" s="204">
        <f>Q192*H192</f>
        <v>9.2159999999999993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310</v>
      </c>
      <c r="AT192" s="206" t="s">
        <v>326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310</v>
      </c>
      <c r="BM192" s="206" t="s">
        <v>344</v>
      </c>
    </row>
    <row r="193" s="2" customFormat="1">
      <c r="A193" s="34"/>
      <c r="B193" s="35"/>
      <c r="C193" s="36"/>
      <c r="D193" s="208" t="s">
        <v>194</v>
      </c>
      <c r="E193" s="36"/>
      <c r="F193" s="209" t="s">
        <v>343</v>
      </c>
      <c r="G193" s="36"/>
      <c r="H193" s="36"/>
      <c r="I193" s="210"/>
      <c r="J193" s="36"/>
      <c r="K193" s="36"/>
      <c r="L193" s="40"/>
      <c r="M193" s="211"/>
      <c r="N193" s="212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194</v>
      </c>
      <c r="AU193" s="13" t="s">
        <v>78</v>
      </c>
    </row>
    <row r="194" s="10" customFormat="1">
      <c r="A194" s="10"/>
      <c r="B194" s="213"/>
      <c r="C194" s="214"/>
      <c r="D194" s="208" t="s">
        <v>196</v>
      </c>
      <c r="E194" s="215" t="s">
        <v>1</v>
      </c>
      <c r="F194" s="216" t="s">
        <v>345</v>
      </c>
      <c r="G194" s="214"/>
      <c r="H194" s="217">
        <v>9.2159999999999993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23" t="s">
        <v>196</v>
      </c>
      <c r="AU194" s="223" t="s">
        <v>78</v>
      </c>
      <c r="AV194" s="10" t="s">
        <v>87</v>
      </c>
      <c r="AW194" s="10" t="s">
        <v>34</v>
      </c>
      <c r="AX194" s="10" t="s">
        <v>85</v>
      </c>
      <c r="AY194" s="223" t="s">
        <v>192</v>
      </c>
    </row>
    <row r="195" s="2" customFormat="1" ht="21.75" customHeight="1">
      <c r="A195" s="34"/>
      <c r="B195" s="35"/>
      <c r="C195" s="225" t="s">
        <v>346</v>
      </c>
      <c r="D195" s="225" t="s">
        <v>326</v>
      </c>
      <c r="E195" s="226" t="s">
        <v>347</v>
      </c>
      <c r="F195" s="227" t="s">
        <v>348</v>
      </c>
      <c r="G195" s="228" t="s">
        <v>309</v>
      </c>
      <c r="H195" s="229">
        <v>9.2159999999999993</v>
      </c>
      <c r="I195" s="230"/>
      <c r="J195" s="231">
        <f>ROUND(I195*H195,2)</f>
        <v>0</v>
      </c>
      <c r="K195" s="227" t="s">
        <v>190</v>
      </c>
      <c r="L195" s="232"/>
      <c r="M195" s="233" t="s">
        <v>1</v>
      </c>
      <c r="N195" s="234" t="s">
        <v>43</v>
      </c>
      <c r="O195" s="87"/>
      <c r="P195" s="204">
        <f>O195*H195</f>
        <v>0</v>
      </c>
      <c r="Q195" s="204">
        <v>1</v>
      </c>
      <c r="R195" s="204">
        <f>Q195*H195</f>
        <v>9.2159999999999993</v>
      </c>
      <c r="S195" s="204">
        <v>0</v>
      </c>
      <c r="T195" s="20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6" t="s">
        <v>310</v>
      </c>
      <c r="AT195" s="206" t="s">
        <v>326</v>
      </c>
      <c r="AU195" s="206" t="s">
        <v>78</v>
      </c>
      <c r="AY195" s="13" t="s">
        <v>192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3" t="s">
        <v>85</v>
      </c>
      <c r="BK195" s="207">
        <f>ROUND(I195*H195,2)</f>
        <v>0</v>
      </c>
      <c r="BL195" s="13" t="s">
        <v>310</v>
      </c>
      <c r="BM195" s="206" t="s">
        <v>349</v>
      </c>
    </row>
    <row r="196" s="2" customFormat="1">
      <c r="A196" s="34"/>
      <c r="B196" s="35"/>
      <c r="C196" s="36"/>
      <c r="D196" s="208" t="s">
        <v>194</v>
      </c>
      <c r="E196" s="36"/>
      <c r="F196" s="209" t="s">
        <v>348</v>
      </c>
      <c r="G196" s="36"/>
      <c r="H196" s="36"/>
      <c r="I196" s="210"/>
      <c r="J196" s="36"/>
      <c r="K196" s="36"/>
      <c r="L196" s="40"/>
      <c r="M196" s="211"/>
      <c r="N196" s="212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194</v>
      </c>
      <c r="AU196" s="13" t="s">
        <v>78</v>
      </c>
    </row>
    <row r="197" s="10" customFormat="1">
      <c r="A197" s="10"/>
      <c r="B197" s="213"/>
      <c r="C197" s="214"/>
      <c r="D197" s="208" t="s">
        <v>196</v>
      </c>
      <c r="E197" s="215" t="s">
        <v>1</v>
      </c>
      <c r="F197" s="216" t="s">
        <v>345</v>
      </c>
      <c r="G197" s="214"/>
      <c r="H197" s="217">
        <v>9.2159999999999993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23" t="s">
        <v>196</v>
      </c>
      <c r="AU197" s="223" t="s">
        <v>78</v>
      </c>
      <c r="AV197" s="10" t="s">
        <v>87</v>
      </c>
      <c r="AW197" s="10" t="s">
        <v>34</v>
      </c>
      <c r="AX197" s="10" t="s">
        <v>85</v>
      </c>
      <c r="AY197" s="223" t="s">
        <v>192</v>
      </c>
    </row>
    <row r="198" s="2" customFormat="1" ht="24.15" customHeight="1">
      <c r="A198" s="34"/>
      <c r="B198" s="35"/>
      <c r="C198" s="225" t="s">
        <v>350</v>
      </c>
      <c r="D198" s="225" t="s">
        <v>326</v>
      </c>
      <c r="E198" s="226" t="s">
        <v>351</v>
      </c>
      <c r="F198" s="227" t="s">
        <v>352</v>
      </c>
      <c r="G198" s="228" t="s">
        <v>309</v>
      </c>
      <c r="H198" s="229">
        <v>9.2159999999999993</v>
      </c>
      <c r="I198" s="230"/>
      <c r="J198" s="231">
        <f>ROUND(I198*H198,2)</f>
        <v>0</v>
      </c>
      <c r="K198" s="227" t="s">
        <v>190</v>
      </c>
      <c r="L198" s="232"/>
      <c r="M198" s="233" t="s">
        <v>1</v>
      </c>
      <c r="N198" s="234" t="s">
        <v>43</v>
      </c>
      <c r="O198" s="87"/>
      <c r="P198" s="204">
        <f>O198*H198</f>
        <v>0</v>
      </c>
      <c r="Q198" s="204">
        <v>1</v>
      </c>
      <c r="R198" s="204">
        <f>Q198*H198</f>
        <v>9.2159999999999993</v>
      </c>
      <c r="S198" s="204">
        <v>0</v>
      </c>
      <c r="T198" s="20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310</v>
      </c>
      <c r="AT198" s="206" t="s">
        <v>326</v>
      </c>
      <c r="AU198" s="206" t="s">
        <v>78</v>
      </c>
      <c r="AY198" s="13" t="s">
        <v>192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3" t="s">
        <v>85</v>
      </c>
      <c r="BK198" s="207">
        <f>ROUND(I198*H198,2)</f>
        <v>0</v>
      </c>
      <c r="BL198" s="13" t="s">
        <v>310</v>
      </c>
      <c r="BM198" s="206" t="s">
        <v>353</v>
      </c>
    </row>
    <row r="199" s="2" customFormat="1">
      <c r="A199" s="34"/>
      <c r="B199" s="35"/>
      <c r="C199" s="36"/>
      <c r="D199" s="208" t="s">
        <v>194</v>
      </c>
      <c r="E199" s="36"/>
      <c r="F199" s="209" t="s">
        <v>352</v>
      </c>
      <c r="G199" s="36"/>
      <c r="H199" s="36"/>
      <c r="I199" s="210"/>
      <c r="J199" s="36"/>
      <c r="K199" s="36"/>
      <c r="L199" s="40"/>
      <c r="M199" s="211"/>
      <c r="N199" s="212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194</v>
      </c>
      <c r="AU199" s="13" t="s">
        <v>78</v>
      </c>
    </row>
    <row r="200" s="10" customFormat="1">
      <c r="A200" s="10"/>
      <c r="B200" s="213"/>
      <c r="C200" s="214"/>
      <c r="D200" s="208" t="s">
        <v>196</v>
      </c>
      <c r="E200" s="215" t="s">
        <v>1</v>
      </c>
      <c r="F200" s="216" t="s">
        <v>345</v>
      </c>
      <c r="G200" s="214"/>
      <c r="H200" s="217">
        <v>9.2159999999999993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23" t="s">
        <v>196</v>
      </c>
      <c r="AU200" s="223" t="s">
        <v>78</v>
      </c>
      <c r="AV200" s="10" t="s">
        <v>87</v>
      </c>
      <c r="AW200" s="10" t="s">
        <v>34</v>
      </c>
      <c r="AX200" s="10" t="s">
        <v>85</v>
      </c>
      <c r="AY200" s="223" t="s">
        <v>192</v>
      </c>
    </row>
    <row r="201" s="2" customFormat="1" ht="16.5" customHeight="1">
      <c r="A201" s="34"/>
      <c r="B201" s="35"/>
      <c r="C201" s="225" t="s">
        <v>354</v>
      </c>
      <c r="D201" s="225" t="s">
        <v>326</v>
      </c>
      <c r="E201" s="226" t="s">
        <v>355</v>
      </c>
      <c r="F201" s="227" t="s">
        <v>356</v>
      </c>
      <c r="G201" s="228" t="s">
        <v>189</v>
      </c>
      <c r="H201" s="229">
        <v>40</v>
      </c>
      <c r="I201" s="230"/>
      <c r="J201" s="231">
        <f>ROUND(I201*H201,2)</f>
        <v>0</v>
      </c>
      <c r="K201" s="227" t="s">
        <v>190</v>
      </c>
      <c r="L201" s="232"/>
      <c r="M201" s="233" t="s">
        <v>1</v>
      </c>
      <c r="N201" s="234" t="s">
        <v>43</v>
      </c>
      <c r="O201" s="87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6" t="s">
        <v>310</v>
      </c>
      <c r="AT201" s="206" t="s">
        <v>326</v>
      </c>
      <c r="AU201" s="206" t="s">
        <v>78</v>
      </c>
      <c r="AY201" s="13" t="s">
        <v>192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3" t="s">
        <v>85</v>
      </c>
      <c r="BK201" s="207">
        <f>ROUND(I201*H201,2)</f>
        <v>0</v>
      </c>
      <c r="BL201" s="13" t="s">
        <v>310</v>
      </c>
      <c r="BM201" s="206" t="s">
        <v>357</v>
      </c>
    </row>
    <row r="202" s="2" customFormat="1">
      <c r="A202" s="34"/>
      <c r="B202" s="35"/>
      <c r="C202" s="36"/>
      <c r="D202" s="208" t="s">
        <v>194</v>
      </c>
      <c r="E202" s="36"/>
      <c r="F202" s="209" t="s">
        <v>356</v>
      </c>
      <c r="G202" s="36"/>
      <c r="H202" s="36"/>
      <c r="I202" s="210"/>
      <c r="J202" s="36"/>
      <c r="K202" s="36"/>
      <c r="L202" s="40"/>
      <c r="M202" s="211"/>
      <c r="N202" s="212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194</v>
      </c>
      <c r="AU202" s="13" t="s">
        <v>78</v>
      </c>
    </row>
    <row r="203" s="2" customFormat="1" ht="21.75" customHeight="1">
      <c r="A203" s="34"/>
      <c r="B203" s="35"/>
      <c r="C203" s="225" t="s">
        <v>358</v>
      </c>
      <c r="D203" s="225" t="s">
        <v>326</v>
      </c>
      <c r="E203" s="226" t="s">
        <v>359</v>
      </c>
      <c r="F203" s="227" t="s">
        <v>360</v>
      </c>
      <c r="G203" s="228" t="s">
        <v>225</v>
      </c>
      <c r="H203" s="229">
        <v>72</v>
      </c>
      <c r="I203" s="230"/>
      <c r="J203" s="231">
        <f>ROUND(I203*H203,2)</f>
        <v>0</v>
      </c>
      <c r="K203" s="227" t="s">
        <v>190</v>
      </c>
      <c r="L203" s="232"/>
      <c r="M203" s="233" t="s">
        <v>1</v>
      </c>
      <c r="N203" s="234" t="s">
        <v>43</v>
      </c>
      <c r="O203" s="87"/>
      <c r="P203" s="204">
        <f>O203*H203</f>
        <v>0</v>
      </c>
      <c r="Q203" s="204">
        <v>0.00018000000000000001</v>
      </c>
      <c r="R203" s="204">
        <f>Q203*H203</f>
        <v>0.012960000000000001</v>
      </c>
      <c r="S203" s="204">
        <v>0</v>
      </c>
      <c r="T203" s="20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6" t="s">
        <v>310</v>
      </c>
      <c r="AT203" s="206" t="s">
        <v>326</v>
      </c>
      <c r="AU203" s="206" t="s">
        <v>78</v>
      </c>
      <c r="AY203" s="13" t="s">
        <v>192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3" t="s">
        <v>85</v>
      </c>
      <c r="BK203" s="207">
        <f>ROUND(I203*H203,2)</f>
        <v>0</v>
      </c>
      <c r="BL203" s="13" t="s">
        <v>310</v>
      </c>
      <c r="BM203" s="206" t="s">
        <v>361</v>
      </c>
    </row>
    <row r="204" s="2" customFormat="1">
      <c r="A204" s="34"/>
      <c r="B204" s="35"/>
      <c r="C204" s="36"/>
      <c r="D204" s="208" t="s">
        <v>194</v>
      </c>
      <c r="E204" s="36"/>
      <c r="F204" s="209" t="s">
        <v>360</v>
      </c>
      <c r="G204" s="36"/>
      <c r="H204" s="36"/>
      <c r="I204" s="210"/>
      <c r="J204" s="36"/>
      <c r="K204" s="36"/>
      <c r="L204" s="40"/>
      <c r="M204" s="211"/>
      <c r="N204" s="212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194</v>
      </c>
      <c r="AU204" s="13" t="s">
        <v>78</v>
      </c>
    </row>
    <row r="205" s="10" customFormat="1">
      <c r="A205" s="10"/>
      <c r="B205" s="213"/>
      <c r="C205" s="214"/>
      <c r="D205" s="208" t="s">
        <v>196</v>
      </c>
      <c r="E205" s="215" t="s">
        <v>1</v>
      </c>
      <c r="F205" s="216" t="s">
        <v>362</v>
      </c>
      <c r="G205" s="214"/>
      <c r="H205" s="217">
        <v>72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23" t="s">
        <v>196</v>
      </c>
      <c r="AU205" s="223" t="s">
        <v>78</v>
      </c>
      <c r="AV205" s="10" t="s">
        <v>87</v>
      </c>
      <c r="AW205" s="10" t="s">
        <v>34</v>
      </c>
      <c r="AX205" s="10" t="s">
        <v>85</v>
      </c>
      <c r="AY205" s="223" t="s">
        <v>192</v>
      </c>
    </row>
    <row r="206" s="2" customFormat="1" ht="16.5" customHeight="1">
      <c r="A206" s="34"/>
      <c r="B206" s="35"/>
      <c r="C206" s="225" t="s">
        <v>363</v>
      </c>
      <c r="D206" s="225" t="s">
        <v>326</v>
      </c>
      <c r="E206" s="226" t="s">
        <v>364</v>
      </c>
      <c r="F206" s="227" t="s">
        <v>365</v>
      </c>
      <c r="G206" s="228" t="s">
        <v>225</v>
      </c>
      <c r="H206" s="229">
        <v>8</v>
      </c>
      <c r="I206" s="230"/>
      <c r="J206" s="231">
        <f>ROUND(I206*H206,2)</f>
        <v>0</v>
      </c>
      <c r="K206" s="227" t="s">
        <v>190</v>
      </c>
      <c r="L206" s="232"/>
      <c r="M206" s="233" t="s">
        <v>1</v>
      </c>
      <c r="N206" s="234" t="s">
        <v>43</v>
      </c>
      <c r="O206" s="87"/>
      <c r="P206" s="204">
        <f>O206*H206</f>
        <v>0</v>
      </c>
      <c r="Q206" s="204">
        <v>0.058999999999999997</v>
      </c>
      <c r="R206" s="204">
        <f>Q206*H206</f>
        <v>0.47199999999999998</v>
      </c>
      <c r="S206" s="204">
        <v>0</v>
      </c>
      <c r="T206" s="20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6" t="s">
        <v>310</v>
      </c>
      <c r="AT206" s="206" t="s">
        <v>326</v>
      </c>
      <c r="AU206" s="206" t="s">
        <v>78</v>
      </c>
      <c r="AY206" s="13" t="s">
        <v>192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3" t="s">
        <v>85</v>
      </c>
      <c r="BK206" s="207">
        <f>ROUND(I206*H206,2)</f>
        <v>0</v>
      </c>
      <c r="BL206" s="13" t="s">
        <v>310</v>
      </c>
      <c r="BM206" s="206" t="s">
        <v>366</v>
      </c>
    </row>
    <row r="207" s="2" customFormat="1">
      <c r="A207" s="34"/>
      <c r="B207" s="35"/>
      <c r="C207" s="36"/>
      <c r="D207" s="208" t="s">
        <v>194</v>
      </c>
      <c r="E207" s="36"/>
      <c r="F207" s="209" t="s">
        <v>365</v>
      </c>
      <c r="G207" s="36"/>
      <c r="H207" s="36"/>
      <c r="I207" s="210"/>
      <c r="J207" s="36"/>
      <c r="K207" s="36"/>
      <c r="L207" s="40"/>
      <c r="M207" s="211"/>
      <c r="N207" s="212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194</v>
      </c>
      <c r="AU207" s="13" t="s">
        <v>78</v>
      </c>
    </row>
    <row r="208" s="2" customFormat="1" ht="24.15" customHeight="1">
      <c r="A208" s="34"/>
      <c r="B208" s="35"/>
      <c r="C208" s="225" t="s">
        <v>367</v>
      </c>
      <c r="D208" s="225" t="s">
        <v>326</v>
      </c>
      <c r="E208" s="226" t="s">
        <v>368</v>
      </c>
      <c r="F208" s="227" t="s">
        <v>369</v>
      </c>
      <c r="G208" s="228" t="s">
        <v>225</v>
      </c>
      <c r="H208" s="229">
        <v>16</v>
      </c>
      <c r="I208" s="230"/>
      <c r="J208" s="231">
        <f>ROUND(I208*H208,2)</f>
        <v>0</v>
      </c>
      <c r="K208" s="227" t="s">
        <v>190</v>
      </c>
      <c r="L208" s="232"/>
      <c r="M208" s="233" t="s">
        <v>1</v>
      </c>
      <c r="N208" s="234" t="s">
        <v>43</v>
      </c>
      <c r="O208" s="87"/>
      <c r="P208" s="204">
        <f>O208*H208</f>
        <v>0</v>
      </c>
      <c r="Q208" s="204">
        <v>0.155</v>
      </c>
      <c r="R208" s="204">
        <f>Q208*H208</f>
        <v>2.48</v>
      </c>
      <c r="S208" s="204">
        <v>0</v>
      </c>
      <c r="T208" s="20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6" t="s">
        <v>310</v>
      </c>
      <c r="AT208" s="206" t="s">
        <v>326</v>
      </c>
      <c r="AU208" s="206" t="s">
        <v>78</v>
      </c>
      <c r="AY208" s="13" t="s">
        <v>192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3" t="s">
        <v>85</v>
      </c>
      <c r="BK208" s="207">
        <f>ROUND(I208*H208,2)</f>
        <v>0</v>
      </c>
      <c r="BL208" s="13" t="s">
        <v>310</v>
      </c>
      <c r="BM208" s="206" t="s">
        <v>370</v>
      </c>
    </row>
    <row r="209" s="2" customFormat="1">
      <c r="A209" s="34"/>
      <c r="B209" s="35"/>
      <c r="C209" s="36"/>
      <c r="D209" s="208" t="s">
        <v>194</v>
      </c>
      <c r="E209" s="36"/>
      <c r="F209" s="209" t="s">
        <v>369</v>
      </c>
      <c r="G209" s="36"/>
      <c r="H209" s="36"/>
      <c r="I209" s="210"/>
      <c r="J209" s="36"/>
      <c r="K209" s="36"/>
      <c r="L209" s="40"/>
      <c r="M209" s="211"/>
      <c r="N209" s="212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194</v>
      </c>
      <c r="AU209" s="13" t="s">
        <v>78</v>
      </c>
    </row>
    <row r="210" s="2" customFormat="1" ht="24.15" customHeight="1">
      <c r="A210" s="34"/>
      <c r="B210" s="35"/>
      <c r="C210" s="225" t="s">
        <v>371</v>
      </c>
      <c r="D210" s="225" t="s">
        <v>326</v>
      </c>
      <c r="E210" s="226" t="s">
        <v>372</v>
      </c>
      <c r="F210" s="227" t="s">
        <v>373</v>
      </c>
      <c r="G210" s="228" t="s">
        <v>225</v>
      </c>
      <c r="H210" s="229">
        <v>32</v>
      </c>
      <c r="I210" s="230"/>
      <c r="J210" s="231">
        <f>ROUND(I210*H210,2)</f>
        <v>0</v>
      </c>
      <c r="K210" s="227" t="s">
        <v>190</v>
      </c>
      <c r="L210" s="232"/>
      <c r="M210" s="233" t="s">
        <v>1</v>
      </c>
      <c r="N210" s="234" t="s">
        <v>43</v>
      </c>
      <c r="O210" s="87"/>
      <c r="P210" s="204">
        <f>O210*H210</f>
        <v>0</v>
      </c>
      <c r="Q210" s="204">
        <v>0.0043</v>
      </c>
      <c r="R210" s="204">
        <f>Q210*H210</f>
        <v>0.1376</v>
      </c>
      <c r="S210" s="204">
        <v>0</v>
      </c>
      <c r="T210" s="20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6" t="s">
        <v>310</v>
      </c>
      <c r="AT210" s="206" t="s">
        <v>326</v>
      </c>
      <c r="AU210" s="206" t="s">
        <v>78</v>
      </c>
      <c r="AY210" s="13" t="s">
        <v>192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3" t="s">
        <v>85</v>
      </c>
      <c r="BK210" s="207">
        <f>ROUND(I210*H210,2)</f>
        <v>0</v>
      </c>
      <c r="BL210" s="13" t="s">
        <v>310</v>
      </c>
      <c r="BM210" s="206" t="s">
        <v>374</v>
      </c>
    </row>
    <row r="211" s="2" customFormat="1">
      <c r="A211" s="34"/>
      <c r="B211" s="35"/>
      <c r="C211" s="36"/>
      <c r="D211" s="208" t="s">
        <v>194</v>
      </c>
      <c r="E211" s="36"/>
      <c r="F211" s="209" t="s">
        <v>373</v>
      </c>
      <c r="G211" s="36"/>
      <c r="H211" s="36"/>
      <c r="I211" s="210"/>
      <c r="J211" s="36"/>
      <c r="K211" s="36"/>
      <c r="L211" s="40"/>
      <c r="M211" s="211"/>
      <c r="N211" s="212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194</v>
      </c>
      <c r="AU211" s="13" t="s">
        <v>78</v>
      </c>
    </row>
    <row r="212" s="2" customFormat="1" ht="21.75" customHeight="1">
      <c r="A212" s="34"/>
      <c r="B212" s="35"/>
      <c r="C212" s="225" t="s">
        <v>375</v>
      </c>
      <c r="D212" s="225" t="s">
        <v>326</v>
      </c>
      <c r="E212" s="226" t="s">
        <v>376</v>
      </c>
      <c r="F212" s="227" t="s">
        <v>377</v>
      </c>
      <c r="G212" s="228" t="s">
        <v>225</v>
      </c>
      <c r="H212" s="229">
        <v>1</v>
      </c>
      <c r="I212" s="230"/>
      <c r="J212" s="231">
        <f>ROUND(I212*H212,2)</f>
        <v>0</v>
      </c>
      <c r="K212" s="227" t="s">
        <v>190</v>
      </c>
      <c r="L212" s="232"/>
      <c r="M212" s="233" t="s">
        <v>1</v>
      </c>
      <c r="N212" s="234" t="s">
        <v>43</v>
      </c>
      <c r="O212" s="87"/>
      <c r="P212" s="204">
        <f>O212*H212</f>
        <v>0</v>
      </c>
      <c r="Q212" s="204">
        <v>3.70425</v>
      </c>
      <c r="R212" s="204">
        <f>Q212*H212</f>
        <v>3.70425</v>
      </c>
      <c r="S212" s="204">
        <v>0</v>
      </c>
      <c r="T212" s="20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6" t="s">
        <v>310</v>
      </c>
      <c r="AT212" s="206" t="s">
        <v>326</v>
      </c>
      <c r="AU212" s="206" t="s">
        <v>78</v>
      </c>
      <c r="AY212" s="13" t="s">
        <v>192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3" t="s">
        <v>85</v>
      </c>
      <c r="BK212" s="207">
        <f>ROUND(I212*H212,2)</f>
        <v>0</v>
      </c>
      <c r="BL212" s="13" t="s">
        <v>310</v>
      </c>
      <c r="BM212" s="206" t="s">
        <v>378</v>
      </c>
    </row>
    <row r="213" s="2" customFormat="1">
      <c r="A213" s="34"/>
      <c r="B213" s="35"/>
      <c r="C213" s="36"/>
      <c r="D213" s="208" t="s">
        <v>194</v>
      </c>
      <c r="E213" s="36"/>
      <c r="F213" s="209" t="s">
        <v>377</v>
      </c>
      <c r="G213" s="36"/>
      <c r="H213" s="36"/>
      <c r="I213" s="210"/>
      <c r="J213" s="36"/>
      <c r="K213" s="36"/>
      <c r="L213" s="40"/>
      <c r="M213" s="211"/>
      <c r="N213" s="212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194</v>
      </c>
      <c r="AU213" s="13" t="s">
        <v>78</v>
      </c>
    </row>
    <row r="214" s="2" customFormat="1" ht="21.75" customHeight="1">
      <c r="A214" s="34"/>
      <c r="B214" s="35"/>
      <c r="C214" s="225" t="s">
        <v>379</v>
      </c>
      <c r="D214" s="225" t="s">
        <v>326</v>
      </c>
      <c r="E214" s="226" t="s">
        <v>380</v>
      </c>
      <c r="F214" s="227" t="s">
        <v>381</v>
      </c>
      <c r="G214" s="228" t="s">
        <v>207</v>
      </c>
      <c r="H214" s="229">
        <v>1.0880000000000001</v>
      </c>
      <c r="I214" s="230"/>
      <c r="J214" s="231">
        <f>ROUND(I214*H214,2)</f>
        <v>0</v>
      </c>
      <c r="K214" s="227" t="s">
        <v>190</v>
      </c>
      <c r="L214" s="232"/>
      <c r="M214" s="233" t="s">
        <v>1</v>
      </c>
      <c r="N214" s="234" t="s">
        <v>43</v>
      </c>
      <c r="O214" s="87"/>
      <c r="P214" s="204">
        <f>O214*H214</f>
        <v>0</v>
      </c>
      <c r="Q214" s="204">
        <v>2.4289999999999998</v>
      </c>
      <c r="R214" s="204">
        <f>Q214*H214</f>
        <v>2.6427520000000002</v>
      </c>
      <c r="S214" s="204">
        <v>0</v>
      </c>
      <c r="T214" s="20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6" t="s">
        <v>233</v>
      </c>
      <c r="AT214" s="206" t="s">
        <v>326</v>
      </c>
      <c r="AU214" s="206" t="s">
        <v>78</v>
      </c>
      <c r="AY214" s="13" t="s">
        <v>192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13" t="s">
        <v>85</v>
      </c>
      <c r="BK214" s="207">
        <f>ROUND(I214*H214,2)</f>
        <v>0</v>
      </c>
      <c r="BL214" s="13" t="s">
        <v>191</v>
      </c>
      <c r="BM214" s="206" t="s">
        <v>382</v>
      </c>
    </row>
    <row r="215" s="2" customFormat="1">
      <c r="A215" s="34"/>
      <c r="B215" s="35"/>
      <c r="C215" s="36"/>
      <c r="D215" s="208" t="s">
        <v>194</v>
      </c>
      <c r="E215" s="36"/>
      <c r="F215" s="209" t="s">
        <v>381</v>
      </c>
      <c r="G215" s="36"/>
      <c r="H215" s="36"/>
      <c r="I215" s="210"/>
      <c r="J215" s="36"/>
      <c r="K215" s="36"/>
      <c r="L215" s="40"/>
      <c r="M215" s="211"/>
      <c r="N215" s="212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194</v>
      </c>
      <c r="AU215" s="13" t="s">
        <v>78</v>
      </c>
    </row>
    <row r="216" s="10" customFormat="1">
      <c r="A216" s="10"/>
      <c r="B216" s="213"/>
      <c r="C216" s="214"/>
      <c r="D216" s="208" t="s">
        <v>196</v>
      </c>
      <c r="E216" s="215" t="s">
        <v>1</v>
      </c>
      <c r="F216" s="216" t="s">
        <v>383</v>
      </c>
      <c r="G216" s="214"/>
      <c r="H216" s="217">
        <v>1.0880000000000001</v>
      </c>
      <c r="I216" s="218"/>
      <c r="J216" s="214"/>
      <c r="K216" s="214"/>
      <c r="L216" s="219"/>
      <c r="M216" s="235"/>
      <c r="N216" s="236"/>
      <c r="O216" s="236"/>
      <c r="P216" s="236"/>
      <c r="Q216" s="236"/>
      <c r="R216" s="236"/>
      <c r="S216" s="236"/>
      <c r="T216" s="237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23" t="s">
        <v>196</v>
      </c>
      <c r="AU216" s="223" t="s">
        <v>78</v>
      </c>
      <c r="AV216" s="10" t="s">
        <v>87</v>
      </c>
      <c r="AW216" s="10" t="s">
        <v>34</v>
      </c>
      <c r="AX216" s="10" t="s">
        <v>85</v>
      </c>
      <c r="AY216" s="223" t="s">
        <v>192</v>
      </c>
    </row>
    <row r="217" s="2" customFormat="1" ht="6.96" customHeight="1">
      <c r="A217" s="34"/>
      <c r="B217" s="62"/>
      <c r="C217" s="63"/>
      <c r="D217" s="63"/>
      <c r="E217" s="63"/>
      <c r="F217" s="63"/>
      <c r="G217" s="63"/>
      <c r="H217" s="63"/>
      <c r="I217" s="63"/>
      <c r="J217" s="63"/>
      <c r="K217" s="63"/>
      <c r="L217" s="40"/>
      <c r="M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</row>
  </sheetData>
  <sheetProtection sheet="1" autoFilter="0" formatColumns="0" formatRows="0" objects="1" scenarios="1" spinCount="100000" saltValue="giFLNQ2L+QgGw94WjyDQRtNeUKwe7Zm1aqiipAcbyyFiMY+Ha7a+CtJrrNEbGhB7vSQgVGs8bKOvr7QcLpJsug==" hashValue="16f0zZG6uAAOe3L3oIQDPnMMTFz7c/i9RUxzd6AvPhPpIBVkYcIzTl5dpbVI39K00iNIFxUEzJ6KxbxGKGnyCA==" algorithmName="SHA-512" password="CC35"/>
  <autoFilter ref="C119:K2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148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1008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1009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ROUND((SUM(BE120:BE207)),  2)</f>
        <v>0</v>
      </c>
      <c r="G35" s="34"/>
      <c r="H35" s="34"/>
      <c r="I35" s="160">
        <v>0.20999999999999999</v>
      </c>
      <c r="J35" s="159">
        <f>ROUND(((SUM(BE120:BE207))*I35),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ROUND((SUM(BF120:BF207)),  2)</f>
        <v>0</v>
      </c>
      <c r="G36" s="34"/>
      <c r="H36" s="34"/>
      <c r="I36" s="160">
        <v>0.14999999999999999</v>
      </c>
      <c r="J36" s="159">
        <f>ROUND(((SUM(BF120:BF207))*I36),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ROUND((SUM(BG120:BG207)),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ROUND((SUM(BH120:BH207)),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ROUND((SUM(BI120:BI207)),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1008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A.7.1 -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1008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A.7.1 -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SUM(P121:P207)</f>
        <v>0</v>
      </c>
      <c r="Q120" s="100"/>
      <c r="R120" s="192">
        <f>SUM(R121:R207)</f>
        <v>84.981743999999992</v>
      </c>
      <c r="S120" s="100"/>
      <c r="T120" s="193">
        <f>SUM(T121:T207)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SUM(BK121:BK207)</f>
        <v>0</v>
      </c>
    </row>
    <row r="121" s="2" customFormat="1" ht="21.75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9.8000000000000007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1010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195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1011</v>
      </c>
      <c r="G123" s="214"/>
      <c r="H123" s="217">
        <v>9.8000000000000007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85</v>
      </c>
      <c r="AY123" s="223" t="s">
        <v>192</v>
      </c>
    </row>
    <row r="124" s="2" customFormat="1" ht="24.15" customHeight="1">
      <c r="A124" s="34"/>
      <c r="B124" s="35"/>
      <c r="C124" s="195" t="s">
        <v>87</v>
      </c>
      <c r="D124" s="195" t="s">
        <v>186</v>
      </c>
      <c r="E124" s="196" t="s">
        <v>198</v>
      </c>
      <c r="F124" s="197" t="s">
        <v>199</v>
      </c>
      <c r="G124" s="198" t="s">
        <v>200</v>
      </c>
      <c r="H124" s="199">
        <v>72.647999999999996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191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191</v>
      </c>
      <c r="BM124" s="206" t="s">
        <v>1012</v>
      </c>
    </row>
    <row r="125" s="2" customFormat="1">
      <c r="A125" s="34"/>
      <c r="B125" s="35"/>
      <c r="C125" s="36"/>
      <c r="D125" s="208" t="s">
        <v>194</v>
      </c>
      <c r="E125" s="36"/>
      <c r="F125" s="209" t="s">
        <v>202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194</v>
      </c>
      <c r="AU125" s="13" t="s">
        <v>78</v>
      </c>
    </row>
    <row r="126" s="10" customFormat="1">
      <c r="A126" s="10"/>
      <c r="B126" s="213"/>
      <c r="C126" s="214"/>
      <c r="D126" s="208" t="s">
        <v>196</v>
      </c>
      <c r="E126" s="215" t="s">
        <v>1</v>
      </c>
      <c r="F126" s="216" t="s">
        <v>1013</v>
      </c>
      <c r="G126" s="214"/>
      <c r="H126" s="217">
        <v>37.628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3" t="s">
        <v>196</v>
      </c>
      <c r="AU126" s="223" t="s">
        <v>78</v>
      </c>
      <c r="AV126" s="10" t="s">
        <v>87</v>
      </c>
      <c r="AW126" s="10" t="s">
        <v>34</v>
      </c>
      <c r="AX126" s="10" t="s">
        <v>78</v>
      </c>
      <c r="AY126" s="223" t="s">
        <v>192</v>
      </c>
    </row>
    <row r="127" s="10" customFormat="1">
      <c r="A127" s="10"/>
      <c r="B127" s="213"/>
      <c r="C127" s="214"/>
      <c r="D127" s="208" t="s">
        <v>196</v>
      </c>
      <c r="E127" s="215" t="s">
        <v>1</v>
      </c>
      <c r="F127" s="216" t="s">
        <v>1014</v>
      </c>
      <c r="G127" s="214"/>
      <c r="H127" s="217">
        <v>12.48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3" t="s">
        <v>196</v>
      </c>
      <c r="AU127" s="223" t="s">
        <v>78</v>
      </c>
      <c r="AV127" s="10" t="s">
        <v>87</v>
      </c>
      <c r="AW127" s="10" t="s">
        <v>34</v>
      </c>
      <c r="AX127" s="10" t="s">
        <v>78</v>
      </c>
      <c r="AY127" s="223" t="s">
        <v>192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1015</v>
      </c>
      <c r="G128" s="214"/>
      <c r="H128" s="217">
        <v>22.539999999999999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78</v>
      </c>
      <c r="AY128" s="223" t="s">
        <v>192</v>
      </c>
    </row>
    <row r="129" s="11" customFormat="1">
      <c r="A129" s="11"/>
      <c r="B129" s="242"/>
      <c r="C129" s="243"/>
      <c r="D129" s="208" t="s">
        <v>196</v>
      </c>
      <c r="E129" s="244" t="s">
        <v>1</v>
      </c>
      <c r="F129" s="245" t="s">
        <v>468</v>
      </c>
      <c r="G129" s="243"/>
      <c r="H129" s="246">
        <v>72.647999999999996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52" t="s">
        <v>196</v>
      </c>
      <c r="AU129" s="252" t="s">
        <v>78</v>
      </c>
      <c r="AV129" s="11" t="s">
        <v>191</v>
      </c>
      <c r="AW129" s="11" t="s">
        <v>34</v>
      </c>
      <c r="AX129" s="11" t="s">
        <v>85</v>
      </c>
      <c r="AY129" s="252" t="s">
        <v>192</v>
      </c>
    </row>
    <row r="130" s="2" customFormat="1" ht="24.15" customHeight="1">
      <c r="A130" s="34"/>
      <c r="B130" s="35"/>
      <c r="C130" s="195" t="s">
        <v>204</v>
      </c>
      <c r="D130" s="195" t="s">
        <v>186</v>
      </c>
      <c r="E130" s="196" t="s">
        <v>1016</v>
      </c>
      <c r="F130" s="197" t="s">
        <v>1017</v>
      </c>
      <c r="G130" s="198" t="s">
        <v>200</v>
      </c>
      <c r="H130" s="199">
        <v>67.200000000000003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1018</v>
      </c>
    </row>
    <row r="131" s="2" customFormat="1">
      <c r="A131" s="34"/>
      <c r="B131" s="35"/>
      <c r="C131" s="36"/>
      <c r="D131" s="208" t="s">
        <v>194</v>
      </c>
      <c r="E131" s="36"/>
      <c r="F131" s="209" t="s">
        <v>1019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194</v>
      </c>
      <c r="AU131" s="13" t="s">
        <v>78</v>
      </c>
    </row>
    <row r="132" s="10" customFormat="1">
      <c r="A132" s="10"/>
      <c r="B132" s="213"/>
      <c r="C132" s="214"/>
      <c r="D132" s="208" t="s">
        <v>196</v>
      </c>
      <c r="E132" s="215" t="s">
        <v>1</v>
      </c>
      <c r="F132" s="216" t="s">
        <v>1020</v>
      </c>
      <c r="G132" s="214"/>
      <c r="H132" s="217">
        <v>67.200000000000003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3" t="s">
        <v>196</v>
      </c>
      <c r="AU132" s="223" t="s">
        <v>78</v>
      </c>
      <c r="AV132" s="10" t="s">
        <v>87</v>
      </c>
      <c r="AW132" s="10" t="s">
        <v>34</v>
      </c>
      <c r="AX132" s="10" t="s">
        <v>85</v>
      </c>
      <c r="AY132" s="223" t="s">
        <v>192</v>
      </c>
    </row>
    <row r="133" s="2" customFormat="1" ht="37.8" customHeight="1">
      <c r="A133" s="34"/>
      <c r="B133" s="35"/>
      <c r="C133" s="195" t="s">
        <v>191</v>
      </c>
      <c r="D133" s="195" t="s">
        <v>186</v>
      </c>
      <c r="E133" s="196" t="s">
        <v>217</v>
      </c>
      <c r="F133" s="197" t="s">
        <v>218</v>
      </c>
      <c r="G133" s="198" t="s">
        <v>189</v>
      </c>
      <c r="H133" s="199">
        <v>19.199999999999999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191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191</v>
      </c>
      <c r="BM133" s="206" t="s">
        <v>1021</v>
      </c>
    </row>
    <row r="134" s="2" customFormat="1">
      <c r="A134" s="34"/>
      <c r="B134" s="35"/>
      <c r="C134" s="36"/>
      <c r="D134" s="208" t="s">
        <v>194</v>
      </c>
      <c r="E134" s="36"/>
      <c r="F134" s="209" t="s">
        <v>220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194</v>
      </c>
      <c r="AU134" s="13" t="s">
        <v>78</v>
      </c>
    </row>
    <row r="135" s="10" customFormat="1">
      <c r="A135" s="10"/>
      <c r="B135" s="213"/>
      <c r="C135" s="214"/>
      <c r="D135" s="208" t="s">
        <v>196</v>
      </c>
      <c r="E135" s="215" t="s">
        <v>1</v>
      </c>
      <c r="F135" s="216" t="s">
        <v>221</v>
      </c>
      <c r="G135" s="214"/>
      <c r="H135" s="217">
        <v>19.199999999999999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3" t="s">
        <v>196</v>
      </c>
      <c r="AU135" s="223" t="s">
        <v>78</v>
      </c>
      <c r="AV135" s="10" t="s">
        <v>87</v>
      </c>
      <c r="AW135" s="10" t="s">
        <v>34</v>
      </c>
      <c r="AX135" s="10" t="s">
        <v>85</v>
      </c>
      <c r="AY135" s="223" t="s">
        <v>192</v>
      </c>
    </row>
    <row r="136" s="2" customFormat="1" ht="21.75" customHeight="1">
      <c r="A136" s="34"/>
      <c r="B136" s="35"/>
      <c r="C136" s="195" t="s">
        <v>216</v>
      </c>
      <c r="D136" s="195" t="s">
        <v>186</v>
      </c>
      <c r="E136" s="196" t="s">
        <v>223</v>
      </c>
      <c r="F136" s="197" t="s">
        <v>224</v>
      </c>
      <c r="G136" s="198" t="s">
        <v>225</v>
      </c>
      <c r="H136" s="199">
        <v>4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1022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227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10" customFormat="1">
      <c r="A138" s="10"/>
      <c r="B138" s="213"/>
      <c r="C138" s="214"/>
      <c r="D138" s="208" t="s">
        <v>196</v>
      </c>
      <c r="E138" s="215" t="s">
        <v>1</v>
      </c>
      <c r="F138" s="216" t="s">
        <v>1023</v>
      </c>
      <c r="G138" s="214"/>
      <c r="H138" s="217">
        <v>4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23" t="s">
        <v>196</v>
      </c>
      <c r="AU138" s="223" t="s">
        <v>78</v>
      </c>
      <c r="AV138" s="10" t="s">
        <v>87</v>
      </c>
      <c r="AW138" s="10" t="s">
        <v>34</v>
      </c>
      <c r="AX138" s="10" t="s">
        <v>85</v>
      </c>
      <c r="AY138" s="223" t="s">
        <v>192</v>
      </c>
    </row>
    <row r="139" s="2" customFormat="1" ht="24.15" customHeight="1">
      <c r="A139" s="34"/>
      <c r="B139" s="35"/>
      <c r="C139" s="195" t="s">
        <v>222</v>
      </c>
      <c r="D139" s="195" t="s">
        <v>186</v>
      </c>
      <c r="E139" s="196" t="s">
        <v>229</v>
      </c>
      <c r="F139" s="197" t="s">
        <v>230</v>
      </c>
      <c r="G139" s="198" t="s">
        <v>225</v>
      </c>
      <c r="H139" s="199">
        <v>8</v>
      </c>
      <c r="I139" s="200"/>
      <c r="J139" s="201">
        <f>ROUND(I139*H139,2)</f>
        <v>0</v>
      </c>
      <c r="K139" s="197" t="s">
        <v>190</v>
      </c>
      <c r="L139" s="40"/>
      <c r="M139" s="202" t="s">
        <v>1</v>
      </c>
      <c r="N139" s="203" t="s">
        <v>43</v>
      </c>
      <c r="O139" s="87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6" t="s">
        <v>191</v>
      </c>
      <c r="AT139" s="206" t="s">
        <v>186</v>
      </c>
      <c r="AU139" s="206" t="s">
        <v>78</v>
      </c>
      <c r="AY139" s="13" t="s">
        <v>192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3" t="s">
        <v>85</v>
      </c>
      <c r="BK139" s="207">
        <f>ROUND(I139*H139,2)</f>
        <v>0</v>
      </c>
      <c r="BL139" s="13" t="s">
        <v>191</v>
      </c>
      <c r="BM139" s="206" t="s">
        <v>1024</v>
      </c>
    </row>
    <row r="140" s="2" customFormat="1">
      <c r="A140" s="34"/>
      <c r="B140" s="35"/>
      <c r="C140" s="36"/>
      <c r="D140" s="208" t="s">
        <v>194</v>
      </c>
      <c r="E140" s="36"/>
      <c r="F140" s="209" t="s">
        <v>232</v>
      </c>
      <c r="G140" s="36"/>
      <c r="H140" s="36"/>
      <c r="I140" s="210"/>
      <c r="J140" s="36"/>
      <c r="K140" s="36"/>
      <c r="L140" s="40"/>
      <c r="M140" s="211"/>
      <c r="N140" s="212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194</v>
      </c>
      <c r="AU140" s="13" t="s">
        <v>78</v>
      </c>
    </row>
    <row r="141" s="10" customFormat="1">
      <c r="A141" s="10"/>
      <c r="B141" s="213"/>
      <c r="C141" s="214"/>
      <c r="D141" s="208" t="s">
        <v>196</v>
      </c>
      <c r="E141" s="215" t="s">
        <v>1</v>
      </c>
      <c r="F141" s="216" t="s">
        <v>1025</v>
      </c>
      <c r="G141" s="214"/>
      <c r="H141" s="217">
        <v>8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3" t="s">
        <v>196</v>
      </c>
      <c r="AU141" s="223" t="s">
        <v>78</v>
      </c>
      <c r="AV141" s="10" t="s">
        <v>87</v>
      </c>
      <c r="AW141" s="10" t="s">
        <v>34</v>
      </c>
      <c r="AX141" s="10" t="s">
        <v>85</v>
      </c>
      <c r="AY141" s="223" t="s">
        <v>192</v>
      </c>
    </row>
    <row r="142" s="2" customFormat="1" ht="24.15" customHeight="1">
      <c r="A142" s="34"/>
      <c r="B142" s="35"/>
      <c r="C142" s="195" t="s">
        <v>228</v>
      </c>
      <c r="D142" s="195" t="s">
        <v>186</v>
      </c>
      <c r="E142" s="196" t="s">
        <v>1026</v>
      </c>
      <c r="F142" s="197" t="s">
        <v>1027</v>
      </c>
      <c r="G142" s="198" t="s">
        <v>189</v>
      </c>
      <c r="H142" s="199">
        <v>120</v>
      </c>
      <c r="I142" s="200"/>
      <c r="J142" s="201">
        <f>ROUND(I142*H142,2)</f>
        <v>0</v>
      </c>
      <c r="K142" s="197" t="s">
        <v>190</v>
      </c>
      <c r="L142" s="40"/>
      <c r="M142" s="202" t="s">
        <v>1</v>
      </c>
      <c r="N142" s="203" t="s">
        <v>43</v>
      </c>
      <c r="O142" s="87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191</v>
      </c>
      <c r="AT142" s="206" t="s">
        <v>186</v>
      </c>
      <c r="AU142" s="206" t="s">
        <v>78</v>
      </c>
      <c r="AY142" s="13" t="s">
        <v>192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3" t="s">
        <v>85</v>
      </c>
      <c r="BK142" s="207">
        <f>ROUND(I142*H142,2)</f>
        <v>0</v>
      </c>
      <c r="BL142" s="13" t="s">
        <v>191</v>
      </c>
      <c r="BM142" s="206" t="s">
        <v>1028</v>
      </c>
    </row>
    <row r="143" s="2" customFormat="1">
      <c r="A143" s="34"/>
      <c r="B143" s="35"/>
      <c r="C143" s="36"/>
      <c r="D143" s="208" t="s">
        <v>194</v>
      </c>
      <c r="E143" s="36"/>
      <c r="F143" s="209" t="s">
        <v>1029</v>
      </c>
      <c r="G143" s="36"/>
      <c r="H143" s="36"/>
      <c r="I143" s="210"/>
      <c r="J143" s="36"/>
      <c r="K143" s="36"/>
      <c r="L143" s="40"/>
      <c r="M143" s="211"/>
      <c r="N143" s="212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194</v>
      </c>
      <c r="AU143" s="13" t="s">
        <v>78</v>
      </c>
    </row>
    <row r="144" s="2" customFormat="1">
      <c r="A144" s="34"/>
      <c r="B144" s="35"/>
      <c r="C144" s="36"/>
      <c r="D144" s="208" t="s">
        <v>250</v>
      </c>
      <c r="E144" s="36"/>
      <c r="F144" s="224" t="s">
        <v>251</v>
      </c>
      <c r="G144" s="36"/>
      <c r="H144" s="36"/>
      <c r="I144" s="210"/>
      <c r="J144" s="36"/>
      <c r="K144" s="36"/>
      <c r="L144" s="40"/>
      <c r="M144" s="211"/>
      <c r="N144" s="21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250</v>
      </c>
      <c r="AU144" s="13" t="s">
        <v>78</v>
      </c>
    </row>
    <row r="145" s="10" customFormat="1">
      <c r="A145" s="10"/>
      <c r="B145" s="213"/>
      <c r="C145" s="214"/>
      <c r="D145" s="208" t="s">
        <v>196</v>
      </c>
      <c r="E145" s="215" t="s">
        <v>1</v>
      </c>
      <c r="F145" s="216" t="s">
        <v>1030</v>
      </c>
      <c r="G145" s="214"/>
      <c r="H145" s="217">
        <v>120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3" t="s">
        <v>196</v>
      </c>
      <c r="AU145" s="223" t="s">
        <v>78</v>
      </c>
      <c r="AV145" s="10" t="s">
        <v>87</v>
      </c>
      <c r="AW145" s="10" t="s">
        <v>34</v>
      </c>
      <c r="AX145" s="10" t="s">
        <v>85</v>
      </c>
      <c r="AY145" s="223" t="s">
        <v>192</v>
      </c>
    </row>
    <row r="146" s="2" customFormat="1" ht="24.15" customHeight="1">
      <c r="A146" s="34"/>
      <c r="B146" s="35"/>
      <c r="C146" s="195" t="s">
        <v>233</v>
      </c>
      <c r="D146" s="195" t="s">
        <v>186</v>
      </c>
      <c r="E146" s="196" t="s">
        <v>254</v>
      </c>
      <c r="F146" s="197" t="s">
        <v>255</v>
      </c>
      <c r="G146" s="198" t="s">
        <v>256</v>
      </c>
      <c r="H146" s="199">
        <v>8</v>
      </c>
      <c r="I146" s="200"/>
      <c r="J146" s="201">
        <f>ROUND(I146*H146,2)</f>
        <v>0</v>
      </c>
      <c r="K146" s="197" t="s">
        <v>190</v>
      </c>
      <c r="L146" s="40"/>
      <c r="M146" s="202" t="s">
        <v>1</v>
      </c>
      <c r="N146" s="203" t="s">
        <v>43</v>
      </c>
      <c r="O146" s="87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191</v>
      </c>
      <c r="AT146" s="206" t="s">
        <v>186</v>
      </c>
      <c r="AU146" s="206" t="s">
        <v>78</v>
      </c>
      <c r="AY146" s="13" t="s">
        <v>192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3" t="s">
        <v>85</v>
      </c>
      <c r="BK146" s="207">
        <f>ROUND(I146*H146,2)</f>
        <v>0</v>
      </c>
      <c r="BL146" s="13" t="s">
        <v>191</v>
      </c>
      <c r="BM146" s="206" t="s">
        <v>1031</v>
      </c>
    </row>
    <row r="147" s="2" customFormat="1">
      <c r="A147" s="34"/>
      <c r="B147" s="35"/>
      <c r="C147" s="36"/>
      <c r="D147" s="208" t="s">
        <v>194</v>
      </c>
      <c r="E147" s="36"/>
      <c r="F147" s="209" t="s">
        <v>258</v>
      </c>
      <c r="G147" s="36"/>
      <c r="H147" s="36"/>
      <c r="I147" s="210"/>
      <c r="J147" s="36"/>
      <c r="K147" s="36"/>
      <c r="L147" s="40"/>
      <c r="M147" s="211"/>
      <c r="N147" s="212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194</v>
      </c>
      <c r="AU147" s="13" t="s">
        <v>78</v>
      </c>
    </row>
    <row r="148" s="10" customFormat="1">
      <c r="A148" s="10"/>
      <c r="B148" s="213"/>
      <c r="C148" s="214"/>
      <c r="D148" s="208" t="s">
        <v>196</v>
      </c>
      <c r="E148" s="215" t="s">
        <v>1</v>
      </c>
      <c r="F148" s="216" t="s">
        <v>1025</v>
      </c>
      <c r="G148" s="214"/>
      <c r="H148" s="217">
        <v>8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23" t="s">
        <v>196</v>
      </c>
      <c r="AU148" s="223" t="s">
        <v>78</v>
      </c>
      <c r="AV148" s="10" t="s">
        <v>87</v>
      </c>
      <c r="AW148" s="10" t="s">
        <v>34</v>
      </c>
      <c r="AX148" s="10" t="s">
        <v>85</v>
      </c>
      <c r="AY148" s="223" t="s">
        <v>192</v>
      </c>
    </row>
    <row r="149" s="2" customFormat="1" ht="24.15" customHeight="1">
      <c r="A149" s="34"/>
      <c r="B149" s="35"/>
      <c r="C149" s="195" t="s">
        <v>240</v>
      </c>
      <c r="D149" s="195" t="s">
        <v>186</v>
      </c>
      <c r="E149" s="196" t="s">
        <v>266</v>
      </c>
      <c r="F149" s="197" t="s">
        <v>267</v>
      </c>
      <c r="G149" s="198" t="s">
        <v>256</v>
      </c>
      <c r="H149" s="199">
        <v>4</v>
      </c>
      <c r="I149" s="200"/>
      <c r="J149" s="201">
        <f>ROUND(I149*H149,2)</f>
        <v>0</v>
      </c>
      <c r="K149" s="197" t="s">
        <v>190</v>
      </c>
      <c r="L149" s="40"/>
      <c r="M149" s="202" t="s">
        <v>1</v>
      </c>
      <c r="N149" s="203" t="s">
        <v>43</v>
      </c>
      <c r="O149" s="87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6" t="s">
        <v>191</v>
      </c>
      <c r="AT149" s="206" t="s">
        <v>186</v>
      </c>
      <c r="AU149" s="206" t="s">
        <v>78</v>
      </c>
      <c r="AY149" s="13" t="s">
        <v>192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3" t="s">
        <v>85</v>
      </c>
      <c r="BK149" s="207">
        <f>ROUND(I149*H149,2)</f>
        <v>0</v>
      </c>
      <c r="BL149" s="13" t="s">
        <v>191</v>
      </c>
      <c r="BM149" s="206" t="s">
        <v>1032</v>
      </c>
    </row>
    <row r="150" s="2" customFormat="1">
      <c r="A150" s="34"/>
      <c r="B150" s="35"/>
      <c r="C150" s="36"/>
      <c r="D150" s="208" t="s">
        <v>194</v>
      </c>
      <c r="E150" s="36"/>
      <c r="F150" s="209" t="s">
        <v>269</v>
      </c>
      <c r="G150" s="36"/>
      <c r="H150" s="36"/>
      <c r="I150" s="210"/>
      <c r="J150" s="36"/>
      <c r="K150" s="36"/>
      <c r="L150" s="40"/>
      <c r="M150" s="211"/>
      <c r="N150" s="212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194</v>
      </c>
      <c r="AU150" s="13" t="s">
        <v>78</v>
      </c>
    </row>
    <row r="151" s="2" customFormat="1" ht="21.75" customHeight="1">
      <c r="A151" s="34"/>
      <c r="B151" s="35"/>
      <c r="C151" s="195" t="s">
        <v>245</v>
      </c>
      <c r="D151" s="195" t="s">
        <v>186</v>
      </c>
      <c r="E151" s="196" t="s">
        <v>1033</v>
      </c>
      <c r="F151" s="197" t="s">
        <v>1034</v>
      </c>
      <c r="G151" s="198" t="s">
        <v>189</v>
      </c>
      <c r="H151" s="199">
        <v>9.8000000000000007</v>
      </c>
      <c r="I151" s="200"/>
      <c r="J151" s="201">
        <f>ROUND(I151*H151,2)</f>
        <v>0</v>
      </c>
      <c r="K151" s="197" t="s">
        <v>190</v>
      </c>
      <c r="L151" s="40"/>
      <c r="M151" s="202" t="s">
        <v>1</v>
      </c>
      <c r="N151" s="203" t="s">
        <v>43</v>
      </c>
      <c r="O151" s="87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191</v>
      </c>
      <c r="AT151" s="206" t="s">
        <v>186</v>
      </c>
      <c r="AU151" s="206" t="s">
        <v>78</v>
      </c>
      <c r="AY151" s="13" t="s">
        <v>192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3" t="s">
        <v>85</v>
      </c>
      <c r="BK151" s="207">
        <f>ROUND(I151*H151,2)</f>
        <v>0</v>
      </c>
      <c r="BL151" s="13" t="s">
        <v>191</v>
      </c>
      <c r="BM151" s="206" t="s">
        <v>1035</v>
      </c>
    </row>
    <row r="152" s="2" customFormat="1">
      <c r="A152" s="34"/>
      <c r="B152" s="35"/>
      <c r="C152" s="36"/>
      <c r="D152" s="208" t="s">
        <v>194</v>
      </c>
      <c r="E152" s="36"/>
      <c r="F152" s="209" t="s">
        <v>1036</v>
      </c>
      <c r="G152" s="36"/>
      <c r="H152" s="36"/>
      <c r="I152" s="210"/>
      <c r="J152" s="36"/>
      <c r="K152" s="36"/>
      <c r="L152" s="40"/>
      <c r="M152" s="211"/>
      <c r="N152" s="212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194</v>
      </c>
      <c r="AU152" s="13" t="s">
        <v>78</v>
      </c>
    </row>
    <row r="153" s="2" customFormat="1" ht="37.8" customHeight="1">
      <c r="A153" s="34"/>
      <c r="B153" s="35"/>
      <c r="C153" s="195" t="s">
        <v>253</v>
      </c>
      <c r="D153" s="195" t="s">
        <v>186</v>
      </c>
      <c r="E153" s="196" t="s">
        <v>280</v>
      </c>
      <c r="F153" s="197" t="s">
        <v>281</v>
      </c>
      <c r="G153" s="198" t="s">
        <v>189</v>
      </c>
      <c r="H153" s="199">
        <v>19.199999999999999</v>
      </c>
      <c r="I153" s="200"/>
      <c r="J153" s="201">
        <f>ROUND(I153*H153,2)</f>
        <v>0</v>
      </c>
      <c r="K153" s="197" t="s">
        <v>190</v>
      </c>
      <c r="L153" s="40"/>
      <c r="M153" s="202" t="s">
        <v>1</v>
      </c>
      <c r="N153" s="203" t="s">
        <v>43</v>
      </c>
      <c r="O153" s="87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6" t="s">
        <v>191</v>
      </c>
      <c r="AT153" s="206" t="s">
        <v>186</v>
      </c>
      <c r="AU153" s="206" t="s">
        <v>78</v>
      </c>
      <c r="AY153" s="13" t="s">
        <v>192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3" t="s">
        <v>85</v>
      </c>
      <c r="BK153" s="207">
        <f>ROUND(I153*H153,2)</f>
        <v>0</v>
      </c>
      <c r="BL153" s="13" t="s">
        <v>191</v>
      </c>
      <c r="BM153" s="206" t="s">
        <v>1037</v>
      </c>
    </row>
    <row r="154" s="2" customFormat="1">
      <c r="A154" s="34"/>
      <c r="B154" s="35"/>
      <c r="C154" s="36"/>
      <c r="D154" s="208" t="s">
        <v>194</v>
      </c>
      <c r="E154" s="36"/>
      <c r="F154" s="209" t="s">
        <v>283</v>
      </c>
      <c r="G154" s="36"/>
      <c r="H154" s="36"/>
      <c r="I154" s="210"/>
      <c r="J154" s="36"/>
      <c r="K154" s="36"/>
      <c r="L154" s="40"/>
      <c r="M154" s="211"/>
      <c r="N154" s="212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194</v>
      </c>
      <c r="AU154" s="13" t="s">
        <v>78</v>
      </c>
    </row>
    <row r="155" s="10" customFormat="1">
      <c r="A155" s="10"/>
      <c r="B155" s="213"/>
      <c r="C155" s="214"/>
      <c r="D155" s="208" t="s">
        <v>196</v>
      </c>
      <c r="E155" s="215" t="s">
        <v>1</v>
      </c>
      <c r="F155" s="216" t="s">
        <v>221</v>
      </c>
      <c r="G155" s="214"/>
      <c r="H155" s="217">
        <v>19.199999999999999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23" t="s">
        <v>196</v>
      </c>
      <c r="AU155" s="223" t="s">
        <v>78</v>
      </c>
      <c r="AV155" s="10" t="s">
        <v>87</v>
      </c>
      <c r="AW155" s="10" t="s">
        <v>34</v>
      </c>
      <c r="AX155" s="10" t="s">
        <v>85</v>
      </c>
      <c r="AY155" s="223" t="s">
        <v>192</v>
      </c>
    </row>
    <row r="156" s="2" customFormat="1" ht="24.15" customHeight="1">
      <c r="A156" s="34"/>
      <c r="B156" s="35"/>
      <c r="C156" s="195" t="s">
        <v>259</v>
      </c>
      <c r="D156" s="195" t="s">
        <v>186</v>
      </c>
      <c r="E156" s="196" t="s">
        <v>285</v>
      </c>
      <c r="F156" s="197" t="s">
        <v>286</v>
      </c>
      <c r="G156" s="198" t="s">
        <v>225</v>
      </c>
      <c r="H156" s="199">
        <v>4</v>
      </c>
      <c r="I156" s="200"/>
      <c r="J156" s="201">
        <f>ROUND(I156*H156,2)</f>
        <v>0</v>
      </c>
      <c r="K156" s="197" t="s">
        <v>190</v>
      </c>
      <c r="L156" s="40"/>
      <c r="M156" s="202" t="s">
        <v>1</v>
      </c>
      <c r="N156" s="203" t="s">
        <v>43</v>
      </c>
      <c r="O156" s="87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6" t="s">
        <v>191</v>
      </c>
      <c r="AT156" s="206" t="s">
        <v>186</v>
      </c>
      <c r="AU156" s="206" t="s">
        <v>78</v>
      </c>
      <c r="AY156" s="13" t="s">
        <v>192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3" t="s">
        <v>85</v>
      </c>
      <c r="BK156" s="207">
        <f>ROUND(I156*H156,2)</f>
        <v>0</v>
      </c>
      <c r="BL156" s="13" t="s">
        <v>191</v>
      </c>
      <c r="BM156" s="206" t="s">
        <v>1038</v>
      </c>
    </row>
    <row r="157" s="2" customFormat="1">
      <c r="A157" s="34"/>
      <c r="B157" s="35"/>
      <c r="C157" s="36"/>
      <c r="D157" s="208" t="s">
        <v>194</v>
      </c>
      <c r="E157" s="36"/>
      <c r="F157" s="209" t="s">
        <v>288</v>
      </c>
      <c r="G157" s="36"/>
      <c r="H157" s="36"/>
      <c r="I157" s="210"/>
      <c r="J157" s="36"/>
      <c r="K157" s="36"/>
      <c r="L157" s="40"/>
      <c r="M157" s="211"/>
      <c r="N157" s="212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194</v>
      </c>
      <c r="AU157" s="13" t="s">
        <v>78</v>
      </c>
    </row>
    <row r="158" s="10" customFormat="1">
      <c r="A158" s="10"/>
      <c r="B158" s="213"/>
      <c r="C158" s="214"/>
      <c r="D158" s="208" t="s">
        <v>196</v>
      </c>
      <c r="E158" s="215" t="s">
        <v>1</v>
      </c>
      <c r="F158" s="216" t="s">
        <v>1023</v>
      </c>
      <c r="G158" s="214"/>
      <c r="H158" s="217">
        <v>4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23" t="s">
        <v>196</v>
      </c>
      <c r="AU158" s="223" t="s">
        <v>78</v>
      </c>
      <c r="AV158" s="10" t="s">
        <v>87</v>
      </c>
      <c r="AW158" s="10" t="s">
        <v>34</v>
      </c>
      <c r="AX158" s="10" t="s">
        <v>85</v>
      </c>
      <c r="AY158" s="223" t="s">
        <v>192</v>
      </c>
    </row>
    <row r="159" s="2" customFormat="1" ht="37.8" customHeight="1">
      <c r="A159" s="34"/>
      <c r="B159" s="35"/>
      <c r="C159" s="195" t="s">
        <v>265</v>
      </c>
      <c r="D159" s="195" t="s">
        <v>186</v>
      </c>
      <c r="E159" s="196" t="s">
        <v>290</v>
      </c>
      <c r="F159" s="197" t="s">
        <v>291</v>
      </c>
      <c r="G159" s="198" t="s">
        <v>200</v>
      </c>
      <c r="H159" s="199">
        <v>72.647999999999996</v>
      </c>
      <c r="I159" s="200"/>
      <c r="J159" s="201">
        <f>ROUND(I159*H159,2)</f>
        <v>0</v>
      </c>
      <c r="K159" s="197" t="s">
        <v>190</v>
      </c>
      <c r="L159" s="40"/>
      <c r="M159" s="202" t="s">
        <v>1</v>
      </c>
      <c r="N159" s="203" t="s">
        <v>43</v>
      </c>
      <c r="O159" s="87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6" t="s">
        <v>191</v>
      </c>
      <c r="AT159" s="206" t="s">
        <v>186</v>
      </c>
      <c r="AU159" s="206" t="s">
        <v>78</v>
      </c>
      <c r="AY159" s="13" t="s">
        <v>192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3" t="s">
        <v>85</v>
      </c>
      <c r="BK159" s="207">
        <f>ROUND(I159*H159,2)</f>
        <v>0</v>
      </c>
      <c r="BL159" s="13" t="s">
        <v>191</v>
      </c>
      <c r="BM159" s="206" t="s">
        <v>1039</v>
      </c>
    </row>
    <row r="160" s="2" customFormat="1">
      <c r="A160" s="34"/>
      <c r="B160" s="35"/>
      <c r="C160" s="36"/>
      <c r="D160" s="208" t="s">
        <v>194</v>
      </c>
      <c r="E160" s="36"/>
      <c r="F160" s="209" t="s">
        <v>293</v>
      </c>
      <c r="G160" s="36"/>
      <c r="H160" s="36"/>
      <c r="I160" s="210"/>
      <c r="J160" s="36"/>
      <c r="K160" s="36"/>
      <c r="L160" s="40"/>
      <c r="M160" s="211"/>
      <c r="N160" s="212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194</v>
      </c>
      <c r="AU160" s="13" t="s">
        <v>78</v>
      </c>
    </row>
    <row r="161" s="2" customFormat="1" ht="24.15" customHeight="1">
      <c r="A161" s="34"/>
      <c r="B161" s="35"/>
      <c r="C161" s="195" t="s">
        <v>270</v>
      </c>
      <c r="D161" s="195" t="s">
        <v>186</v>
      </c>
      <c r="E161" s="196" t="s">
        <v>295</v>
      </c>
      <c r="F161" s="197" t="s">
        <v>296</v>
      </c>
      <c r="G161" s="198" t="s">
        <v>236</v>
      </c>
      <c r="H161" s="199">
        <v>0.26000000000000001</v>
      </c>
      <c r="I161" s="200"/>
      <c r="J161" s="201">
        <f>ROUND(I161*H161,2)</f>
        <v>0</v>
      </c>
      <c r="K161" s="197" t="s">
        <v>190</v>
      </c>
      <c r="L161" s="40"/>
      <c r="M161" s="202" t="s">
        <v>1</v>
      </c>
      <c r="N161" s="203" t="s">
        <v>43</v>
      </c>
      <c r="O161" s="87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191</v>
      </c>
      <c r="AT161" s="206" t="s">
        <v>186</v>
      </c>
      <c r="AU161" s="206" t="s">
        <v>78</v>
      </c>
      <c r="AY161" s="13" t="s">
        <v>192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3" t="s">
        <v>85</v>
      </c>
      <c r="BK161" s="207">
        <f>ROUND(I161*H161,2)</f>
        <v>0</v>
      </c>
      <c r="BL161" s="13" t="s">
        <v>191</v>
      </c>
      <c r="BM161" s="206" t="s">
        <v>1040</v>
      </c>
    </row>
    <row r="162" s="2" customFormat="1">
      <c r="A162" s="34"/>
      <c r="B162" s="35"/>
      <c r="C162" s="36"/>
      <c r="D162" s="208" t="s">
        <v>194</v>
      </c>
      <c r="E162" s="36"/>
      <c r="F162" s="209" t="s">
        <v>298</v>
      </c>
      <c r="G162" s="36"/>
      <c r="H162" s="36"/>
      <c r="I162" s="210"/>
      <c r="J162" s="36"/>
      <c r="K162" s="36"/>
      <c r="L162" s="40"/>
      <c r="M162" s="211"/>
      <c r="N162" s="212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194</v>
      </c>
      <c r="AU162" s="13" t="s">
        <v>78</v>
      </c>
    </row>
    <row r="163" s="2" customFormat="1">
      <c r="A163" s="34"/>
      <c r="B163" s="35"/>
      <c r="C163" s="36"/>
      <c r="D163" s="208" t="s">
        <v>250</v>
      </c>
      <c r="E163" s="36"/>
      <c r="F163" s="224" t="s">
        <v>299</v>
      </c>
      <c r="G163" s="36"/>
      <c r="H163" s="36"/>
      <c r="I163" s="210"/>
      <c r="J163" s="36"/>
      <c r="K163" s="36"/>
      <c r="L163" s="40"/>
      <c r="M163" s="211"/>
      <c r="N163" s="212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250</v>
      </c>
      <c r="AU163" s="13" t="s">
        <v>78</v>
      </c>
    </row>
    <row r="164" s="10" customFormat="1">
      <c r="A164" s="10"/>
      <c r="B164" s="213"/>
      <c r="C164" s="214"/>
      <c r="D164" s="208" t="s">
        <v>196</v>
      </c>
      <c r="E164" s="215" t="s">
        <v>1</v>
      </c>
      <c r="F164" s="216" t="s">
        <v>1041</v>
      </c>
      <c r="G164" s="214"/>
      <c r="H164" s="217">
        <v>0.26000000000000001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23" t="s">
        <v>196</v>
      </c>
      <c r="AU164" s="223" t="s">
        <v>78</v>
      </c>
      <c r="AV164" s="10" t="s">
        <v>87</v>
      </c>
      <c r="AW164" s="10" t="s">
        <v>34</v>
      </c>
      <c r="AX164" s="10" t="s">
        <v>85</v>
      </c>
      <c r="AY164" s="223" t="s">
        <v>192</v>
      </c>
    </row>
    <row r="165" s="2" customFormat="1" ht="37.8" customHeight="1">
      <c r="A165" s="34"/>
      <c r="B165" s="35"/>
      <c r="C165" s="195" t="s">
        <v>8</v>
      </c>
      <c r="D165" s="195" t="s">
        <v>186</v>
      </c>
      <c r="E165" s="196" t="s">
        <v>260</v>
      </c>
      <c r="F165" s="197" t="s">
        <v>261</v>
      </c>
      <c r="G165" s="198" t="s">
        <v>189</v>
      </c>
      <c r="H165" s="199">
        <v>520</v>
      </c>
      <c r="I165" s="200"/>
      <c r="J165" s="201">
        <f>ROUND(I165*H165,2)</f>
        <v>0</v>
      </c>
      <c r="K165" s="197" t="s">
        <v>190</v>
      </c>
      <c r="L165" s="40"/>
      <c r="M165" s="202" t="s">
        <v>1</v>
      </c>
      <c r="N165" s="203" t="s">
        <v>43</v>
      </c>
      <c r="O165" s="87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191</v>
      </c>
      <c r="AT165" s="206" t="s">
        <v>186</v>
      </c>
      <c r="AU165" s="206" t="s">
        <v>78</v>
      </c>
      <c r="AY165" s="13" t="s">
        <v>192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3" t="s">
        <v>85</v>
      </c>
      <c r="BK165" s="207">
        <f>ROUND(I165*H165,2)</f>
        <v>0</v>
      </c>
      <c r="BL165" s="13" t="s">
        <v>191</v>
      </c>
      <c r="BM165" s="206" t="s">
        <v>1042</v>
      </c>
    </row>
    <row r="166" s="2" customFormat="1">
      <c r="A166" s="34"/>
      <c r="B166" s="35"/>
      <c r="C166" s="36"/>
      <c r="D166" s="208" t="s">
        <v>194</v>
      </c>
      <c r="E166" s="36"/>
      <c r="F166" s="209" t="s">
        <v>263</v>
      </c>
      <c r="G166" s="36"/>
      <c r="H166" s="36"/>
      <c r="I166" s="210"/>
      <c r="J166" s="36"/>
      <c r="K166" s="36"/>
      <c r="L166" s="40"/>
      <c r="M166" s="211"/>
      <c r="N166" s="212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194</v>
      </c>
      <c r="AU166" s="13" t="s">
        <v>78</v>
      </c>
    </row>
    <row r="167" s="2" customFormat="1">
      <c r="A167" s="34"/>
      <c r="B167" s="35"/>
      <c r="C167" s="36"/>
      <c r="D167" s="208" t="s">
        <v>250</v>
      </c>
      <c r="E167" s="36"/>
      <c r="F167" s="224" t="s">
        <v>251</v>
      </c>
      <c r="G167" s="36"/>
      <c r="H167" s="36"/>
      <c r="I167" s="210"/>
      <c r="J167" s="36"/>
      <c r="K167" s="36"/>
      <c r="L167" s="40"/>
      <c r="M167" s="211"/>
      <c r="N167" s="212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250</v>
      </c>
      <c r="AU167" s="13" t="s">
        <v>78</v>
      </c>
    </row>
    <row r="168" s="10" customFormat="1">
      <c r="A168" s="10"/>
      <c r="B168" s="213"/>
      <c r="C168" s="214"/>
      <c r="D168" s="208" t="s">
        <v>196</v>
      </c>
      <c r="E168" s="215" t="s">
        <v>1</v>
      </c>
      <c r="F168" s="216" t="s">
        <v>1043</v>
      </c>
      <c r="G168" s="214"/>
      <c r="H168" s="217">
        <v>520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23" t="s">
        <v>196</v>
      </c>
      <c r="AU168" s="223" t="s">
        <v>78</v>
      </c>
      <c r="AV168" s="10" t="s">
        <v>87</v>
      </c>
      <c r="AW168" s="10" t="s">
        <v>34</v>
      </c>
      <c r="AX168" s="10" t="s">
        <v>85</v>
      </c>
      <c r="AY168" s="223" t="s">
        <v>192</v>
      </c>
    </row>
    <row r="169" s="2" customFormat="1" ht="16.5" customHeight="1">
      <c r="A169" s="34"/>
      <c r="B169" s="35"/>
      <c r="C169" s="195" t="s">
        <v>279</v>
      </c>
      <c r="D169" s="195" t="s">
        <v>186</v>
      </c>
      <c r="E169" s="196" t="s">
        <v>307</v>
      </c>
      <c r="F169" s="197" t="s">
        <v>308</v>
      </c>
      <c r="G169" s="198" t="s">
        <v>309</v>
      </c>
      <c r="H169" s="199">
        <v>0.012</v>
      </c>
      <c r="I169" s="200"/>
      <c r="J169" s="201">
        <f>ROUND(I169*H169,2)</f>
        <v>0</v>
      </c>
      <c r="K169" s="197" t="s">
        <v>190</v>
      </c>
      <c r="L169" s="40"/>
      <c r="M169" s="202" t="s">
        <v>1</v>
      </c>
      <c r="N169" s="203" t="s">
        <v>43</v>
      </c>
      <c r="O169" s="87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310</v>
      </c>
      <c r="AT169" s="206" t="s">
        <v>186</v>
      </c>
      <c r="AU169" s="206" t="s">
        <v>78</v>
      </c>
      <c r="AY169" s="13" t="s">
        <v>192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3" t="s">
        <v>85</v>
      </c>
      <c r="BK169" s="207">
        <f>ROUND(I169*H169,2)</f>
        <v>0</v>
      </c>
      <c r="BL169" s="13" t="s">
        <v>310</v>
      </c>
      <c r="BM169" s="206" t="s">
        <v>1044</v>
      </c>
    </row>
    <row r="170" s="2" customFormat="1">
      <c r="A170" s="34"/>
      <c r="B170" s="35"/>
      <c r="C170" s="36"/>
      <c r="D170" s="208" t="s">
        <v>194</v>
      </c>
      <c r="E170" s="36"/>
      <c r="F170" s="209" t="s">
        <v>312</v>
      </c>
      <c r="G170" s="36"/>
      <c r="H170" s="36"/>
      <c r="I170" s="210"/>
      <c r="J170" s="36"/>
      <c r="K170" s="36"/>
      <c r="L170" s="40"/>
      <c r="M170" s="211"/>
      <c r="N170" s="212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194</v>
      </c>
      <c r="AU170" s="13" t="s">
        <v>78</v>
      </c>
    </row>
    <row r="171" s="2" customFormat="1" ht="21.75" customHeight="1">
      <c r="A171" s="34"/>
      <c r="B171" s="35"/>
      <c r="C171" s="195" t="s">
        <v>284</v>
      </c>
      <c r="D171" s="195" t="s">
        <v>186</v>
      </c>
      <c r="E171" s="196" t="s">
        <v>314</v>
      </c>
      <c r="F171" s="197" t="s">
        <v>315</v>
      </c>
      <c r="G171" s="198" t="s">
        <v>309</v>
      </c>
      <c r="H171" s="199">
        <v>29.376000000000001</v>
      </c>
      <c r="I171" s="200"/>
      <c r="J171" s="201">
        <f>ROUND(I171*H171,2)</f>
        <v>0</v>
      </c>
      <c r="K171" s="197" t="s">
        <v>190</v>
      </c>
      <c r="L171" s="40"/>
      <c r="M171" s="202" t="s">
        <v>1</v>
      </c>
      <c r="N171" s="203" t="s">
        <v>43</v>
      </c>
      <c r="O171" s="87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6" t="s">
        <v>310</v>
      </c>
      <c r="AT171" s="206" t="s">
        <v>186</v>
      </c>
      <c r="AU171" s="206" t="s">
        <v>78</v>
      </c>
      <c r="AY171" s="13" t="s">
        <v>192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3" t="s">
        <v>85</v>
      </c>
      <c r="BK171" s="207">
        <f>ROUND(I171*H171,2)</f>
        <v>0</v>
      </c>
      <c r="BL171" s="13" t="s">
        <v>310</v>
      </c>
      <c r="BM171" s="206" t="s">
        <v>1045</v>
      </c>
    </row>
    <row r="172" s="2" customFormat="1">
      <c r="A172" s="34"/>
      <c r="B172" s="35"/>
      <c r="C172" s="36"/>
      <c r="D172" s="208" t="s">
        <v>194</v>
      </c>
      <c r="E172" s="36"/>
      <c r="F172" s="209" t="s">
        <v>317</v>
      </c>
      <c r="G172" s="36"/>
      <c r="H172" s="36"/>
      <c r="I172" s="210"/>
      <c r="J172" s="36"/>
      <c r="K172" s="36"/>
      <c r="L172" s="40"/>
      <c r="M172" s="211"/>
      <c r="N172" s="212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194</v>
      </c>
      <c r="AU172" s="13" t="s">
        <v>78</v>
      </c>
    </row>
    <row r="173" s="10" customFormat="1">
      <c r="A173" s="10"/>
      <c r="B173" s="213"/>
      <c r="C173" s="214"/>
      <c r="D173" s="208" t="s">
        <v>196</v>
      </c>
      <c r="E173" s="215" t="s">
        <v>1</v>
      </c>
      <c r="F173" s="216" t="s">
        <v>1046</v>
      </c>
      <c r="G173" s="214"/>
      <c r="H173" s="217">
        <v>29.376000000000001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23" t="s">
        <v>196</v>
      </c>
      <c r="AU173" s="223" t="s">
        <v>78</v>
      </c>
      <c r="AV173" s="10" t="s">
        <v>87</v>
      </c>
      <c r="AW173" s="10" t="s">
        <v>34</v>
      </c>
      <c r="AX173" s="10" t="s">
        <v>85</v>
      </c>
      <c r="AY173" s="223" t="s">
        <v>192</v>
      </c>
    </row>
    <row r="174" s="2" customFormat="1" ht="24.15" customHeight="1">
      <c r="A174" s="34"/>
      <c r="B174" s="35"/>
      <c r="C174" s="195" t="s">
        <v>289</v>
      </c>
      <c r="D174" s="195" t="s">
        <v>186</v>
      </c>
      <c r="E174" s="196" t="s">
        <v>320</v>
      </c>
      <c r="F174" s="197" t="s">
        <v>321</v>
      </c>
      <c r="G174" s="198" t="s">
        <v>309</v>
      </c>
      <c r="H174" s="199">
        <v>34.871000000000002</v>
      </c>
      <c r="I174" s="200"/>
      <c r="J174" s="201">
        <f>ROUND(I174*H174,2)</f>
        <v>0</v>
      </c>
      <c r="K174" s="197" t="s">
        <v>190</v>
      </c>
      <c r="L174" s="40"/>
      <c r="M174" s="202" t="s">
        <v>1</v>
      </c>
      <c r="N174" s="203" t="s">
        <v>43</v>
      </c>
      <c r="O174" s="87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310</v>
      </c>
      <c r="AT174" s="206" t="s">
        <v>186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310</v>
      </c>
      <c r="BM174" s="206" t="s">
        <v>1047</v>
      </c>
    </row>
    <row r="175" s="2" customFormat="1">
      <c r="A175" s="34"/>
      <c r="B175" s="35"/>
      <c r="C175" s="36"/>
      <c r="D175" s="208" t="s">
        <v>194</v>
      </c>
      <c r="E175" s="36"/>
      <c r="F175" s="209" t="s">
        <v>323</v>
      </c>
      <c r="G175" s="36"/>
      <c r="H175" s="36"/>
      <c r="I175" s="210"/>
      <c r="J175" s="36"/>
      <c r="K175" s="36"/>
      <c r="L175" s="40"/>
      <c r="M175" s="211"/>
      <c r="N175" s="212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194</v>
      </c>
      <c r="AU175" s="13" t="s">
        <v>78</v>
      </c>
    </row>
    <row r="176" s="10" customFormat="1">
      <c r="A176" s="10"/>
      <c r="B176" s="213"/>
      <c r="C176" s="214"/>
      <c r="D176" s="208" t="s">
        <v>196</v>
      </c>
      <c r="E176" s="215" t="s">
        <v>1</v>
      </c>
      <c r="F176" s="216" t="s">
        <v>1048</v>
      </c>
      <c r="G176" s="214"/>
      <c r="H176" s="217">
        <v>34.871000000000002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23" t="s">
        <v>196</v>
      </c>
      <c r="AU176" s="223" t="s">
        <v>78</v>
      </c>
      <c r="AV176" s="10" t="s">
        <v>87</v>
      </c>
      <c r="AW176" s="10" t="s">
        <v>34</v>
      </c>
      <c r="AX176" s="10" t="s">
        <v>85</v>
      </c>
      <c r="AY176" s="223" t="s">
        <v>192</v>
      </c>
    </row>
    <row r="177" s="2" customFormat="1" ht="24.15" customHeight="1">
      <c r="A177" s="34"/>
      <c r="B177" s="35"/>
      <c r="C177" s="225" t="s">
        <v>294</v>
      </c>
      <c r="D177" s="225" t="s">
        <v>326</v>
      </c>
      <c r="E177" s="226" t="s">
        <v>1049</v>
      </c>
      <c r="F177" s="227" t="s">
        <v>1050</v>
      </c>
      <c r="G177" s="228" t="s">
        <v>225</v>
      </c>
      <c r="H177" s="229">
        <v>128</v>
      </c>
      <c r="I177" s="230"/>
      <c r="J177" s="231">
        <f>ROUND(I177*H177,2)</f>
        <v>0</v>
      </c>
      <c r="K177" s="227" t="s">
        <v>190</v>
      </c>
      <c r="L177" s="232"/>
      <c r="M177" s="233" t="s">
        <v>1</v>
      </c>
      <c r="N177" s="234" t="s">
        <v>43</v>
      </c>
      <c r="O177" s="87"/>
      <c r="P177" s="204">
        <f>O177*H177</f>
        <v>0</v>
      </c>
      <c r="Q177" s="204">
        <v>0.0011100000000000001</v>
      </c>
      <c r="R177" s="204">
        <f>Q177*H177</f>
        <v>0.14208000000000001</v>
      </c>
      <c r="S177" s="204">
        <v>0</v>
      </c>
      <c r="T177" s="20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310</v>
      </c>
      <c r="AT177" s="206" t="s">
        <v>326</v>
      </c>
      <c r="AU177" s="206" t="s">
        <v>78</v>
      </c>
      <c r="AY177" s="13" t="s">
        <v>192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3" t="s">
        <v>85</v>
      </c>
      <c r="BK177" s="207">
        <f>ROUND(I177*H177,2)</f>
        <v>0</v>
      </c>
      <c r="BL177" s="13" t="s">
        <v>310</v>
      </c>
      <c r="BM177" s="206" t="s">
        <v>1051</v>
      </c>
    </row>
    <row r="178" s="2" customFormat="1">
      <c r="A178" s="34"/>
      <c r="B178" s="35"/>
      <c r="C178" s="36"/>
      <c r="D178" s="208" t="s">
        <v>194</v>
      </c>
      <c r="E178" s="36"/>
      <c r="F178" s="209" t="s">
        <v>1050</v>
      </c>
      <c r="G178" s="36"/>
      <c r="H178" s="36"/>
      <c r="I178" s="210"/>
      <c r="J178" s="36"/>
      <c r="K178" s="36"/>
      <c r="L178" s="40"/>
      <c r="M178" s="211"/>
      <c r="N178" s="212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194</v>
      </c>
      <c r="AU178" s="13" t="s">
        <v>78</v>
      </c>
    </row>
    <row r="179" s="10" customFormat="1">
      <c r="A179" s="10"/>
      <c r="B179" s="213"/>
      <c r="C179" s="214"/>
      <c r="D179" s="208" t="s">
        <v>196</v>
      </c>
      <c r="E179" s="215" t="s">
        <v>1</v>
      </c>
      <c r="F179" s="216" t="s">
        <v>1052</v>
      </c>
      <c r="G179" s="214"/>
      <c r="H179" s="217">
        <v>128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23" t="s">
        <v>196</v>
      </c>
      <c r="AU179" s="223" t="s">
        <v>78</v>
      </c>
      <c r="AV179" s="10" t="s">
        <v>87</v>
      </c>
      <c r="AW179" s="10" t="s">
        <v>34</v>
      </c>
      <c r="AX179" s="10" t="s">
        <v>85</v>
      </c>
      <c r="AY179" s="223" t="s">
        <v>192</v>
      </c>
    </row>
    <row r="180" s="2" customFormat="1" ht="16.5" customHeight="1">
      <c r="A180" s="34"/>
      <c r="B180" s="35"/>
      <c r="C180" s="225" t="s">
        <v>300</v>
      </c>
      <c r="D180" s="225" t="s">
        <v>326</v>
      </c>
      <c r="E180" s="226" t="s">
        <v>337</v>
      </c>
      <c r="F180" s="227" t="s">
        <v>338</v>
      </c>
      <c r="G180" s="228" t="s">
        <v>309</v>
      </c>
      <c r="H180" s="229">
        <v>35</v>
      </c>
      <c r="I180" s="230"/>
      <c r="J180" s="231">
        <f>ROUND(I180*H180,2)</f>
        <v>0</v>
      </c>
      <c r="K180" s="227" t="s">
        <v>190</v>
      </c>
      <c r="L180" s="232"/>
      <c r="M180" s="233" t="s">
        <v>1</v>
      </c>
      <c r="N180" s="234" t="s">
        <v>43</v>
      </c>
      <c r="O180" s="87"/>
      <c r="P180" s="204">
        <f>O180*H180</f>
        <v>0</v>
      </c>
      <c r="Q180" s="204">
        <v>1</v>
      </c>
      <c r="R180" s="204">
        <f>Q180*H180</f>
        <v>35</v>
      </c>
      <c r="S180" s="204">
        <v>0</v>
      </c>
      <c r="T180" s="20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310</v>
      </c>
      <c r="AT180" s="206" t="s">
        <v>326</v>
      </c>
      <c r="AU180" s="206" t="s">
        <v>78</v>
      </c>
      <c r="AY180" s="13" t="s">
        <v>192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3" t="s">
        <v>85</v>
      </c>
      <c r="BK180" s="207">
        <f>ROUND(I180*H180,2)</f>
        <v>0</v>
      </c>
      <c r="BL180" s="13" t="s">
        <v>310</v>
      </c>
      <c r="BM180" s="206" t="s">
        <v>1053</v>
      </c>
    </row>
    <row r="181" s="2" customFormat="1">
      <c r="A181" s="34"/>
      <c r="B181" s="35"/>
      <c r="C181" s="36"/>
      <c r="D181" s="208" t="s">
        <v>194</v>
      </c>
      <c r="E181" s="36"/>
      <c r="F181" s="209" t="s">
        <v>338</v>
      </c>
      <c r="G181" s="36"/>
      <c r="H181" s="36"/>
      <c r="I181" s="210"/>
      <c r="J181" s="36"/>
      <c r="K181" s="36"/>
      <c r="L181" s="40"/>
      <c r="M181" s="211"/>
      <c r="N181" s="212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194</v>
      </c>
      <c r="AU181" s="13" t="s">
        <v>78</v>
      </c>
    </row>
    <row r="182" s="10" customFormat="1">
      <c r="A182" s="10"/>
      <c r="B182" s="213"/>
      <c r="C182" s="214"/>
      <c r="D182" s="208" t="s">
        <v>196</v>
      </c>
      <c r="E182" s="215" t="s">
        <v>1</v>
      </c>
      <c r="F182" s="216" t="s">
        <v>1054</v>
      </c>
      <c r="G182" s="214"/>
      <c r="H182" s="217">
        <v>35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23" t="s">
        <v>196</v>
      </c>
      <c r="AU182" s="223" t="s">
        <v>78</v>
      </c>
      <c r="AV182" s="10" t="s">
        <v>87</v>
      </c>
      <c r="AW182" s="10" t="s">
        <v>34</v>
      </c>
      <c r="AX182" s="10" t="s">
        <v>85</v>
      </c>
      <c r="AY182" s="223" t="s">
        <v>192</v>
      </c>
    </row>
    <row r="183" s="2" customFormat="1" ht="24.15" customHeight="1">
      <c r="A183" s="34"/>
      <c r="B183" s="35"/>
      <c r="C183" s="225" t="s">
        <v>7</v>
      </c>
      <c r="D183" s="225" t="s">
        <v>326</v>
      </c>
      <c r="E183" s="226" t="s">
        <v>342</v>
      </c>
      <c r="F183" s="227" t="s">
        <v>343</v>
      </c>
      <c r="G183" s="228" t="s">
        <v>309</v>
      </c>
      <c r="H183" s="229">
        <v>11.624000000000001</v>
      </c>
      <c r="I183" s="230"/>
      <c r="J183" s="231">
        <f>ROUND(I183*H183,2)</f>
        <v>0</v>
      </c>
      <c r="K183" s="227" t="s">
        <v>190</v>
      </c>
      <c r="L183" s="232"/>
      <c r="M183" s="233" t="s">
        <v>1</v>
      </c>
      <c r="N183" s="234" t="s">
        <v>43</v>
      </c>
      <c r="O183" s="87"/>
      <c r="P183" s="204">
        <f>O183*H183</f>
        <v>0</v>
      </c>
      <c r="Q183" s="204">
        <v>1</v>
      </c>
      <c r="R183" s="204">
        <f>Q183*H183</f>
        <v>11.624000000000001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310</v>
      </c>
      <c r="AT183" s="206" t="s">
        <v>326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310</v>
      </c>
      <c r="BM183" s="206" t="s">
        <v>1055</v>
      </c>
    </row>
    <row r="184" s="2" customFormat="1">
      <c r="A184" s="34"/>
      <c r="B184" s="35"/>
      <c r="C184" s="36"/>
      <c r="D184" s="208" t="s">
        <v>194</v>
      </c>
      <c r="E184" s="36"/>
      <c r="F184" s="209" t="s">
        <v>343</v>
      </c>
      <c r="G184" s="36"/>
      <c r="H184" s="36"/>
      <c r="I184" s="210"/>
      <c r="J184" s="36"/>
      <c r="K184" s="36"/>
      <c r="L184" s="40"/>
      <c r="M184" s="211"/>
      <c r="N184" s="212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194</v>
      </c>
      <c r="AU184" s="13" t="s">
        <v>78</v>
      </c>
    </row>
    <row r="185" s="10" customFormat="1">
      <c r="A185" s="10"/>
      <c r="B185" s="213"/>
      <c r="C185" s="214"/>
      <c r="D185" s="208" t="s">
        <v>196</v>
      </c>
      <c r="E185" s="215" t="s">
        <v>1</v>
      </c>
      <c r="F185" s="216" t="s">
        <v>1056</v>
      </c>
      <c r="G185" s="214"/>
      <c r="H185" s="217">
        <v>11.624000000000001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23" t="s">
        <v>196</v>
      </c>
      <c r="AU185" s="223" t="s">
        <v>78</v>
      </c>
      <c r="AV185" s="10" t="s">
        <v>87</v>
      </c>
      <c r="AW185" s="10" t="s">
        <v>34</v>
      </c>
      <c r="AX185" s="10" t="s">
        <v>85</v>
      </c>
      <c r="AY185" s="223" t="s">
        <v>192</v>
      </c>
    </row>
    <row r="186" s="2" customFormat="1" ht="21.75" customHeight="1">
      <c r="A186" s="34"/>
      <c r="B186" s="35"/>
      <c r="C186" s="225" t="s">
        <v>313</v>
      </c>
      <c r="D186" s="225" t="s">
        <v>326</v>
      </c>
      <c r="E186" s="226" t="s">
        <v>347</v>
      </c>
      <c r="F186" s="227" t="s">
        <v>348</v>
      </c>
      <c r="G186" s="228" t="s">
        <v>309</v>
      </c>
      <c r="H186" s="229">
        <v>11.624000000000001</v>
      </c>
      <c r="I186" s="230"/>
      <c r="J186" s="231">
        <f>ROUND(I186*H186,2)</f>
        <v>0</v>
      </c>
      <c r="K186" s="227" t="s">
        <v>190</v>
      </c>
      <c r="L186" s="232"/>
      <c r="M186" s="233" t="s">
        <v>1</v>
      </c>
      <c r="N186" s="234" t="s">
        <v>43</v>
      </c>
      <c r="O186" s="87"/>
      <c r="P186" s="204">
        <f>O186*H186</f>
        <v>0</v>
      </c>
      <c r="Q186" s="204">
        <v>1</v>
      </c>
      <c r="R186" s="204">
        <f>Q186*H186</f>
        <v>11.624000000000001</v>
      </c>
      <c r="S186" s="204">
        <v>0</v>
      </c>
      <c r="T186" s="20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6" t="s">
        <v>310</v>
      </c>
      <c r="AT186" s="206" t="s">
        <v>326</v>
      </c>
      <c r="AU186" s="206" t="s">
        <v>78</v>
      </c>
      <c r="AY186" s="13" t="s">
        <v>192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3" t="s">
        <v>85</v>
      </c>
      <c r="BK186" s="207">
        <f>ROUND(I186*H186,2)</f>
        <v>0</v>
      </c>
      <c r="BL186" s="13" t="s">
        <v>310</v>
      </c>
      <c r="BM186" s="206" t="s">
        <v>1057</v>
      </c>
    </row>
    <row r="187" s="2" customFormat="1">
      <c r="A187" s="34"/>
      <c r="B187" s="35"/>
      <c r="C187" s="36"/>
      <c r="D187" s="208" t="s">
        <v>194</v>
      </c>
      <c r="E187" s="36"/>
      <c r="F187" s="209" t="s">
        <v>348</v>
      </c>
      <c r="G187" s="36"/>
      <c r="H187" s="36"/>
      <c r="I187" s="210"/>
      <c r="J187" s="36"/>
      <c r="K187" s="36"/>
      <c r="L187" s="40"/>
      <c r="M187" s="211"/>
      <c r="N187" s="212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194</v>
      </c>
      <c r="AU187" s="13" t="s">
        <v>78</v>
      </c>
    </row>
    <row r="188" s="2" customFormat="1" ht="24.15" customHeight="1">
      <c r="A188" s="34"/>
      <c r="B188" s="35"/>
      <c r="C188" s="225" t="s">
        <v>319</v>
      </c>
      <c r="D188" s="225" t="s">
        <v>326</v>
      </c>
      <c r="E188" s="226" t="s">
        <v>351</v>
      </c>
      <c r="F188" s="227" t="s">
        <v>352</v>
      </c>
      <c r="G188" s="228" t="s">
        <v>309</v>
      </c>
      <c r="H188" s="229">
        <v>11.624000000000001</v>
      </c>
      <c r="I188" s="230"/>
      <c r="J188" s="231">
        <f>ROUND(I188*H188,2)</f>
        <v>0</v>
      </c>
      <c r="K188" s="227" t="s">
        <v>190</v>
      </c>
      <c r="L188" s="232"/>
      <c r="M188" s="233" t="s">
        <v>1</v>
      </c>
      <c r="N188" s="234" t="s">
        <v>43</v>
      </c>
      <c r="O188" s="87"/>
      <c r="P188" s="204">
        <f>O188*H188</f>
        <v>0</v>
      </c>
      <c r="Q188" s="204">
        <v>1</v>
      </c>
      <c r="R188" s="204">
        <f>Q188*H188</f>
        <v>11.624000000000001</v>
      </c>
      <c r="S188" s="204">
        <v>0</v>
      </c>
      <c r="T188" s="20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6" t="s">
        <v>310</v>
      </c>
      <c r="AT188" s="206" t="s">
        <v>326</v>
      </c>
      <c r="AU188" s="206" t="s">
        <v>78</v>
      </c>
      <c r="AY188" s="13" t="s">
        <v>192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3" t="s">
        <v>85</v>
      </c>
      <c r="BK188" s="207">
        <f>ROUND(I188*H188,2)</f>
        <v>0</v>
      </c>
      <c r="BL188" s="13" t="s">
        <v>310</v>
      </c>
      <c r="BM188" s="206" t="s">
        <v>1058</v>
      </c>
    </row>
    <row r="189" s="2" customFormat="1">
      <c r="A189" s="34"/>
      <c r="B189" s="35"/>
      <c r="C189" s="36"/>
      <c r="D189" s="208" t="s">
        <v>194</v>
      </c>
      <c r="E189" s="36"/>
      <c r="F189" s="209" t="s">
        <v>352</v>
      </c>
      <c r="G189" s="36"/>
      <c r="H189" s="36"/>
      <c r="I189" s="210"/>
      <c r="J189" s="36"/>
      <c r="K189" s="36"/>
      <c r="L189" s="40"/>
      <c r="M189" s="211"/>
      <c r="N189" s="212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194</v>
      </c>
      <c r="AU189" s="13" t="s">
        <v>78</v>
      </c>
    </row>
    <row r="190" s="2" customFormat="1" ht="16.5" customHeight="1">
      <c r="A190" s="34"/>
      <c r="B190" s="35"/>
      <c r="C190" s="225" t="s">
        <v>325</v>
      </c>
      <c r="D190" s="225" t="s">
        <v>326</v>
      </c>
      <c r="E190" s="226" t="s">
        <v>355</v>
      </c>
      <c r="F190" s="227" t="s">
        <v>356</v>
      </c>
      <c r="G190" s="228" t="s">
        <v>189</v>
      </c>
      <c r="H190" s="229">
        <v>30</v>
      </c>
      <c r="I190" s="230"/>
      <c r="J190" s="231">
        <f>ROUND(I190*H190,2)</f>
        <v>0</v>
      </c>
      <c r="K190" s="227" t="s">
        <v>190</v>
      </c>
      <c r="L190" s="232"/>
      <c r="M190" s="233" t="s">
        <v>1</v>
      </c>
      <c r="N190" s="234" t="s">
        <v>43</v>
      </c>
      <c r="O190" s="87"/>
      <c r="P190" s="204">
        <f>O190*H190</f>
        <v>0</v>
      </c>
      <c r="Q190" s="204">
        <v>0.00040000000000000002</v>
      </c>
      <c r="R190" s="204">
        <f>Q190*H190</f>
        <v>0.012</v>
      </c>
      <c r="S190" s="204">
        <v>0</v>
      </c>
      <c r="T190" s="20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6" t="s">
        <v>310</v>
      </c>
      <c r="AT190" s="206" t="s">
        <v>326</v>
      </c>
      <c r="AU190" s="206" t="s">
        <v>78</v>
      </c>
      <c r="AY190" s="13" t="s">
        <v>192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3" t="s">
        <v>85</v>
      </c>
      <c r="BK190" s="207">
        <f>ROUND(I190*H190,2)</f>
        <v>0</v>
      </c>
      <c r="BL190" s="13" t="s">
        <v>310</v>
      </c>
      <c r="BM190" s="206" t="s">
        <v>1059</v>
      </c>
    </row>
    <row r="191" s="2" customFormat="1">
      <c r="A191" s="34"/>
      <c r="B191" s="35"/>
      <c r="C191" s="36"/>
      <c r="D191" s="208" t="s">
        <v>194</v>
      </c>
      <c r="E191" s="36"/>
      <c r="F191" s="209" t="s">
        <v>356</v>
      </c>
      <c r="G191" s="36"/>
      <c r="H191" s="36"/>
      <c r="I191" s="210"/>
      <c r="J191" s="36"/>
      <c r="K191" s="36"/>
      <c r="L191" s="40"/>
      <c r="M191" s="211"/>
      <c r="N191" s="212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194</v>
      </c>
      <c r="AU191" s="13" t="s">
        <v>78</v>
      </c>
    </row>
    <row r="192" s="2" customFormat="1" ht="21.75" customHeight="1">
      <c r="A192" s="34"/>
      <c r="B192" s="35"/>
      <c r="C192" s="225" t="s">
        <v>331</v>
      </c>
      <c r="D192" s="225" t="s">
        <v>326</v>
      </c>
      <c r="E192" s="226" t="s">
        <v>359</v>
      </c>
      <c r="F192" s="227" t="s">
        <v>360</v>
      </c>
      <c r="G192" s="228" t="s">
        <v>225</v>
      </c>
      <c r="H192" s="229">
        <v>64</v>
      </c>
      <c r="I192" s="230"/>
      <c r="J192" s="231">
        <f>ROUND(I192*H192,2)</f>
        <v>0</v>
      </c>
      <c r="K192" s="227" t="s">
        <v>190</v>
      </c>
      <c r="L192" s="232"/>
      <c r="M192" s="233" t="s">
        <v>1</v>
      </c>
      <c r="N192" s="234" t="s">
        <v>43</v>
      </c>
      <c r="O192" s="87"/>
      <c r="P192" s="204">
        <f>O192*H192</f>
        <v>0</v>
      </c>
      <c r="Q192" s="204">
        <v>0.00018000000000000001</v>
      </c>
      <c r="R192" s="204">
        <f>Q192*H192</f>
        <v>0.011520000000000001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310</v>
      </c>
      <c r="AT192" s="206" t="s">
        <v>326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310</v>
      </c>
      <c r="BM192" s="206" t="s">
        <v>1060</v>
      </c>
    </row>
    <row r="193" s="2" customFormat="1">
      <c r="A193" s="34"/>
      <c r="B193" s="35"/>
      <c r="C193" s="36"/>
      <c r="D193" s="208" t="s">
        <v>194</v>
      </c>
      <c r="E193" s="36"/>
      <c r="F193" s="209" t="s">
        <v>360</v>
      </c>
      <c r="G193" s="36"/>
      <c r="H193" s="36"/>
      <c r="I193" s="210"/>
      <c r="J193" s="36"/>
      <c r="K193" s="36"/>
      <c r="L193" s="40"/>
      <c r="M193" s="211"/>
      <c r="N193" s="212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194</v>
      </c>
      <c r="AU193" s="13" t="s">
        <v>78</v>
      </c>
    </row>
    <row r="194" s="10" customFormat="1">
      <c r="A194" s="10"/>
      <c r="B194" s="213"/>
      <c r="C194" s="214"/>
      <c r="D194" s="208" t="s">
        <v>196</v>
      </c>
      <c r="E194" s="215" t="s">
        <v>1</v>
      </c>
      <c r="F194" s="216" t="s">
        <v>1061</v>
      </c>
      <c r="G194" s="214"/>
      <c r="H194" s="217">
        <v>64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23" t="s">
        <v>196</v>
      </c>
      <c r="AU194" s="223" t="s">
        <v>78</v>
      </c>
      <c r="AV194" s="10" t="s">
        <v>87</v>
      </c>
      <c r="AW194" s="10" t="s">
        <v>34</v>
      </c>
      <c r="AX194" s="10" t="s">
        <v>85</v>
      </c>
      <c r="AY194" s="223" t="s">
        <v>192</v>
      </c>
    </row>
    <row r="195" s="2" customFormat="1" ht="24.15" customHeight="1">
      <c r="A195" s="34"/>
      <c r="B195" s="35"/>
      <c r="C195" s="225" t="s">
        <v>336</v>
      </c>
      <c r="D195" s="225" t="s">
        <v>326</v>
      </c>
      <c r="E195" s="226" t="s">
        <v>368</v>
      </c>
      <c r="F195" s="227" t="s">
        <v>369</v>
      </c>
      <c r="G195" s="228" t="s">
        <v>225</v>
      </c>
      <c r="H195" s="229">
        <v>32</v>
      </c>
      <c r="I195" s="230"/>
      <c r="J195" s="231">
        <f>ROUND(I195*H195,2)</f>
        <v>0</v>
      </c>
      <c r="K195" s="227" t="s">
        <v>190</v>
      </c>
      <c r="L195" s="232"/>
      <c r="M195" s="233" t="s">
        <v>1</v>
      </c>
      <c r="N195" s="234" t="s">
        <v>43</v>
      </c>
      <c r="O195" s="87"/>
      <c r="P195" s="204">
        <f>O195*H195</f>
        <v>0</v>
      </c>
      <c r="Q195" s="204">
        <v>0.155</v>
      </c>
      <c r="R195" s="204">
        <f>Q195*H195</f>
        <v>4.96</v>
      </c>
      <c r="S195" s="204">
        <v>0</v>
      </c>
      <c r="T195" s="20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6" t="s">
        <v>310</v>
      </c>
      <c r="AT195" s="206" t="s">
        <v>326</v>
      </c>
      <c r="AU195" s="206" t="s">
        <v>78</v>
      </c>
      <c r="AY195" s="13" t="s">
        <v>192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3" t="s">
        <v>85</v>
      </c>
      <c r="BK195" s="207">
        <f>ROUND(I195*H195,2)</f>
        <v>0</v>
      </c>
      <c r="BL195" s="13" t="s">
        <v>310</v>
      </c>
      <c r="BM195" s="206" t="s">
        <v>1062</v>
      </c>
    </row>
    <row r="196" s="2" customFormat="1">
      <c r="A196" s="34"/>
      <c r="B196" s="35"/>
      <c r="C196" s="36"/>
      <c r="D196" s="208" t="s">
        <v>194</v>
      </c>
      <c r="E196" s="36"/>
      <c r="F196" s="209" t="s">
        <v>369</v>
      </c>
      <c r="G196" s="36"/>
      <c r="H196" s="36"/>
      <c r="I196" s="210"/>
      <c r="J196" s="36"/>
      <c r="K196" s="36"/>
      <c r="L196" s="40"/>
      <c r="M196" s="211"/>
      <c r="N196" s="212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194</v>
      </c>
      <c r="AU196" s="13" t="s">
        <v>78</v>
      </c>
    </row>
    <row r="197" s="10" customFormat="1">
      <c r="A197" s="10"/>
      <c r="B197" s="213"/>
      <c r="C197" s="214"/>
      <c r="D197" s="208" t="s">
        <v>196</v>
      </c>
      <c r="E197" s="215" t="s">
        <v>1</v>
      </c>
      <c r="F197" s="216" t="s">
        <v>1063</v>
      </c>
      <c r="G197" s="214"/>
      <c r="H197" s="217">
        <v>32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23" t="s">
        <v>196</v>
      </c>
      <c r="AU197" s="223" t="s">
        <v>78</v>
      </c>
      <c r="AV197" s="10" t="s">
        <v>87</v>
      </c>
      <c r="AW197" s="10" t="s">
        <v>34</v>
      </c>
      <c r="AX197" s="10" t="s">
        <v>85</v>
      </c>
      <c r="AY197" s="223" t="s">
        <v>192</v>
      </c>
    </row>
    <row r="198" s="2" customFormat="1" ht="24.15" customHeight="1">
      <c r="A198" s="34"/>
      <c r="B198" s="35"/>
      <c r="C198" s="225" t="s">
        <v>341</v>
      </c>
      <c r="D198" s="225" t="s">
        <v>326</v>
      </c>
      <c r="E198" s="226" t="s">
        <v>372</v>
      </c>
      <c r="F198" s="227" t="s">
        <v>373</v>
      </c>
      <c r="G198" s="228" t="s">
        <v>225</v>
      </c>
      <c r="H198" s="229">
        <v>64</v>
      </c>
      <c r="I198" s="230"/>
      <c r="J198" s="231">
        <f>ROUND(I198*H198,2)</f>
        <v>0</v>
      </c>
      <c r="K198" s="227" t="s">
        <v>190</v>
      </c>
      <c r="L198" s="232"/>
      <c r="M198" s="233" t="s">
        <v>1</v>
      </c>
      <c r="N198" s="234" t="s">
        <v>43</v>
      </c>
      <c r="O198" s="87"/>
      <c r="P198" s="204">
        <f>O198*H198</f>
        <v>0</v>
      </c>
      <c r="Q198" s="204">
        <v>0.0051000000000000004</v>
      </c>
      <c r="R198" s="204">
        <f>Q198*H198</f>
        <v>0.32640000000000002</v>
      </c>
      <c r="S198" s="204">
        <v>0</v>
      </c>
      <c r="T198" s="20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310</v>
      </c>
      <c r="AT198" s="206" t="s">
        <v>326</v>
      </c>
      <c r="AU198" s="206" t="s">
        <v>78</v>
      </c>
      <c r="AY198" s="13" t="s">
        <v>192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3" t="s">
        <v>85</v>
      </c>
      <c r="BK198" s="207">
        <f>ROUND(I198*H198,2)</f>
        <v>0</v>
      </c>
      <c r="BL198" s="13" t="s">
        <v>310</v>
      </c>
      <c r="BM198" s="206" t="s">
        <v>1064</v>
      </c>
    </row>
    <row r="199" s="2" customFormat="1">
      <c r="A199" s="34"/>
      <c r="B199" s="35"/>
      <c r="C199" s="36"/>
      <c r="D199" s="208" t="s">
        <v>194</v>
      </c>
      <c r="E199" s="36"/>
      <c r="F199" s="209" t="s">
        <v>373</v>
      </c>
      <c r="G199" s="36"/>
      <c r="H199" s="36"/>
      <c r="I199" s="210"/>
      <c r="J199" s="36"/>
      <c r="K199" s="36"/>
      <c r="L199" s="40"/>
      <c r="M199" s="211"/>
      <c r="N199" s="212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194</v>
      </c>
      <c r="AU199" s="13" t="s">
        <v>78</v>
      </c>
    </row>
    <row r="200" s="10" customFormat="1">
      <c r="A200" s="10"/>
      <c r="B200" s="213"/>
      <c r="C200" s="214"/>
      <c r="D200" s="208" t="s">
        <v>196</v>
      </c>
      <c r="E200" s="215" t="s">
        <v>1</v>
      </c>
      <c r="F200" s="216" t="s">
        <v>1065</v>
      </c>
      <c r="G200" s="214"/>
      <c r="H200" s="217">
        <v>64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23" t="s">
        <v>196</v>
      </c>
      <c r="AU200" s="223" t="s">
        <v>78</v>
      </c>
      <c r="AV200" s="10" t="s">
        <v>87</v>
      </c>
      <c r="AW200" s="10" t="s">
        <v>34</v>
      </c>
      <c r="AX200" s="10" t="s">
        <v>85</v>
      </c>
      <c r="AY200" s="223" t="s">
        <v>192</v>
      </c>
    </row>
    <row r="201" s="2" customFormat="1" ht="21.75" customHeight="1">
      <c r="A201" s="34"/>
      <c r="B201" s="35"/>
      <c r="C201" s="225" t="s">
        <v>346</v>
      </c>
      <c r="D201" s="225" t="s">
        <v>326</v>
      </c>
      <c r="E201" s="226" t="s">
        <v>631</v>
      </c>
      <c r="F201" s="227" t="s">
        <v>632</v>
      </c>
      <c r="G201" s="228" t="s">
        <v>225</v>
      </c>
      <c r="H201" s="229">
        <v>2</v>
      </c>
      <c r="I201" s="230"/>
      <c r="J201" s="231">
        <f>ROUND(I201*H201,2)</f>
        <v>0</v>
      </c>
      <c r="K201" s="227" t="s">
        <v>190</v>
      </c>
      <c r="L201" s="232"/>
      <c r="M201" s="233" t="s">
        <v>1</v>
      </c>
      <c r="N201" s="234" t="s">
        <v>43</v>
      </c>
      <c r="O201" s="87"/>
      <c r="P201" s="204">
        <f>O201*H201</f>
        <v>0</v>
      </c>
      <c r="Q201" s="204">
        <v>2.9634</v>
      </c>
      <c r="R201" s="204">
        <f>Q201*H201</f>
        <v>5.9268000000000001</v>
      </c>
      <c r="S201" s="204">
        <v>0</v>
      </c>
      <c r="T201" s="20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6" t="s">
        <v>310</v>
      </c>
      <c r="AT201" s="206" t="s">
        <v>326</v>
      </c>
      <c r="AU201" s="206" t="s">
        <v>78</v>
      </c>
      <c r="AY201" s="13" t="s">
        <v>192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3" t="s">
        <v>85</v>
      </c>
      <c r="BK201" s="207">
        <f>ROUND(I201*H201,2)</f>
        <v>0</v>
      </c>
      <c r="BL201" s="13" t="s">
        <v>310</v>
      </c>
      <c r="BM201" s="206" t="s">
        <v>1066</v>
      </c>
    </row>
    <row r="202" s="2" customFormat="1">
      <c r="A202" s="34"/>
      <c r="B202" s="35"/>
      <c r="C202" s="36"/>
      <c r="D202" s="208" t="s">
        <v>194</v>
      </c>
      <c r="E202" s="36"/>
      <c r="F202" s="209" t="s">
        <v>632</v>
      </c>
      <c r="G202" s="36"/>
      <c r="H202" s="36"/>
      <c r="I202" s="210"/>
      <c r="J202" s="36"/>
      <c r="K202" s="36"/>
      <c r="L202" s="40"/>
      <c r="M202" s="211"/>
      <c r="N202" s="212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194</v>
      </c>
      <c r="AU202" s="13" t="s">
        <v>78</v>
      </c>
    </row>
    <row r="203" s="2" customFormat="1" ht="21.75" customHeight="1">
      <c r="A203" s="34"/>
      <c r="B203" s="35"/>
      <c r="C203" s="225" t="s">
        <v>350</v>
      </c>
      <c r="D203" s="225" t="s">
        <v>326</v>
      </c>
      <c r="E203" s="226" t="s">
        <v>380</v>
      </c>
      <c r="F203" s="227" t="s">
        <v>381</v>
      </c>
      <c r="G203" s="228" t="s">
        <v>207</v>
      </c>
      <c r="H203" s="229">
        <v>1.536</v>
      </c>
      <c r="I203" s="230"/>
      <c r="J203" s="231">
        <f>ROUND(I203*H203,2)</f>
        <v>0</v>
      </c>
      <c r="K203" s="227" t="s">
        <v>190</v>
      </c>
      <c r="L203" s="232"/>
      <c r="M203" s="233" t="s">
        <v>1</v>
      </c>
      <c r="N203" s="234" t="s">
        <v>43</v>
      </c>
      <c r="O203" s="87"/>
      <c r="P203" s="204">
        <f>O203*H203</f>
        <v>0</v>
      </c>
      <c r="Q203" s="204">
        <v>2.4289999999999998</v>
      </c>
      <c r="R203" s="204">
        <f>Q203*H203</f>
        <v>3.7309439999999996</v>
      </c>
      <c r="S203" s="204">
        <v>0</v>
      </c>
      <c r="T203" s="20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6" t="s">
        <v>233</v>
      </c>
      <c r="AT203" s="206" t="s">
        <v>326</v>
      </c>
      <c r="AU203" s="206" t="s">
        <v>78</v>
      </c>
      <c r="AY203" s="13" t="s">
        <v>192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3" t="s">
        <v>85</v>
      </c>
      <c r="BK203" s="207">
        <f>ROUND(I203*H203,2)</f>
        <v>0</v>
      </c>
      <c r="BL203" s="13" t="s">
        <v>191</v>
      </c>
      <c r="BM203" s="206" t="s">
        <v>1067</v>
      </c>
    </row>
    <row r="204" s="2" customFormat="1">
      <c r="A204" s="34"/>
      <c r="B204" s="35"/>
      <c r="C204" s="36"/>
      <c r="D204" s="208" t="s">
        <v>194</v>
      </c>
      <c r="E204" s="36"/>
      <c r="F204" s="209" t="s">
        <v>381</v>
      </c>
      <c r="G204" s="36"/>
      <c r="H204" s="36"/>
      <c r="I204" s="210"/>
      <c r="J204" s="36"/>
      <c r="K204" s="36"/>
      <c r="L204" s="40"/>
      <c r="M204" s="211"/>
      <c r="N204" s="212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194</v>
      </c>
      <c r="AU204" s="13" t="s">
        <v>78</v>
      </c>
    </row>
    <row r="205" s="10" customFormat="1">
      <c r="A205" s="10"/>
      <c r="B205" s="213"/>
      <c r="C205" s="214"/>
      <c r="D205" s="208" t="s">
        <v>196</v>
      </c>
      <c r="E205" s="215" t="s">
        <v>1</v>
      </c>
      <c r="F205" s="216" t="s">
        <v>1068</v>
      </c>
      <c r="G205" s="214"/>
      <c r="H205" s="217">
        <v>1.536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23" t="s">
        <v>196</v>
      </c>
      <c r="AU205" s="223" t="s">
        <v>78</v>
      </c>
      <c r="AV205" s="10" t="s">
        <v>87</v>
      </c>
      <c r="AW205" s="10" t="s">
        <v>34</v>
      </c>
      <c r="AX205" s="10" t="s">
        <v>85</v>
      </c>
      <c r="AY205" s="223" t="s">
        <v>192</v>
      </c>
    </row>
    <row r="206" s="2" customFormat="1" ht="16.5" customHeight="1">
      <c r="A206" s="34"/>
      <c r="B206" s="35"/>
      <c r="C206" s="195" t="s">
        <v>354</v>
      </c>
      <c r="D206" s="195" t="s">
        <v>186</v>
      </c>
      <c r="E206" s="196" t="s">
        <v>211</v>
      </c>
      <c r="F206" s="197" t="s">
        <v>212</v>
      </c>
      <c r="G206" s="198" t="s">
        <v>207</v>
      </c>
      <c r="H206" s="199">
        <v>20.588000000000001</v>
      </c>
      <c r="I206" s="200"/>
      <c r="J206" s="201">
        <f>ROUND(I206*H206,2)</f>
        <v>0</v>
      </c>
      <c r="K206" s="197" t="s">
        <v>190</v>
      </c>
      <c r="L206" s="40"/>
      <c r="M206" s="202" t="s">
        <v>1</v>
      </c>
      <c r="N206" s="203" t="s">
        <v>43</v>
      </c>
      <c r="O206" s="87"/>
      <c r="P206" s="204">
        <f>O206*H206</f>
        <v>0</v>
      </c>
      <c r="Q206" s="204">
        <v>0</v>
      </c>
      <c r="R206" s="204">
        <f>Q206*H206</f>
        <v>0</v>
      </c>
      <c r="S206" s="204">
        <v>0</v>
      </c>
      <c r="T206" s="20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6" t="s">
        <v>191</v>
      </c>
      <c r="AT206" s="206" t="s">
        <v>186</v>
      </c>
      <c r="AU206" s="206" t="s">
        <v>78</v>
      </c>
      <c r="AY206" s="13" t="s">
        <v>192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3" t="s">
        <v>85</v>
      </c>
      <c r="BK206" s="207">
        <f>ROUND(I206*H206,2)</f>
        <v>0</v>
      </c>
      <c r="BL206" s="13" t="s">
        <v>191</v>
      </c>
      <c r="BM206" s="206" t="s">
        <v>1069</v>
      </c>
    </row>
    <row r="207" s="2" customFormat="1">
      <c r="A207" s="34"/>
      <c r="B207" s="35"/>
      <c r="C207" s="36"/>
      <c r="D207" s="208" t="s">
        <v>194</v>
      </c>
      <c r="E207" s="36"/>
      <c r="F207" s="209" t="s">
        <v>214</v>
      </c>
      <c r="G207" s="36"/>
      <c r="H207" s="36"/>
      <c r="I207" s="210"/>
      <c r="J207" s="36"/>
      <c r="K207" s="36"/>
      <c r="L207" s="40"/>
      <c r="M207" s="238"/>
      <c r="N207" s="239"/>
      <c r="O207" s="240"/>
      <c r="P207" s="240"/>
      <c r="Q207" s="240"/>
      <c r="R207" s="240"/>
      <c r="S207" s="240"/>
      <c r="T207" s="241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194</v>
      </c>
      <c r="AU207" s="13" t="s">
        <v>78</v>
      </c>
    </row>
    <row r="208" s="2" customFormat="1" ht="6.96" customHeight="1">
      <c r="A208" s="34"/>
      <c r="B208" s="62"/>
      <c r="C208" s="63"/>
      <c r="D208" s="63"/>
      <c r="E208" s="63"/>
      <c r="F208" s="63"/>
      <c r="G208" s="63"/>
      <c r="H208" s="63"/>
      <c r="I208" s="63"/>
      <c r="J208" s="63"/>
      <c r="K208" s="63"/>
      <c r="L208" s="40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sheetProtection sheet="1" autoFilter="0" formatColumns="0" formatRows="0" objects="1" scenarios="1" spinCount="100000" saltValue="FDcrpuSi2f9ORJh2tRrGeHnwg+svs0VMmY0RN7SSS3OEJirqKf1VKzMhA8FBq6jfmss1btLKm9PoTbymL+8Cng==" hashValue="p603cgBqY91tKzUno5zGfnnCrIihAq3wweuCcZWNYXg+sLxzQV2PmjmFcp5qlcwN1Mn4oRfuuiST6mLECN2guA==" algorithmName="SHA-512" password="CC35"/>
  <autoFilter ref="C119:K2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1008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1070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ROUND((SUM(BE120:BE124)),  2)</f>
        <v>0</v>
      </c>
      <c r="G35" s="34"/>
      <c r="H35" s="34"/>
      <c r="I35" s="160">
        <v>0.20999999999999999</v>
      </c>
      <c r="J35" s="159">
        <f>ROUND(((SUM(BE120:BE124))*I35),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ROUND((SUM(BF120:BF124)),  2)</f>
        <v>0</v>
      </c>
      <c r="G36" s="34"/>
      <c r="H36" s="34"/>
      <c r="I36" s="160">
        <v>0.14999999999999999</v>
      </c>
      <c r="J36" s="159">
        <f>ROUND(((SUM(BF120:BF124))*I36),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1008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A.7.2 -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1008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A.7.2 -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SUM(P121:P124)</f>
        <v>0</v>
      </c>
      <c r="Q120" s="100"/>
      <c r="R120" s="192">
        <f>SUM(R121:R124)</f>
        <v>0</v>
      </c>
      <c r="S120" s="100"/>
      <c r="T120" s="193">
        <f>SUM(T121:T124)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SUM(BK121:BK124)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385</v>
      </c>
      <c r="F121" s="197" t="s">
        <v>386</v>
      </c>
      <c r="G121" s="198" t="s">
        <v>225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1071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386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 ht="16.5" customHeight="1">
      <c r="A123" s="34"/>
      <c r="B123" s="35"/>
      <c r="C123" s="195" t="s">
        <v>87</v>
      </c>
      <c r="D123" s="195" t="s">
        <v>186</v>
      </c>
      <c r="E123" s="196" t="s">
        <v>388</v>
      </c>
      <c r="F123" s="197" t="s">
        <v>389</v>
      </c>
      <c r="G123" s="198" t="s">
        <v>225</v>
      </c>
      <c r="H123" s="199">
        <v>2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310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310</v>
      </c>
      <c r="BM123" s="206" t="s">
        <v>1072</v>
      </c>
    </row>
    <row r="124" s="2" customFormat="1">
      <c r="A124" s="34"/>
      <c r="B124" s="35"/>
      <c r="C124" s="36"/>
      <c r="D124" s="208" t="s">
        <v>194</v>
      </c>
      <c r="E124" s="36"/>
      <c r="F124" s="209" t="s">
        <v>391</v>
      </c>
      <c r="G124" s="36"/>
      <c r="H124" s="36"/>
      <c r="I124" s="210"/>
      <c r="J124" s="36"/>
      <c r="K124" s="36"/>
      <c r="L124" s="40"/>
      <c r="M124" s="238"/>
      <c r="N124" s="239"/>
      <c r="O124" s="240"/>
      <c r="P124" s="240"/>
      <c r="Q124" s="240"/>
      <c r="R124" s="240"/>
      <c r="S124" s="240"/>
      <c r="T124" s="24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194</v>
      </c>
      <c r="AU124" s="13" t="s">
        <v>78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bCSorNSF2KgMYifdBjjH2X6npn+FnTfo5vPVkboJ9r8bv4Njmk5gLeSXRdaiWTPeSPhDU/ccTpeIBX9sfpfPwQ==" hashValue="PuSz/OkSZrzuptoHYQLqVPD9PEMpZ2Aay80w5NoqCqxauqYQtKEuYvALzkoJKz6qXStNHkCLgd4Sxw2HoX/9kQ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1008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1073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ROUND((SUM(BE120:BE139)),  2)</f>
        <v>0</v>
      </c>
      <c r="G35" s="34"/>
      <c r="H35" s="34"/>
      <c r="I35" s="160">
        <v>0.20999999999999999</v>
      </c>
      <c r="J35" s="159">
        <f>ROUND(((SUM(BE120:BE139))*I35),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ROUND((SUM(BF120:BF139)),  2)</f>
        <v>0</v>
      </c>
      <c r="G36" s="34"/>
      <c r="H36" s="34"/>
      <c r="I36" s="160">
        <v>0.14999999999999999</v>
      </c>
      <c r="J36" s="159">
        <f>ROUND(((SUM(BF120:BF139))*I36),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ROUND((SUM(BG120:BG139)),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ROUND((SUM(BH120:BH139)),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ROUND((SUM(BI120:BI139)),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1008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A.7.3 -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1008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A.7.3 -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SUM(P121:P139)</f>
        <v>0</v>
      </c>
      <c r="Q120" s="100"/>
      <c r="R120" s="192">
        <f>SUM(R121:R139)</f>
        <v>0</v>
      </c>
      <c r="S120" s="100"/>
      <c r="T120" s="193">
        <f>SUM(T121:T139)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SUM(BK121:BK139)</f>
        <v>0</v>
      </c>
    </row>
    <row r="121" s="2" customFormat="1" ht="55.5" customHeight="1">
      <c r="A121" s="34"/>
      <c r="B121" s="35"/>
      <c r="C121" s="195" t="s">
        <v>85</v>
      </c>
      <c r="D121" s="195" t="s">
        <v>186</v>
      </c>
      <c r="E121" s="196" t="s">
        <v>393</v>
      </c>
      <c r="F121" s="197" t="s">
        <v>394</v>
      </c>
      <c r="G121" s="198" t="s">
        <v>309</v>
      </c>
      <c r="H121" s="199">
        <v>64.259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1074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396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>
      <c r="A123" s="34"/>
      <c r="B123" s="35"/>
      <c r="C123" s="36"/>
      <c r="D123" s="208" t="s">
        <v>250</v>
      </c>
      <c r="E123" s="36"/>
      <c r="F123" s="224" t="s">
        <v>397</v>
      </c>
      <c r="G123" s="36"/>
      <c r="H123" s="36"/>
      <c r="I123" s="210"/>
      <c r="J123" s="36"/>
      <c r="K123" s="36"/>
      <c r="L123" s="40"/>
      <c r="M123" s="211"/>
      <c r="N123" s="212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250</v>
      </c>
      <c r="AU123" s="13" t="s">
        <v>78</v>
      </c>
    </row>
    <row r="124" s="10" customFormat="1">
      <c r="A124" s="10"/>
      <c r="B124" s="213"/>
      <c r="C124" s="214"/>
      <c r="D124" s="208" t="s">
        <v>196</v>
      </c>
      <c r="E124" s="215" t="s">
        <v>1</v>
      </c>
      <c r="F124" s="216" t="s">
        <v>1075</v>
      </c>
      <c r="G124" s="214"/>
      <c r="H124" s="217">
        <v>64.259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3" t="s">
        <v>196</v>
      </c>
      <c r="AU124" s="223" t="s">
        <v>78</v>
      </c>
      <c r="AV124" s="10" t="s">
        <v>87</v>
      </c>
      <c r="AW124" s="10" t="s">
        <v>34</v>
      </c>
      <c r="AX124" s="10" t="s">
        <v>85</v>
      </c>
      <c r="AY124" s="223" t="s">
        <v>192</v>
      </c>
    </row>
    <row r="125" s="2" customFormat="1" ht="55.5" customHeight="1">
      <c r="A125" s="34"/>
      <c r="B125" s="35"/>
      <c r="C125" s="195" t="s">
        <v>87</v>
      </c>
      <c r="D125" s="195" t="s">
        <v>186</v>
      </c>
      <c r="E125" s="196" t="s">
        <v>399</v>
      </c>
      <c r="F125" s="197" t="s">
        <v>400</v>
      </c>
      <c r="G125" s="198" t="s">
        <v>309</v>
      </c>
      <c r="H125" s="199">
        <v>78.983999999999995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310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310</v>
      </c>
      <c r="BM125" s="206" t="s">
        <v>1076</v>
      </c>
    </row>
    <row r="126" s="2" customFormat="1">
      <c r="A126" s="34"/>
      <c r="B126" s="35"/>
      <c r="C126" s="36"/>
      <c r="D126" s="208" t="s">
        <v>194</v>
      </c>
      <c r="E126" s="36"/>
      <c r="F126" s="209" t="s">
        <v>402</v>
      </c>
      <c r="G126" s="36"/>
      <c r="H126" s="36"/>
      <c r="I126" s="210"/>
      <c r="J126" s="36"/>
      <c r="K126" s="36"/>
      <c r="L126" s="40"/>
      <c r="M126" s="211"/>
      <c r="N126" s="21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194</v>
      </c>
      <c r="AU126" s="13" t="s">
        <v>78</v>
      </c>
    </row>
    <row r="127" s="2" customFormat="1">
      <c r="A127" s="34"/>
      <c r="B127" s="35"/>
      <c r="C127" s="36"/>
      <c r="D127" s="208" t="s">
        <v>250</v>
      </c>
      <c r="E127" s="36"/>
      <c r="F127" s="224" t="s">
        <v>1077</v>
      </c>
      <c r="G127" s="36"/>
      <c r="H127" s="36"/>
      <c r="I127" s="210"/>
      <c r="J127" s="36"/>
      <c r="K127" s="36"/>
      <c r="L127" s="40"/>
      <c r="M127" s="211"/>
      <c r="N127" s="21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250</v>
      </c>
      <c r="AU127" s="13" t="s">
        <v>78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1078</v>
      </c>
      <c r="G128" s="214"/>
      <c r="H128" s="217">
        <v>78.983999999999995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85</v>
      </c>
      <c r="AY128" s="223" t="s">
        <v>192</v>
      </c>
    </row>
    <row r="129" s="2" customFormat="1" ht="33" customHeight="1">
      <c r="A129" s="34"/>
      <c r="B129" s="35"/>
      <c r="C129" s="195" t="s">
        <v>204</v>
      </c>
      <c r="D129" s="195" t="s">
        <v>186</v>
      </c>
      <c r="E129" s="196" t="s">
        <v>405</v>
      </c>
      <c r="F129" s="197" t="s">
        <v>406</v>
      </c>
      <c r="G129" s="198" t="s">
        <v>225</v>
      </c>
      <c r="H129" s="199">
        <v>2</v>
      </c>
      <c r="I129" s="200"/>
      <c r="J129" s="201">
        <f>ROUND(I129*H129,2)</f>
        <v>0</v>
      </c>
      <c r="K129" s="197" t="s">
        <v>190</v>
      </c>
      <c r="L129" s="40"/>
      <c r="M129" s="202" t="s">
        <v>1</v>
      </c>
      <c r="N129" s="203" t="s">
        <v>43</v>
      </c>
      <c r="O129" s="87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310</v>
      </c>
      <c r="AT129" s="206" t="s">
        <v>186</v>
      </c>
      <c r="AU129" s="206" t="s">
        <v>78</v>
      </c>
      <c r="AY129" s="13" t="s">
        <v>192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3" t="s">
        <v>85</v>
      </c>
      <c r="BK129" s="207">
        <f>ROUND(I129*H129,2)</f>
        <v>0</v>
      </c>
      <c r="BL129" s="13" t="s">
        <v>310</v>
      </c>
      <c r="BM129" s="206" t="s">
        <v>1079</v>
      </c>
    </row>
    <row r="130" s="2" customFormat="1">
      <c r="A130" s="34"/>
      <c r="B130" s="35"/>
      <c r="C130" s="36"/>
      <c r="D130" s="208" t="s">
        <v>194</v>
      </c>
      <c r="E130" s="36"/>
      <c r="F130" s="209" t="s">
        <v>408</v>
      </c>
      <c r="G130" s="36"/>
      <c r="H130" s="36"/>
      <c r="I130" s="210"/>
      <c r="J130" s="36"/>
      <c r="K130" s="36"/>
      <c r="L130" s="40"/>
      <c r="M130" s="211"/>
      <c r="N130" s="212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194</v>
      </c>
      <c r="AU130" s="13" t="s">
        <v>78</v>
      </c>
    </row>
    <row r="131" s="2" customFormat="1">
      <c r="A131" s="34"/>
      <c r="B131" s="35"/>
      <c r="C131" s="36"/>
      <c r="D131" s="208" t="s">
        <v>250</v>
      </c>
      <c r="E131" s="36"/>
      <c r="F131" s="224" t="s">
        <v>409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250</v>
      </c>
      <c r="AU131" s="13" t="s">
        <v>78</v>
      </c>
    </row>
    <row r="132" s="2" customFormat="1" ht="24.15" customHeight="1">
      <c r="A132" s="34"/>
      <c r="B132" s="35"/>
      <c r="C132" s="195" t="s">
        <v>191</v>
      </c>
      <c r="D132" s="195" t="s">
        <v>186</v>
      </c>
      <c r="E132" s="196" t="s">
        <v>410</v>
      </c>
      <c r="F132" s="197" t="s">
        <v>411</v>
      </c>
      <c r="G132" s="198" t="s">
        <v>309</v>
      </c>
      <c r="H132" s="199">
        <v>40.798000000000002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310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310</v>
      </c>
      <c r="BM132" s="206" t="s">
        <v>1080</v>
      </c>
    </row>
    <row r="133" s="2" customFormat="1">
      <c r="A133" s="34"/>
      <c r="B133" s="35"/>
      <c r="C133" s="36"/>
      <c r="D133" s="208" t="s">
        <v>194</v>
      </c>
      <c r="E133" s="36"/>
      <c r="F133" s="209" t="s">
        <v>413</v>
      </c>
      <c r="G133" s="36"/>
      <c r="H133" s="36"/>
      <c r="I133" s="210"/>
      <c r="J133" s="36"/>
      <c r="K133" s="36"/>
      <c r="L133" s="40"/>
      <c r="M133" s="211"/>
      <c r="N133" s="212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194</v>
      </c>
      <c r="AU133" s="13" t="s">
        <v>78</v>
      </c>
    </row>
    <row r="134" s="2" customFormat="1">
      <c r="A134" s="34"/>
      <c r="B134" s="35"/>
      <c r="C134" s="36"/>
      <c r="D134" s="208" t="s">
        <v>250</v>
      </c>
      <c r="E134" s="36"/>
      <c r="F134" s="224" t="s">
        <v>414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250</v>
      </c>
      <c r="AU134" s="13" t="s">
        <v>78</v>
      </c>
    </row>
    <row r="135" s="10" customFormat="1">
      <c r="A135" s="10"/>
      <c r="B135" s="213"/>
      <c r="C135" s="214"/>
      <c r="D135" s="208" t="s">
        <v>196</v>
      </c>
      <c r="E135" s="215" t="s">
        <v>1</v>
      </c>
      <c r="F135" s="216" t="s">
        <v>1081</v>
      </c>
      <c r="G135" s="214"/>
      <c r="H135" s="217">
        <v>40.798000000000002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3" t="s">
        <v>196</v>
      </c>
      <c r="AU135" s="223" t="s">
        <v>78</v>
      </c>
      <c r="AV135" s="10" t="s">
        <v>87</v>
      </c>
      <c r="AW135" s="10" t="s">
        <v>34</v>
      </c>
      <c r="AX135" s="10" t="s">
        <v>85</v>
      </c>
      <c r="AY135" s="223" t="s">
        <v>192</v>
      </c>
    </row>
    <row r="136" s="2" customFormat="1" ht="49.05" customHeight="1">
      <c r="A136" s="34"/>
      <c r="B136" s="35"/>
      <c r="C136" s="195" t="s">
        <v>216</v>
      </c>
      <c r="D136" s="195" t="s">
        <v>186</v>
      </c>
      <c r="E136" s="196" t="s">
        <v>416</v>
      </c>
      <c r="F136" s="197" t="s">
        <v>417</v>
      </c>
      <c r="G136" s="198" t="s">
        <v>309</v>
      </c>
      <c r="H136" s="199">
        <v>5.9269999999999996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310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310</v>
      </c>
      <c r="BM136" s="206" t="s">
        <v>1082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419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2" customFormat="1">
      <c r="A138" s="34"/>
      <c r="B138" s="35"/>
      <c r="C138" s="36"/>
      <c r="D138" s="208" t="s">
        <v>250</v>
      </c>
      <c r="E138" s="36"/>
      <c r="F138" s="224" t="s">
        <v>420</v>
      </c>
      <c r="G138" s="36"/>
      <c r="H138" s="36"/>
      <c r="I138" s="210"/>
      <c r="J138" s="36"/>
      <c r="K138" s="36"/>
      <c r="L138" s="40"/>
      <c r="M138" s="211"/>
      <c r="N138" s="212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250</v>
      </c>
      <c r="AU138" s="13" t="s">
        <v>78</v>
      </c>
    </row>
    <row r="139" s="10" customFormat="1">
      <c r="A139" s="10"/>
      <c r="B139" s="213"/>
      <c r="C139" s="214"/>
      <c r="D139" s="208" t="s">
        <v>196</v>
      </c>
      <c r="E139" s="215" t="s">
        <v>1</v>
      </c>
      <c r="F139" s="216" t="s">
        <v>1083</v>
      </c>
      <c r="G139" s="214"/>
      <c r="H139" s="217">
        <v>5.9269999999999996</v>
      </c>
      <c r="I139" s="218"/>
      <c r="J139" s="214"/>
      <c r="K139" s="214"/>
      <c r="L139" s="219"/>
      <c r="M139" s="235"/>
      <c r="N139" s="236"/>
      <c r="O139" s="236"/>
      <c r="P139" s="236"/>
      <c r="Q139" s="236"/>
      <c r="R139" s="236"/>
      <c r="S139" s="236"/>
      <c r="T139" s="237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3" t="s">
        <v>196</v>
      </c>
      <c r="AU139" s="223" t="s">
        <v>78</v>
      </c>
      <c r="AV139" s="10" t="s">
        <v>87</v>
      </c>
      <c r="AW139" s="10" t="s">
        <v>34</v>
      </c>
      <c r="AX139" s="10" t="s">
        <v>85</v>
      </c>
      <c r="AY139" s="223" t="s">
        <v>192</v>
      </c>
    </row>
    <row r="140" s="2" customFormat="1" ht="6.96" customHeight="1">
      <c r="A140" s="34"/>
      <c r="B140" s="62"/>
      <c r="C140" s="63"/>
      <c r="D140" s="63"/>
      <c r="E140" s="63"/>
      <c r="F140" s="63"/>
      <c r="G140" s="63"/>
      <c r="H140" s="63"/>
      <c r="I140" s="63"/>
      <c r="J140" s="63"/>
      <c r="K140" s="63"/>
      <c r="L140" s="40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sheetProtection sheet="1" autoFilter="0" formatColumns="0" formatRows="0" objects="1" scenarios="1" spinCount="100000" saltValue="+QexrSuRL1LiQjYNTIA7KQ+lP3EXNF8xn8onVt20z0Iik+lcsauIOLgab8KKP+mc3cSEUWpR6N8tVAEa/wWPgA==" hashValue="O9VNvQXTU3eL5PP31knIV7EOHZeGhv7s3el4lgGIviRCk9/GXVUmklZXpFTnXp9cSkT4t6RtpatB4Ron2aa/Mw==" algorithmName="SHA-512" password="CC35"/>
  <autoFilter ref="C119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1084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1085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ROUND((SUM(BE120:BE242)),  2)</f>
        <v>0</v>
      </c>
      <c r="G35" s="34"/>
      <c r="H35" s="34"/>
      <c r="I35" s="160">
        <v>0.20999999999999999</v>
      </c>
      <c r="J35" s="159">
        <f>ROUND(((SUM(BE120:BE242))*I35),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ROUND((SUM(BF120:BF242)),  2)</f>
        <v>0</v>
      </c>
      <c r="G36" s="34"/>
      <c r="H36" s="34"/>
      <c r="I36" s="160">
        <v>0.14999999999999999</v>
      </c>
      <c r="J36" s="159">
        <f>ROUND(((SUM(BF120:BF242))*I36),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ROUND((SUM(BG120:BG242)),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ROUND((SUM(BH120:BH242)),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ROUND((SUM(BI120:BI242)),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1084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A.8.1 -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1084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A.8.1 -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SUM(P121:P242)</f>
        <v>0</v>
      </c>
      <c r="Q120" s="100"/>
      <c r="R120" s="192">
        <f>SUM(R121:R242)</f>
        <v>156.00756000000001</v>
      </c>
      <c r="S120" s="100"/>
      <c r="T120" s="193">
        <f>SUM(T121:T242)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SUM(BK121:BK242)</f>
        <v>0</v>
      </c>
    </row>
    <row r="121" s="2" customFormat="1" ht="21.75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14.699999999999999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1086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195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1087</v>
      </c>
      <c r="G123" s="214"/>
      <c r="H123" s="217">
        <v>7.2000000000000002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78</v>
      </c>
      <c r="AY123" s="223" t="s">
        <v>192</v>
      </c>
    </row>
    <row r="124" s="10" customFormat="1">
      <c r="A124" s="10"/>
      <c r="B124" s="213"/>
      <c r="C124" s="214"/>
      <c r="D124" s="208" t="s">
        <v>196</v>
      </c>
      <c r="E124" s="215" t="s">
        <v>1</v>
      </c>
      <c r="F124" s="216" t="s">
        <v>1088</v>
      </c>
      <c r="G124" s="214"/>
      <c r="H124" s="217">
        <v>7.5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3" t="s">
        <v>196</v>
      </c>
      <c r="AU124" s="223" t="s">
        <v>78</v>
      </c>
      <c r="AV124" s="10" t="s">
        <v>87</v>
      </c>
      <c r="AW124" s="10" t="s">
        <v>34</v>
      </c>
      <c r="AX124" s="10" t="s">
        <v>78</v>
      </c>
      <c r="AY124" s="223" t="s">
        <v>192</v>
      </c>
    </row>
    <row r="125" s="11" customFormat="1">
      <c r="A125" s="11"/>
      <c r="B125" s="242"/>
      <c r="C125" s="243"/>
      <c r="D125" s="208" t="s">
        <v>196</v>
      </c>
      <c r="E125" s="244" t="s">
        <v>1</v>
      </c>
      <c r="F125" s="245" t="s">
        <v>468</v>
      </c>
      <c r="G125" s="243"/>
      <c r="H125" s="246">
        <v>14.699999999999999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T125" s="252" t="s">
        <v>196</v>
      </c>
      <c r="AU125" s="252" t="s">
        <v>78</v>
      </c>
      <c r="AV125" s="11" t="s">
        <v>191</v>
      </c>
      <c r="AW125" s="11" t="s">
        <v>34</v>
      </c>
      <c r="AX125" s="11" t="s">
        <v>85</v>
      </c>
      <c r="AY125" s="252" t="s">
        <v>192</v>
      </c>
    </row>
    <row r="126" s="2" customFormat="1" ht="24.15" customHeight="1">
      <c r="A126" s="34"/>
      <c r="B126" s="35"/>
      <c r="C126" s="195" t="s">
        <v>87</v>
      </c>
      <c r="D126" s="195" t="s">
        <v>186</v>
      </c>
      <c r="E126" s="196" t="s">
        <v>198</v>
      </c>
      <c r="F126" s="197" t="s">
        <v>199</v>
      </c>
      <c r="G126" s="198" t="s">
        <v>200</v>
      </c>
      <c r="H126" s="199">
        <v>80.590000000000003</v>
      </c>
      <c r="I126" s="200"/>
      <c r="J126" s="201">
        <f>ROUND(I126*H126,2)</f>
        <v>0</v>
      </c>
      <c r="K126" s="197" t="s">
        <v>190</v>
      </c>
      <c r="L126" s="40"/>
      <c r="M126" s="202" t="s">
        <v>1</v>
      </c>
      <c r="N126" s="203" t="s">
        <v>43</v>
      </c>
      <c r="O126" s="87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6" t="s">
        <v>191</v>
      </c>
      <c r="AT126" s="206" t="s">
        <v>186</v>
      </c>
      <c r="AU126" s="206" t="s">
        <v>78</v>
      </c>
      <c r="AY126" s="13" t="s">
        <v>192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3" t="s">
        <v>85</v>
      </c>
      <c r="BK126" s="207">
        <f>ROUND(I126*H126,2)</f>
        <v>0</v>
      </c>
      <c r="BL126" s="13" t="s">
        <v>191</v>
      </c>
      <c r="BM126" s="206" t="s">
        <v>1089</v>
      </c>
    </row>
    <row r="127" s="2" customFormat="1">
      <c r="A127" s="34"/>
      <c r="B127" s="35"/>
      <c r="C127" s="36"/>
      <c r="D127" s="208" t="s">
        <v>194</v>
      </c>
      <c r="E127" s="36"/>
      <c r="F127" s="209" t="s">
        <v>202</v>
      </c>
      <c r="G127" s="36"/>
      <c r="H127" s="36"/>
      <c r="I127" s="210"/>
      <c r="J127" s="36"/>
      <c r="K127" s="36"/>
      <c r="L127" s="40"/>
      <c r="M127" s="211"/>
      <c r="N127" s="21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194</v>
      </c>
      <c r="AU127" s="13" t="s">
        <v>78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1090</v>
      </c>
      <c r="G128" s="214"/>
      <c r="H128" s="217">
        <v>41.039999999999999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78</v>
      </c>
      <c r="AY128" s="223" t="s">
        <v>192</v>
      </c>
    </row>
    <row r="129" s="10" customFormat="1">
      <c r="A129" s="10"/>
      <c r="B129" s="213"/>
      <c r="C129" s="214"/>
      <c r="D129" s="208" t="s">
        <v>196</v>
      </c>
      <c r="E129" s="215" t="s">
        <v>1</v>
      </c>
      <c r="F129" s="216" t="s">
        <v>1091</v>
      </c>
      <c r="G129" s="214"/>
      <c r="H129" s="217">
        <v>8.8000000000000007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3" t="s">
        <v>196</v>
      </c>
      <c r="AU129" s="223" t="s">
        <v>78</v>
      </c>
      <c r="AV129" s="10" t="s">
        <v>87</v>
      </c>
      <c r="AW129" s="10" t="s">
        <v>34</v>
      </c>
      <c r="AX129" s="10" t="s">
        <v>78</v>
      </c>
      <c r="AY129" s="223" t="s">
        <v>192</v>
      </c>
    </row>
    <row r="130" s="10" customFormat="1">
      <c r="A130" s="10"/>
      <c r="B130" s="213"/>
      <c r="C130" s="214"/>
      <c r="D130" s="208" t="s">
        <v>196</v>
      </c>
      <c r="E130" s="215" t="s">
        <v>1</v>
      </c>
      <c r="F130" s="216" t="s">
        <v>1092</v>
      </c>
      <c r="G130" s="214"/>
      <c r="H130" s="217">
        <v>30.75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3" t="s">
        <v>196</v>
      </c>
      <c r="AU130" s="223" t="s">
        <v>78</v>
      </c>
      <c r="AV130" s="10" t="s">
        <v>87</v>
      </c>
      <c r="AW130" s="10" t="s">
        <v>34</v>
      </c>
      <c r="AX130" s="10" t="s">
        <v>78</v>
      </c>
      <c r="AY130" s="223" t="s">
        <v>192</v>
      </c>
    </row>
    <row r="131" s="11" customFormat="1">
      <c r="A131" s="11"/>
      <c r="B131" s="242"/>
      <c r="C131" s="243"/>
      <c r="D131" s="208" t="s">
        <v>196</v>
      </c>
      <c r="E131" s="244" t="s">
        <v>1</v>
      </c>
      <c r="F131" s="245" t="s">
        <v>468</v>
      </c>
      <c r="G131" s="243"/>
      <c r="H131" s="246">
        <v>80.590000000000003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T131" s="252" t="s">
        <v>196</v>
      </c>
      <c r="AU131" s="252" t="s">
        <v>78</v>
      </c>
      <c r="AV131" s="11" t="s">
        <v>191</v>
      </c>
      <c r="AW131" s="11" t="s">
        <v>34</v>
      </c>
      <c r="AX131" s="11" t="s">
        <v>85</v>
      </c>
      <c r="AY131" s="252" t="s">
        <v>192</v>
      </c>
    </row>
    <row r="132" s="2" customFormat="1" ht="24.15" customHeight="1">
      <c r="A132" s="34"/>
      <c r="B132" s="35"/>
      <c r="C132" s="195" t="s">
        <v>204</v>
      </c>
      <c r="D132" s="195" t="s">
        <v>186</v>
      </c>
      <c r="E132" s="196" t="s">
        <v>205</v>
      </c>
      <c r="F132" s="197" t="s">
        <v>206</v>
      </c>
      <c r="G132" s="198" t="s">
        <v>207</v>
      </c>
      <c r="H132" s="199">
        <v>13.5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191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191</v>
      </c>
      <c r="BM132" s="206" t="s">
        <v>1093</v>
      </c>
    </row>
    <row r="133" s="2" customFormat="1">
      <c r="A133" s="34"/>
      <c r="B133" s="35"/>
      <c r="C133" s="36"/>
      <c r="D133" s="208" t="s">
        <v>194</v>
      </c>
      <c r="E133" s="36"/>
      <c r="F133" s="209" t="s">
        <v>209</v>
      </c>
      <c r="G133" s="36"/>
      <c r="H133" s="36"/>
      <c r="I133" s="210"/>
      <c r="J133" s="36"/>
      <c r="K133" s="36"/>
      <c r="L133" s="40"/>
      <c r="M133" s="211"/>
      <c r="N133" s="212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194</v>
      </c>
      <c r="AU133" s="13" t="s">
        <v>78</v>
      </c>
    </row>
    <row r="134" s="10" customFormat="1">
      <c r="A134" s="10"/>
      <c r="B134" s="213"/>
      <c r="C134" s="214"/>
      <c r="D134" s="208" t="s">
        <v>196</v>
      </c>
      <c r="E134" s="215" t="s">
        <v>1</v>
      </c>
      <c r="F134" s="216" t="s">
        <v>1094</v>
      </c>
      <c r="G134" s="214"/>
      <c r="H134" s="217">
        <v>13.5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23" t="s">
        <v>196</v>
      </c>
      <c r="AU134" s="223" t="s">
        <v>78</v>
      </c>
      <c r="AV134" s="10" t="s">
        <v>87</v>
      </c>
      <c r="AW134" s="10" t="s">
        <v>34</v>
      </c>
      <c r="AX134" s="10" t="s">
        <v>85</v>
      </c>
      <c r="AY134" s="223" t="s">
        <v>192</v>
      </c>
    </row>
    <row r="135" s="2" customFormat="1" ht="16.5" customHeight="1">
      <c r="A135" s="34"/>
      <c r="B135" s="35"/>
      <c r="C135" s="195" t="s">
        <v>191</v>
      </c>
      <c r="D135" s="195" t="s">
        <v>186</v>
      </c>
      <c r="E135" s="196" t="s">
        <v>211</v>
      </c>
      <c r="F135" s="197" t="s">
        <v>212</v>
      </c>
      <c r="G135" s="198" t="s">
        <v>207</v>
      </c>
      <c r="H135" s="199">
        <v>31.146999999999998</v>
      </c>
      <c r="I135" s="200"/>
      <c r="J135" s="201">
        <f>ROUND(I135*H135,2)</f>
        <v>0</v>
      </c>
      <c r="K135" s="197" t="s">
        <v>190</v>
      </c>
      <c r="L135" s="40"/>
      <c r="M135" s="202" t="s">
        <v>1</v>
      </c>
      <c r="N135" s="203" t="s">
        <v>43</v>
      </c>
      <c r="O135" s="87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6" t="s">
        <v>191</v>
      </c>
      <c r="AT135" s="206" t="s">
        <v>186</v>
      </c>
      <c r="AU135" s="206" t="s">
        <v>78</v>
      </c>
      <c r="AY135" s="13" t="s">
        <v>192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3" t="s">
        <v>85</v>
      </c>
      <c r="BK135" s="207">
        <f>ROUND(I135*H135,2)</f>
        <v>0</v>
      </c>
      <c r="BL135" s="13" t="s">
        <v>191</v>
      </c>
      <c r="BM135" s="206" t="s">
        <v>1095</v>
      </c>
    </row>
    <row r="136" s="2" customFormat="1">
      <c r="A136" s="34"/>
      <c r="B136" s="35"/>
      <c r="C136" s="36"/>
      <c r="D136" s="208" t="s">
        <v>194</v>
      </c>
      <c r="E136" s="36"/>
      <c r="F136" s="209" t="s">
        <v>214</v>
      </c>
      <c r="G136" s="36"/>
      <c r="H136" s="36"/>
      <c r="I136" s="210"/>
      <c r="J136" s="36"/>
      <c r="K136" s="36"/>
      <c r="L136" s="40"/>
      <c r="M136" s="211"/>
      <c r="N136" s="212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194</v>
      </c>
      <c r="AU136" s="13" t="s">
        <v>78</v>
      </c>
    </row>
    <row r="137" s="10" customFormat="1">
      <c r="A137" s="10"/>
      <c r="B137" s="213"/>
      <c r="C137" s="214"/>
      <c r="D137" s="208" t="s">
        <v>196</v>
      </c>
      <c r="E137" s="215" t="s">
        <v>1</v>
      </c>
      <c r="F137" s="216" t="s">
        <v>1096</v>
      </c>
      <c r="G137" s="214"/>
      <c r="H137" s="217">
        <v>31.146999999999998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3" t="s">
        <v>196</v>
      </c>
      <c r="AU137" s="223" t="s">
        <v>78</v>
      </c>
      <c r="AV137" s="10" t="s">
        <v>87</v>
      </c>
      <c r="AW137" s="10" t="s">
        <v>34</v>
      </c>
      <c r="AX137" s="10" t="s">
        <v>85</v>
      </c>
      <c r="AY137" s="223" t="s">
        <v>192</v>
      </c>
    </row>
    <row r="138" s="2" customFormat="1" ht="24.15" customHeight="1">
      <c r="A138" s="34"/>
      <c r="B138" s="35"/>
      <c r="C138" s="195" t="s">
        <v>216</v>
      </c>
      <c r="D138" s="195" t="s">
        <v>186</v>
      </c>
      <c r="E138" s="196" t="s">
        <v>229</v>
      </c>
      <c r="F138" s="197" t="s">
        <v>230</v>
      </c>
      <c r="G138" s="198" t="s">
        <v>225</v>
      </c>
      <c r="H138" s="199">
        <v>4</v>
      </c>
      <c r="I138" s="200"/>
      <c r="J138" s="201">
        <f>ROUND(I138*H138,2)</f>
        <v>0</v>
      </c>
      <c r="K138" s="197" t="s">
        <v>190</v>
      </c>
      <c r="L138" s="40"/>
      <c r="M138" s="202" t="s">
        <v>1</v>
      </c>
      <c r="N138" s="203" t="s">
        <v>43</v>
      </c>
      <c r="O138" s="87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6" t="s">
        <v>191</v>
      </c>
      <c r="AT138" s="206" t="s">
        <v>186</v>
      </c>
      <c r="AU138" s="206" t="s">
        <v>78</v>
      </c>
      <c r="AY138" s="13" t="s">
        <v>192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3" t="s">
        <v>85</v>
      </c>
      <c r="BK138" s="207">
        <f>ROUND(I138*H138,2)</f>
        <v>0</v>
      </c>
      <c r="BL138" s="13" t="s">
        <v>191</v>
      </c>
      <c r="BM138" s="206" t="s">
        <v>1097</v>
      </c>
    </row>
    <row r="139" s="2" customFormat="1">
      <c r="A139" s="34"/>
      <c r="B139" s="35"/>
      <c r="C139" s="36"/>
      <c r="D139" s="208" t="s">
        <v>194</v>
      </c>
      <c r="E139" s="36"/>
      <c r="F139" s="209" t="s">
        <v>232</v>
      </c>
      <c r="G139" s="36"/>
      <c r="H139" s="36"/>
      <c r="I139" s="210"/>
      <c r="J139" s="36"/>
      <c r="K139" s="36"/>
      <c r="L139" s="40"/>
      <c r="M139" s="211"/>
      <c r="N139" s="212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194</v>
      </c>
      <c r="AU139" s="13" t="s">
        <v>78</v>
      </c>
    </row>
    <row r="140" s="2" customFormat="1" ht="24.15" customHeight="1">
      <c r="A140" s="34"/>
      <c r="B140" s="35"/>
      <c r="C140" s="195" t="s">
        <v>222</v>
      </c>
      <c r="D140" s="195" t="s">
        <v>186</v>
      </c>
      <c r="E140" s="196" t="s">
        <v>443</v>
      </c>
      <c r="F140" s="197" t="s">
        <v>444</v>
      </c>
      <c r="G140" s="198" t="s">
        <v>236</v>
      </c>
      <c r="H140" s="199">
        <v>0.014999999999999999</v>
      </c>
      <c r="I140" s="200"/>
      <c r="J140" s="201">
        <f>ROUND(I140*H140,2)</f>
        <v>0</v>
      </c>
      <c r="K140" s="197" t="s">
        <v>190</v>
      </c>
      <c r="L140" s="40"/>
      <c r="M140" s="202" t="s">
        <v>1</v>
      </c>
      <c r="N140" s="203" t="s">
        <v>43</v>
      </c>
      <c r="O140" s="87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191</v>
      </c>
      <c r="AT140" s="206" t="s">
        <v>186</v>
      </c>
      <c r="AU140" s="206" t="s">
        <v>78</v>
      </c>
      <c r="AY140" s="13" t="s">
        <v>192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3" t="s">
        <v>85</v>
      </c>
      <c r="BK140" s="207">
        <f>ROUND(I140*H140,2)</f>
        <v>0</v>
      </c>
      <c r="BL140" s="13" t="s">
        <v>191</v>
      </c>
      <c r="BM140" s="206" t="s">
        <v>1098</v>
      </c>
    </row>
    <row r="141" s="2" customFormat="1">
      <c r="A141" s="34"/>
      <c r="B141" s="35"/>
      <c r="C141" s="36"/>
      <c r="D141" s="208" t="s">
        <v>194</v>
      </c>
      <c r="E141" s="36"/>
      <c r="F141" s="209" t="s">
        <v>446</v>
      </c>
      <c r="G141" s="36"/>
      <c r="H141" s="36"/>
      <c r="I141" s="210"/>
      <c r="J141" s="36"/>
      <c r="K141" s="36"/>
      <c r="L141" s="40"/>
      <c r="M141" s="211"/>
      <c r="N141" s="212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194</v>
      </c>
      <c r="AU141" s="13" t="s">
        <v>78</v>
      </c>
    </row>
    <row r="142" s="10" customFormat="1">
      <c r="A142" s="10"/>
      <c r="B142" s="213"/>
      <c r="C142" s="214"/>
      <c r="D142" s="208" t="s">
        <v>196</v>
      </c>
      <c r="E142" s="215" t="s">
        <v>1</v>
      </c>
      <c r="F142" s="216" t="s">
        <v>1099</v>
      </c>
      <c r="G142" s="214"/>
      <c r="H142" s="217">
        <v>0.014999999999999999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23" t="s">
        <v>196</v>
      </c>
      <c r="AU142" s="223" t="s">
        <v>78</v>
      </c>
      <c r="AV142" s="10" t="s">
        <v>87</v>
      </c>
      <c r="AW142" s="10" t="s">
        <v>34</v>
      </c>
      <c r="AX142" s="10" t="s">
        <v>85</v>
      </c>
      <c r="AY142" s="223" t="s">
        <v>192</v>
      </c>
    </row>
    <row r="143" s="2" customFormat="1" ht="24.15" customHeight="1">
      <c r="A143" s="34"/>
      <c r="B143" s="35"/>
      <c r="C143" s="195" t="s">
        <v>228</v>
      </c>
      <c r="D143" s="195" t="s">
        <v>186</v>
      </c>
      <c r="E143" s="196" t="s">
        <v>241</v>
      </c>
      <c r="F143" s="197" t="s">
        <v>242</v>
      </c>
      <c r="G143" s="198" t="s">
        <v>236</v>
      </c>
      <c r="H143" s="199">
        <v>0.014999999999999999</v>
      </c>
      <c r="I143" s="200"/>
      <c r="J143" s="201">
        <f>ROUND(I143*H143,2)</f>
        <v>0</v>
      </c>
      <c r="K143" s="197" t="s">
        <v>190</v>
      </c>
      <c r="L143" s="40"/>
      <c r="M143" s="202" t="s">
        <v>1</v>
      </c>
      <c r="N143" s="203" t="s">
        <v>43</v>
      </c>
      <c r="O143" s="87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191</v>
      </c>
      <c r="AT143" s="206" t="s">
        <v>186</v>
      </c>
      <c r="AU143" s="206" t="s">
        <v>78</v>
      </c>
      <c r="AY143" s="13" t="s">
        <v>192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3" t="s">
        <v>85</v>
      </c>
      <c r="BK143" s="207">
        <f>ROUND(I143*H143,2)</f>
        <v>0</v>
      </c>
      <c r="BL143" s="13" t="s">
        <v>191</v>
      </c>
      <c r="BM143" s="206" t="s">
        <v>1100</v>
      </c>
    </row>
    <row r="144" s="2" customFormat="1">
      <c r="A144" s="34"/>
      <c r="B144" s="35"/>
      <c r="C144" s="36"/>
      <c r="D144" s="208" t="s">
        <v>194</v>
      </c>
      <c r="E144" s="36"/>
      <c r="F144" s="209" t="s">
        <v>244</v>
      </c>
      <c r="G144" s="36"/>
      <c r="H144" s="36"/>
      <c r="I144" s="210"/>
      <c r="J144" s="36"/>
      <c r="K144" s="36"/>
      <c r="L144" s="40"/>
      <c r="M144" s="211"/>
      <c r="N144" s="21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194</v>
      </c>
      <c r="AU144" s="13" t="s">
        <v>78</v>
      </c>
    </row>
    <row r="145" s="10" customFormat="1">
      <c r="A145" s="10"/>
      <c r="B145" s="213"/>
      <c r="C145" s="214"/>
      <c r="D145" s="208" t="s">
        <v>196</v>
      </c>
      <c r="E145" s="215" t="s">
        <v>1</v>
      </c>
      <c r="F145" s="216" t="s">
        <v>1099</v>
      </c>
      <c r="G145" s="214"/>
      <c r="H145" s="217">
        <v>0.014999999999999999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3" t="s">
        <v>196</v>
      </c>
      <c r="AU145" s="223" t="s">
        <v>78</v>
      </c>
      <c r="AV145" s="10" t="s">
        <v>87</v>
      </c>
      <c r="AW145" s="10" t="s">
        <v>34</v>
      </c>
      <c r="AX145" s="10" t="s">
        <v>85</v>
      </c>
      <c r="AY145" s="223" t="s">
        <v>192</v>
      </c>
    </row>
    <row r="146" s="2" customFormat="1" ht="24.15" customHeight="1">
      <c r="A146" s="34"/>
      <c r="B146" s="35"/>
      <c r="C146" s="195" t="s">
        <v>233</v>
      </c>
      <c r="D146" s="195" t="s">
        <v>186</v>
      </c>
      <c r="E146" s="196" t="s">
        <v>451</v>
      </c>
      <c r="F146" s="197" t="s">
        <v>452</v>
      </c>
      <c r="G146" s="198" t="s">
        <v>256</v>
      </c>
      <c r="H146" s="199">
        <v>4</v>
      </c>
      <c r="I146" s="200"/>
      <c r="J146" s="201">
        <f>ROUND(I146*H146,2)</f>
        <v>0</v>
      </c>
      <c r="K146" s="197" t="s">
        <v>190</v>
      </c>
      <c r="L146" s="40"/>
      <c r="M146" s="202" t="s">
        <v>1</v>
      </c>
      <c r="N146" s="203" t="s">
        <v>43</v>
      </c>
      <c r="O146" s="87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191</v>
      </c>
      <c r="AT146" s="206" t="s">
        <v>186</v>
      </c>
      <c r="AU146" s="206" t="s">
        <v>78</v>
      </c>
      <c r="AY146" s="13" t="s">
        <v>192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3" t="s">
        <v>85</v>
      </c>
      <c r="BK146" s="207">
        <f>ROUND(I146*H146,2)</f>
        <v>0</v>
      </c>
      <c r="BL146" s="13" t="s">
        <v>191</v>
      </c>
      <c r="BM146" s="206" t="s">
        <v>1101</v>
      </c>
    </row>
    <row r="147" s="2" customFormat="1">
      <c r="A147" s="34"/>
      <c r="B147" s="35"/>
      <c r="C147" s="36"/>
      <c r="D147" s="208" t="s">
        <v>194</v>
      </c>
      <c r="E147" s="36"/>
      <c r="F147" s="209" t="s">
        <v>454</v>
      </c>
      <c r="G147" s="36"/>
      <c r="H147" s="36"/>
      <c r="I147" s="210"/>
      <c r="J147" s="36"/>
      <c r="K147" s="36"/>
      <c r="L147" s="40"/>
      <c r="M147" s="211"/>
      <c r="N147" s="212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194</v>
      </c>
      <c r="AU147" s="13" t="s">
        <v>78</v>
      </c>
    </row>
    <row r="148" s="2" customFormat="1" ht="24.15" customHeight="1">
      <c r="A148" s="34"/>
      <c r="B148" s="35"/>
      <c r="C148" s="195" t="s">
        <v>240</v>
      </c>
      <c r="D148" s="195" t="s">
        <v>186</v>
      </c>
      <c r="E148" s="196" t="s">
        <v>741</v>
      </c>
      <c r="F148" s="197" t="s">
        <v>742</v>
      </c>
      <c r="G148" s="198" t="s">
        <v>189</v>
      </c>
      <c r="H148" s="199">
        <v>16</v>
      </c>
      <c r="I148" s="200"/>
      <c r="J148" s="201">
        <f>ROUND(I148*H148,2)</f>
        <v>0</v>
      </c>
      <c r="K148" s="197" t="s">
        <v>190</v>
      </c>
      <c r="L148" s="40"/>
      <c r="M148" s="202" t="s">
        <v>1</v>
      </c>
      <c r="N148" s="203" t="s">
        <v>43</v>
      </c>
      <c r="O148" s="87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6" t="s">
        <v>191</v>
      </c>
      <c r="AT148" s="206" t="s">
        <v>186</v>
      </c>
      <c r="AU148" s="206" t="s">
        <v>78</v>
      </c>
      <c r="AY148" s="13" t="s">
        <v>192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3" t="s">
        <v>85</v>
      </c>
      <c r="BK148" s="207">
        <f>ROUND(I148*H148,2)</f>
        <v>0</v>
      </c>
      <c r="BL148" s="13" t="s">
        <v>191</v>
      </c>
      <c r="BM148" s="206" t="s">
        <v>1102</v>
      </c>
    </row>
    <row r="149" s="2" customFormat="1">
      <c r="A149" s="34"/>
      <c r="B149" s="35"/>
      <c r="C149" s="36"/>
      <c r="D149" s="208" t="s">
        <v>194</v>
      </c>
      <c r="E149" s="36"/>
      <c r="F149" s="209" t="s">
        <v>744</v>
      </c>
      <c r="G149" s="36"/>
      <c r="H149" s="36"/>
      <c r="I149" s="210"/>
      <c r="J149" s="36"/>
      <c r="K149" s="36"/>
      <c r="L149" s="40"/>
      <c r="M149" s="211"/>
      <c r="N149" s="212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194</v>
      </c>
      <c r="AU149" s="13" t="s">
        <v>78</v>
      </c>
    </row>
    <row r="150" s="10" customFormat="1">
      <c r="A150" s="10"/>
      <c r="B150" s="213"/>
      <c r="C150" s="214"/>
      <c r="D150" s="208" t="s">
        <v>196</v>
      </c>
      <c r="E150" s="215" t="s">
        <v>1</v>
      </c>
      <c r="F150" s="216" t="s">
        <v>1103</v>
      </c>
      <c r="G150" s="214"/>
      <c r="H150" s="217">
        <v>16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23" t="s">
        <v>196</v>
      </c>
      <c r="AU150" s="223" t="s">
        <v>78</v>
      </c>
      <c r="AV150" s="10" t="s">
        <v>87</v>
      </c>
      <c r="AW150" s="10" t="s">
        <v>34</v>
      </c>
      <c r="AX150" s="10" t="s">
        <v>85</v>
      </c>
      <c r="AY150" s="223" t="s">
        <v>192</v>
      </c>
    </row>
    <row r="151" s="2" customFormat="1" ht="24.15" customHeight="1">
      <c r="A151" s="34"/>
      <c r="B151" s="35"/>
      <c r="C151" s="195" t="s">
        <v>245</v>
      </c>
      <c r="D151" s="195" t="s">
        <v>186</v>
      </c>
      <c r="E151" s="196" t="s">
        <v>295</v>
      </c>
      <c r="F151" s="197" t="s">
        <v>296</v>
      </c>
      <c r="G151" s="198" t="s">
        <v>236</v>
      </c>
      <c r="H151" s="199">
        <v>0.20000000000000001</v>
      </c>
      <c r="I151" s="200"/>
      <c r="J151" s="201">
        <f>ROUND(I151*H151,2)</f>
        <v>0</v>
      </c>
      <c r="K151" s="197" t="s">
        <v>190</v>
      </c>
      <c r="L151" s="40"/>
      <c r="M151" s="202" t="s">
        <v>1</v>
      </c>
      <c r="N151" s="203" t="s">
        <v>43</v>
      </c>
      <c r="O151" s="87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191</v>
      </c>
      <c r="AT151" s="206" t="s">
        <v>186</v>
      </c>
      <c r="AU151" s="206" t="s">
        <v>78</v>
      </c>
      <c r="AY151" s="13" t="s">
        <v>192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3" t="s">
        <v>85</v>
      </c>
      <c r="BK151" s="207">
        <f>ROUND(I151*H151,2)</f>
        <v>0</v>
      </c>
      <c r="BL151" s="13" t="s">
        <v>191</v>
      </c>
      <c r="BM151" s="206" t="s">
        <v>1104</v>
      </c>
    </row>
    <row r="152" s="2" customFormat="1">
      <c r="A152" s="34"/>
      <c r="B152" s="35"/>
      <c r="C152" s="36"/>
      <c r="D152" s="208" t="s">
        <v>194</v>
      </c>
      <c r="E152" s="36"/>
      <c r="F152" s="209" t="s">
        <v>298</v>
      </c>
      <c r="G152" s="36"/>
      <c r="H152" s="36"/>
      <c r="I152" s="210"/>
      <c r="J152" s="36"/>
      <c r="K152" s="36"/>
      <c r="L152" s="40"/>
      <c r="M152" s="211"/>
      <c r="N152" s="212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194</v>
      </c>
      <c r="AU152" s="13" t="s">
        <v>78</v>
      </c>
    </row>
    <row r="153" s="2" customFormat="1">
      <c r="A153" s="34"/>
      <c r="B153" s="35"/>
      <c r="C153" s="36"/>
      <c r="D153" s="208" t="s">
        <v>250</v>
      </c>
      <c r="E153" s="36"/>
      <c r="F153" s="224" t="s">
        <v>1105</v>
      </c>
      <c r="G153" s="36"/>
      <c r="H153" s="36"/>
      <c r="I153" s="210"/>
      <c r="J153" s="36"/>
      <c r="K153" s="36"/>
      <c r="L153" s="40"/>
      <c r="M153" s="211"/>
      <c r="N153" s="212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250</v>
      </c>
      <c r="AU153" s="13" t="s">
        <v>78</v>
      </c>
    </row>
    <row r="154" s="10" customFormat="1">
      <c r="A154" s="10"/>
      <c r="B154" s="213"/>
      <c r="C154" s="214"/>
      <c r="D154" s="208" t="s">
        <v>196</v>
      </c>
      <c r="E154" s="215" t="s">
        <v>1</v>
      </c>
      <c r="F154" s="216" t="s">
        <v>1106</v>
      </c>
      <c r="G154" s="214"/>
      <c r="H154" s="217">
        <v>0.20000000000000001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3" t="s">
        <v>196</v>
      </c>
      <c r="AU154" s="223" t="s">
        <v>78</v>
      </c>
      <c r="AV154" s="10" t="s">
        <v>87</v>
      </c>
      <c r="AW154" s="10" t="s">
        <v>34</v>
      </c>
      <c r="AX154" s="10" t="s">
        <v>85</v>
      </c>
      <c r="AY154" s="223" t="s">
        <v>192</v>
      </c>
    </row>
    <row r="155" s="2" customFormat="1" ht="24.15" customHeight="1">
      <c r="A155" s="34"/>
      <c r="B155" s="35"/>
      <c r="C155" s="195" t="s">
        <v>253</v>
      </c>
      <c r="D155" s="195" t="s">
        <v>186</v>
      </c>
      <c r="E155" s="196" t="s">
        <v>285</v>
      </c>
      <c r="F155" s="197" t="s">
        <v>286</v>
      </c>
      <c r="G155" s="198" t="s">
        <v>225</v>
      </c>
      <c r="H155" s="199">
        <v>2</v>
      </c>
      <c r="I155" s="200"/>
      <c r="J155" s="201">
        <f>ROUND(I155*H155,2)</f>
        <v>0</v>
      </c>
      <c r="K155" s="197" t="s">
        <v>190</v>
      </c>
      <c r="L155" s="40"/>
      <c r="M155" s="202" t="s">
        <v>1</v>
      </c>
      <c r="N155" s="203" t="s">
        <v>43</v>
      </c>
      <c r="O155" s="87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191</v>
      </c>
      <c r="AT155" s="206" t="s">
        <v>186</v>
      </c>
      <c r="AU155" s="206" t="s">
        <v>78</v>
      </c>
      <c r="AY155" s="13" t="s">
        <v>192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3" t="s">
        <v>85</v>
      </c>
      <c r="BK155" s="207">
        <f>ROUND(I155*H155,2)</f>
        <v>0</v>
      </c>
      <c r="BL155" s="13" t="s">
        <v>191</v>
      </c>
      <c r="BM155" s="206" t="s">
        <v>1107</v>
      </c>
    </row>
    <row r="156" s="2" customFormat="1">
      <c r="A156" s="34"/>
      <c r="B156" s="35"/>
      <c r="C156" s="36"/>
      <c r="D156" s="208" t="s">
        <v>194</v>
      </c>
      <c r="E156" s="36"/>
      <c r="F156" s="209" t="s">
        <v>288</v>
      </c>
      <c r="G156" s="36"/>
      <c r="H156" s="36"/>
      <c r="I156" s="210"/>
      <c r="J156" s="36"/>
      <c r="K156" s="36"/>
      <c r="L156" s="40"/>
      <c r="M156" s="211"/>
      <c r="N156" s="212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194</v>
      </c>
      <c r="AU156" s="13" t="s">
        <v>78</v>
      </c>
    </row>
    <row r="157" s="2" customFormat="1" ht="37.8" customHeight="1">
      <c r="A157" s="34"/>
      <c r="B157" s="35"/>
      <c r="C157" s="195" t="s">
        <v>259</v>
      </c>
      <c r="D157" s="195" t="s">
        <v>186</v>
      </c>
      <c r="E157" s="196" t="s">
        <v>280</v>
      </c>
      <c r="F157" s="197" t="s">
        <v>281</v>
      </c>
      <c r="G157" s="198" t="s">
        <v>189</v>
      </c>
      <c r="H157" s="199">
        <v>8</v>
      </c>
      <c r="I157" s="200"/>
      <c r="J157" s="201">
        <f>ROUND(I157*H157,2)</f>
        <v>0</v>
      </c>
      <c r="K157" s="197" t="s">
        <v>190</v>
      </c>
      <c r="L157" s="40"/>
      <c r="M157" s="202" t="s">
        <v>1</v>
      </c>
      <c r="N157" s="203" t="s">
        <v>43</v>
      </c>
      <c r="O157" s="8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191</v>
      </c>
      <c r="AT157" s="206" t="s">
        <v>186</v>
      </c>
      <c r="AU157" s="206" t="s">
        <v>78</v>
      </c>
      <c r="AY157" s="13" t="s">
        <v>192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3" t="s">
        <v>85</v>
      </c>
      <c r="BK157" s="207">
        <f>ROUND(I157*H157,2)</f>
        <v>0</v>
      </c>
      <c r="BL157" s="13" t="s">
        <v>191</v>
      </c>
      <c r="BM157" s="206" t="s">
        <v>1108</v>
      </c>
    </row>
    <row r="158" s="2" customFormat="1">
      <c r="A158" s="34"/>
      <c r="B158" s="35"/>
      <c r="C158" s="36"/>
      <c r="D158" s="208" t="s">
        <v>194</v>
      </c>
      <c r="E158" s="36"/>
      <c r="F158" s="209" t="s">
        <v>283</v>
      </c>
      <c r="G158" s="36"/>
      <c r="H158" s="36"/>
      <c r="I158" s="210"/>
      <c r="J158" s="36"/>
      <c r="K158" s="36"/>
      <c r="L158" s="40"/>
      <c r="M158" s="211"/>
      <c r="N158" s="212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194</v>
      </c>
      <c r="AU158" s="13" t="s">
        <v>78</v>
      </c>
    </row>
    <row r="159" s="2" customFormat="1" ht="37.8" customHeight="1">
      <c r="A159" s="34"/>
      <c r="B159" s="35"/>
      <c r="C159" s="195" t="s">
        <v>265</v>
      </c>
      <c r="D159" s="195" t="s">
        <v>186</v>
      </c>
      <c r="E159" s="196" t="s">
        <v>290</v>
      </c>
      <c r="F159" s="197" t="s">
        <v>291</v>
      </c>
      <c r="G159" s="198" t="s">
        <v>200</v>
      </c>
      <c r="H159" s="199">
        <v>69.540000000000006</v>
      </c>
      <c r="I159" s="200"/>
      <c r="J159" s="201">
        <f>ROUND(I159*H159,2)</f>
        <v>0</v>
      </c>
      <c r="K159" s="197" t="s">
        <v>190</v>
      </c>
      <c r="L159" s="40"/>
      <c r="M159" s="202" t="s">
        <v>1</v>
      </c>
      <c r="N159" s="203" t="s">
        <v>43</v>
      </c>
      <c r="O159" s="87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6" t="s">
        <v>191</v>
      </c>
      <c r="AT159" s="206" t="s">
        <v>186</v>
      </c>
      <c r="AU159" s="206" t="s">
        <v>78</v>
      </c>
      <c r="AY159" s="13" t="s">
        <v>192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3" t="s">
        <v>85</v>
      </c>
      <c r="BK159" s="207">
        <f>ROUND(I159*H159,2)</f>
        <v>0</v>
      </c>
      <c r="BL159" s="13" t="s">
        <v>191</v>
      </c>
      <c r="BM159" s="206" t="s">
        <v>1109</v>
      </c>
    </row>
    <row r="160" s="2" customFormat="1">
      <c r="A160" s="34"/>
      <c r="B160" s="35"/>
      <c r="C160" s="36"/>
      <c r="D160" s="208" t="s">
        <v>194</v>
      </c>
      <c r="E160" s="36"/>
      <c r="F160" s="209" t="s">
        <v>293</v>
      </c>
      <c r="G160" s="36"/>
      <c r="H160" s="36"/>
      <c r="I160" s="210"/>
      <c r="J160" s="36"/>
      <c r="K160" s="36"/>
      <c r="L160" s="40"/>
      <c r="M160" s="211"/>
      <c r="N160" s="212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194</v>
      </c>
      <c r="AU160" s="13" t="s">
        <v>78</v>
      </c>
    </row>
    <row r="161" s="10" customFormat="1">
      <c r="A161" s="10"/>
      <c r="B161" s="213"/>
      <c r="C161" s="214"/>
      <c r="D161" s="208" t="s">
        <v>196</v>
      </c>
      <c r="E161" s="215" t="s">
        <v>1</v>
      </c>
      <c r="F161" s="216" t="s">
        <v>1110</v>
      </c>
      <c r="G161" s="214"/>
      <c r="H161" s="217">
        <v>41.039999999999999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23" t="s">
        <v>196</v>
      </c>
      <c r="AU161" s="223" t="s">
        <v>78</v>
      </c>
      <c r="AV161" s="10" t="s">
        <v>87</v>
      </c>
      <c r="AW161" s="10" t="s">
        <v>34</v>
      </c>
      <c r="AX161" s="10" t="s">
        <v>78</v>
      </c>
      <c r="AY161" s="223" t="s">
        <v>192</v>
      </c>
    </row>
    <row r="162" s="10" customFormat="1">
      <c r="A162" s="10"/>
      <c r="B162" s="213"/>
      <c r="C162" s="214"/>
      <c r="D162" s="208" t="s">
        <v>196</v>
      </c>
      <c r="E162" s="215" t="s">
        <v>1</v>
      </c>
      <c r="F162" s="216" t="s">
        <v>1111</v>
      </c>
      <c r="G162" s="214"/>
      <c r="H162" s="217">
        <v>28.5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23" t="s">
        <v>196</v>
      </c>
      <c r="AU162" s="223" t="s">
        <v>78</v>
      </c>
      <c r="AV162" s="10" t="s">
        <v>87</v>
      </c>
      <c r="AW162" s="10" t="s">
        <v>34</v>
      </c>
      <c r="AX162" s="10" t="s">
        <v>78</v>
      </c>
      <c r="AY162" s="223" t="s">
        <v>192</v>
      </c>
    </row>
    <row r="163" s="11" customFormat="1">
      <c r="A163" s="11"/>
      <c r="B163" s="242"/>
      <c r="C163" s="243"/>
      <c r="D163" s="208" t="s">
        <v>196</v>
      </c>
      <c r="E163" s="244" t="s">
        <v>1</v>
      </c>
      <c r="F163" s="245" t="s">
        <v>468</v>
      </c>
      <c r="G163" s="243"/>
      <c r="H163" s="246">
        <v>69.539999999999992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T163" s="252" t="s">
        <v>196</v>
      </c>
      <c r="AU163" s="252" t="s">
        <v>78</v>
      </c>
      <c r="AV163" s="11" t="s">
        <v>191</v>
      </c>
      <c r="AW163" s="11" t="s">
        <v>34</v>
      </c>
      <c r="AX163" s="11" t="s">
        <v>85</v>
      </c>
      <c r="AY163" s="252" t="s">
        <v>192</v>
      </c>
    </row>
    <row r="164" s="2" customFormat="1" ht="24.15" customHeight="1">
      <c r="A164" s="34"/>
      <c r="B164" s="35"/>
      <c r="C164" s="195" t="s">
        <v>270</v>
      </c>
      <c r="D164" s="195" t="s">
        <v>186</v>
      </c>
      <c r="E164" s="196" t="s">
        <v>462</v>
      </c>
      <c r="F164" s="197" t="s">
        <v>463</v>
      </c>
      <c r="G164" s="198" t="s">
        <v>207</v>
      </c>
      <c r="H164" s="199">
        <v>1.44</v>
      </c>
      <c r="I164" s="200"/>
      <c r="J164" s="201">
        <f>ROUND(I164*H164,2)</f>
        <v>0</v>
      </c>
      <c r="K164" s="197" t="s">
        <v>190</v>
      </c>
      <c r="L164" s="40"/>
      <c r="M164" s="202" t="s">
        <v>1</v>
      </c>
      <c r="N164" s="203" t="s">
        <v>43</v>
      </c>
      <c r="O164" s="87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6" t="s">
        <v>191</v>
      </c>
      <c r="AT164" s="206" t="s">
        <v>186</v>
      </c>
      <c r="AU164" s="206" t="s">
        <v>78</v>
      </c>
      <c r="AY164" s="13" t="s">
        <v>192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3" t="s">
        <v>85</v>
      </c>
      <c r="BK164" s="207">
        <f>ROUND(I164*H164,2)</f>
        <v>0</v>
      </c>
      <c r="BL164" s="13" t="s">
        <v>191</v>
      </c>
      <c r="BM164" s="206" t="s">
        <v>1112</v>
      </c>
    </row>
    <row r="165" s="2" customFormat="1">
      <c r="A165" s="34"/>
      <c r="B165" s="35"/>
      <c r="C165" s="36"/>
      <c r="D165" s="208" t="s">
        <v>194</v>
      </c>
      <c r="E165" s="36"/>
      <c r="F165" s="209" t="s">
        <v>465</v>
      </c>
      <c r="G165" s="36"/>
      <c r="H165" s="36"/>
      <c r="I165" s="210"/>
      <c r="J165" s="36"/>
      <c r="K165" s="36"/>
      <c r="L165" s="40"/>
      <c r="M165" s="211"/>
      <c r="N165" s="212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194</v>
      </c>
      <c r="AU165" s="13" t="s">
        <v>78</v>
      </c>
    </row>
    <row r="166" s="10" customFormat="1">
      <c r="A166" s="10"/>
      <c r="B166" s="213"/>
      <c r="C166" s="214"/>
      <c r="D166" s="208" t="s">
        <v>196</v>
      </c>
      <c r="E166" s="215" t="s">
        <v>1</v>
      </c>
      <c r="F166" s="216" t="s">
        <v>1113</v>
      </c>
      <c r="G166" s="214"/>
      <c r="H166" s="217">
        <v>1.44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23" t="s">
        <v>196</v>
      </c>
      <c r="AU166" s="223" t="s">
        <v>78</v>
      </c>
      <c r="AV166" s="10" t="s">
        <v>87</v>
      </c>
      <c r="AW166" s="10" t="s">
        <v>34</v>
      </c>
      <c r="AX166" s="10" t="s">
        <v>85</v>
      </c>
      <c r="AY166" s="223" t="s">
        <v>192</v>
      </c>
    </row>
    <row r="167" s="2" customFormat="1" ht="24.15" customHeight="1">
      <c r="A167" s="34"/>
      <c r="B167" s="35"/>
      <c r="C167" s="195" t="s">
        <v>8</v>
      </c>
      <c r="D167" s="195" t="s">
        <v>186</v>
      </c>
      <c r="E167" s="196" t="s">
        <v>469</v>
      </c>
      <c r="F167" s="197" t="s">
        <v>470</v>
      </c>
      <c r="G167" s="198" t="s">
        <v>207</v>
      </c>
      <c r="H167" s="199">
        <v>1.44</v>
      </c>
      <c r="I167" s="200"/>
      <c r="J167" s="201">
        <f>ROUND(I167*H167,2)</f>
        <v>0</v>
      </c>
      <c r="K167" s="197" t="s">
        <v>190</v>
      </c>
      <c r="L167" s="40"/>
      <c r="M167" s="202" t="s">
        <v>1</v>
      </c>
      <c r="N167" s="203" t="s">
        <v>43</v>
      </c>
      <c r="O167" s="87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191</v>
      </c>
      <c r="AT167" s="206" t="s">
        <v>186</v>
      </c>
      <c r="AU167" s="206" t="s">
        <v>78</v>
      </c>
      <c r="AY167" s="13" t="s">
        <v>192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3" t="s">
        <v>85</v>
      </c>
      <c r="BK167" s="207">
        <f>ROUND(I167*H167,2)</f>
        <v>0</v>
      </c>
      <c r="BL167" s="13" t="s">
        <v>191</v>
      </c>
      <c r="BM167" s="206" t="s">
        <v>1114</v>
      </c>
    </row>
    <row r="168" s="2" customFormat="1">
      <c r="A168" s="34"/>
      <c r="B168" s="35"/>
      <c r="C168" s="36"/>
      <c r="D168" s="208" t="s">
        <v>194</v>
      </c>
      <c r="E168" s="36"/>
      <c r="F168" s="209" t="s">
        <v>472</v>
      </c>
      <c r="G168" s="36"/>
      <c r="H168" s="36"/>
      <c r="I168" s="210"/>
      <c r="J168" s="36"/>
      <c r="K168" s="36"/>
      <c r="L168" s="40"/>
      <c r="M168" s="211"/>
      <c r="N168" s="212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194</v>
      </c>
      <c r="AU168" s="13" t="s">
        <v>78</v>
      </c>
    </row>
    <row r="169" s="2" customFormat="1" ht="24.15" customHeight="1">
      <c r="A169" s="34"/>
      <c r="B169" s="35"/>
      <c r="C169" s="195" t="s">
        <v>279</v>
      </c>
      <c r="D169" s="195" t="s">
        <v>186</v>
      </c>
      <c r="E169" s="196" t="s">
        <v>1115</v>
      </c>
      <c r="F169" s="197" t="s">
        <v>1116</v>
      </c>
      <c r="G169" s="198" t="s">
        <v>189</v>
      </c>
      <c r="H169" s="199">
        <v>7.5</v>
      </c>
      <c r="I169" s="200"/>
      <c r="J169" s="201">
        <f>ROUND(I169*H169,2)</f>
        <v>0</v>
      </c>
      <c r="K169" s="197" t="s">
        <v>190</v>
      </c>
      <c r="L169" s="40"/>
      <c r="M169" s="202" t="s">
        <v>1</v>
      </c>
      <c r="N169" s="203" t="s">
        <v>43</v>
      </c>
      <c r="O169" s="87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191</v>
      </c>
      <c r="AT169" s="206" t="s">
        <v>186</v>
      </c>
      <c r="AU169" s="206" t="s">
        <v>78</v>
      </c>
      <c r="AY169" s="13" t="s">
        <v>192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3" t="s">
        <v>85</v>
      </c>
      <c r="BK169" s="207">
        <f>ROUND(I169*H169,2)</f>
        <v>0</v>
      </c>
      <c r="BL169" s="13" t="s">
        <v>191</v>
      </c>
      <c r="BM169" s="206" t="s">
        <v>1117</v>
      </c>
    </row>
    <row r="170" s="2" customFormat="1">
      <c r="A170" s="34"/>
      <c r="B170" s="35"/>
      <c r="C170" s="36"/>
      <c r="D170" s="208" t="s">
        <v>194</v>
      </c>
      <c r="E170" s="36"/>
      <c r="F170" s="209" t="s">
        <v>1118</v>
      </c>
      <c r="G170" s="36"/>
      <c r="H170" s="36"/>
      <c r="I170" s="210"/>
      <c r="J170" s="36"/>
      <c r="K170" s="36"/>
      <c r="L170" s="40"/>
      <c r="M170" s="211"/>
      <c r="N170" s="212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194</v>
      </c>
      <c r="AU170" s="13" t="s">
        <v>78</v>
      </c>
    </row>
    <row r="171" s="2" customFormat="1" ht="24.15" customHeight="1">
      <c r="A171" s="34"/>
      <c r="B171" s="35"/>
      <c r="C171" s="195" t="s">
        <v>284</v>
      </c>
      <c r="D171" s="195" t="s">
        <v>186</v>
      </c>
      <c r="E171" s="196" t="s">
        <v>475</v>
      </c>
      <c r="F171" s="197" t="s">
        <v>476</v>
      </c>
      <c r="G171" s="198" t="s">
        <v>189</v>
      </c>
      <c r="H171" s="199">
        <v>7.5</v>
      </c>
      <c r="I171" s="200"/>
      <c r="J171" s="201">
        <f>ROUND(I171*H171,2)</f>
        <v>0</v>
      </c>
      <c r="K171" s="197" t="s">
        <v>190</v>
      </c>
      <c r="L171" s="40"/>
      <c r="M171" s="202" t="s">
        <v>1</v>
      </c>
      <c r="N171" s="203" t="s">
        <v>43</v>
      </c>
      <c r="O171" s="87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6" t="s">
        <v>191</v>
      </c>
      <c r="AT171" s="206" t="s">
        <v>186</v>
      </c>
      <c r="AU171" s="206" t="s">
        <v>78</v>
      </c>
      <c r="AY171" s="13" t="s">
        <v>192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3" t="s">
        <v>85</v>
      </c>
      <c r="BK171" s="207">
        <f>ROUND(I171*H171,2)</f>
        <v>0</v>
      </c>
      <c r="BL171" s="13" t="s">
        <v>191</v>
      </c>
      <c r="BM171" s="206" t="s">
        <v>1119</v>
      </c>
    </row>
    <row r="172" s="2" customFormat="1">
      <c r="A172" s="34"/>
      <c r="B172" s="35"/>
      <c r="C172" s="36"/>
      <c r="D172" s="208" t="s">
        <v>194</v>
      </c>
      <c r="E172" s="36"/>
      <c r="F172" s="209" t="s">
        <v>478</v>
      </c>
      <c r="G172" s="36"/>
      <c r="H172" s="36"/>
      <c r="I172" s="210"/>
      <c r="J172" s="36"/>
      <c r="K172" s="36"/>
      <c r="L172" s="40"/>
      <c r="M172" s="211"/>
      <c r="N172" s="212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194</v>
      </c>
      <c r="AU172" s="13" t="s">
        <v>78</v>
      </c>
    </row>
    <row r="173" s="2" customFormat="1" ht="24.15" customHeight="1">
      <c r="A173" s="34"/>
      <c r="B173" s="35"/>
      <c r="C173" s="195" t="s">
        <v>289</v>
      </c>
      <c r="D173" s="195" t="s">
        <v>186</v>
      </c>
      <c r="E173" s="196" t="s">
        <v>480</v>
      </c>
      <c r="F173" s="197" t="s">
        <v>481</v>
      </c>
      <c r="G173" s="198" t="s">
        <v>207</v>
      </c>
      <c r="H173" s="199">
        <v>3.3599999999999999</v>
      </c>
      <c r="I173" s="200"/>
      <c r="J173" s="201">
        <f>ROUND(I173*H173,2)</f>
        <v>0</v>
      </c>
      <c r="K173" s="197" t="s">
        <v>190</v>
      </c>
      <c r="L173" s="40"/>
      <c r="M173" s="202" t="s">
        <v>1</v>
      </c>
      <c r="N173" s="203" t="s">
        <v>43</v>
      </c>
      <c r="O173" s="87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6" t="s">
        <v>191</v>
      </c>
      <c r="AT173" s="206" t="s">
        <v>186</v>
      </c>
      <c r="AU173" s="206" t="s">
        <v>78</v>
      </c>
      <c r="AY173" s="13" t="s">
        <v>192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3" t="s">
        <v>85</v>
      </c>
      <c r="BK173" s="207">
        <f>ROUND(I173*H173,2)</f>
        <v>0</v>
      </c>
      <c r="BL173" s="13" t="s">
        <v>191</v>
      </c>
      <c r="BM173" s="206" t="s">
        <v>1120</v>
      </c>
    </row>
    <row r="174" s="2" customFormat="1">
      <c r="A174" s="34"/>
      <c r="B174" s="35"/>
      <c r="C174" s="36"/>
      <c r="D174" s="208" t="s">
        <v>194</v>
      </c>
      <c r="E174" s="36"/>
      <c r="F174" s="209" t="s">
        <v>483</v>
      </c>
      <c r="G174" s="36"/>
      <c r="H174" s="36"/>
      <c r="I174" s="210"/>
      <c r="J174" s="36"/>
      <c r="K174" s="36"/>
      <c r="L174" s="40"/>
      <c r="M174" s="211"/>
      <c r="N174" s="212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194</v>
      </c>
      <c r="AU174" s="13" t="s">
        <v>78</v>
      </c>
    </row>
    <row r="175" s="10" customFormat="1">
      <c r="A175" s="10"/>
      <c r="B175" s="213"/>
      <c r="C175" s="214"/>
      <c r="D175" s="208" t="s">
        <v>196</v>
      </c>
      <c r="E175" s="215" t="s">
        <v>1</v>
      </c>
      <c r="F175" s="216" t="s">
        <v>1121</v>
      </c>
      <c r="G175" s="214"/>
      <c r="H175" s="217">
        <v>3.3599999999999999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23" t="s">
        <v>196</v>
      </c>
      <c r="AU175" s="223" t="s">
        <v>78</v>
      </c>
      <c r="AV175" s="10" t="s">
        <v>87</v>
      </c>
      <c r="AW175" s="10" t="s">
        <v>34</v>
      </c>
      <c r="AX175" s="10" t="s">
        <v>85</v>
      </c>
      <c r="AY175" s="223" t="s">
        <v>192</v>
      </c>
    </row>
    <row r="176" s="2" customFormat="1" ht="24.15" customHeight="1">
      <c r="A176" s="34"/>
      <c r="B176" s="35"/>
      <c r="C176" s="195" t="s">
        <v>294</v>
      </c>
      <c r="D176" s="195" t="s">
        <v>186</v>
      </c>
      <c r="E176" s="196" t="s">
        <v>486</v>
      </c>
      <c r="F176" s="197" t="s">
        <v>487</v>
      </c>
      <c r="G176" s="198" t="s">
        <v>189</v>
      </c>
      <c r="H176" s="199">
        <v>48</v>
      </c>
      <c r="I176" s="200"/>
      <c r="J176" s="201">
        <f>ROUND(I176*H176,2)</f>
        <v>0</v>
      </c>
      <c r="K176" s="197" t="s">
        <v>190</v>
      </c>
      <c r="L176" s="40"/>
      <c r="M176" s="202" t="s">
        <v>1</v>
      </c>
      <c r="N176" s="203" t="s">
        <v>43</v>
      </c>
      <c r="O176" s="87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6" t="s">
        <v>191</v>
      </c>
      <c r="AT176" s="206" t="s">
        <v>186</v>
      </c>
      <c r="AU176" s="206" t="s">
        <v>78</v>
      </c>
      <c r="AY176" s="13" t="s">
        <v>192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3" t="s">
        <v>85</v>
      </c>
      <c r="BK176" s="207">
        <f>ROUND(I176*H176,2)</f>
        <v>0</v>
      </c>
      <c r="BL176" s="13" t="s">
        <v>191</v>
      </c>
      <c r="BM176" s="206" t="s">
        <v>1122</v>
      </c>
    </row>
    <row r="177" s="2" customFormat="1">
      <c r="A177" s="34"/>
      <c r="B177" s="35"/>
      <c r="C177" s="36"/>
      <c r="D177" s="208" t="s">
        <v>194</v>
      </c>
      <c r="E177" s="36"/>
      <c r="F177" s="209" t="s">
        <v>489</v>
      </c>
      <c r="G177" s="36"/>
      <c r="H177" s="36"/>
      <c r="I177" s="210"/>
      <c r="J177" s="36"/>
      <c r="K177" s="36"/>
      <c r="L177" s="40"/>
      <c r="M177" s="211"/>
      <c r="N177" s="212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194</v>
      </c>
      <c r="AU177" s="13" t="s">
        <v>78</v>
      </c>
    </row>
    <row r="178" s="10" customFormat="1">
      <c r="A178" s="10"/>
      <c r="B178" s="213"/>
      <c r="C178" s="214"/>
      <c r="D178" s="208" t="s">
        <v>196</v>
      </c>
      <c r="E178" s="215" t="s">
        <v>1</v>
      </c>
      <c r="F178" s="216" t="s">
        <v>1123</v>
      </c>
      <c r="G178" s="214"/>
      <c r="H178" s="217">
        <v>48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23" t="s">
        <v>196</v>
      </c>
      <c r="AU178" s="223" t="s">
        <v>78</v>
      </c>
      <c r="AV178" s="10" t="s">
        <v>87</v>
      </c>
      <c r="AW178" s="10" t="s">
        <v>34</v>
      </c>
      <c r="AX178" s="10" t="s">
        <v>85</v>
      </c>
      <c r="AY178" s="223" t="s">
        <v>192</v>
      </c>
    </row>
    <row r="179" s="2" customFormat="1" ht="21.75" customHeight="1">
      <c r="A179" s="34"/>
      <c r="B179" s="35"/>
      <c r="C179" s="195" t="s">
        <v>300</v>
      </c>
      <c r="D179" s="195" t="s">
        <v>186</v>
      </c>
      <c r="E179" s="196" t="s">
        <v>1124</v>
      </c>
      <c r="F179" s="197" t="s">
        <v>1125</v>
      </c>
      <c r="G179" s="198" t="s">
        <v>189</v>
      </c>
      <c r="H179" s="199">
        <v>20</v>
      </c>
      <c r="I179" s="200"/>
      <c r="J179" s="201">
        <f>ROUND(I179*H179,2)</f>
        <v>0</v>
      </c>
      <c r="K179" s="197" t="s">
        <v>190</v>
      </c>
      <c r="L179" s="40"/>
      <c r="M179" s="202" t="s">
        <v>1</v>
      </c>
      <c r="N179" s="203" t="s">
        <v>43</v>
      </c>
      <c r="O179" s="87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6" t="s">
        <v>191</v>
      </c>
      <c r="AT179" s="206" t="s">
        <v>186</v>
      </c>
      <c r="AU179" s="206" t="s">
        <v>78</v>
      </c>
      <c r="AY179" s="13" t="s">
        <v>192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3" t="s">
        <v>85</v>
      </c>
      <c r="BK179" s="207">
        <f>ROUND(I179*H179,2)</f>
        <v>0</v>
      </c>
      <c r="BL179" s="13" t="s">
        <v>191</v>
      </c>
      <c r="BM179" s="206" t="s">
        <v>1126</v>
      </c>
    </row>
    <row r="180" s="2" customFormat="1">
      <c r="A180" s="34"/>
      <c r="B180" s="35"/>
      <c r="C180" s="36"/>
      <c r="D180" s="208" t="s">
        <v>194</v>
      </c>
      <c r="E180" s="36"/>
      <c r="F180" s="209" t="s">
        <v>1127</v>
      </c>
      <c r="G180" s="36"/>
      <c r="H180" s="36"/>
      <c r="I180" s="210"/>
      <c r="J180" s="36"/>
      <c r="K180" s="36"/>
      <c r="L180" s="40"/>
      <c r="M180" s="211"/>
      <c r="N180" s="212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194</v>
      </c>
      <c r="AU180" s="13" t="s">
        <v>78</v>
      </c>
    </row>
    <row r="181" s="10" customFormat="1">
      <c r="A181" s="10"/>
      <c r="B181" s="213"/>
      <c r="C181" s="214"/>
      <c r="D181" s="208" t="s">
        <v>196</v>
      </c>
      <c r="E181" s="215" t="s">
        <v>1</v>
      </c>
      <c r="F181" s="216" t="s">
        <v>1128</v>
      </c>
      <c r="G181" s="214"/>
      <c r="H181" s="217">
        <v>9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23" t="s">
        <v>196</v>
      </c>
      <c r="AU181" s="223" t="s">
        <v>78</v>
      </c>
      <c r="AV181" s="10" t="s">
        <v>87</v>
      </c>
      <c r="AW181" s="10" t="s">
        <v>34</v>
      </c>
      <c r="AX181" s="10" t="s">
        <v>78</v>
      </c>
      <c r="AY181" s="223" t="s">
        <v>192</v>
      </c>
    </row>
    <row r="182" s="10" customFormat="1">
      <c r="A182" s="10"/>
      <c r="B182" s="213"/>
      <c r="C182" s="214"/>
      <c r="D182" s="208" t="s">
        <v>196</v>
      </c>
      <c r="E182" s="215" t="s">
        <v>1</v>
      </c>
      <c r="F182" s="216" t="s">
        <v>1129</v>
      </c>
      <c r="G182" s="214"/>
      <c r="H182" s="217">
        <v>11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23" t="s">
        <v>196</v>
      </c>
      <c r="AU182" s="223" t="s">
        <v>78</v>
      </c>
      <c r="AV182" s="10" t="s">
        <v>87</v>
      </c>
      <c r="AW182" s="10" t="s">
        <v>34</v>
      </c>
      <c r="AX182" s="10" t="s">
        <v>78</v>
      </c>
      <c r="AY182" s="223" t="s">
        <v>192</v>
      </c>
    </row>
    <row r="183" s="11" customFormat="1">
      <c r="A183" s="11"/>
      <c r="B183" s="242"/>
      <c r="C183" s="243"/>
      <c r="D183" s="208" t="s">
        <v>196</v>
      </c>
      <c r="E183" s="244" t="s">
        <v>1</v>
      </c>
      <c r="F183" s="245" t="s">
        <v>468</v>
      </c>
      <c r="G183" s="243"/>
      <c r="H183" s="246">
        <v>20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T183" s="252" t="s">
        <v>196</v>
      </c>
      <c r="AU183" s="252" t="s">
        <v>78</v>
      </c>
      <c r="AV183" s="11" t="s">
        <v>191</v>
      </c>
      <c r="AW183" s="11" t="s">
        <v>34</v>
      </c>
      <c r="AX183" s="11" t="s">
        <v>85</v>
      </c>
      <c r="AY183" s="252" t="s">
        <v>192</v>
      </c>
    </row>
    <row r="184" s="2" customFormat="1" ht="16.5" customHeight="1">
      <c r="A184" s="34"/>
      <c r="B184" s="35"/>
      <c r="C184" s="195" t="s">
        <v>7</v>
      </c>
      <c r="D184" s="195" t="s">
        <v>186</v>
      </c>
      <c r="E184" s="196" t="s">
        <v>492</v>
      </c>
      <c r="F184" s="197" t="s">
        <v>493</v>
      </c>
      <c r="G184" s="198" t="s">
        <v>200</v>
      </c>
      <c r="H184" s="199">
        <v>154</v>
      </c>
      <c r="I184" s="200"/>
      <c r="J184" s="201">
        <f>ROUND(I184*H184,2)</f>
        <v>0</v>
      </c>
      <c r="K184" s="197" t="s">
        <v>190</v>
      </c>
      <c r="L184" s="40"/>
      <c r="M184" s="202" t="s">
        <v>1</v>
      </c>
      <c r="N184" s="203" t="s">
        <v>43</v>
      </c>
      <c r="O184" s="87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6" t="s">
        <v>191</v>
      </c>
      <c r="AT184" s="206" t="s">
        <v>186</v>
      </c>
      <c r="AU184" s="206" t="s">
        <v>78</v>
      </c>
      <c r="AY184" s="13" t="s">
        <v>192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3" t="s">
        <v>85</v>
      </c>
      <c r="BK184" s="207">
        <f>ROUND(I184*H184,2)</f>
        <v>0</v>
      </c>
      <c r="BL184" s="13" t="s">
        <v>191</v>
      </c>
      <c r="BM184" s="206" t="s">
        <v>1130</v>
      </c>
    </row>
    <row r="185" s="2" customFormat="1">
      <c r="A185" s="34"/>
      <c r="B185" s="35"/>
      <c r="C185" s="36"/>
      <c r="D185" s="208" t="s">
        <v>194</v>
      </c>
      <c r="E185" s="36"/>
      <c r="F185" s="209" t="s">
        <v>495</v>
      </c>
      <c r="G185" s="36"/>
      <c r="H185" s="36"/>
      <c r="I185" s="210"/>
      <c r="J185" s="36"/>
      <c r="K185" s="36"/>
      <c r="L185" s="40"/>
      <c r="M185" s="211"/>
      <c r="N185" s="212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194</v>
      </c>
      <c r="AU185" s="13" t="s">
        <v>78</v>
      </c>
    </row>
    <row r="186" s="10" customFormat="1">
      <c r="A186" s="10"/>
      <c r="B186" s="213"/>
      <c r="C186" s="214"/>
      <c r="D186" s="208" t="s">
        <v>196</v>
      </c>
      <c r="E186" s="215" t="s">
        <v>1</v>
      </c>
      <c r="F186" s="216" t="s">
        <v>1131</v>
      </c>
      <c r="G186" s="214"/>
      <c r="H186" s="217">
        <v>154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23" t="s">
        <v>196</v>
      </c>
      <c r="AU186" s="223" t="s">
        <v>78</v>
      </c>
      <c r="AV186" s="10" t="s">
        <v>87</v>
      </c>
      <c r="AW186" s="10" t="s">
        <v>34</v>
      </c>
      <c r="AX186" s="10" t="s">
        <v>85</v>
      </c>
      <c r="AY186" s="223" t="s">
        <v>192</v>
      </c>
    </row>
    <row r="187" s="2" customFormat="1" ht="24.15" customHeight="1">
      <c r="A187" s="34"/>
      <c r="B187" s="35"/>
      <c r="C187" s="195" t="s">
        <v>313</v>
      </c>
      <c r="D187" s="195" t="s">
        <v>186</v>
      </c>
      <c r="E187" s="196" t="s">
        <v>320</v>
      </c>
      <c r="F187" s="197" t="s">
        <v>321</v>
      </c>
      <c r="G187" s="198" t="s">
        <v>309</v>
      </c>
      <c r="H187" s="199">
        <v>38.683</v>
      </c>
      <c r="I187" s="200"/>
      <c r="J187" s="201">
        <f>ROUND(I187*H187,2)</f>
        <v>0</v>
      </c>
      <c r="K187" s="197" t="s">
        <v>190</v>
      </c>
      <c r="L187" s="40"/>
      <c r="M187" s="202" t="s">
        <v>1</v>
      </c>
      <c r="N187" s="203" t="s">
        <v>43</v>
      </c>
      <c r="O187" s="87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6" t="s">
        <v>310</v>
      </c>
      <c r="AT187" s="206" t="s">
        <v>186</v>
      </c>
      <c r="AU187" s="206" t="s">
        <v>78</v>
      </c>
      <c r="AY187" s="13" t="s">
        <v>192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3" t="s">
        <v>85</v>
      </c>
      <c r="BK187" s="207">
        <f>ROUND(I187*H187,2)</f>
        <v>0</v>
      </c>
      <c r="BL187" s="13" t="s">
        <v>310</v>
      </c>
      <c r="BM187" s="206" t="s">
        <v>1132</v>
      </c>
    </row>
    <row r="188" s="2" customFormat="1">
      <c r="A188" s="34"/>
      <c r="B188" s="35"/>
      <c r="C188" s="36"/>
      <c r="D188" s="208" t="s">
        <v>194</v>
      </c>
      <c r="E188" s="36"/>
      <c r="F188" s="209" t="s">
        <v>323</v>
      </c>
      <c r="G188" s="36"/>
      <c r="H188" s="36"/>
      <c r="I188" s="210"/>
      <c r="J188" s="36"/>
      <c r="K188" s="36"/>
      <c r="L188" s="40"/>
      <c r="M188" s="211"/>
      <c r="N188" s="212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194</v>
      </c>
      <c r="AU188" s="13" t="s">
        <v>78</v>
      </c>
    </row>
    <row r="189" s="10" customFormat="1">
      <c r="A189" s="10"/>
      <c r="B189" s="213"/>
      <c r="C189" s="214"/>
      <c r="D189" s="208" t="s">
        <v>196</v>
      </c>
      <c r="E189" s="215" t="s">
        <v>1</v>
      </c>
      <c r="F189" s="216" t="s">
        <v>1133</v>
      </c>
      <c r="G189" s="214"/>
      <c r="H189" s="217">
        <v>38.683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23" t="s">
        <v>196</v>
      </c>
      <c r="AU189" s="223" t="s">
        <v>78</v>
      </c>
      <c r="AV189" s="10" t="s">
        <v>87</v>
      </c>
      <c r="AW189" s="10" t="s">
        <v>34</v>
      </c>
      <c r="AX189" s="10" t="s">
        <v>85</v>
      </c>
      <c r="AY189" s="223" t="s">
        <v>192</v>
      </c>
    </row>
    <row r="190" s="2" customFormat="1" ht="44.25" customHeight="1">
      <c r="A190" s="34"/>
      <c r="B190" s="35"/>
      <c r="C190" s="225" t="s">
        <v>319</v>
      </c>
      <c r="D190" s="225" t="s">
        <v>326</v>
      </c>
      <c r="E190" s="226" t="s">
        <v>1134</v>
      </c>
      <c r="F190" s="227" t="s">
        <v>1135</v>
      </c>
      <c r="G190" s="228" t="s">
        <v>189</v>
      </c>
      <c r="H190" s="229">
        <v>8</v>
      </c>
      <c r="I190" s="230"/>
      <c r="J190" s="231">
        <f>ROUND(I190*H190,2)</f>
        <v>0</v>
      </c>
      <c r="K190" s="227" t="s">
        <v>190</v>
      </c>
      <c r="L190" s="232"/>
      <c r="M190" s="233" t="s">
        <v>1</v>
      </c>
      <c r="N190" s="234" t="s">
        <v>43</v>
      </c>
      <c r="O190" s="87"/>
      <c r="P190" s="204">
        <f>O190*H190</f>
        <v>0</v>
      </c>
      <c r="Q190" s="204">
        <v>1.72</v>
      </c>
      <c r="R190" s="204">
        <f>Q190*H190</f>
        <v>13.76</v>
      </c>
      <c r="S190" s="204">
        <v>0</v>
      </c>
      <c r="T190" s="20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6" t="s">
        <v>310</v>
      </c>
      <c r="AT190" s="206" t="s">
        <v>326</v>
      </c>
      <c r="AU190" s="206" t="s">
        <v>78</v>
      </c>
      <c r="AY190" s="13" t="s">
        <v>192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3" t="s">
        <v>85</v>
      </c>
      <c r="BK190" s="207">
        <f>ROUND(I190*H190,2)</f>
        <v>0</v>
      </c>
      <c r="BL190" s="13" t="s">
        <v>310</v>
      </c>
      <c r="BM190" s="206" t="s">
        <v>1136</v>
      </c>
    </row>
    <row r="191" s="2" customFormat="1">
      <c r="A191" s="34"/>
      <c r="B191" s="35"/>
      <c r="C191" s="36"/>
      <c r="D191" s="208" t="s">
        <v>194</v>
      </c>
      <c r="E191" s="36"/>
      <c r="F191" s="209" t="s">
        <v>1135</v>
      </c>
      <c r="G191" s="36"/>
      <c r="H191" s="36"/>
      <c r="I191" s="210"/>
      <c r="J191" s="36"/>
      <c r="K191" s="36"/>
      <c r="L191" s="40"/>
      <c r="M191" s="211"/>
      <c r="N191" s="212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194</v>
      </c>
      <c r="AU191" s="13" t="s">
        <v>78</v>
      </c>
    </row>
    <row r="192" s="2" customFormat="1" ht="24.15" customHeight="1">
      <c r="A192" s="34"/>
      <c r="B192" s="35"/>
      <c r="C192" s="225" t="s">
        <v>325</v>
      </c>
      <c r="D192" s="225" t="s">
        <v>326</v>
      </c>
      <c r="E192" s="226" t="s">
        <v>327</v>
      </c>
      <c r="F192" s="227" t="s">
        <v>328</v>
      </c>
      <c r="G192" s="228" t="s">
        <v>225</v>
      </c>
      <c r="H192" s="229">
        <v>60</v>
      </c>
      <c r="I192" s="230"/>
      <c r="J192" s="231">
        <f>ROUND(I192*H192,2)</f>
        <v>0</v>
      </c>
      <c r="K192" s="227" t="s">
        <v>190</v>
      </c>
      <c r="L192" s="232"/>
      <c r="M192" s="233" t="s">
        <v>1</v>
      </c>
      <c r="N192" s="234" t="s">
        <v>43</v>
      </c>
      <c r="O192" s="87"/>
      <c r="P192" s="204">
        <f>O192*H192</f>
        <v>0</v>
      </c>
      <c r="Q192" s="204">
        <v>0.0010499999999999999</v>
      </c>
      <c r="R192" s="204">
        <f>Q192*H192</f>
        <v>0.063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310</v>
      </c>
      <c r="AT192" s="206" t="s">
        <v>326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310</v>
      </c>
      <c r="BM192" s="206" t="s">
        <v>1137</v>
      </c>
    </row>
    <row r="193" s="2" customFormat="1">
      <c r="A193" s="34"/>
      <c r="B193" s="35"/>
      <c r="C193" s="36"/>
      <c r="D193" s="208" t="s">
        <v>194</v>
      </c>
      <c r="E193" s="36"/>
      <c r="F193" s="209" t="s">
        <v>328</v>
      </c>
      <c r="G193" s="36"/>
      <c r="H193" s="36"/>
      <c r="I193" s="210"/>
      <c r="J193" s="36"/>
      <c r="K193" s="36"/>
      <c r="L193" s="40"/>
      <c r="M193" s="211"/>
      <c r="N193" s="212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194</v>
      </c>
      <c r="AU193" s="13" t="s">
        <v>78</v>
      </c>
    </row>
    <row r="194" s="10" customFormat="1">
      <c r="A194" s="10"/>
      <c r="B194" s="213"/>
      <c r="C194" s="214"/>
      <c r="D194" s="208" t="s">
        <v>196</v>
      </c>
      <c r="E194" s="215" t="s">
        <v>1</v>
      </c>
      <c r="F194" s="216" t="s">
        <v>1138</v>
      </c>
      <c r="G194" s="214"/>
      <c r="H194" s="217">
        <v>60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23" t="s">
        <v>196</v>
      </c>
      <c r="AU194" s="223" t="s">
        <v>78</v>
      </c>
      <c r="AV194" s="10" t="s">
        <v>87</v>
      </c>
      <c r="AW194" s="10" t="s">
        <v>34</v>
      </c>
      <c r="AX194" s="10" t="s">
        <v>85</v>
      </c>
      <c r="AY194" s="223" t="s">
        <v>192</v>
      </c>
    </row>
    <row r="195" s="2" customFormat="1" ht="16.5" customHeight="1">
      <c r="A195" s="34"/>
      <c r="B195" s="35"/>
      <c r="C195" s="225" t="s">
        <v>331</v>
      </c>
      <c r="D195" s="225" t="s">
        <v>326</v>
      </c>
      <c r="E195" s="226" t="s">
        <v>337</v>
      </c>
      <c r="F195" s="227" t="s">
        <v>338</v>
      </c>
      <c r="G195" s="228" t="s">
        <v>309</v>
      </c>
      <c r="H195" s="229">
        <v>52.950000000000003</v>
      </c>
      <c r="I195" s="230"/>
      <c r="J195" s="231">
        <f>ROUND(I195*H195,2)</f>
        <v>0</v>
      </c>
      <c r="K195" s="227" t="s">
        <v>190</v>
      </c>
      <c r="L195" s="232"/>
      <c r="M195" s="233" t="s">
        <v>1</v>
      </c>
      <c r="N195" s="234" t="s">
        <v>43</v>
      </c>
      <c r="O195" s="87"/>
      <c r="P195" s="204">
        <f>O195*H195</f>
        <v>0</v>
      </c>
      <c r="Q195" s="204">
        <v>1</v>
      </c>
      <c r="R195" s="204">
        <f>Q195*H195</f>
        <v>52.950000000000003</v>
      </c>
      <c r="S195" s="204">
        <v>0</v>
      </c>
      <c r="T195" s="20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6" t="s">
        <v>310</v>
      </c>
      <c r="AT195" s="206" t="s">
        <v>326</v>
      </c>
      <c r="AU195" s="206" t="s">
        <v>78</v>
      </c>
      <c r="AY195" s="13" t="s">
        <v>192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3" t="s">
        <v>85</v>
      </c>
      <c r="BK195" s="207">
        <f>ROUND(I195*H195,2)</f>
        <v>0</v>
      </c>
      <c r="BL195" s="13" t="s">
        <v>310</v>
      </c>
      <c r="BM195" s="206" t="s">
        <v>1139</v>
      </c>
    </row>
    <row r="196" s="2" customFormat="1">
      <c r="A196" s="34"/>
      <c r="B196" s="35"/>
      <c r="C196" s="36"/>
      <c r="D196" s="208" t="s">
        <v>194</v>
      </c>
      <c r="E196" s="36"/>
      <c r="F196" s="209" t="s">
        <v>338</v>
      </c>
      <c r="G196" s="36"/>
      <c r="H196" s="36"/>
      <c r="I196" s="210"/>
      <c r="J196" s="36"/>
      <c r="K196" s="36"/>
      <c r="L196" s="40"/>
      <c r="M196" s="211"/>
      <c r="N196" s="212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194</v>
      </c>
      <c r="AU196" s="13" t="s">
        <v>78</v>
      </c>
    </row>
    <row r="197" s="10" customFormat="1">
      <c r="A197" s="10"/>
      <c r="B197" s="213"/>
      <c r="C197" s="214"/>
      <c r="D197" s="208" t="s">
        <v>196</v>
      </c>
      <c r="E197" s="215" t="s">
        <v>1</v>
      </c>
      <c r="F197" s="216" t="s">
        <v>1140</v>
      </c>
      <c r="G197" s="214"/>
      <c r="H197" s="217">
        <v>52.950000000000003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23" t="s">
        <v>196</v>
      </c>
      <c r="AU197" s="223" t="s">
        <v>78</v>
      </c>
      <c r="AV197" s="10" t="s">
        <v>87</v>
      </c>
      <c r="AW197" s="10" t="s">
        <v>34</v>
      </c>
      <c r="AX197" s="10" t="s">
        <v>85</v>
      </c>
      <c r="AY197" s="223" t="s">
        <v>192</v>
      </c>
    </row>
    <row r="198" s="2" customFormat="1" ht="16.5" customHeight="1">
      <c r="A198" s="34"/>
      <c r="B198" s="35"/>
      <c r="C198" s="225" t="s">
        <v>336</v>
      </c>
      <c r="D198" s="225" t="s">
        <v>326</v>
      </c>
      <c r="E198" s="226" t="s">
        <v>508</v>
      </c>
      <c r="F198" s="227" t="s">
        <v>509</v>
      </c>
      <c r="G198" s="228" t="s">
        <v>309</v>
      </c>
      <c r="H198" s="229">
        <v>8.6400000000000006</v>
      </c>
      <c r="I198" s="230"/>
      <c r="J198" s="231">
        <f>ROUND(I198*H198,2)</f>
        <v>0</v>
      </c>
      <c r="K198" s="227" t="s">
        <v>190</v>
      </c>
      <c r="L198" s="232"/>
      <c r="M198" s="233" t="s">
        <v>1</v>
      </c>
      <c r="N198" s="234" t="s">
        <v>43</v>
      </c>
      <c r="O198" s="87"/>
      <c r="P198" s="204">
        <f>O198*H198</f>
        <v>0</v>
      </c>
      <c r="Q198" s="204">
        <v>1</v>
      </c>
      <c r="R198" s="204">
        <f>Q198*H198</f>
        <v>8.6400000000000006</v>
      </c>
      <c r="S198" s="204">
        <v>0</v>
      </c>
      <c r="T198" s="20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310</v>
      </c>
      <c r="AT198" s="206" t="s">
        <v>326</v>
      </c>
      <c r="AU198" s="206" t="s">
        <v>78</v>
      </c>
      <c r="AY198" s="13" t="s">
        <v>192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3" t="s">
        <v>85</v>
      </c>
      <c r="BK198" s="207">
        <f>ROUND(I198*H198,2)</f>
        <v>0</v>
      </c>
      <c r="BL198" s="13" t="s">
        <v>310</v>
      </c>
      <c r="BM198" s="206" t="s">
        <v>1141</v>
      </c>
    </row>
    <row r="199" s="2" customFormat="1">
      <c r="A199" s="34"/>
      <c r="B199" s="35"/>
      <c r="C199" s="36"/>
      <c r="D199" s="208" t="s">
        <v>194</v>
      </c>
      <c r="E199" s="36"/>
      <c r="F199" s="209" t="s">
        <v>509</v>
      </c>
      <c r="G199" s="36"/>
      <c r="H199" s="36"/>
      <c r="I199" s="210"/>
      <c r="J199" s="36"/>
      <c r="K199" s="36"/>
      <c r="L199" s="40"/>
      <c r="M199" s="211"/>
      <c r="N199" s="212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194</v>
      </c>
      <c r="AU199" s="13" t="s">
        <v>78</v>
      </c>
    </row>
    <row r="200" s="10" customFormat="1">
      <c r="A200" s="10"/>
      <c r="B200" s="213"/>
      <c r="C200" s="214"/>
      <c r="D200" s="208" t="s">
        <v>196</v>
      </c>
      <c r="E200" s="215" t="s">
        <v>1</v>
      </c>
      <c r="F200" s="216" t="s">
        <v>1142</v>
      </c>
      <c r="G200" s="214"/>
      <c r="H200" s="217">
        <v>8.6400000000000006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23" t="s">
        <v>196</v>
      </c>
      <c r="AU200" s="223" t="s">
        <v>78</v>
      </c>
      <c r="AV200" s="10" t="s">
        <v>87</v>
      </c>
      <c r="AW200" s="10" t="s">
        <v>34</v>
      </c>
      <c r="AX200" s="10" t="s">
        <v>85</v>
      </c>
      <c r="AY200" s="223" t="s">
        <v>192</v>
      </c>
    </row>
    <row r="201" s="2" customFormat="1" ht="21.75" customHeight="1">
      <c r="A201" s="34"/>
      <c r="B201" s="35"/>
      <c r="C201" s="225" t="s">
        <v>341</v>
      </c>
      <c r="D201" s="225" t="s">
        <v>326</v>
      </c>
      <c r="E201" s="226" t="s">
        <v>380</v>
      </c>
      <c r="F201" s="227" t="s">
        <v>381</v>
      </c>
      <c r="G201" s="228" t="s">
        <v>207</v>
      </c>
      <c r="H201" s="229">
        <v>7.04</v>
      </c>
      <c r="I201" s="230"/>
      <c r="J201" s="231">
        <f>ROUND(I201*H201,2)</f>
        <v>0</v>
      </c>
      <c r="K201" s="227" t="s">
        <v>190</v>
      </c>
      <c r="L201" s="232"/>
      <c r="M201" s="233" t="s">
        <v>1</v>
      </c>
      <c r="N201" s="234" t="s">
        <v>43</v>
      </c>
      <c r="O201" s="87"/>
      <c r="P201" s="204">
        <f>O201*H201</f>
        <v>0</v>
      </c>
      <c r="Q201" s="204">
        <v>2.4289999999999998</v>
      </c>
      <c r="R201" s="204">
        <f>Q201*H201</f>
        <v>17.100159999999999</v>
      </c>
      <c r="S201" s="204">
        <v>0</v>
      </c>
      <c r="T201" s="20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6" t="s">
        <v>310</v>
      </c>
      <c r="AT201" s="206" t="s">
        <v>326</v>
      </c>
      <c r="AU201" s="206" t="s">
        <v>78</v>
      </c>
      <c r="AY201" s="13" t="s">
        <v>192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3" t="s">
        <v>85</v>
      </c>
      <c r="BK201" s="207">
        <f>ROUND(I201*H201,2)</f>
        <v>0</v>
      </c>
      <c r="BL201" s="13" t="s">
        <v>310</v>
      </c>
      <c r="BM201" s="206" t="s">
        <v>1143</v>
      </c>
    </row>
    <row r="202" s="2" customFormat="1">
      <c r="A202" s="34"/>
      <c r="B202" s="35"/>
      <c r="C202" s="36"/>
      <c r="D202" s="208" t="s">
        <v>194</v>
      </c>
      <c r="E202" s="36"/>
      <c r="F202" s="209" t="s">
        <v>381</v>
      </c>
      <c r="G202" s="36"/>
      <c r="H202" s="36"/>
      <c r="I202" s="210"/>
      <c r="J202" s="36"/>
      <c r="K202" s="36"/>
      <c r="L202" s="40"/>
      <c r="M202" s="211"/>
      <c r="N202" s="212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194</v>
      </c>
      <c r="AU202" s="13" t="s">
        <v>78</v>
      </c>
    </row>
    <row r="203" s="10" customFormat="1">
      <c r="A203" s="10"/>
      <c r="B203" s="213"/>
      <c r="C203" s="214"/>
      <c r="D203" s="208" t="s">
        <v>196</v>
      </c>
      <c r="E203" s="215" t="s">
        <v>1</v>
      </c>
      <c r="F203" s="216" t="s">
        <v>1144</v>
      </c>
      <c r="G203" s="214"/>
      <c r="H203" s="217">
        <v>0.32000000000000001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T203" s="223" t="s">
        <v>196</v>
      </c>
      <c r="AU203" s="223" t="s">
        <v>78</v>
      </c>
      <c r="AV203" s="10" t="s">
        <v>87</v>
      </c>
      <c r="AW203" s="10" t="s">
        <v>34</v>
      </c>
      <c r="AX203" s="10" t="s">
        <v>78</v>
      </c>
      <c r="AY203" s="223" t="s">
        <v>192</v>
      </c>
    </row>
    <row r="204" s="10" customFormat="1">
      <c r="A204" s="10"/>
      <c r="B204" s="213"/>
      <c r="C204" s="214"/>
      <c r="D204" s="208" t="s">
        <v>196</v>
      </c>
      <c r="E204" s="215" t="s">
        <v>1</v>
      </c>
      <c r="F204" s="216" t="s">
        <v>1145</v>
      </c>
      <c r="G204" s="214"/>
      <c r="H204" s="217">
        <v>6.7199999999999998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23" t="s">
        <v>196</v>
      </c>
      <c r="AU204" s="223" t="s">
        <v>78</v>
      </c>
      <c r="AV204" s="10" t="s">
        <v>87</v>
      </c>
      <c r="AW204" s="10" t="s">
        <v>34</v>
      </c>
      <c r="AX204" s="10" t="s">
        <v>78</v>
      </c>
      <c r="AY204" s="223" t="s">
        <v>192</v>
      </c>
    </row>
    <row r="205" s="11" customFormat="1">
      <c r="A205" s="11"/>
      <c r="B205" s="242"/>
      <c r="C205" s="243"/>
      <c r="D205" s="208" t="s">
        <v>196</v>
      </c>
      <c r="E205" s="244" t="s">
        <v>1</v>
      </c>
      <c r="F205" s="245" t="s">
        <v>468</v>
      </c>
      <c r="G205" s="243"/>
      <c r="H205" s="246">
        <v>7.04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T205" s="252" t="s">
        <v>196</v>
      </c>
      <c r="AU205" s="252" t="s">
        <v>78</v>
      </c>
      <c r="AV205" s="11" t="s">
        <v>191</v>
      </c>
      <c r="AW205" s="11" t="s">
        <v>34</v>
      </c>
      <c r="AX205" s="11" t="s">
        <v>85</v>
      </c>
      <c r="AY205" s="252" t="s">
        <v>192</v>
      </c>
    </row>
    <row r="206" s="2" customFormat="1" ht="24.15" customHeight="1">
      <c r="A206" s="34"/>
      <c r="B206" s="35"/>
      <c r="C206" s="225" t="s">
        <v>346</v>
      </c>
      <c r="D206" s="225" t="s">
        <v>326</v>
      </c>
      <c r="E206" s="226" t="s">
        <v>342</v>
      </c>
      <c r="F206" s="227" t="s">
        <v>343</v>
      </c>
      <c r="G206" s="228" t="s">
        <v>309</v>
      </c>
      <c r="H206" s="229">
        <v>11.125999999999999</v>
      </c>
      <c r="I206" s="230"/>
      <c r="J206" s="231">
        <f>ROUND(I206*H206,2)</f>
        <v>0</v>
      </c>
      <c r="K206" s="227" t="s">
        <v>190</v>
      </c>
      <c r="L206" s="232"/>
      <c r="M206" s="233" t="s">
        <v>1</v>
      </c>
      <c r="N206" s="234" t="s">
        <v>43</v>
      </c>
      <c r="O206" s="87"/>
      <c r="P206" s="204">
        <f>O206*H206</f>
        <v>0</v>
      </c>
      <c r="Q206" s="204">
        <v>1</v>
      </c>
      <c r="R206" s="204">
        <f>Q206*H206</f>
        <v>11.125999999999999</v>
      </c>
      <c r="S206" s="204">
        <v>0</v>
      </c>
      <c r="T206" s="20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6" t="s">
        <v>310</v>
      </c>
      <c r="AT206" s="206" t="s">
        <v>326</v>
      </c>
      <c r="AU206" s="206" t="s">
        <v>78</v>
      </c>
      <c r="AY206" s="13" t="s">
        <v>192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3" t="s">
        <v>85</v>
      </c>
      <c r="BK206" s="207">
        <f>ROUND(I206*H206,2)</f>
        <v>0</v>
      </c>
      <c r="BL206" s="13" t="s">
        <v>310</v>
      </c>
      <c r="BM206" s="206" t="s">
        <v>1146</v>
      </c>
    </row>
    <row r="207" s="2" customFormat="1">
      <c r="A207" s="34"/>
      <c r="B207" s="35"/>
      <c r="C207" s="36"/>
      <c r="D207" s="208" t="s">
        <v>194</v>
      </c>
      <c r="E207" s="36"/>
      <c r="F207" s="209" t="s">
        <v>343</v>
      </c>
      <c r="G207" s="36"/>
      <c r="H207" s="36"/>
      <c r="I207" s="210"/>
      <c r="J207" s="36"/>
      <c r="K207" s="36"/>
      <c r="L207" s="40"/>
      <c r="M207" s="211"/>
      <c r="N207" s="212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194</v>
      </c>
      <c r="AU207" s="13" t="s">
        <v>78</v>
      </c>
    </row>
    <row r="208" s="10" customFormat="1">
      <c r="A208" s="10"/>
      <c r="B208" s="213"/>
      <c r="C208" s="214"/>
      <c r="D208" s="208" t="s">
        <v>196</v>
      </c>
      <c r="E208" s="215" t="s">
        <v>1</v>
      </c>
      <c r="F208" s="216" t="s">
        <v>1147</v>
      </c>
      <c r="G208" s="214"/>
      <c r="H208" s="217">
        <v>11.125999999999999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23" t="s">
        <v>196</v>
      </c>
      <c r="AU208" s="223" t="s">
        <v>78</v>
      </c>
      <c r="AV208" s="10" t="s">
        <v>87</v>
      </c>
      <c r="AW208" s="10" t="s">
        <v>34</v>
      </c>
      <c r="AX208" s="10" t="s">
        <v>85</v>
      </c>
      <c r="AY208" s="223" t="s">
        <v>192</v>
      </c>
    </row>
    <row r="209" s="2" customFormat="1" ht="21.75" customHeight="1">
      <c r="A209" s="34"/>
      <c r="B209" s="35"/>
      <c r="C209" s="225" t="s">
        <v>350</v>
      </c>
      <c r="D209" s="225" t="s">
        <v>326</v>
      </c>
      <c r="E209" s="226" t="s">
        <v>347</v>
      </c>
      <c r="F209" s="227" t="s">
        <v>348</v>
      </c>
      <c r="G209" s="228" t="s">
        <v>309</v>
      </c>
      <c r="H209" s="229">
        <v>11.125999999999999</v>
      </c>
      <c r="I209" s="230"/>
      <c r="J209" s="231">
        <f>ROUND(I209*H209,2)</f>
        <v>0</v>
      </c>
      <c r="K209" s="227" t="s">
        <v>190</v>
      </c>
      <c r="L209" s="232"/>
      <c r="M209" s="233" t="s">
        <v>1</v>
      </c>
      <c r="N209" s="234" t="s">
        <v>43</v>
      </c>
      <c r="O209" s="87"/>
      <c r="P209" s="204">
        <f>O209*H209</f>
        <v>0</v>
      </c>
      <c r="Q209" s="204">
        <v>1</v>
      </c>
      <c r="R209" s="204">
        <f>Q209*H209</f>
        <v>11.125999999999999</v>
      </c>
      <c r="S209" s="204">
        <v>0</v>
      </c>
      <c r="T209" s="20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6" t="s">
        <v>310</v>
      </c>
      <c r="AT209" s="206" t="s">
        <v>326</v>
      </c>
      <c r="AU209" s="206" t="s">
        <v>78</v>
      </c>
      <c r="AY209" s="13" t="s">
        <v>192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3" t="s">
        <v>85</v>
      </c>
      <c r="BK209" s="207">
        <f>ROUND(I209*H209,2)</f>
        <v>0</v>
      </c>
      <c r="BL209" s="13" t="s">
        <v>310</v>
      </c>
      <c r="BM209" s="206" t="s">
        <v>1148</v>
      </c>
    </row>
    <row r="210" s="2" customFormat="1">
      <c r="A210" s="34"/>
      <c r="B210" s="35"/>
      <c r="C210" s="36"/>
      <c r="D210" s="208" t="s">
        <v>194</v>
      </c>
      <c r="E210" s="36"/>
      <c r="F210" s="209" t="s">
        <v>348</v>
      </c>
      <c r="G210" s="36"/>
      <c r="H210" s="36"/>
      <c r="I210" s="210"/>
      <c r="J210" s="36"/>
      <c r="K210" s="36"/>
      <c r="L210" s="40"/>
      <c r="M210" s="211"/>
      <c r="N210" s="212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194</v>
      </c>
      <c r="AU210" s="13" t="s">
        <v>78</v>
      </c>
    </row>
    <row r="211" s="2" customFormat="1" ht="24.15" customHeight="1">
      <c r="A211" s="34"/>
      <c r="B211" s="35"/>
      <c r="C211" s="225" t="s">
        <v>354</v>
      </c>
      <c r="D211" s="225" t="s">
        <v>326</v>
      </c>
      <c r="E211" s="226" t="s">
        <v>351</v>
      </c>
      <c r="F211" s="227" t="s">
        <v>352</v>
      </c>
      <c r="G211" s="228" t="s">
        <v>309</v>
      </c>
      <c r="H211" s="229">
        <v>11.125999999999999</v>
      </c>
      <c r="I211" s="230"/>
      <c r="J211" s="231">
        <f>ROUND(I211*H211,2)</f>
        <v>0</v>
      </c>
      <c r="K211" s="227" t="s">
        <v>190</v>
      </c>
      <c r="L211" s="232"/>
      <c r="M211" s="233" t="s">
        <v>1</v>
      </c>
      <c r="N211" s="234" t="s">
        <v>43</v>
      </c>
      <c r="O211" s="87"/>
      <c r="P211" s="204">
        <f>O211*H211</f>
        <v>0</v>
      </c>
      <c r="Q211" s="204">
        <v>1</v>
      </c>
      <c r="R211" s="204">
        <f>Q211*H211</f>
        <v>11.125999999999999</v>
      </c>
      <c r="S211" s="204">
        <v>0</v>
      </c>
      <c r="T211" s="20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6" t="s">
        <v>310</v>
      </c>
      <c r="AT211" s="206" t="s">
        <v>326</v>
      </c>
      <c r="AU211" s="206" t="s">
        <v>78</v>
      </c>
      <c r="AY211" s="13" t="s">
        <v>192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3" t="s">
        <v>85</v>
      </c>
      <c r="BK211" s="207">
        <f>ROUND(I211*H211,2)</f>
        <v>0</v>
      </c>
      <c r="BL211" s="13" t="s">
        <v>310</v>
      </c>
      <c r="BM211" s="206" t="s">
        <v>1149</v>
      </c>
    </row>
    <row r="212" s="2" customFormat="1">
      <c r="A212" s="34"/>
      <c r="B212" s="35"/>
      <c r="C212" s="36"/>
      <c r="D212" s="208" t="s">
        <v>194</v>
      </c>
      <c r="E212" s="36"/>
      <c r="F212" s="209" t="s">
        <v>352</v>
      </c>
      <c r="G212" s="36"/>
      <c r="H212" s="36"/>
      <c r="I212" s="210"/>
      <c r="J212" s="36"/>
      <c r="K212" s="36"/>
      <c r="L212" s="40"/>
      <c r="M212" s="211"/>
      <c r="N212" s="212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194</v>
      </c>
      <c r="AU212" s="13" t="s">
        <v>78</v>
      </c>
    </row>
    <row r="213" s="2" customFormat="1" ht="16.5" customHeight="1">
      <c r="A213" s="34"/>
      <c r="B213" s="35"/>
      <c r="C213" s="225" t="s">
        <v>358</v>
      </c>
      <c r="D213" s="225" t="s">
        <v>326</v>
      </c>
      <c r="E213" s="226" t="s">
        <v>355</v>
      </c>
      <c r="F213" s="227" t="s">
        <v>356</v>
      </c>
      <c r="G213" s="228" t="s">
        <v>189</v>
      </c>
      <c r="H213" s="229">
        <v>15</v>
      </c>
      <c r="I213" s="230"/>
      <c r="J213" s="231">
        <f>ROUND(I213*H213,2)</f>
        <v>0</v>
      </c>
      <c r="K213" s="227" t="s">
        <v>190</v>
      </c>
      <c r="L213" s="232"/>
      <c r="M213" s="233" t="s">
        <v>1</v>
      </c>
      <c r="N213" s="234" t="s">
        <v>43</v>
      </c>
      <c r="O213" s="87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6" t="s">
        <v>310</v>
      </c>
      <c r="AT213" s="206" t="s">
        <v>326</v>
      </c>
      <c r="AU213" s="206" t="s">
        <v>78</v>
      </c>
      <c r="AY213" s="13" t="s">
        <v>192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3" t="s">
        <v>85</v>
      </c>
      <c r="BK213" s="207">
        <f>ROUND(I213*H213,2)</f>
        <v>0</v>
      </c>
      <c r="BL213" s="13" t="s">
        <v>310</v>
      </c>
      <c r="BM213" s="206" t="s">
        <v>1150</v>
      </c>
    </row>
    <row r="214" s="2" customFormat="1">
      <c r="A214" s="34"/>
      <c r="B214" s="35"/>
      <c r="C214" s="36"/>
      <c r="D214" s="208" t="s">
        <v>194</v>
      </c>
      <c r="E214" s="36"/>
      <c r="F214" s="209" t="s">
        <v>356</v>
      </c>
      <c r="G214" s="36"/>
      <c r="H214" s="36"/>
      <c r="I214" s="210"/>
      <c r="J214" s="36"/>
      <c r="K214" s="36"/>
      <c r="L214" s="40"/>
      <c r="M214" s="211"/>
      <c r="N214" s="212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194</v>
      </c>
      <c r="AU214" s="13" t="s">
        <v>78</v>
      </c>
    </row>
    <row r="215" s="2" customFormat="1" ht="21.75" customHeight="1">
      <c r="A215" s="34"/>
      <c r="B215" s="35"/>
      <c r="C215" s="225" t="s">
        <v>363</v>
      </c>
      <c r="D215" s="225" t="s">
        <v>326</v>
      </c>
      <c r="E215" s="226" t="s">
        <v>359</v>
      </c>
      <c r="F215" s="227" t="s">
        <v>360</v>
      </c>
      <c r="G215" s="228" t="s">
        <v>225</v>
      </c>
      <c r="H215" s="229">
        <v>200</v>
      </c>
      <c r="I215" s="230"/>
      <c r="J215" s="231">
        <f>ROUND(I215*H215,2)</f>
        <v>0</v>
      </c>
      <c r="K215" s="227" t="s">
        <v>190</v>
      </c>
      <c r="L215" s="232"/>
      <c r="M215" s="233" t="s">
        <v>1</v>
      </c>
      <c r="N215" s="234" t="s">
        <v>43</v>
      </c>
      <c r="O215" s="87"/>
      <c r="P215" s="204">
        <f>O215*H215</f>
        <v>0</v>
      </c>
      <c r="Q215" s="204">
        <v>0.00018000000000000001</v>
      </c>
      <c r="R215" s="204">
        <f>Q215*H215</f>
        <v>0.036000000000000004</v>
      </c>
      <c r="S215" s="204">
        <v>0</v>
      </c>
      <c r="T215" s="20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6" t="s">
        <v>310</v>
      </c>
      <c r="AT215" s="206" t="s">
        <v>326</v>
      </c>
      <c r="AU215" s="206" t="s">
        <v>78</v>
      </c>
      <c r="AY215" s="13" t="s">
        <v>192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3" t="s">
        <v>85</v>
      </c>
      <c r="BK215" s="207">
        <f>ROUND(I215*H215,2)</f>
        <v>0</v>
      </c>
      <c r="BL215" s="13" t="s">
        <v>310</v>
      </c>
      <c r="BM215" s="206" t="s">
        <v>1151</v>
      </c>
    </row>
    <row r="216" s="2" customFormat="1">
      <c r="A216" s="34"/>
      <c r="B216" s="35"/>
      <c r="C216" s="36"/>
      <c r="D216" s="208" t="s">
        <v>194</v>
      </c>
      <c r="E216" s="36"/>
      <c r="F216" s="209" t="s">
        <v>360</v>
      </c>
      <c r="G216" s="36"/>
      <c r="H216" s="36"/>
      <c r="I216" s="210"/>
      <c r="J216" s="36"/>
      <c r="K216" s="36"/>
      <c r="L216" s="40"/>
      <c r="M216" s="211"/>
      <c r="N216" s="212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194</v>
      </c>
      <c r="AU216" s="13" t="s">
        <v>78</v>
      </c>
    </row>
    <row r="217" s="2" customFormat="1">
      <c r="A217" s="34"/>
      <c r="B217" s="35"/>
      <c r="C217" s="36"/>
      <c r="D217" s="208" t="s">
        <v>250</v>
      </c>
      <c r="E217" s="36"/>
      <c r="F217" s="224" t="s">
        <v>1152</v>
      </c>
      <c r="G217" s="36"/>
      <c r="H217" s="36"/>
      <c r="I217" s="210"/>
      <c r="J217" s="36"/>
      <c r="K217" s="36"/>
      <c r="L217" s="40"/>
      <c r="M217" s="211"/>
      <c r="N217" s="212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250</v>
      </c>
      <c r="AU217" s="13" t="s">
        <v>78</v>
      </c>
    </row>
    <row r="218" s="10" customFormat="1">
      <c r="A218" s="10"/>
      <c r="B218" s="213"/>
      <c r="C218" s="214"/>
      <c r="D218" s="208" t="s">
        <v>196</v>
      </c>
      <c r="E218" s="215" t="s">
        <v>1</v>
      </c>
      <c r="F218" s="216" t="s">
        <v>1153</v>
      </c>
      <c r="G218" s="214"/>
      <c r="H218" s="217">
        <v>200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23" t="s">
        <v>196</v>
      </c>
      <c r="AU218" s="223" t="s">
        <v>78</v>
      </c>
      <c r="AV218" s="10" t="s">
        <v>87</v>
      </c>
      <c r="AW218" s="10" t="s">
        <v>34</v>
      </c>
      <c r="AX218" s="10" t="s">
        <v>85</v>
      </c>
      <c r="AY218" s="223" t="s">
        <v>192</v>
      </c>
    </row>
    <row r="219" s="2" customFormat="1" ht="33" customHeight="1">
      <c r="A219" s="34"/>
      <c r="B219" s="35"/>
      <c r="C219" s="225" t="s">
        <v>367</v>
      </c>
      <c r="D219" s="225" t="s">
        <v>326</v>
      </c>
      <c r="E219" s="226" t="s">
        <v>1154</v>
      </c>
      <c r="F219" s="227" t="s">
        <v>1155</v>
      </c>
      <c r="G219" s="228" t="s">
        <v>225</v>
      </c>
      <c r="H219" s="229">
        <v>2</v>
      </c>
      <c r="I219" s="230"/>
      <c r="J219" s="231">
        <f>ROUND(I219*H219,2)</f>
        <v>0</v>
      </c>
      <c r="K219" s="227" t="s">
        <v>190</v>
      </c>
      <c r="L219" s="232"/>
      <c r="M219" s="233" t="s">
        <v>1</v>
      </c>
      <c r="N219" s="234" t="s">
        <v>43</v>
      </c>
      <c r="O219" s="87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6" t="s">
        <v>310</v>
      </c>
      <c r="AT219" s="206" t="s">
        <v>326</v>
      </c>
      <c r="AU219" s="206" t="s">
        <v>78</v>
      </c>
      <c r="AY219" s="13" t="s">
        <v>192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3" t="s">
        <v>85</v>
      </c>
      <c r="BK219" s="207">
        <f>ROUND(I219*H219,2)</f>
        <v>0</v>
      </c>
      <c r="BL219" s="13" t="s">
        <v>310</v>
      </c>
      <c r="BM219" s="206" t="s">
        <v>1156</v>
      </c>
    </row>
    <row r="220" s="2" customFormat="1">
      <c r="A220" s="34"/>
      <c r="B220" s="35"/>
      <c r="C220" s="36"/>
      <c r="D220" s="208" t="s">
        <v>194</v>
      </c>
      <c r="E220" s="36"/>
      <c r="F220" s="209" t="s">
        <v>1155</v>
      </c>
      <c r="G220" s="36"/>
      <c r="H220" s="36"/>
      <c r="I220" s="210"/>
      <c r="J220" s="36"/>
      <c r="K220" s="36"/>
      <c r="L220" s="40"/>
      <c r="M220" s="211"/>
      <c r="N220" s="212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194</v>
      </c>
      <c r="AU220" s="13" t="s">
        <v>78</v>
      </c>
    </row>
    <row r="221" s="2" customFormat="1" ht="16.5" customHeight="1">
      <c r="A221" s="34"/>
      <c r="B221" s="35"/>
      <c r="C221" s="225" t="s">
        <v>371</v>
      </c>
      <c r="D221" s="225" t="s">
        <v>326</v>
      </c>
      <c r="E221" s="226" t="s">
        <v>1157</v>
      </c>
      <c r="F221" s="227" t="s">
        <v>1158</v>
      </c>
      <c r="G221" s="228" t="s">
        <v>225</v>
      </c>
      <c r="H221" s="229">
        <v>160</v>
      </c>
      <c r="I221" s="230"/>
      <c r="J221" s="231">
        <f>ROUND(I221*H221,2)</f>
        <v>0</v>
      </c>
      <c r="K221" s="227" t="s">
        <v>190</v>
      </c>
      <c r="L221" s="232"/>
      <c r="M221" s="233" t="s">
        <v>1</v>
      </c>
      <c r="N221" s="234" t="s">
        <v>43</v>
      </c>
      <c r="O221" s="87"/>
      <c r="P221" s="204">
        <f>O221*H221</f>
        <v>0</v>
      </c>
      <c r="Q221" s="204">
        <v>0.085000000000000006</v>
      </c>
      <c r="R221" s="204">
        <f>Q221*H221</f>
        <v>13.600000000000001</v>
      </c>
      <c r="S221" s="204">
        <v>0</v>
      </c>
      <c r="T221" s="20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6" t="s">
        <v>310</v>
      </c>
      <c r="AT221" s="206" t="s">
        <v>326</v>
      </c>
      <c r="AU221" s="206" t="s">
        <v>78</v>
      </c>
      <c r="AY221" s="13" t="s">
        <v>192</v>
      </c>
      <c r="BE221" s="207">
        <f>IF(N221="základní",J221,0)</f>
        <v>0</v>
      </c>
      <c r="BF221" s="207">
        <f>IF(N221="snížená",J221,0)</f>
        <v>0</v>
      </c>
      <c r="BG221" s="207">
        <f>IF(N221="zákl. přenesená",J221,0)</f>
        <v>0</v>
      </c>
      <c r="BH221" s="207">
        <f>IF(N221="sníž. přenesená",J221,0)</f>
        <v>0</v>
      </c>
      <c r="BI221" s="207">
        <f>IF(N221="nulová",J221,0)</f>
        <v>0</v>
      </c>
      <c r="BJ221" s="13" t="s">
        <v>85</v>
      </c>
      <c r="BK221" s="207">
        <f>ROUND(I221*H221,2)</f>
        <v>0</v>
      </c>
      <c r="BL221" s="13" t="s">
        <v>310</v>
      </c>
      <c r="BM221" s="206" t="s">
        <v>1159</v>
      </c>
    </row>
    <row r="222" s="2" customFormat="1">
      <c r="A222" s="34"/>
      <c r="B222" s="35"/>
      <c r="C222" s="36"/>
      <c r="D222" s="208" t="s">
        <v>194</v>
      </c>
      <c r="E222" s="36"/>
      <c r="F222" s="209" t="s">
        <v>1158</v>
      </c>
      <c r="G222" s="36"/>
      <c r="H222" s="36"/>
      <c r="I222" s="210"/>
      <c r="J222" s="36"/>
      <c r="K222" s="36"/>
      <c r="L222" s="40"/>
      <c r="M222" s="211"/>
      <c r="N222" s="212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194</v>
      </c>
      <c r="AU222" s="13" t="s">
        <v>78</v>
      </c>
    </row>
    <row r="223" s="10" customFormat="1">
      <c r="A223" s="10"/>
      <c r="B223" s="213"/>
      <c r="C223" s="214"/>
      <c r="D223" s="208" t="s">
        <v>196</v>
      </c>
      <c r="E223" s="215" t="s">
        <v>1</v>
      </c>
      <c r="F223" s="216" t="s">
        <v>1160</v>
      </c>
      <c r="G223" s="214"/>
      <c r="H223" s="217">
        <v>160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23" t="s">
        <v>196</v>
      </c>
      <c r="AU223" s="223" t="s">
        <v>78</v>
      </c>
      <c r="AV223" s="10" t="s">
        <v>87</v>
      </c>
      <c r="AW223" s="10" t="s">
        <v>34</v>
      </c>
      <c r="AX223" s="10" t="s">
        <v>85</v>
      </c>
      <c r="AY223" s="223" t="s">
        <v>192</v>
      </c>
    </row>
    <row r="224" s="2" customFormat="1" ht="16.5" customHeight="1">
      <c r="A224" s="34"/>
      <c r="B224" s="35"/>
      <c r="C224" s="225" t="s">
        <v>375</v>
      </c>
      <c r="D224" s="225" t="s">
        <v>326</v>
      </c>
      <c r="E224" s="226" t="s">
        <v>535</v>
      </c>
      <c r="F224" s="227" t="s">
        <v>536</v>
      </c>
      <c r="G224" s="228" t="s">
        <v>189</v>
      </c>
      <c r="H224" s="229">
        <v>30</v>
      </c>
      <c r="I224" s="230"/>
      <c r="J224" s="231">
        <f>ROUND(I224*H224,2)</f>
        <v>0</v>
      </c>
      <c r="K224" s="227" t="s">
        <v>190</v>
      </c>
      <c r="L224" s="232"/>
      <c r="M224" s="233" t="s">
        <v>1</v>
      </c>
      <c r="N224" s="234" t="s">
        <v>43</v>
      </c>
      <c r="O224" s="87"/>
      <c r="P224" s="204">
        <f>O224*H224</f>
        <v>0</v>
      </c>
      <c r="Q224" s="204">
        <v>0</v>
      </c>
      <c r="R224" s="204">
        <f>Q224*H224</f>
        <v>0</v>
      </c>
      <c r="S224" s="204">
        <v>0</v>
      </c>
      <c r="T224" s="20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6" t="s">
        <v>310</v>
      </c>
      <c r="AT224" s="206" t="s">
        <v>326</v>
      </c>
      <c r="AU224" s="206" t="s">
        <v>78</v>
      </c>
      <c r="AY224" s="13" t="s">
        <v>192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3" t="s">
        <v>85</v>
      </c>
      <c r="BK224" s="207">
        <f>ROUND(I224*H224,2)</f>
        <v>0</v>
      </c>
      <c r="BL224" s="13" t="s">
        <v>310</v>
      </c>
      <c r="BM224" s="206" t="s">
        <v>1161</v>
      </c>
    </row>
    <row r="225" s="2" customFormat="1">
      <c r="A225" s="34"/>
      <c r="B225" s="35"/>
      <c r="C225" s="36"/>
      <c r="D225" s="208" t="s">
        <v>194</v>
      </c>
      <c r="E225" s="36"/>
      <c r="F225" s="209" t="s">
        <v>536</v>
      </c>
      <c r="G225" s="36"/>
      <c r="H225" s="36"/>
      <c r="I225" s="210"/>
      <c r="J225" s="36"/>
      <c r="K225" s="36"/>
      <c r="L225" s="40"/>
      <c r="M225" s="211"/>
      <c r="N225" s="212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194</v>
      </c>
      <c r="AU225" s="13" t="s">
        <v>78</v>
      </c>
    </row>
    <row r="226" s="2" customFormat="1">
      <c r="A226" s="34"/>
      <c r="B226" s="35"/>
      <c r="C226" s="36"/>
      <c r="D226" s="208" t="s">
        <v>250</v>
      </c>
      <c r="E226" s="36"/>
      <c r="F226" s="224" t="s">
        <v>1152</v>
      </c>
      <c r="G226" s="36"/>
      <c r="H226" s="36"/>
      <c r="I226" s="210"/>
      <c r="J226" s="36"/>
      <c r="K226" s="36"/>
      <c r="L226" s="40"/>
      <c r="M226" s="211"/>
      <c r="N226" s="212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250</v>
      </c>
      <c r="AU226" s="13" t="s">
        <v>78</v>
      </c>
    </row>
    <row r="227" s="2" customFormat="1" ht="16.5" customHeight="1">
      <c r="A227" s="34"/>
      <c r="B227" s="35"/>
      <c r="C227" s="225" t="s">
        <v>379</v>
      </c>
      <c r="D227" s="225" t="s">
        <v>326</v>
      </c>
      <c r="E227" s="226" t="s">
        <v>540</v>
      </c>
      <c r="F227" s="227" t="s">
        <v>541</v>
      </c>
      <c r="G227" s="228" t="s">
        <v>225</v>
      </c>
      <c r="H227" s="229">
        <v>3</v>
      </c>
      <c r="I227" s="230"/>
      <c r="J227" s="231">
        <f>ROUND(I227*H227,2)</f>
        <v>0</v>
      </c>
      <c r="K227" s="227" t="s">
        <v>190</v>
      </c>
      <c r="L227" s="232"/>
      <c r="M227" s="233" t="s">
        <v>1</v>
      </c>
      <c r="N227" s="234" t="s">
        <v>43</v>
      </c>
      <c r="O227" s="87"/>
      <c r="P227" s="204">
        <f>O227*H227</f>
        <v>0</v>
      </c>
      <c r="Q227" s="204">
        <v>0.90200000000000002</v>
      </c>
      <c r="R227" s="204">
        <f>Q227*H227</f>
        <v>2.706</v>
      </c>
      <c r="S227" s="204">
        <v>0</v>
      </c>
      <c r="T227" s="20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6" t="s">
        <v>310</v>
      </c>
      <c r="AT227" s="206" t="s">
        <v>326</v>
      </c>
      <c r="AU227" s="206" t="s">
        <v>78</v>
      </c>
      <c r="AY227" s="13" t="s">
        <v>192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3" t="s">
        <v>85</v>
      </c>
      <c r="BK227" s="207">
        <f>ROUND(I227*H227,2)</f>
        <v>0</v>
      </c>
      <c r="BL227" s="13" t="s">
        <v>310</v>
      </c>
      <c r="BM227" s="206" t="s">
        <v>1162</v>
      </c>
    </row>
    <row r="228" s="2" customFormat="1">
      <c r="A228" s="34"/>
      <c r="B228" s="35"/>
      <c r="C228" s="36"/>
      <c r="D228" s="208" t="s">
        <v>194</v>
      </c>
      <c r="E228" s="36"/>
      <c r="F228" s="209" t="s">
        <v>541</v>
      </c>
      <c r="G228" s="36"/>
      <c r="H228" s="36"/>
      <c r="I228" s="210"/>
      <c r="J228" s="36"/>
      <c r="K228" s="36"/>
      <c r="L228" s="40"/>
      <c r="M228" s="211"/>
      <c r="N228" s="212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194</v>
      </c>
      <c r="AU228" s="13" t="s">
        <v>78</v>
      </c>
    </row>
    <row r="229" s="2" customFormat="1" ht="16.5" customHeight="1">
      <c r="A229" s="34"/>
      <c r="B229" s="35"/>
      <c r="C229" s="225" t="s">
        <v>529</v>
      </c>
      <c r="D229" s="225" t="s">
        <v>326</v>
      </c>
      <c r="E229" s="226" t="s">
        <v>544</v>
      </c>
      <c r="F229" s="227" t="s">
        <v>545</v>
      </c>
      <c r="G229" s="228" t="s">
        <v>225</v>
      </c>
      <c r="H229" s="229">
        <v>2</v>
      </c>
      <c r="I229" s="230"/>
      <c r="J229" s="231">
        <f>ROUND(I229*H229,2)</f>
        <v>0</v>
      </c>
      <c r="K229" s="227" t="s">
        <v>190</v>
      </c>
      <c r="L229" s="232"/>
      <c r="M229" s="233" t="s">
        <v>1</v>
      </c>
      <c r="N229" s="234" t="s">
        <v>43</v>
      </c>
      <c r="O229" s="87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6" t="s">
        <v>310</v>
      </c>
      <c r="AT229" s="206" t="s">
        <v>326</v>
      </c>
      <c r="AU229" s="206" t="s">
        <v>78</v>
      </c>
      <c r="AY229" s="13" t="s">
        <v>192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3" t="s">
        <v>85</v>
      </c>
      <c r="BK229" s="207">
        <f>ROUND(I229*H229,2)</f>
        <v>0</v>
      </c>
      <c r="BL229" s="13" t="s">
        <v>310</v>
      </c>
      <c r="BM229" s="206" t="s">
        <v>1163</v>
      </c>
    </row>
    <row r="230" s="2" customFormat="1">
      <c r="A230" s="34"/>
      <c r="B230" s="35"/>
      <c r="C230" s="36"/>
      <c r="D230" s="208" t="s">
        <v>194</v>
      </c>
      <c r="E230" s="36"/>
      <c r="F230" s="209" t="s">
        <v>545</v>
      </c>
      <c r="G230" s="36"/>
      <c r="H230" s="36"/>
      <c r="I230" s="210"/>
      <c r="J230" s="36"/>
      <c r="K230" s="36"/>
      <c r="L230" s="40"/>
      <c r="M230" s="211"/>
      <c r="N230" s="212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194</v>
      </c>
      <c r="AU230" s="13" t="s">
        <v>78</v>
      </c>
    </row>
    <row r="231" s="2" customFormat="1" ht="16.5" customHeight="1">
      <c r="A231" s="34"/>
      <c r="B231" s="35"/>
      <c r="C231" s="225" t="s">
        <v>534</v>
      </c>
      <c r="D231" s="225" t="s">
        <v>326</v>
      </c>
      <c r="E231" s="226" t="s">
        <v>1164</v>
      </c>
      <c r="F231" s="227" t="s">
        <v>1165</v>
      </c>
      <c r="G231" s="228" t="s">
        <v>225</v>
      </c>
      <c r="H231" s="229">
        <v>100</v>
      </c>
      <c r="I231" s="230"/>
      <c r="J231" s="231">
        <f>ROUND(I231*H231,2)</f>
        <v>0</v>
      </c>
      <c r="K231" s="227" t="s">
        <v>190</v>
      </c>
      <c r="L231" s="232"/>
      <c r="M231" s="233" t="s">
        <v>1</v>
      </c>
      <c r="N231" s="234" t="s">
        <v>43</v>
      </c>
      <c r="O231" s="87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6" t="s">
        <v>310</v>
      </c>
      <c r="AT231" s="206" t="s">
        <v>326</v>
      </c>
      <c r="AU231" s="206" t="s">
        <v>78</v>
      </c>
      <c r="AY231" s="13" t="s">
        <v>192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3" t="s">
        <v>85</v>
      </c>
      <c r="BK231" s="207">
        <f>ROUND(I231*H231,2)</f>
        <v>0</v>
      </c>
      <c r="BL231" s="13" t="s">
        <v>310</v>
      </c>
      <c r="BM231" s="206" t="s">
        <v>1166</v>
      </c>
    </row>
    <row r="232" s="2" customFormat="1">
      <c r="A232" s="34"/>
      <c r="B232" s="35"/>
      <c r="C232" s="36"/>
      <c r="D232" s="208" t="s">
        <v>194</v>
      </c>
      <c r="E232" s="36"/>
      <c r="F232" s="209" t="s">
        <v>1165</v>
      </c>
      <c r="G232" s="36"/>
      <c r="H232" s="36"/>
      <c r="I232" s="210"/>
      <c r="J232" s="36"/>
      <c r="K232" s="36"/>
      <c r="L232" s="40"/>
      <c r="M232" s="211"/>
      <c r="N232" s="212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194</v>
      </c>
      <c r="AU232" s="13" t="s">
        <v>78</v>
      </c>
    </row>
    <row r="233" s="2" customFormat="1">
      <c r="A233" s="34"/>
      <c r="B233" s="35"/>
      <c r="C233" s="36"/>
      <c r="D233" s="208" t="s">
        <v>250</v>
      </c>
      <c r="E233" s="36"/>
      <c r="F233" s="224" t="s">
        <v>1167</v>
      </c>
      <c r="G233" s="36"/>
      <c r="H233" s="36"/>
      <c r="I233" s="210"/>
      <c r="J233" s="36"/>
      <c r="K233" s="36"/>
      <c r="L233" s="40"/>
      <c r="M233" s="211"/>
      <c r="N233" s="212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250</v>
      </c>
      <c r="AU233" s="13" t="s">
        <v>78</v>
      </c>
    </row>
    <row r="234" s="10" customFormat="1">
      <c r="A234" s="10"/>
      <c r="B234" s="213"/>
      <c r="C234" s="214"/>
      <c r="D234" s="208" t="s">
        <v>196</v>
      </c>
      <c r="E234" s="215" t="s">
        <v>1</v>
      </c>
      <c r="F234" s="216" t="s">
        <v>1168</v>
      </c>
      <c r="G234" s="214"/>
      <c r="H234" s="217">
        <v>100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23" t="s">
        <v>196</v>
      </c>
      <c r="AU234" s="223" t="s">
        <v>78</v>
      </c>
      <c r="AV234" s="10" t="s">
        <v>87</v>
      </c>
      <c r="AW234" s="10" t="s">
        <v>34</v>
      </c>
      <c r="AX234" s="10" t="s">
        <v>85</v>
      </c>
      <c r="AY234" s="223" t="s">
        <v>192</v>
      </c>
    </row>
    <row r="235" s="2" customFormat="1" ht="16.5" customHeight="1">
      <c r="A235" s="34"/>
      <c r="B235" s="35"/>
      <c r="C235" s="225" t="s">
        <v>539</v>
      </c>
      <c r="D235" s="225" t="s">
        <v>326</v>
      </c>
      <c r="E235" s="226" t="s">
        <v>1169</v>
      </c>
      <c r="F235" s="227" t="s">
        <v>1170</v>
      </c>
      <c r="G235" s="228" t="s">
        <v>225</v>
      </c>
      <c r="H235" s="229">
        <v>40</v>
      </c>
      <c r="I235" s="230"/>
      <c r="J235" s="231">
        <f>ROUND(I235*H235,2)</f>
        <v>0</v>
      </c>
      <c r="K235" s="227" t="s">
        <v>190</v>
      </c>
      <c r="L235" s="232"/>
      <c r="M235" s="233" t="s">
        <v>1</v>
      </c>
      <c r="N235" s="234" t="s">
        <v>43</v>
      </c>
      <c r="O235" s="87"/>
      <c r="P235" s="204">
        <f>O235*H235</f>
        <v>0</v>
      </c>
      <c r="Q235" s="204">
        <v>0.068599999999999994</v>
      </c>
      <c r="R235" s="204">
        <f>Q235*H235</f>
        <v>2.7439999999999998</v>
      </c>
      <c r="S235" s="204">
        <v>0</v>
      </c>
      <c r="T235" s="20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6" t="s">
        <v>233</v>
      </c>
      <c r="AT235" s="206" t="s">
        <v>326</v>
      </c>
      <c r="AU235" s="206" t="s">
        <v>78</v>
      </c>
      <c r="AY235" s="13" t="s">
        <v>192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13" t="s">
        <v>85</v>
      </c>
      <c r="BK235" s="207">
        <f>ROUND(I235*H235,2)</f>
        <v>0</v>
      </c>
      <c r="BL235" s="13" t="s">
        <v>191</v>
      </c>
      <c r="BM235" s="206" t="s">
        <v>1171</v>
      </c>
    </row>
    <row r="236" s="2" customFormat="1">
      <c r="A236" s="34"/>
      <c r="B236" s="35"/>
      <c r="C236" s="36"/>
      <c r="D236" s="208" t="s">
        <v>194</v>
      </c>
      <c r="E236" s="36"/>
      <c r="F236" s="209" t="s">
        <v>1170</v>
      </c>
      <c r="G236" s="36"/>
      <c r="H236" s="36"/>
      <c r="I236" s="210"/>
      <c r="J236" s="36"/>
      <c r="K236" s="36"/>
      <c r="L236" s="40"/>
      <c r="M236" s="211"/>
      <c r="N236" s="212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194</v>
      </c>
      <c r="AU236" s="13" t="s">
        <v>78</v>
      </c>
    </row>
    <row r="237" s="10" customFormat="1">
      <c r="A237" s="10"/>
      <c r="B237" s="213"/>
      <c r="C237" s="214"/>
      <c r="D237" s="208" t="s">
        <v>196</v>
      </c>
      <c r="E237" s="215" t="s">
        <v>1</v>
      </c>
      <c r="F237" s="216" t="s">
        <v>1172</v>
      </c>
      <c r="G237" s="214"/>
      <c r="H237" s="217">
        <v>40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23" t="s">
        <v>196</v>
      </c>
      <c r="AU237" s="223" t="s">
        <v>78</v>
      </c>
      <c r="AV237" s="10" t="s">
        <v>87</v>
      </c>
      <c r="AW237" s="10" t="s">
        <v>34</v>
      </c>
      <c r="AX237" s="10" t="s">
        <v>85</v>
      </c>
      <c r="AY237" s="223" t="s">
        <v>192</v>
      </c>
    </row>
    <row r="238" s="2" customFormat="1" ht="33" customHeight="1">
      <c r="A238" s="34"/>
      <c r="B238" s="35"/>
      <c r="C238" s="195" t="s">
        <v>543</v>
      </c>
      <c r="D238" s="195" t="s">
        <v>186</v>
      </c>
      <c r="E238" s="196" t="s">
        <v>1173</v>
      </c>
      <c r="F238" s="197" t="s">
        <v>1174</v>
      </c>
      <c r="G238" s="198" t="s">
        <v>207</v>
      </c>
      <c r="H238" s="199">
        <v>3</v>
      </c>
      <c r="I238" s="200"/>
      <c r="J238" s="201">
        <f>ROUND(I238*H238,2)</f>
        <v>0</v>
      </c>
      <c r="K238" s="197" t="s">
        <v>1</v>
      </c>
      <c r="L238" s="40"/>
      <c r="M238" s="202" t="s">
        <v>1</v>
      </c>
      <c r="N238" s="203" t="s">
        <v>43</v>
      </c>
      <c r="O238" s="87"/>
      <c r="P238" s="204">
        <f>O238*H238</f>
        <v>0</v>
      </c>
      <c r="Q238" s="204">
        <v>2.6768000000000001</v>
      </c>
      <c r="R238" s="204">
        <f>Q238*H238</f>
        <v>8.0304000000000002</v>
      </c>
      <c r="S238" s="204">
        <v>0</v>
      </c>
      <c r="T238" s="20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6" t="s">
        <v>191</v>
      </c>
      <c r="AT238" s="206" t="s">
        <v>186</v>
      </c>
      <c r="AU238" s="206" t="s">
        <v>78</v>
      </c>
      <c r="AY238" s="13" t="s">
        <v>192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3" t="s">
        <v>85</v>
      </c>
      <c r="BK238" s="207">
        <f>ROUND(I238*H238,2)</f>
        <v>0</v>
      </c>
      <c r="BL238" s="13" t="s">
        <v>191</v>
      </c>
      <c r="BM238" s="206" t="s">
        <v>1175</v>
      </c>
    </row>
    <row r="239" s="2" customFormat="1">
      <c r="A239" s="34"/>
      <c r="B239" s="35"/>
      <c r="C239" s="36"/>
      <c r="D239" s="208" t="s">
        <v>194</v>
      </c>
      <c r="E239" s="36"/>
      <c r="F239" s="209" t="s">
        <v>1176</v>
      </c>
      <c r="G239" s="36"/>
      <c r="H239" s="36"/>
      <c r="I239" s="210"/>
      <c r="J239" s="36"/>
      <c r="K239" s="36"/>
      <c r="L239" s="40"/>
      <c r="M239" s="211"/>
      <c r="N239" s="212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194</v>
      </c>
      <c r="AU239" s="13" t="s">
        <v>78</v>
      </c>
    </row>
    <row r="240" s="10" customFormat="1">
      <c r="A240" s="10"/>
      <c r="B240" s="213"/>
      <c r="C240" s="214"/>
      <c r="D240" s="208" t="s">
        <v>196</v>
      </c>
      <c r="E240" s="215" t="s">
        <v>1</v>
      </c>
      <c r="F240" s="216" t="s">
        <v>1177</v>
      </c>
      <c r="G240" s="214"/>
      <c r="H240" s="217">
        <v>3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223" t="s">
        <v>196</v>
      </c>
      <c r="AU240" s="223" t="s">
        <v>78</v>
      </c>
      <c r="AV240" s="10" t="s">
        <v>87</v>
      </c>
      <c r="AW240" s="10" t="s">
        <v>34</v>
      </c>
      <c r="AX240" s="10" t="s">
        <v>85</v>
      </c>
      <c r="AY240" s="223" t="s">
        <v>192</v>
      </c>
    </row>
    <row r="241" s="2" customFormat="1" ht="16.5" customHeight="1">
      <c r="A241" s="34"/>
      <c r="B241" s="35"/>
      <c r="C241" s="225" t="s">
        <v>876</v>
      </c>
      <c r="D241" s="225" t="s">
        <v>326</v>
      </c>
      <c r="E241" s="226" t="s">
        <v>1178</v>
      </c>
      <c r="F241" s="227" t="s">
        <v>1179</v>
      </c>
      <c r="G241" s="228" t="s">
        <v>309</v>
      </c>
      <c r="H241" s="229">
        <v>3</v>
      </c>
      <c r="I241" s="230"/>
      <c r="J241" s="231">
        <f>ROUND(I241*H241,2)</f>
        <v>0</v>
      </c>
      <c r="K241" s="227" t="s">
        <v>1</v>
      </c>
      <c r="L241" s="232"/>
      <c r="M241" s="233" t="s">
        <v>1</v>
      </c>
      <c r="N241" s="234" t="s">
        <v>43</v>
      </c>
      <c r="O241" s="87"/>
      <c r="P241" s="204">
        <f>O241*H241</f>
        <v>0</v>
      </c>
      <c r="Q241" s="204">
        <v>1</v>
      </c>
      <c r="R241" s="204">
        <f>Q241*H241</f>
        <v>3</v>
      </c>
      <c r="S241" s="204">
        <v>0</v>
      </c>
      <c r="T241" s="20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6" t="s">
        <v>233</v>
      </c>
      <c r="AT241" s="206" t="s">
        <v>326</v>
      </c>
      <c r="AU241" s="206" t="s">
        <v>78</v>
      </c>
      <c r="AY241" s="13" t="s">
        <v>192</v>
      </c>
      <c r="BE241" s="207">
        <f>IF(N241="základní",J241,0)</f>
        <v>0</v>
      </c>
      <c r="BF241" s="207">
        <f>IF(N241="snížená",J241,0)</f>
        <v>0</v>
      </c>
      <c r="BG241" s="207">
        <f>IF(N241="zákl. přenesená",J241,0)</f>
        <v>0</v>
      </c>
      <c r="BH241" s="207">
        <f>IF(N241="sníž. přenesená",J241,0)</f>
        <v>0</v>
      </c>
      <c r="BI241" s="207">
        <f>IF(N241="nulová",J241,0)</f>
        <v>0</v>
      </c>
      <c r="BJ241" s="13" t="s">
        <v>85</v>
      </c>
      <c r="BK241" s="207">
        <f>ROUND(I241*H241,2)</f>
        <v>0</v>
      </c>
      <c r="BL241" s="13" t="s">
        <v>191</v>
      </c>
      <c r="BM241" s="206" t="s">
        <v>1180</v>
      </c>
    </row>
    <row r="242" s="2" customFormat="1">
      <c r="A242" s="34"/>
      <c r="B242" s="35"/>
      <c r="C242" s="36"/>
      <c r="D242" s="208" t="s">
        <v>194</v>
      </c>
      <c r="E242" s="36"/>
      <c r="F242" s="209" t="s">
        <v>1179</v>
      </c>
      <c r="G242" s="36"/>
      <c r="H242" s="36"/>
      <c r="I242" s="210"/>
      <c r="J242" s="36"/>
      <c r="K242" s="36"/>
      <c r="L242" s="40"/>
      <c r="M242" s="238"/>
      <c r="N242" s="239"/>
      <c r="O242" s="240"/>
      <c r="P242" s="240"/>
      <c r="Q242" s="240"/>
      <c r="R242" s="240"/>
      <c r="S242" s="240"/>
      <c r="T242" s="241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194</v>
      </c>
      <c r="AU242" s="13" t="s">
        <v>78</v>
      </c>
    </row>
    <row r="243" s="2" customFormat="1" ht="6.96" customHeight="1">
      <c r="A243" s="34"/>
      <c r="B243" s="62"/>
      <c r="C243" s="63"/>
      <c r="D243" s="63"/>
      <c r="E243" s="63"/>
      <c r="F243" s="63"/>
      <c r="G243" s="63"/>
      <c r="H243" s="63"/>
      <c r="I243" s="63"/>
      <c r="J243" s="63"/>
      <c r="K243" s="63"/>
      <c r="L243" s="40"/>
      <c r="M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</row>
  </sheetData>
  <sheetProtection sheet="1" autoFilter="0" formatColumns="0" formatRows="0" objects="1" scenarios="1" spinCount="100000" saltValue="5BDvaQjc8dsOdeT8l1QD3qS8dmzHtYX9LjWyLCXyOY9T0FL1ShGG6hU+imOUa1kCQz/Gvh8MMAhlPaOB/m98Aw==" hashValue="1F8zl4xKVO1JVEgB2rZ21t5DXYBRuxNNMVk+oRyuZ2/23gs2Iy3d1bMOCsGFxL4+TtoQkFZ9BoMUnu/QTMiKpw==" algorithmName="SHA-512" password="CC35"/>
  <autoFilter ref="C119:K2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1084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1181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ROUND((SUM(BE120:BE134)),  2)</f>
        <v>0</v>
      </c>
      <c r="G35" s="34"/>
      <c r="H35" s="34"/>
      <c r="I35" s="160">
        <v>0.20999999999999999</v>
      </c>
      <c r="J35" s="159">
        <f>ROUND(((SUM(BE120:BE134))*I35),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ROUND((SUM(BF120:BF134)),  2)</f>
        <v>0</v>
      </c>
      <c r="G36" s="34"/>
      <c r="H36" s="34"/>
      <c r="I36" s="160">
        <v>0.14999999999999999</v>
      </c>
      <c r="J36" s="159">
        <f>ROUND(((SUM(BF120:BF134))*I36),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1084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A.8.2 -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1084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A.8.2 -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SUM(P121:P134)</f>
        <v>0</v>
      </c>
      <c r="Q120" s="100"/>
      <c r="R120" s="192">
        <f>SUM(R121:R134)</f>
        <v>0</v>
      </c>
      <c r="S120" s="100"/>
      <c r="T120" s="193">
        <f>SUM(T121:T134)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SUM(BK121:BK134)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393</v>
      </c>
      <c r="F121" s="197" t="s">
        <v>551</v>
      </c>
      <c r="G121" s="198" t="s">
        <v>309</v>
      </c>
      <c r="H121" s="199">
        <v>38.683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1182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553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>
      <c r="A123" s="34"/>
      <c r="B123" s="35"/>
      <c r="C123" s="36"/>
      <c r="D123" s="208" t="s">
        <v>250</v>
      </c>
      <c r="E123" s="36"/>
      <c r="F123" s="224" t="s">
        <v>420</v>
      </c>
      <c r="G123" s="36"/>
      <c r="H123" s="36"/>
      <c r="I123" s="210"/>
      <c r="J123" s="36"/>
      <c r="K123" s="36"/>
      <c r="L123" s="40"/>
      <c r="M123" s="211"/>
      <c r="N123" s="212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250</v>
      </c>
      <c r="AU123" s="13" t="s">
        <v>78</v>
      </c>
    </row>
    <row r="124" s="10" customFormat="1">
      <c r="A124" s="10"/>
      <c r="B124" s="213"/>
      <c r="C124" s="214"/>
      <c r="D124" s="208" t="s">
        <v>196</v>
      </c>
      <c r="E124" s="215" t="s">
        <v>1</v>
      </c>
      <c r="F124" s="216" t="s">
        <v>1183</v>
      </c>
      <c r="G124" s="214"/>
      <c r="H124" s="217">
        <v>38.683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3" t="s">
        <v>196</v>
      </c>
      <c r="AU124" s="223" t="s">
        <v>78</v>
      </c>
      <c r="AV124" s="10" t="s">
        <v>87</v>
      </c>
      <c r="AW124" s="10" t="s">
        <v>34</v>
      </c>
      <c r="AX124" s="10" t="s">
        <v>85</v>
      </c>
      <c r="AY124" s="223" t="s">
        <v>192</v>
      </c>
    </row>
    <row r="125" s="2" customFormat="1" ht="24.15" customHeight="1">
      <c r="A125" s="34"/>
      <c r="B125" s="35"/>
      <c r="C125" s="195" t="s">
        <v>87</v>
      </c>
      <c r="D125" s="195" t="s">
        <v>186</v>
      </c>
      <c r="E125" s="196" t="s">
        <v>410</v>
      </c>
      <c r="F125" s="197" t="s">
        <v>411</v>
      </c>
      <c r="G125" s="198" t="s">
        <v>309</v>
      </c>
      <c r="H125" s="199">
        <v>38.683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310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310</v>
      </c>
      <c r="BM125" s="206" t="s">
        <v>1184</v>
      </c>
    </row>
    <row r="126" s="2" customFormat="1">
      <c r="A126" s="34"/>
      <c r="B126" s="35"/>
      <c r="C126" s="36"/>
      <c r="D126" s="208" t="s">
        <v>194</v>
      </c>
      <c r="E126" s="36"/>
      <c r="F126" s="209" t="s">
        <v>413</v>
      </c>
      <c r="G126" s="36"/>
      <c r="H126" s="36"/>
      <c r="I126" s="210"/>
      <c r="J126" s="36"/>
      <c r="K126" s="36"/>
      <c r="L126" s="40"/>
      <c r="M126" s="211"/>
      <c r="N126" s="21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194</v>
      </c>
      <c r="AU126" s="13" t="s">
        <v>78</v>
      </c>
    </row>
    <row r="127" s="10" customFormat="1">
      <c r="A127" s="10"/>
      <c r="B127" s="213"/>
      <c r="C127" s="214"/>
      <c r="D127" s="208" t="s">
        <v>196</v>
      </c>
      <c r="E127" s="215" t="s">
        <v>1</v>
      </c>
      <c r="F127" s="216" t="s">
        <v>1185</v>
      </c>
      <c r="G127" s="214"/>
      <c r="H127" s="217">
        <v>38.683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3" t="s">
        <v>196</v>
      </c>
      <c r="AU127" s="223" t="s">
        <v>78</v>
      </c>
      <c r="AV127" s="10" t="s">
        <v>87</v>
      </c>
      <c r="AW127" s="10" t="s">
        <v>34</v>
      </c>
      <c r="AX127" s="10" t="s">
        <v>85</v>
      </c>
      <c r="AY127" s="223" t="s">
        <v>192</v>
      </c>
    </row>
    <row r="128" s="2" customFormat="1" ht="37.8" customHeight="1">
      <c r="A128" s="34"/>
      <c r="B128" s="35"/>
      <c r="C128" s="195" t="s">
        <v>204</v>
      </c>
      <c r="D128" s="195" t="s">
        <v>186</v>
      </c>
      <c r="E128" s="196" t="s">
        <v>399</v>
      </c>
      <c r="F128" s="197" t="s">
        <v>555</v>
      </c>
      <c r="G128" s="198" t="s">
        <v>309</v>
      </c>
      <c r="H128" s="199">
        <v>149.74500000000001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310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310</v>
      </c>
      <c r="BM128" s="206" t="s">
        <v>1186</v>
      </c>
    </row>
    <row r="129" s="2" customFormat="1">
      <c r="A129" s="34"/>
      <c r="B129" s="35"/>
      <c r="C129" s="36"/>
      <c r="D129" s="208" t="s">
        <v>194</v>
      </c>
      <c r="E129" s="36"/>
      <c r="F129" s="209" t="s">
        <v>557</v>
      </c>
      <c r="G129" s="36"/>
      <c r="H129" s="36"/>
      <c r="I129" s="210"/>
      <c r="J129" s="36"/>
      <c r="K129" s="36"/>
      <c r="L129" s="40"/>
      <c r="M129" s="211"/>
      <c r="N129" s="212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194</v>
      </c>
      <c r="AU129" s="13" t="s">
        <v>78</v>
      </c>
    </row>
    <row r="130" s="2" customFormat="1">
      <c r="A130" s="34"/>
      <c r="B130" s="35"/>
      <c r="C130" s="36"/>
      <c r="D130" s="208" t="s">
        <v>250</v>
      </c>
      <c r="E130" s="36"/>
      <c r="F130" s="224" t="s">
        <v>1187</v>
      </c>
      <c r="G130" s="36"/>
      <c r="H130" s="36"/>
      <c r="I130" s="210"/>
      <c r="J130" s="36"/>
      <c r="K130" s="36"/>
      <c r="L130" s="40"/>
      <c r="M130" s="211"/>
      <c r="N130" s="212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250</v>
      </c>
      <c r="AU130" s="13" t="s">
        <v>78</v>
      </c>
    </row>
    <row r="131" s="10" customFormat="1">
      <c r="A131" s="10"/>
      <c r="B131" s="213"/>
      <c r="C131" s="214"/>
      <c r="D131" s="208" t="s">
        <v>196</v>
      </c>
      <c r="E131" s="215" t="s">
        <v>1</v>
      </c>
      <c r="F131" s="216" t="s">
        <v>1188</v>
      </c>
      <c r="G131" s="214"/>
      <c r="H131" s="217">
        <v>149.74500000000001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23" t="s">
        <v>196</v>
      </c>
      <c r="AU131" s="223" t="s">
        <v>78</v>
      </c>
      <c r="AV131" s="10" t="s">
        <v>87</v>
      </c>
      <c r="AW131" s="10" t="s">
        <v>34</v>
      </c>
      <c r="AX131" s="10" t="s">
        <v>85</v>
      </c>
      <c r="AY131" s="223" t="s">
        <v>192</v>
      </c>
    </row>
    <row r="132" s="2" customFormat="1" ht="33" customHeight="1">
      <c r="A132" s="34"/>
      <c r="B132" s="35"/>
      <c r="C132" s="195" t="s">
        <v>191</v>
      </c>
      <c r="D132" s="195" t="s">
        <v>186</v>
      </c>
      <c r="E132" s="196" t="s">
        <v>405</v>
      </c>
      <c r="F132" s="197" t="s">
        <v>406</v>
      </c>
      <c r="G132" s="198" t="s">
        <v>225</v>
      </c>
      <c r="H132" s="199">
        <v>2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310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310</v>
      </c>
      <c r="BM132" s="206" t="s">
        <v>1189</v>
      </c>
    </row>
    <row r="133" s="2" customFormat="1">
      <c r="A133" s="34"/>
      <c r="B133" s="35"/>
      <c r="C133" s="36"/>
      <c r="D133" s="208" t="s">
        <v>194</v>
      </c>
      <c r="E133" s="36"/>
      <c r="F133" s="209" t="s">
        <v>408</v>
      </c>
      <c r="G133" s="36"/>
      <c r="H133" s="36"/>
      <c r="I133" s="210"/>
      <c r="J133" s="36"/>
      <c r="K133" s="36"/>
      <c r="L133" s="40"/>
      <c r="M133" s="211"/>
      <c r="N133" s="212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194</v>
      </c>
      <c r="AU133" s="13" t="s">
        <v>78</v>
      </c>
    </row>
    <row r="134" s="2" customFormat="1">
      <c r="A134" s="34"/>
      <c r="B134" s="35"/>
      <c r="C134" s="36"/>
      <c r="D134" s="208" t="s">
        <v>250</v>
      </c>
      <c r="E134" s="36"/>
      <c r="F134" s="224" t="s">
        <v>409</v>
      </c>
      <c r="G134" s="36"/>
      <c r="H134" s="36"/>
      <c r="I134" s="210"/>
      <c r="J134" s="36"/>
      <c r="K134" s="36"/>
      <c r="L134" s="40"/>
      <c r="M134" s="238"/>
      <c r="N134" s="239"/>
      <c r="O134" s="240"/>
      <c r="P134" s="240"/>
      <c r="Q134" s="240"/>
      <c r="R134" s="240"/>
      <c r="S134" s="240"/>
      <c r="T134" s="241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250</v>
      </c>
      <c r="AU134" s="13" t="s">
        <v>78</v>
      </c>
    </row>
    <row r="135" s="2" customFormat="1" ht="6.96" customHeight="1">
      <c r="A135" s="34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40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sheet="1" autoFilter="0" formatColumns="0" formatRows="0" objects="1" scenarios="1" spinCount="100000" saltValue="ri3Lvq/ZMsB+d/bzDn/63PqCRh0twuwUzAM70UZ7Kpj1kGFTWf5c8+DSTszrcB+GIdtw9SGwnUuT/vPpkM47fQ==" hashValue="McTX93ADf7Iv8+keIX/JZAzHiWLtEr0/9Apz8x9lfuL8MEn3+ZIzQXNuiZaZCw8cC23N1lvdxrfysseoejDX4g==" algorithmName="SHA-512" password="CC35"/>
  <autoFilter ref="C119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162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2" customFormat="1" ht="12" customHeight="1">
      <c r="A8" s="34"/>
      <c r="B8" s="40"/>
      <c r="C8" s="34"/>
      <c r="D8" s="146" t="s">
        <v>164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48" t="s">
        <v>1190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1. 2. 2023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7" t="s">
        <v>27</v>
      </c>
      <c r="F15" s="34"/>
      <c r="G15" s="34"/>
      <c r="H15" s="34"/>
      <c r="I15" s="146" t="s">
        <v>28</v>
      </c>
      <c r="J15" s="137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46" t="s">
        <v>30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46" t="s">
        <v>32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28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46" t="s">
        <v>35</v>
      </c>
      <c r="E23" s="34"/>
      <c r="F23" s="34"/>
      <c r="G23" s="34"/>
      <c r="H23" s="34"/>
      <c r="I23" s="146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7" t="s">
        <v>36</v>
      </c>
      <c r="F24" s="34"/>
      <c r="G24" s="34"/>
      <c r="H24" s="34"/>
      <c r="I24" s="146" t="s">
        <v>28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46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55" t="s">
        <v>38</v>
      </c>
      <c r="E30" s="34"/>
      <c r="F30" s="34"/>
      <c r="G30" s="34"/>
      <c r="H30" s="34"/>
      <c r="I30" s="34"/>
      <c r="J30" s="156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57" t="s">
        <v>40</v>
      </c>
      <c r="G32" s="34"/>
      <c r="H32" s="34"/>
      <c r="I32" s="157" t="s">
        <v>39</v>
      </c>
      <c r="J32" s="157" t="s">
        <v>41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58" t="s">
        <v>42</v>
      </c>
      <c r="E33" s="146" t="s">
        <v>43</v>
      </c>
      <c r="F33" s="159">
        <f>ROUND((SUM(BE116:BE140)),  2)</f>
        <v>0</v>
      </c>
      <c r="G33" s="34"/>
      <c r="H33" s="34"/>
      <c r="I33" s="160">
        <v>0.20999999999999999</v>
      </c>
      <c r="J33" s="159">
        <f>ROUND(((SUM(BE116:BE140))*I33),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46" t="s">
        <v>44</v>
      </c>
      <c r="F34" s="159">
        <f>ROUND((SUM(BF116:BF140)),  2)</f>
        <v>0</v>
      </c>
      <c r="G34" s="34"/>
      <c r="H34" s="34"/>
      <c r="I34" s="160">
        <v>0.14999999999999999</v>
      </c>
      <c r="J34" s="159">
        <f>ROUND(((SUM(BF116:BF140))*I34),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45</v>
      </c>
      <c r="F35" s="159">
        <f>ROUND((SUM(BG116:BG140)),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46</v>
      </c>
      <c r="F36" s="159">
        <f>ROUND((SUM(BH116:BH140)),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47</v>
      </c>
      <c r="F37" s="159">
        <f>ROUND((SUM(BI116:BI140)),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164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A.9 - VON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ST Karlovy Vary</v>
      </c>
      <c r="G89" s="36"/>
      <c r="H89" s="36"/>
      <c r="I89" s="28" t="s">
        <v>22</v>
      </c>
      <c r="J89" s="75" t="str">
        <f>IF(J12="","",J12)</f>
        <v>1. 2. 2023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železnic,s.o.;OŘ ÚNL - ST Karlovy Vary</v>
      </c>
      <c r="G91" s="36"/>
      <c r="H91" s="36"/>
      <c r="I91" s="28" t="s">
        <v>32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35</v>
      </c>
      <c r="J92" s="32" t="str">
        <f>E24</f>
        <v>Pavlína Liprtová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169</v>
      </c>
      <c r="D94" s="181"/>
      <c r="E94" s="181"/>
      <c r="F94" s="181"/>
      <c r="G94" s="181"/>
      <c r="H94" s="181"/>
      <c r="I94" s="181"/>
      <c r="J94" s="182" t="s">
        <v>170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171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172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173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6"/>
      <c r="D106" s="36"/>
      <c r="E106" s="179" t="str">
        <f>E7</f>
        <v>Oprava přejezdů v obvodu ST Karlovy Vary 2023-24 - oprava č.1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164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A.9 - VON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>ST Karlovy Vary</v>
      </c>
      <c r="G110" s="36"/>
      <c r="H110" s="36"/>
      <c r="I110" s="28" t="s">
        <v>22</v>
      </c>
      <c r="J110" s="75" t="str">
        <f>IF(J12="","",J12)</f>
        <v>1. 2. 2023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>Správa železnic,s.o.;OŘ ÚNL - ST Karlovy Vary</v>
      </c>
      <c r="G112" s="36"/>
      <c r="H112" s="36"/>
      <c r="I112" s="28" t="s">
        <v>32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30</v>
      </c>
      <c r="D113" s="36"/>
      <c r="E113" s="36"/>
      <c r="F113" s="23" t="str">
        <f>IF(E18="","",E18)</f>
        <v>Vyplň údaj</v>
      </c>
      <c r="G113" s="36"/>
      <c r="H113" s="36"/>
      <c r="I113" s="28" t="s">
        <v>35</v>
      </c>
      <c r="J113" s="32" t="str">
        <f>E24</f>
        <v>Pavlína Liprtová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84"/>
      <c r="B115" s="185"/>
      <c r="C115" s="186" t="s">
        <v>174</v>
      </c>
      <c r="D115" s="187" t="s">
        <v>63</v>
      </c>
      <c r="E115" s="187" t="s">
        <v>59</v>
      </c>
      <c r="F115" s="187" t="s">
        <v>60</v>
      </c>
      <c r="G115" s="187" t="s">
        <v>175</v>
      </c>
      <c r="H115" s="187" t="s">
        <v>176</v>
      </c>
      <c r="I115" s="187" t="s">
        <v>177</v>
      </c>
      <c r="J115" s="187" t="s">
        <v>170</v>
      </c>
      <c r="K115" s="188" t="s">
        <v>178</v>
      </c>
      <c r="L115" s="189"/>
      <c r="M115" s="96" t="s">
        <v>1</v>
      </c>
      <c r="N115" s="97" t="s">
        <v>42</v>
      </c>
      <c r="O115" s="97" t="s">
        <v>179</v>
      </c>
      <c r="P115" s="97" t="s">
        <v>180</v>
      </c>
      <c r="Q115" s="97" t="s">
        <v>181</v>
      </c>
      <c r="R115" s="97" t="s">
        <v>182</v>
      </c>
      <c r="S115" s="97" t="s">
        <v>183</v>
      </c>
      <c r="T115" s="98" t="s">
        <v>184</v>
      </c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="2" customFormat="1" ht="22.8" customHeight="1">
      <c r="A116" s="34"/>
      <c r="B116" s="35"/>
      <c r="C116" s="103" t="s">
        <v>185</v>
      </c>
      <c r="D116" s="36"/>
      <c r="E116" s="36"/>
      <c r="F116" s="36"/>
      <c r="G116" s="36"/>
      <c r="H116" s="36"/>
      <c r="I116" s="36"/>
      <c r="J116" s="190">
        <f>BK116</f>
        <v>0</v>
      </c>
      <c r="K116" s="36"/>
      <c r="L116" s="40"/>
      <c r="M116" s="99"/>
      <c r="N116" s="191"/>
      <c r="O116" s="100"/>
      <c r="P116" s="192">
        <f>SUM(P117:P140)</f>
        <v>0</v>
      </c>
      <c r="Q116" s="100"/>
      <c r="R116" s="192">
        <f>SUM(R117:R140)</f>
        <v>0</v>
      </c>
      <c r="S116" s="100"/>
      <c r="T116" s="193">
        <f>SUM(T117:T140)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77</v>
      </c>
      <c r="AU116" s="13" t="s">
        <v>172</v>
      </c>
      <c r="BK116" s="194">
        <f>SUM(BK117:BK140)</f>
        <v>0</v>
      </c>
    </row>
    <row r="117" s="2" customFormat="1" ht="66.75" customHeight="1">
      <c r="A117" s="34"/>
      <c r="B117" s="35"/>
      <c r="C117" s="195" t="s">
        <v>85</v>
      </c>
      <c r="D117" s="195" t="s">
        <v>186</v>
      </c>
      <c r="E117" s="196" t="s">
        <v>1191</v>
      </c>
      <c r="F117" s="197" t="s">
        <v>1192</v>
      </c>
      <c r="G117" s="198" t="s">
        <v>1193</v>
      </c>
      <c r="H117" s="199">
        <v>1</v>
      </c>
      <c r="I117" s="200"/>
      <c r="J117" s="201">
        <f>ROUND(I117*H117,2)</f>
        <v>0</v>
      </c>
      <c r="K117" s="197" t="s">
        <v>1194</v>
      </c>
      <c r="L117" s="40"/>
      <c r="M117" s="202" t="s">
        <v>1</v>
      </c>
      <c r="N117" s="203" t="s">
        <v>43</v>
      </c>
      <c r="O117" s="87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6" t="s">
        <v>191</v>
      </c>
      <c r="AT117" s="206" t="s">
        <v>186</v>
      </c>
      <c r="AU117" s="206" t="s">
        <v>78</v>
      </c>
      <c r="AY117" s="13" t="s">
        <v>192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3" t="s">
        <v>85</v>
      </c>
      <c r="BK117" s="207">
        <f>ROUND(I117*H117,2)</f>
        <v>0</v>
      </c>
      <c r="BL117" s="13" t="s">
        <v>191</v>
      </c>
      <c r="BM117" s="206" t="s">
        <v>1195</v>
      </c>
    </row>
    <row r="118" s="2" customFormat="1">
      <c r="A118" s="34"/>
      <c r="B118" s="35"/>
      <c r="C118" s="36"/>
      <c r="D118" s="208" t="s">
        <v>194</v>
      </c>
      <c r="E118" s="36"/>
      <c r="F118" s="209" t="s">
        <v>1192</v>
      </c>
      <c r="G118" s="36"/>
      <c r="H118" s="36"/>
      <c r="I118" s="210"/>
      <c r="J118" s="36"/>
      <c r="K118" s="36"/>
      <c r="L118" s="40"/>
      <c r="M118" s="211"/>
      <c r="N118" s="212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194</v>
      </c>
      <c r="AU118" s="13" t="s">
        <v>78</v>
      </c>
    </row>
    <row r="119" s="2" customFormat="1">
      <c r="A119" s="34"/>
      <c r="B119" s="35"/>
      <c r="C119" s="36"/>
      <c r="D119" s="208" t="s">
        <v>250</v>
      </c>
      <c r="E119" s="36"/>
      <c r="F119" s="224" t="s">
        <v>1196</v>
      </c>
      <c r="G119" s="36"/>
      <c r="H119" s="36"/>
      <c r="I119" s="210"/>
      <c r="J119" s="36"/>
      <c r="K119" s="36"/>
      <c r="L119" s="40"/>
      <c r="M119" s="211"/>
      <c r="N119" s="212"/>
      <c r="O119" s="87"/>
      <c r="P119" s="87"/>
      <c r="Q119" s="87"/>
      <c r="R119" s="87"/>
      <c r="S119" s="87"/>
      <c r="T119" s="88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250</v>
      </c>
      <c r="AU119" s="13" t="s">
        <v>78</v>
      </c>
    </row>
    <row r="120" s="2" customFormat="1" ht="21.75" customHeight="1">
      <c r="A120" s="34"/>
      <c r="B120" s="35"/>
      <c r="C120" s="195" t="s">
        <v>87</v>
      </c>
      <c r="D120" s="195" t="s">
        <v>186</v>
      </c>
      <c r="E120" s="196" t="s">
        <v>1197</v>
      </c>
      <c r="F120" s="197" t="s">
        <v>1198</v>
      </c>
      <c r="G120" s="198" t="s">
        <v>1193</v>
      </c>
      <c r="H120" s="199">
        <v>1</v>
      </c>
      <c r="I120" s="200"/>
      <c r="J120" s="201">
        <f>ROUND(I120*H120,2)</f>
        <v>0</v>
      </c>
      <c r="K120" s="197" t="s">
        <v>1194</v>
      </c>
      <c r="L120" s="40"/>
      <c r="M120" s="202" t="s">
        <v>1</v>
      </c>
      <c r="N120" s="203" t="s">
        <v>43</v>
      </c>
      <c r="O120" s="87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6" t="s">
        <v>191</v>
      </c>
      <c r="AT120" s="206" t="s">
        <v>186</v>
      </c>
      <c r="AU120" s="206" t="s">
        <v>78</v>
      </c>
      <c r="AY120" s="13" t="s">
        <v>192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3" t="s">
        <v>85</v>
      </c>
      <c r="BK120" s="207">
        <f>ROUND(I120*H120,2)</f>
        <v>0</v>
      </c>
      <c r="BL120" s="13" t="s">
        <v>191</v>
      </c>
      <c r="BM120" s="206" t="s">
        <v>1199</v>
      </c>
    </row>
    <row r="121" s="2" customFormat="1">
      <c r="A121" s="34"/>
      <c r="B121" s="35"/>
      <c r="C121" s="36"/>
      <c r="D121" s="208" t="s">
        <v>194</v>
      </c>
      <c r="E121" s="36"/>
      <c r="F121" s="209" t="s">
        <v>1198</v>
      </c>
      <c r="G121" s="36"/>
      <c r="H121" s="36"/>
      <c r="I121" s="210"/>
      <c r="J121" s="36"/>
      <c r="K121" s="36"/>
      <c r="L121" s="40"/>
      <c r="M121" s="211"/>
      <c r="N121" s="212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194</v>
      </c>
      <c r="AU121" s="13" t="s">
        <v>78</v>
      </c>
    </row>
    <row r="122" s="2" customFormat="1">
      <c r="A122" s="34"/>
      <c r="B122" s="35"/>
      <c r="C122" s="36"/>
      <c r="D122" s="208" t="s">
        <v>250</v>
      </c>
      <c r="E122" s="36"/>
      <c r="F122" s="224" t="s">
        <v>1200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250</v>
      </c>
      <c r="AU122" s="13" t="s">
        <v>78</v>
      </c>
    </row>
    <row r="123" s="2" customFormat="1" ht="24.15" customHeight="1">
      <c r="A123" s="34"/>
      <c r="B123" s="35"/>
      <c r="C123" s="195" t="s">
        <v>204</v>
      </c>
      <c r="D123" s="195" t="s">
        <v>186</v>
      </c>
      <c r="E123" s="196" t="s">
        <v>1201</v>
      </c>
      <c r="F123" s="197" t="s">
        <v>1202</v>
      </c>
      <c r="G123" s="198" t="s">
        <v>1193</v>
      </c>
      <c r="H123" s="199">
        <v>1</v>
      </c>
      <c r="I123" s="200"/>
      <c r="J123" s="201">
        <f>ROUND(I123*H123,2)</f>
        <v>0</v>
      </c>
      <c r="K123" s="197" t="s">
        <v>1194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191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191</v>
      </c>
      <c r="BM123" s="206" t="s">
        <v>1203</v>
      </c>
    </row>
    <row r="124" s="2" customFormat="1">
      <c r="A124" s="34"/>
      <c r="B124" s="35"/>
      <c r="C124" s="36"/>
      <c r="D124" s="208" t="s">
        <v>194</v>
      </c>
      <c r="E124" s="36"/>
      <c r="F124" s="209" t="s">
        <v>1202</v>
      </c>
      <c r="G124" s="36"/>
      <c r="H124" s="36"/>
      <c r="I124" s="210"/>
      <c r="J124" s="36"/>
      <c r="K124" s="36"/>
      <c r="L124" s="40"/>
      <c r="M124" s="211"/>
      <c r="N124" s="212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194</v>
      </c>
      <c r="AU124" s="13" t="s">
        <v>78</v>
      </c>
    </row>
    <row r="125" s="2" customFormat="1">
      <c r="A125" s="34"/>
      <c r="B125" s="35"/>
      <c r="C125" s="36"/>
      <c r="D125" s="208" t="s">
        <v>250</v>
      </c>
      <c r="E125" s="36"/>
      <c r="F125" s="224" t="s">
        <v>1200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250</v>
      </c>
      <c r="AU125" s="13" t="s">
        <v>78</v>
      </c>
    </row>
    <row r="126" s="2" customFormat="1" ht="33" customHeight="1">
      <c r="A126" s="34"/>
      <c r="B126" s="35"/>
      <c r="C126" s="195" t="s">
        <v>191</v>
      </c>
      <c r="D126" s="195" t="s">
        <v>186</v>
      </c>
      <c r="E126" s="196" t="s">
        <v>1204</v>
      </c>
      <c r="F126" s="197" t="s">
        <v>1205</v>
      </c>
      <c r="G126" s="198" t="s">
        <v>225</v>
      </c>
      <c r="H126" s="199">
        <v>8</v>
      </c>
      <c r="I126" s="200"/>
      <c r="J126" s="201">
        <f>ROUND(I126*H126,2)</f>
        <v>0</v>
      </c>
      <c r="K126" s="197" t="s">
        <v>1194</v>
      </c>
      <c r="L126" s="40"/>
      <c r="M126" s="202" t="s">
        <v>1</v>
      </c>
      <c r="N126" s="203" t="s">
        <v>43</v>
      </c>
      <c r="O126" s="87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6" t="s">
        <v>191</v>
      </c>
      <c r="AT126" s="206" t="s">
        <v>186</v>
      </c>
      <c r="AU126" s="206" t="s">
        <v>78</v>
      </c>
      <c r="AY126" s="13" t="s">
        <v>192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3" t="s">
        <v>85</v>
      </c>
      <c r="BK126" s="207">
        <f>ROUND(I126*H126,2)</f>
        <v>0</v>
      </c>
      <c r="BL126" s="13" t="s">
        <v>191</v>
      </c>
      <c r="BM126" s="206" t="s">
        <v>1206</v>
      </c>
    </row>
    <row r="127" s="2" customFormat="1">
      <c r="A127" s="34"/>
      <c r="B127" s="35"/>
      <c r="C127" s="36"/>
      <c r="D127" s="208" t="s">
        <v>194</v>
      </c>
      <c r="E127" s="36"/>
      <c r="F127" s="209" t="s">
        <v>1207</v>
      </c>
      <c r="G127" s="36"/>
      <c r="H127" s="36"/>
      <c r="I127" s="210"/>
      <c r="J127" s="36"/>
      <c r="K127" s="36"/>
      <c r="L127" s="40"/>
      <c r="M127" s="211"/>
      <c r="N127" s="21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194</v>
      </c>
      <c r="AU127" s="13" t="s">
        <v>78</v>
      </c>
    </row>
    <row r="128" s="2" customFormat="1">
      <c r="A128" s="34"/>
      <c r="B128" s="35"/>
      <c r="C128" s="36"/>
      <c r="D128" s="208" t="s">
        <v>250</v>
      </c>
      <c r="E128" s="36"/>
      <c r="F128" s="224" t="s">
        <v>1208</v>
      </c>
      <c r="G128" s="36"/>
      <c r="H128" s="36"/>
      <c r="I128" s="210"/>
      <c r="J128" s="36"/>
      <c r="K128" s="36"/>
      <c r="L128" s="40"/>
      <c r="M128" s="211"/>
      <c r="N128" s="212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250</v>
      </c>
      <c r="AU128" s="13" t="s">
        <v>78</v>
      </c>
    </row>
    <row r="129" s="10" customFormat="1">
      <c r="A129" s="10"/>
      <c r="B129" s="213"/>
      <c r="C129" s="214"/>
      <c r="D129" s="208" t="s">
        <v>196</v>
      </c>
      <c r="E129" s="215" t="s">
        <v>1</v>
      </c>
      <c r="F129" s="216" t="s">
        <v>1209</v>
      </c>
      <c r="G129" s="214"/>
      <c r="H129" s="217">
        <v>8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3" t="s">
        <v>196</v>
      </c>
      <c r="AU129" s="223" t="s">
        <v>78</v>
      </c>
      <c r="AV129" s="10" t="s">
        <v>87</v>
      </c>
      <c r="AW129" s="10" t="s">
        <v>34</v>
      </c>
      <c r="AX129" s="10" t="s">
        <v>85</v>
      </c>
      <c r="AY129" s="223" t="s">
        <v>192</v>
      </c>
    </row>
    <row r="130" s="2" customFormat="1" ht="24.15" customHeight="1">
      <c r="A130" s="34"/>
      <c r="B130" s="35"/>
      <c r="C130" s="195" t="s">
        <v>216</v>
      </c>
      <c r="D130" s="195" t="s">
        <v>186</v>
      </c>
      <c r="E130" s="196" t="s">
        <v>1210</v>
      </c>
      <c r="F130" s="197" t="s">
        <v>1211</v>
      </c>
      <c r="G130" s="198" t="s">
        <v>1193</v>
      </c>
      <c r="H130" s="199">
        <v>1</v>
      </c>
      <c r="I130" s="200"/>
      <c r="J130" s="201">
        <f>ROUND(I130*H130,2)</f>
        <v>0</v>
      </c>
      <c r="K130" s="197" t="s">
        <v>1194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1212</v>
      </c>
    </row>
    <row r="131" s="2" customFormat="1">
      <c r="A131" s="34"/>
      <c r="B131" s="35"/>
      <c r="C131" s="36"/>
      <c r="D131" s="208" t="s">
        <v>250</v>
      </c>
      <c r="E131" s="36"/>
      <c r="F131" s="224" t="s">
        <v>1200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250</v>
      </c>
      <c r="AU131" s="13" t="s">
        <v>78</v>
      </c>
    </row>
    <row r="132" s="2" customFormat="1" ht="24.15" customHeight="1">
      <c r="A132" s="34"/>
      <c r="B132" s="35"/>
      <c r="C132" s="195" t="s">
        <v>222</v>
      </c>
      <c r="D132" s="195" t="s">
        <v>186</v>
      </c>
      <c r="E132" s="196" t="s">
        <v>1213</v>
      </c>
      <c r="F132" s="197" t="s">
        <v>1214</v>
      </c>
      <c r="G132" s="198" t="s">
        <v>189</v>
      </c>
      <c r="H132" s="199">
        <v>2319.0700000000002</v>
      </c>
      <c r="I132" s="200"/>
      <c r="J132" s="201">
        <f>ROUND(I132*H132,2)</f>
        <v>0</v>
      </c>
      <c r="K132" s="197" t="s">
        <v>1194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191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191</v>
      </c>
      <c r="BM132" s="206" t="s">
        <v>1215</v>
      </c>
    </row>
    <row r="133" s="2" customFormat="1">
      <c r="A133" s="34"/>
      <c r="B133" s="35"/>
      <c r="C133" s="36"/>
      <c r="D133" s="208" t="s">
        <v>194</v>
      </c>
      <c r="E133" s="36"/>
      <c r="F133" s="209" t="s">
        <v>1216</v>
      </c>
      <c r="G133" s="36"/>
      <c r="H133" s="36"/>
      <c r="I133" s="210"/>
      <c r="J133" s="36"/>
      <c r="K133" s="36"/>
      <c r="L133" s="40"/>
      <c r="M133" s="211"/>
      <c r="N133" s="212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194</v>
      </c>
      <c r="AU133" s="13" t="s">
        <v>78</v>
      </c>
    </row>
    <row r="134" s="2" customFormat="1">
      <c r="A134" s="34"/>
      <c r="B134" s="35"/>
      <c r="C134" s="36"/>
      <c r="D134" s="208" t="s">
        <v>250</v>
      </c>
      <c r="E134" s="36"/>
      <c r="F134" s="224" t="s">
        <v>1217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250</v>
      </c>
      <c r="AU134" s="13" t="s">
        <v>78</v>
      </c>
    </row>
    <row r="135" s="10" customFormat="1">
      <c r="A135" s="10"/>
      <c r="B135" s="213"/>
      <c r="C135" s="214"/>
      <c r="D135" s="208" t="s">
        <v>196</v>
      </c>
      <c r="E135" s="215" t="s">
        <v>1</v>
      </c>
      <c r="F135" s="216" t="s">
        <v>1218</v>
      </c>
      <c r="G135" s="214"/>
      <c r="H135" s="217">
        <v>424.06999999999999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3" t="s">
        <v>196</v>
      </c>
      <c r="AU135" s="223" t="s">
        <v>78</v>
      </c>
      <c r="AV135" s="10" t="s">
        <v>87</v>
      </c>
      <c r="AW135" s="10" t="s">
        <v>34</v>
      </c>
      <c r="AX135" s="10" t="s">
        <v>78</v>
      </c>
      <c r="AY135" s="223" t="s">
        <v>192</v>
      </c>
    </row>
    <row r="136" s="10" customFormat="1">
      <c r="A136" s="10"/>
      <c r="B136" s="213"/>
      <c r="C136" s="214"/>
      <c r="D136" s="208" t="s">
        <v>196</v>
      </c>
      <c r="E136" s="215" t="s">
        <v>1</v>
      </c>
      <c r="F136" s="216" t="s">
        <v>1219</v>
      </c>
      <c r="G136" s="214"/>
      <c r="H136" s="217">
        <v>260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23" t="s">
        <v>196</v>
      </c>
      <c r="AU136" s="223" t="s">
        <v>78</v>
      </c>
      <c r="AV136" s="10" t="s">
        <v>87</v>
      </c>
      <c r="AW136" s="10" t="s">
        <v>34</v>
      </c>
      <c r="AX136" s="10" t="s">
        <v>78</v>
      </c>
      <c r="AY136" s="223" t="s">
        <v>192</v>
      </c>
    </row>
    <row r="137" s="10" customFormat="1">
      <c r="A137" s="10"/>
      <c r="B137" s="213"/>
      <c r="C137" s="214"/>
      <c r="D137" s="208" t="s">
        <v>196</v>
      </c>
      <c r="E137" s="215" t="s">
        <v>1</v>
      </c>
      <c r="F137" s="216" t="s">
        <v>1220</v>
      </c>
      <c r="G137" s="214"/>
      <c r="H137" s="217">
        <v>1200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3" t="s">
        <v>196</v>
      </c>
      <c r="AU137" s="223" t="s">
        <v>78</v>
      </c>
      <c r="AV137" s="10" t="s">
        <v>87</v>
      </c>
      <c r="AW137" s="10" t="s">
        <v>34</v>
      </c>
      <c r="AX137" s="10" t="s">
        <v>78</v>
      </c>
      <c r="AY137" s="223" t="s">
        <v>192</v>
      </c>
    </row>
    <row r="138" s="10" customFormat="1">
      <c r="A138" s="10"/>
      <c r="B138" s="213"/>
      <c r="C138" s="214"/>
      <c r="D138" s="208" t="s">
        <v>196</v>
      </c>
      <c r="E138" s="215" t="s">
        <v>1</v>
      </c>
      <c r="F138" s="216" t="s">
        <v>1221</v>
      </c>
      <c r="G138" s="214"/>
      <c r="H138" s="217">
        <v>260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23" t="s">
        <v>196</v>
      </c>
      <c r="AU138" s="223" t="s">
        <v>78</v>
      </c>
      <c r="AV138" s="10" t="s">
        <v>87</v>
      </c>
      <c r="AW138" s="10" t="s">
        <v>34</v>
      </c>
      <c r="AX138" s="10" t="s">
        <v>78</v>
      </c>
      <c r="AY138" s="223" t="s">
        <v>192</v>
      </c>
    </row>
    <row r="139" s="10" customFormat="1">
      <c r="A139" s="10"/>
      <c r="B139" s="213"/>
      <c r="C139" s="214"/>
      <c r="D139" s="208" t="s">
        <v>196</v>
      </c>
      <c r="E139" s="215" t="s">
        <v>1</v>
      </c>
      <c r="F139" s="216" t="s">
        <v>1222</v>
      </c>
      <c r="G139" s="214"/>
      <c r="H139" s="217">
        <v>175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3" t="s">
        <v>196</v>
      </c>
      <c r="AU139" s="223" t="s">
        <v>78</v>
      </c>
      <c r="AV139" s="10" t="s">
        <v>87</v>
      </c>
      <c r="AW139" s="10" t="s">
        <v>34</v>
      </c>
      <c r="AX139" s="10" t="s">
        <v>78</v>
      </c>
      <c r="AY139" s="223" t="s">
        <v>192</v>
      </c>
    </row>
    <row r="140" s="11" customFormat="1">
      <c r="A140" s="11"/>
      <c r="B140" s="242"/>
      <c r="C140" s="243"/>
      <c r="D140" s="208" t="s">
        <v>196</v>
      </c>
      <c r="E140" s="244" t="s">
        <v>1</v>
      </c>
      <c r="F140" s="245" t="s">
        <v>468</v>
      </c>
      <c r="G140" s="243"/>
      <c r="H140" s="246">
        <v>2319.0699999999997</v>
      </c>
      <c r="I140" s="247"/>
      <c r="J140" s="243"/>
      <c r="K140" s="243"/>
      <c r="L140" s="248"/>
      <c r="M140" s="253"/>
      <c r="N140" s="254"/>
      <c r="O140" s="254"/>
      <c r="P140" s="254"/>
      <c r="Q140" s="254"/>
      <c r="R140" s="254"/>
      <c r="S140" s="254"/>
      <c r="T140" s="255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T140" s="252" t="s">
        <v>196</v>
      </c>
      <c r="AU140" s="252" t="s">
        <v>78</v>
      </c>
      <c r="AV140" s="11" t="s">
        <v>191</v>
      </c>
      <c r="AW140" s="11" t="s">
        <v>34</v>
      </c>
      <c r="AX140" s="11" t="s">
        <v>85</v>
      </c>
      <c r="AY140" s="252" t="s">
        <v>192</v>
      </c>
    </row>
    <row r="141" s="2" customFormat="1" ht="6.96" customHeight="1">
      <c r="A141" s="34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0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sheet="1" autoFilter="0" formatColumns="0" formatRows="0" objects="1" scenarios="1" spinCount="100000" saltValue="wQiTwGkbVYRJHK+bCW4/dv5xQ2+Xy8ctJjQgGlc/3BjHxszqq1tAosG3JwGOl6X6SKptQG5wmj11x0Abg58X6w==" hashValue="CjgdMkCJo+g9cDYzSQfLrXMOsk/bCmoZYuq1uNtHMLNX12opcBAQa3QIQh3856IpyhmoKhdASTYm3crG3BkhJA==" algorithmName="SHA-512" password="CC35"/>
  <autoFilter ref="C115:K14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165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384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ROUND((SUM(BE120:BE124)),  2)</f>
        <v>0</v>
      </c>
      <c r="G35" s="34"/>
      <c r="H35" s="34"/>
      <c r="I35" s="160">
        <v>0.20999999999999999</v>
      </c>
      <c r="J35" s="159">
        <f>ROUND(((SUM(BE120:BE124))*I35),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ROUND((SUM(BF120:BF124)),  2)</f>
        <v>0</v>
      </c>
      <c r="G36" s="34"/>
      <c r="H36" s="34"/>
      <c r="I36" s="160">
        <v>0.14999999999999999</v>
      </c>
      <c r="J36" s="159">
        <f>ROUND(((SUM(BF120:BF124))*I36),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165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A.1.2 -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165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A.1.2 -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SUM(P121:P124)</f>
        <v>0</v>
      </c>
      <c r="Q120" s="100"/>
      <c r="R120" s="192">
        <f>SUM(R121:R124)</f>
        <v>0</v>
      </c>
      <c r="S120" s="100"/>
      <c r="T120" s="193">
        <f>SUM(T121:T124)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SUM(BK121:BK124)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385</v>
      </c>
      <c r="F121" s="197" t="s">
        <v>386</v>
      </c>
      <c r="G121" s="198" t="s">
        <v>225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387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386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 ht="16.5" customHeight="1">
      <c r="A123" s="34"/>
      <c r="B123" s="35"/>
      <c r="C123" s="195" t="s">
        <v>87</v>
      </c>
      <c r="D123" s="195" t="s">
        <v>186</v>
      </c>
      <c r="E123" s="196" t="s">
        <v>388</v>
      </c>
      <c r="F123" s="197" t="s">
        <v>389</v>
      </c>
      <c r="G123" s="198" t="s">
        <v>225</v>
      </c>
      <c r="H123" s="199">
        <v>2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310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310</v>
      </c>
      <c r="BM123" s="206" t="s">
        <v>390</v>
      </c>
    </row>
    <row r="124" s="2" customFormat="1">
      <c r="A124" s="34"/>
      <c r="B124" s="35"/>
      <c r="C124" s="36"/>
      <c r="D124" s="208" t="s">
        <v>194</v>
      </c>
      <c r="E124" s="36"/>
      <c r="F124" s="209" t="s">
        <v>391</v>
      </c>
      <c r="G124" s="36"/>
      <c r="H124" s="36"/>
      <c r="I124" s="210"/>
      <c r="J124" s="36"/>
      <c r="K124" s="36"/>
      <c r="L124" s="40"/>
      <c r="M124" s="238"/>
      <c r="N124" s="239"/>
      <c r="O124" s="240"/>
      <c r="P124" s="240"/>
      <c r="Q124" s="240"/>
      <c r="R124" s="240"/>
      <c r="S124" s="240"/>
      <c r="T124" s="24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194</v>
      </c>
      <c r="AU124" s="13" t="s">
        <v>78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Vw5cera754q5yKap1BYl3rqtPMIrGgUE1+a/XcoM80wqqV7YkOE8AR567IZRpkpnaBJ4neYqRnq8KhIsNSE2sA==" hashValue="MbwC+jV61hZlg1/jwrGELOu5Ub0ZFmhbWvlZXLkAyHEnWz/crLIiGb/v6x4gQfqEDlFn4EC2RlcoKY7+c3IpVg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165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392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ROUND((SUM(BE120:BE139)),  2)</f>
        <v>0</v>
      </c>
      <c r="G35" s="34"/>
      <c r="H35" s="34"/>
      <c r="I35" s="160">
        <v>0.20999999999999999</v>
      </c>
      <c r="J35" s="159">
        <f>ROUND(((SUM(BE120:BE139))*I35),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ROUND((SUM(BF120:BF139)),  2)</f>
        <v>0</v>
      </c>
      <c r="G36" s="34"/>
      <c r="H36" s="34"/>
      <c r="I36" s="160">
        <v>0.14999999999999999</v>
      </c>
      <c r="J36" s="159">
        <f>ROUND(((SUM(BF120:BF139))*I36),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ROUND((SUM(BG120:BG139)),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ROUND((SUM(BH120:BH139)),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ROUND((SUM(BI120:BI139)),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165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A.1.3 -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165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A.1.3 -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SUM(P121:P139)</f>
        <v>0</v>
      </c>
      <c r="Q120" s="100"/>
      <c r="R120" s="192">
        <f>SUM(R121:R139)</f>
        <v>0</v>
      </c>
      <c r="S120" s="100"/>
      <c r="T120" s="193">
        <f>SUM(T121:T139)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SUM(BK121:BK139)</f>
        <v>0</v>
      </c>
    </row>
    <row r="121" s="2" customFormat="1" ht="55.5" customHeight="1">
      <c r="A121" s="34"/>
      <c r="B121" s="35"/>
      <c r="C121" s="195" t="s">
        <v>85</v>
      </c>
      <c r="D121" s="195" t="s">
        <v>186</v>
      </c>
      <c r="E121" s="196" t="s">
        <v>393</v>
      </c>
      <c r="F121" s="197" t="s">
        <v>394</v>
      </c>
      <c r="G121" s="198" t="s">
        <v>309</v>
      </c>
      <c r="H121" s="199">
        <v>81.501999999999995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395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396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>
      <c r="A123" s="34"/>
      <c r="B123" s="35"/>
      <c r="C123" s="36"/>
      <c r="D123" s="208" t="s">
        <v>250</v>
      </c>
      <c r="E123" s="36"/>
      <c r="F123" s="224" t="s">
        <v>397</v>
      </c>
      <c r="G123" s="36"/>
      <c r="H123" s="36"/>
      <c r="I123" s="210"/>
      <c r="J123" s="36"/>
      <c r="K123" s="36"/>
      <c r="L123" s="40"/>
      <c r="M123" s="211"/>
      <c r="N123" s="212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250</v>
      </c>
      <c r="AU123" s="13" t="s">
        <v>78</v>
      </c>
    </row>
    <row r="124" s="10" customFormat="1">
      <c r="A124" s="10"/>
      <c r="B124" s="213"/>
      <c r="C124" s="214"/>
      <c r="D124" s="208" t="s">
        <v>196</v>
      </c>
      <c r="E124" s="215" t="s">
        <v>1</v>
      </c>
      <c r="F124" s="216" t="s">
        <v>398</v>
      </c>
      <c r="G124" s="214"/>
      <c r="H124" s="217">
        <v>81.501999999999995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3" t="s">
        <v>196</v>
      </c>
      <c r="AU124" s="223" t="s">
        <v>78</v>
      </c>
      <c r="AV124" s="10" t="s">
        <v>87</v>
      </c>
      <c r="AW124" s="10" t="s">
        <v>34</v>
      </c>
      <c r="AX124" s="10" t="s">
        <v>85</v>
      </c>
      <c r="AY124" s="223" t="s">
        <v>192</v>
      </c>
    </row>
    <row r="125" s="2" customFormat="1" ht="55.5" customHeight="1">
      <c r="A125" s="34"/>
      <c r="B125" s="35"/>
      <c r="C125" s="195" t="s">
        <v>87</v>
      </c>
      <c r="D125" s="195" t="s">
        <v>186</v>
      </c>
      <c r="E125" s="196" t="s">
        <v>399</v>
      </c>
      <c r="F125" s="197" t="s">
        <v>400</v>
      </c>
      <c r="G125" s="198" t="s">
        <v>309</v>
      </c>
      <c r="H125" s="199">
        <v>150.90899999999999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310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310</v>
      </c>
      <c r="BM125" s="206" t="s">
        <v>401</v>
      </c>
    </row>
    <row r="126" s="2" customFormat="1">
      <c r="A126" s="34"/>
      <c r="B126" s="35"/>
      <c r="C126" s="36"/>
      <c r="D126" s="208" t="s">
        <v>194</v>
      </c>
      <c r="E126" s="36"/>
      <c r="F126" s="209" t="s">
        <v>402</v>
      </c>
      <c r="G126" s="36"/>
      <c r="H126" s="36"/>
      <c r="I126" s="210"/>
      <c r="J126" s="36"/>
      <c r="K126" s="36"/>
      <c r="L126" s="40"/>
      <c r="M126" s="211"/>
      <c r="N126" s="21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194</v>
      </c>
      <c r="AU126" s="13" t="s">
        <v>78</v>
      </c>
    </row>
    <row r="127" s="2" customFormat="1">
      <c r="A127" s="34"/>
      <c r="B127" s="35"/>
      <c r="C127" s="36"/>
      <c r="D127" s="208" t="s">
        <v>250</v>
      </c>
      <c r="E127" s="36"/>
      <c r="F127" s="224" t="s">
        <v>403</v>
      </c>
      <c r="G127" s="36"/>
      <c r="H127" s="36"/>
      <c r="I127" s="210"/>
      <c r="J127" s="36"/>
      <c r="K127" s="36"/>
      <c r="L127" s="40"/>
      <c r="M127" s="211"/>
      <c r="N127" s="21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250</v>
      </c>
      <c r="AU127" s="13" t="s">
        <v>78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404</v>
      </c>
      <c r="G128" s="214"/>
      <c r="H128" s="217">
        <v>150.90899999999999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85</v>
      </c>
      <c r="AY128" s="223" t="s">
        <v>192</v>
      </c>
    </row>
    <row r="129" s="2" customFormat="1" ht="33" customHeight="1">
      <c r="A129" s="34"/>
      <c r="B129" s="35"/>
      <c r="C129" s="195" t="s">
        <v>204</v>
      </c>
      <c r="D129" s="195" t="s">
        <v>186</v>
      </c>
      <c r="E129" s="196" t="s">
        <v>405</v>
      </c>
      <c r="F129" s="197" t="s">
        <v>406</v>
      </c>
      <c r="G129" s="198" t="s">
        <v>225</v>
      </c>
      <c r="H129" s="199">
        <v>2</v>
      </c>
      <c r="I129" s="200"/>
      <c r="J129" s="201">
        <f>ROUND(I129*H129,2)</f>
        <v>0</v>
      </c>
      <c r="K129" s="197" t="s">
        <v>190</v>
      </c>
      <c r="L129" s="40"/>
      <c r="M129" s="202" t="s">
        <v>1</v>
      </c>
      <c r="N129" s="203" t="s">
        <v>43</v>
      </c>
      <c r="O129" s="87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310</v>
      </c>
      <c r="AT129" s="206" t="s">
        <v>186</v>
      </c>
      <c r="AU129" s="206" t="s">
        <v>78</v>
      </c>
      <c r="AY129" s="13" t="s">
        <v>192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3" t="s">
        <v>85</v>
      </c>
      <c r="BK129" s="207">
        <f>ROUND(I129*H129,2)</f>
        <v>0</v>
      </c>
      <c r="BL129" s="13" t="s">
        <v>310</v>
      </c>
      <c r="BM129" s="206" t="s">
        <v>407</v>
      </c>
    </row>
    <row r="130" s="2" customFormat="1">
      <c r="A130" s="34"/>
      <c r="B130" s="35"/>
      <c r="C130" s="36"/>
      <c r="D130" s="208" t="s">
        <v>194</v>
      </c>
      <c r="E130" s="36"/>
      <c r="F130" s="209" t="s">
        <v>408</v>
      </c>
      <c r="G130" s="36"/>
      <c r="H130" s="36"/>
      <c r="I130" s="210"/>
      <c r="J130" s="36"/>
      <c r="K130" s="36"/>
      <c r="L130" s="40"/>
      <c r="M130" s="211"/>
      <c r="N130" s="212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194</v>
      </c>
      <c r="AU130" s="13" t="s">
        <v>78</v>
      </c>
    </row>
    <row r="131" s="2" customFormat="1">
      <c r="A131" s="34"/>
      <c r="B131" s="35"/>
      <c r="C131" s="36"/>
      <c r="D131" s="208" t="s">
        <v>250</v>
      </c>
      <c r="E131" s="36"/>
      <c r="F131" s="224" t="s">
        <v>409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250</v>
      </c>
      <c r="AU131" s="13" t="s">
        <v>78</v>
      </c>
    </row>
    <row r="132" s="2" customFormat="1" ht="24.15" customHeight="1">
      <c r="A132" s="34"/>
      <c r="B132" s="35"/>
      <c r="C132" s="195" t="s">
        <v>191</v>
      </c>
      <c r="D132" s="195" t="s">
        <v>186</v>
      </c>
      <c r="E132" s="196" t="s">
        <v>410</v>
      </c>
      <c r="F132" s="197" t="s">
        <v>411</v>
      </c>
      <c r="G132" s="198" t="s">
        <v>309</v>
      </c>
      <c r="H132" s="199">
        <v>31.352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310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310</v>
      </c>
      <c r="BM132" s="206" t="s">
        <v>412</v>
      </c>
    </row>
    <row r="133" s="2" customFormat="1">
      <c r="A133" s="34"/>
      <c r="B133" s="35"/>
      <c r="C133" s="36"/>
      <c r="D133" s="208" t="s">
        <v>194</v>
      </c>
      <c r="E133" s="36"/>
      <c r="F133" s="209" t="s">
        <v>413</v>
      </c>
      <c r="G133" s="36"/>
      <c r="H133" s="36"/>
      <c r="I133" s="210"/>
      <c r="J133" s="36"/>
      <c r="K133" s="36"/>
      <c r="L133" s="40"/>
      <c r="M133" s="211"/>
      <c r="N133" s="212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194</v>
      </c>
      <c r="AU133" s="13" t="s">
        <v>78</v>
      </c>
    </row>
    <row r="134" s="2" customFormat="1">
      <c r="A134" s="34"/>
      <c r="B134" s="35"/>
      <c r="C134" s="36"/>
      <c r="D134" s="208" t="s">
        <v>250</v>
      </c>
      <c r="E134" s="36"/>
      <c r="F134" s="224" t="s">
        <v>414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250</v>
      </c>
      <c r="AU134" s="13" t="s">
        <v>78</v>
      </c>
    </row>
    <row r="135" s="10" customFormat="1">
      <c r="A135" s="10"/>
      <c r="B135" s="213"/>
      <c r="C135" s="214"/>
      <c r="D135" s="208" t="s">
        <v>196</v>
      </c>
      <c r="E135" s="215" t="s">
        <v>1</v>
      </c>
      <c r="F135" s="216" t="s">
        <v>415</v>
      </c>
      <c r="G135" s="214"/>
      <c r="H135" s="217">
        <v>31.352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3" t="s">
        <v>196</v>
      </c>
      <c r="AU135" s="223" t="s">
        <v>78</v>
      </c>
      <c r="AV135" s="10" t="s">
        <v>87</v>
      </c>
      <c r="AW135" s="10" t="s">
        <v>34</v>
      </c>
      <c r="AX135" s="10" t="s">
        <v>85</v>
      </c>
      <c r="AY135" s="223" t="s">
        <v>192</v>
      </c>
    </row>
    <row r="136" s="2" customFormat="1" ht="49.05" customHeight="1">
      <c r="A136" s="34"/>
      <c r="B136" s="35"/>
      <c r="C136" s="195" t="s">
        <v>222</v>
      </c>
      <c r="D136" s="195" t="s">
        <v>186</v>
      </c>
      <c r="E136" s="196" t="s">
        <v>416</v>
      </c>
      <c r="F136" s="197" t="s">
        <v>417</v>
      </c>
      <c r="G136" s="198" t="s">
        <v>309</v>
      </c>
      <c r="H136" s="199">
        <v>7.4119999999999999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310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310</v>
      </c>
      <c r="BM136" s="206" t="s">
        <v>418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419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2" customFormat="1">
      <c r="A138" s="34"/>
      <c r="B138" s="35"/>
      <c r="C138" s="36"/>
      <c r="D138" s="208" t="s">
        <v>250</v>
      </c>
      <c r="E138" s="36"/>
      <c r="F138" s="224" t="s">
        <v>420</v>
      </c>
      <c r="G138" s="36"/>
      <c r="H138" s="36"/>
      <c r="I138" s="210"/>
      <c r="J138" s="36"/>
      <c r="K138" s="36"/>
      <c r="L138" s="40"/>
      <c r="M138" s="211"/>
      <c r="N138" s="212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250</v>
      </c>
      <c r="AU138" s="13" t="s">
        <v>78</v>
      </c>
    </row>
    <row r="139" s="10" customFormat="1">
      <c r="A139" s="10"/>
      <c r="B139" s="213"/>
      <c r="C139" s="214"/>
      <c r="D139" s="208" t="s">
        <v>196</v>
      </c>
      <c r="E139" s="215" t="s">
        <v>1</v>
      </c>
      <c r="F139" s="216" t="s">
        <v>421</v>
      </c>
      <c r="G139" s="214"/>
      <c r="H139" s="217">
        <v>7.4119999999999999</v>
      </c>
      <c r="I139" s="218"/>
      <c r="J139" s="214"/>
      <c r="K139" s="214"/>
      <c r="L139" s="219"/>
      <c r="M139" s="235"/>
      <c r="N139" s="236"/>
      <c r="O139" s="236"/>
      <c r="P139" s="236"/>
      <c r="Q139" s="236"/>
      <c r="R139" s="236"/>
      <c r="S139" s="236"/>
      <c r="T139" s="237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3" t="s">
        <v>196</v>
      </c>
      <c r="AU139" s="223" t="s">
        <v>78</v>
      </c>
      <c r="AV139" s="10" t="s">
        <v>87</v>
      </c>
      <c r="AW139" s="10" t="s">
        <v>34</v>
      </c>
      <c r="AX139" s="10" t="s">
        <v>85</v>
      </c>
      <c r="AY139" s="223" t="s">
        <v>192</v>
      </c>
    </row>
    <row r="140" s="2" customFormat="1" ht="6.96" customHeight="1">
      <c r="A140" s="34"/>
      <c r="B140" s="62"/>
      <c r="C140" s="63"/>
      <c r="D140" s="63"/>
      <c r="E140" s="63"/>
      <c r="F140" s="63"/>
      <c r="G140" s="63"/>
      <c r="H140" s="63"/>
      <c r="I140" s="63"/>
      <c r="J140" s="63"/>
      <c r="K140" s="63"/>
      <c r="L140" s="40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sheetProtection sheet="1" autoFilter="0" formatColumns="0" formatRows="0" objects="1" scenarios="1" spinCount="100000" saltValue="vmQtG7mwl1aCc7mCaARU2MjZVdjV9Az3QQouk0ZULlNoF/thyiFbSsOCXkuuRRcbQmy7zbzLpfpd5V/x+UBWZQ==" hashValue="bPxc2oNlhDNsG+eP5xkAy+s1oktpw0i4Q9GfnzgNppj44ZUAUyg3UvgkMGjzMtuUIyVgRbX84TjhYrcAKkFeEA==" algorithmName="SHA-512" password="CC35"/>
  <autoFilter ref="C119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422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423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ROUND((SUM(BE120:BE232)),  2)</f>
        <v>0</v>
      </c>
      <c r="G35" s="34"/>
      <c r="H35" s="34"/>
      <c r="I35" s="160">
        <v>0.20999999999999999</v>
      </c>
      <c r="J35" s="159">
        <f>ROUND(((SUM(BE120:BE232))*I35),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ROUND((SUM(BF120:BF232)),  2)</f>
        <v>0</v>
      </c>
      <c r="G36" s="34"/>
      <c r="H36" s="34"/>
      <c r="I36" s="160">
        <v>0.14999999999999999</v>
      </c>
      <c r="J36" s="159">
        <f>ROUND(((SUM(BF120:BF232))*I36),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ROUND((SUM(BG120:BG232)),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ROUND((SUM(BH120:BH232)),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ROUND((SUM(BI120:BI232)),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422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A.2.1 -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422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A.2.1 -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SUM(P121:P232)</f>
        <v>0</v>
      </c>
      <c r="Q120" s="100"/>
      <c r="R120" s="192">
        <f>SUM(R121:R232)</f>
        <v>307.29732000000001</v>
      </c>
      <c r="S120" s="100"/>
      <c r="T120" s="193">
        <f>SUM(T121:T232)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SUM(BK121:BK232)</f>
        <v>0</v>
      </c>
    </row>
    <row r="121" s="2" customFormat="1" ht="21.75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12.4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424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195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425</v>
      </c>
      <c r="G123" s="214"/>
      <c r="H123" s="217">
        <v>12.4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85</v>
      </c>
      <c r="AY123" s="223" t="s">
        <v>192</v>
      </c>
    </row>
    <row r="124" s="2" customFormat="1" ht="24.15" customHeight="1">
      <c r="A124" s="34"/>
      <c r="B124" s="35"/>
      <c r="C124" s="195" t="s">
        <v>87</v>
      </c>
      <c r="D124" s="195" t="s">
        <v>186</v>
      </c>
      <c r="E124" s="196" t="s">
        <v>198</v>
      </c>
      <c r="F124" s="197" t="s">
        <v>199</v>
      </c>
      <c r="G124" s="198" t="s">
        <v>200</v>
      </c>
      <c r="H124" s="199">
        <v>40.299999999999997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191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191</v>
      </c>
      <c r="BM124" s="206" t="s">
        <v>426</v>
      </c>
    </row>
    <row r="125" s="2" customFormat="1">
      <c r="A125" s="34"/>
      <c r="B125" s="35"/>
      <c r="C125" s="36"/>
      <c r="D125" s="208" t="s">
        <v>194</v>
      </c>
      <c r="E125" s="36"/>
      <c r="F125" s="209" t="s">
        <v>202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194</v>
      </c>
      <c r="AU125" s="13" t="s">
        <v>78</v>
      </c>
    </row>
    <row r="126" s="10" customFormat="1">
      <c r="A126" s="10"/>
      <c r="B126" s="213"/>
      <c r="C126" s="214"/>
      <c r="D126" s="208" t="s">
        <v>196</v>
      </c>
      <c r="E126" s="215" t="s">
        <v>1</v>
      </c>
      <c r="F126" s="216" t="s">
        <v>427</v>
      </c>
      <c r="G126" s="214"/>
      <c r="H126" s="217">
        <v>40.299999999999997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3" t="s">
        <v>196</v>
      </c>
      <c r="AU126" s="223" t="s">
        <v>78</v>
      </c>
      <c r="AV126" s="10" t="s">
        <v>87</v>
      </c>
      <c r="AW126" s="10" t="s">
        <v>34</v>
      </c>
      <c r="AX126" s="10" t="s">
        <v>85</v>
      </c>
      <c r="AY126" s="223" t="s">
        <v>192</v>
      </c>
    </row>
    <row r="127" s="2" customFormat="1" ht="24.15" customHeight="1">
      <c r="A127" s="34"/>
      <c r="B127" s="35"/>
      <c r="C127" s="195" t="s">
        <v>204</v>
      </c>
      <c r="D127" s="195" t="s">
        <v>186</v>
      </c>
      <c r="E127" s="196" t="s">
        <v>205</v>
      </c>
      <c r="F127" s="197" t="s">
        <v>206</v>
      </c>
      <c r="G127" s="198" t="s">
        <v>207</v>
      </c>
      <c r="H127" s="199">
        <v>27.071999999999999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191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191</v>
      </c>
      <c r="BM127" s="206" t="s">
        <v>428</v>
      </c>
    </row>
    <row r="128" s="2" customFormat="1">
      <c r="A128" s="34"/>
      <c r="B128" s="35"/>
      <c r="C128" s="36"/>
      <c r="D128" s="208" t="s">
        <v>194</v>
      </c>
      <c r="E128" s="36"/>
      <c r="F128" s="209" t="s">
        <v>209</v>
      </c>
      <c r="G128" s="36"/>
      <c r="H128" s="36"/>
      <c r="I128" s="210"/>
      <c r="J128" s="36"/>
      <c r="K128" s="36"/>
      <c r="L128" s="40"/>
      <c r="M128" s="211"/>
      <c r="N128" s="212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194</v>
      </c>
      <c r="AU128" s="13" t="s">
        <v>78</v>
      </c>
    </row>
    <row r="129" s="2" customFormat="1">
      <c r="A129" s="34"/>
      <c r="B129" s="35"/>
      <c r="C129" s="36"/>
      <c r="D129" s="208" t="s">
        <v>250</v>
      </c>
      <c r="E129" s="36"/>
      <c r="F129" s="224" t="s">
        <v>429</v>
      </c>
      <c r="G129" s="36"/>
      <c r="H129" s="36"/>
      <c r="I129" s="210"/>
      <c r="J129" s="36"/>
      <c r="K129" s="36"/>
      <c r="L129" s="40"/>
      <c r="M129" s="211"/>
      <c r="N129" s="212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250</v>
      </c>
      <c r="AU129" s="13" t="s">
        <v>78</v>
      </c>
    </row>
    <row r="130" s="10" customFormat="1">
      <c r="A130" s="10"/>
      <c r="B130" s="213"/>
      <c r="C130" s="214"/>
      <c r="D130" s="208" t="s">
        <v>196</v>
      </c>
      <c r="E130" s="215" t="s">
        <v>1</v>
      </c>
      <c r="F130" s="216" t="s">
        <v>430</v>
      </c>
      <c r="G130" s="214"/>
      <c r="H130" s="217">
        <v>27.071999999999999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3" t="s">
        <v>196</v>
      </c>
      <c r="AU130" s="223" t="s">
        <v>78</v>
      </c>
      <c r="AV130" s="10" t="s">
        <v>87</v>
      </c>
      <c r="AW130" s="10" t="s">
        <v>34</v>
      </c>
      <c r="AX130" s="10" t="s">
        <v>85</v>
      </c>
      <c r="AY130" s="223" t="s">
        <v>192</v>
      </c>
    </row>
    <row r="131" s="2" customFormat="1" ht="16.5" customHeight="1">
      <c r="A131" s="34"/>
      <c r="B131" s="35"/>
      <c r="C131" s="195" t="s">
        <v>191</v>
      </c>
      <c r="D131" s="195" t="s">
        <v>186</v>
      </c>
      <c r="E131" s="196" t="s">
        <v>211</v>
      </c>
      <c r="F131" s="197" t="s">
        <v>212</v>
      </c>
      <c r="G131" s="198" t="s">
        <v>207</v>
      </c>
      <c r="H131" s="199">
        <v>132.952</v>
      </c>
      <c r="I131" s="200"/>
      <c r="J131" s="201">
        <f>ROUND(I131*H131,2)</f>
        <v>0</v>
      </c>
      <c r="K131" s="197" t="s">
        <v>190</v>
      </c>
      <c r="L131" s="40"/>
      <c r="M131" s="202" t="s">
        <v>1</v>
      </c>
      <c r="N131" s="203" t="s">
        <v>43</v>
      </c>
      <c r="O131" s="87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6" t="s">
        <v>191</v>
      </c>
      <c r="AT131" s="206" t="s">
        <v>186</v>
      </c>
      <c r="AU131" s="206" t="s">
        <v>78</v>
      </c>
      <c r="AY131" s="13" t="s">
        <v>192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3" t="s">
        <v>85</v>
      </c>
      <c r="BK131" s="207">
        <f>ROUND(I131*H131,2)</f>
        <v>0</v>
      </c>
      <c r="BL131" s="13" t="s">
        <v>191</v>
      </c>
      <c r="BM131" s="206" t="s">
        <v>431</v>
      </c>
    </row>
    <row r="132" s="2" customFormat="1">
      <c r="A132" s="34"/>
      <c r="B132" s="35"/>
      <c r="C132" s="36"/>
      <c r="D132" s="208" t="s">
        <v>194</v>
      </c>
      <c r="E132" s="36"/>
      <c r="F132" s="209" t="s">
        <v>214</v>
      </c>
      <c r="G132" s="36"/>
      <c r="H132" s="36"/>
      <c r="I132" s="210"/>
      <c r="J132" s="36"/>
      <c r="K132" s="36"/>
      <c r="L132" s="40"/>
      <c r="M132" s="211"/>
      <c r="N132" s="212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194</v>
      </c>
      <c r="AU132" s="13" t="s">
        <v>78</v>
      </c>
    </row>
    <row r="133" s="10" customFormat="1">
      <c r="A133" s="10"/>
      <c r="B133" s="213"/>
      <c r="C133" s="214"/>
      <c r="D133" s="208" t="s">
        <v>196</v>
      </c>
      <c r="E133" s="215" t="s">
        <v>1</v>
      </c>
      <c r="F133" s="216" t="s">
        <v>432</v>
      </c>
      <c r="G133" s="214"/>
      <c r="H133" s="217">
        <v>132.952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3" t="s">
        <v>196</v>
      </c>
      <c r="AU133" s="223" t="s">
        <v>78</v>
      </c>
      <c r="AV133" s="10" t="s">
        <v>87</v>
      </c>
      <c r="AW133" s="10" t="s">
        <v>34</v>
      </c>
      <c r="AX133" s="10" t="s">
        <v>85</v>
      </c>
      <c r="AY133" s="223" t="s">
        <v>192</v>
      </c>
    </row>
    <row r="134" s="2" customFormat="1" ht="24.15" customHeight="1">
      <c r="A134" s="34"/>
      <c r="B134" s="35"/>
      <c r="C134" s="195" t="s">
        <v>216</v>
      </c>
      <c r="D134" s="195" t="s">
        <v>186</v>
      </c>
      <c r="E134" s="196" t="s">
        <v>433</v>
      </c>
      <c r="F134" s="197" t="s">
        <v>434</v>
      </c>
      <c r="G134" s="198" t="s">
        <v>225</v>
      </c>
      <c r="H134" s="199">
        <v>2</v>
      </c>
      <c r="I134" s="200"/>
      <c r="J134" s="201">
        <f>ROUND(I134*H134,2)</f>
        <v>0</v>
      </c>
      <c r="K134" s="197" t="s">
        <v>190</v>
      </c>
      <c r="L134" s="40"/>
      <c r="M134" s="202" t="s">
        <v>1</v>
      </c>
      <c r="N134" s="203" t="s">
        <v>43</v>
      </c>
      <c r="O134" s="87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191</v>
      </c>
      <c r="AT134" s="206" t="s">
        <v>186</v>
      </c>
      <c r="AU134" s="206" t="s">
        <v>78</v>
      </c>
      <c r="AY134" s="13" t="s">
        <v>192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3" t="s">
        <v>85</v>
      </c>
      <c r="BK134" s="207">
        <f>ROUND(I134*H134,2)</f>
        <v>0</v>
      </c>
      <c r="BL134" s="13" t="s">
        <v>191</v>
      </c>
      <c r="BM134" s="206" t="s">
        <v>435</v>
      </c>
    </row>
    <row r="135" s="2" customFormat="1">
      <c r="A135" s="34"/>
      <c r="B135" s="35"/>
      <c r="C135" s="36"/>
      <c r="D135" s="208" t="s">
        <v>194</v>
      </c>
      <c r="E135" s="36"/>
      <c r="F135" s="209" t="s">
        <v>436</v>
      </c>
      <c r="G135" s="36"/>
      <c r="H135" s="36"/>
      <c r="I135" s="210"/>
      <c r="J135" s="36"/>
      <c r="K135" s="36"/>
      <c r="L135" s="40"/>
      <c r="M135" s="211"/>
      <c r="N135" s="212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194</v>
      </c>
      <c r="AU135" s="13" t="s">
        <v>78</v>
      </c>
    </row>
    <row r="136" s="2" customFormat="1">
      <c r="A136" s="34"/>
      <c r="B136" s="35"/>
      <c r="C136" s="36"/>
      <c r="D136" s="208" t="s">
        <v>250</v>
      </c>
      <c r="E136" s="36"/>
      <c r="F136" s="224" t="s">
        <v>437</v>
      </c>
      <c r="G136" s="36"/>
      <c r="H136" s="36"/>
      <c r="I136" s="210"/>
      <c r="J136" s="36"/>
      <c r="K136" s="36"/>
      <c r="L136" s="40"/>
      <c r="M136" s="211"/>
      <c r="N136" s="212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250</v>
      </c>
      <c r="AU136" s="13" t="s">
        <v>78</v>
      </c>
    </row>
    <row r="137" s="2" customFormat="1" ht="24.15" customHeight="1">
      <c r="A137" s="34"/>
      <c r="B137" s="35"/>
      <c r="C137" s="195" t="s">
        <v>222</v>
      </c>
      <c r="D137" s="195" t="s">
        <v>186</v>
      </c>
      <c r="E137" s="196" t="s">
        <v>438</v>
      </c>
      <c r="F137" s="197" t="s">
        <v>439</v>
      </c>
      <c r="G137" s="198" t="s">
        <v>225</v>
      </c>
      <c r="H137" s="199">
        <v>2</v>
      </c>
      <c r="I137" s="200"/>
      <c r="J137" s="201">
        <f>ROUND(I137*H137,2)</f>
        <v>0</v>
      </c>
      <c r="K137" s="197" t="s">
        <v>190</v>
      </c>
      <c r="L137" s="40"/>
      <c r="M137" s="202" t="s">
        <v>1</v>
      </c>
      <c r="N137" s="203" t="s">
        <v>43</v>
      </c>
      <c r="O137" s="87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6" t="s">
        <v>191</v>
      </c>
      <c r="AT137" s="206" t="s">
        <v>186</v>
      </c>
      <c r="AU137" s="206" t="s">
        <v>78</v>
      </c>
      <c r="AY137" s="13" t="s">
        <v>192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3" t="s">
        <v>85</v>
      </c>
      <c r="BK137" s="207">
        <f>ROUND(I137*H137,2)</f>
        <v>0</v>
      </c>
      <c r="BL137" s="13" t="s">
        <v>191</v>
      </c>
      <c r="BM137" s="206" t="s">
        <v>440</v>
      </c>
    </row>
    <row r="138" s="2" customFormat="1">
      <c r="A138" s="34"/>
      <c r="B138" s="35"/>
      <c r="C138" s="36"/>
      <c r="D138" s="208" t="s">
        <v>194</v>
      </c>
      <c r="E138" s="36"/>
      <c r="F138" s="209" t="s">
        <v>441</v>
      </c>
      <c r="G138" s="36"/>
      <c r="H138" s="36"/>
      <c r="I138" s="210"/>
      <c r="J138" s="36"/>
      <c r="K138" s="36"/>
      <c r="L138" s="40"/>
      <c r="M138" s="211"/>
      <c r="N138" s="212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194</v>
      </c>
      <c r="AU138" s="13" t="s">
        <v>78</v>
      </c>
    </row>
    <row r="139" s="2" customFormat="1" ht="24.15" customHeight="1">
      <c r="A139" s="34"/>
      <c r="B139" s="35"/>
      <c r="C139" s="195" t="s">
        <v>228</v>
      </c>
      <c r="D139" s="195" t="s">
        <v>186</v>
      </c>
      <c r="E139" s="196" t="s">
        <v>229</v>
      </c>
      <c r="F139" s="197" t="s">
        <v>230</v>
      </c>
      <c r="G139" s="198" t="s">
        <v>225</v>
      </c>
      <c r="H139" s="199">
        <v>4</v>
      </c>
      <c r="I139" s="200"/>
      <c r="J139" s="201">
        <f>ROUND(I139*H139,2)</f>
        <v>0</v>
      </c>
      <c r="K139" s="197" t="s">
        <v>190</v>
      </c>
      <c r="L139" s="40"/>
      <c r="M139" s="202" t="s">
        <v>1</v>
      </c>
      <c r="N139" s="203" t="s">
        <v>43</v>
      </c>
      <c r="O139" s="87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6" t="s">
        <v>191</v>
      </c>
      <c r="AT139" s="206" t="s">
        <v>186</v>
      </c>
      <c r="AU139" s="206" t="s">
        <v>78</v>
      </c>
      <c r="AY139" s="13" t="s">
        <v>192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3" t="s">
        <v>85</v>
      </c>
      <c r="BK139" s="207">
        <f>ROUND(I139*H139,2)</f>
        <v>0</v>
      </c>
      <c r="BL139" s="13" t="s">
        <v>191</v>
      </c>
      <c r="BM139" s="206" t="s">
        <v>442</v>
      </c>
    </row>
    <row r="140" s="2" customFormat="1">
      <c r="A140" s="34"/>
      <c r="B140" s="35"/>
      <c r="C140" s="36"/>
      <c r="D140" s="208" t="s">
        <v>194</v>
      </c>
      <c r="E140" s="36"/>
      <c r="F140" s="209" t="s">
        <v>232</v>
      </c>
      <c r="G140" s="36"/>
      <c r="H140" s="36"/>
      <c r="I140" s="210"/>
      <c r="J140" s="36"/>
      <c r="K140" s="36"/>
      <c r="L140" s="40"/>
      <c r="M140" s="211"/>
      <c r="N140" s="212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194</v>
      </c>
      <c r="AU140" s="13" t="s">
        <v>78</v>
      </c>
    </row>
    <row r="141" s="2" customFormat="1" ht="24.15" customHeight="1">
      <c r="A141" s="34"/>
      <c r="B141" s="35"/>
      <c r="C141" s="195" t="s">
        <v>233</v>
      </c>
      <c r="D141" s="195" t="s">
        <v>186</v>
      </c>
      <c r="E141" s="196" t="s">
        <v>443</v>
      </c>
      <c r="F141" s="197" t="s">
        <v>444</v>
      </c>
      <c r="G141" s="198" t="s">
        <v>236</v>
      </c>
      <c r="H141" s="199">
        <v>0.017000000000000001</v>
      </c>
      <c r="I141" s="200"/>
      <c r="J141" s="201">
        <f>ROUND(I141*H141,2)</f>
        <v>0</v>
      </c>
      <c r="K141" s="197" t="s">
        <v>190</v>
      </c>
      <c r="L141" s="40"/>
      <c r="M141" s="202" t="s">
        <v>1</v>
      </c>
      <c r="N141" s="203" t="s">
        <v>43</v>
      </c>
      <c r="O141" s="87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6" t="s">
        <v>191</v>
      </c>
      <c r="AT141" s="206" t="s">
        <v>186</v>
      </c>
      <c r="AU141" s="206" t="s">
        <v>78</v>
      </c>
      <c r="AY141" s="13" t="s">
        <v>192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3" t="s">
        <v>85</v>
      </c>
      <c r="BK141" s="207">
        <f>ROUND(I141*H141,2)</f>
        <v>0</v>
      </c>
      <c r="BL141" s="13" t="s">
        <v>191</v>
      </c>
      <c r="BM141" s="206" t="s">
        <v>445</v>
      </c>
    </row>
    <row r="142" s="2" customFormat="1">
      <c r="A142" s="34"/>
      <c r="B142" s="35"/>
      <c r="C142" s="36"/>
      <c r="D142" s="208" t="s">
        <v>194</v>
      </c>
      <c r="E142" s="36"/>
      <c r="F142" s="209" t="s">
        <v>446</v>
      </c>
      <c r="G142" s="36"/>
      <c r="H142" s="36"/>
      <c r="I142" s="210"/>
      <c r="J142" s="36"/>
      <c r="K142" s="36"/>
      <c r="L142" s="40"/>
      <c r="M142" s="211"/>
      <c r="N142" s="212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194</v>
      </c>
      <c r="AU142" s="13" t="s">
        <v>78</v>
      </c>
    </row>
    <row r="143" s="2" customFormat="1" ht="24.15" customHeight="1">
      <c r="A143" s="34"/>
      <c r="B143" s="35"/>
      <c r="C143" s="195" t="s">
        <v>240</v>
      </c>
      <c r="D143" s="195" t="s">
        <v>186</v>
      </c>
      <c r="E143" s="196" t="s">
        <v>447</v>
      </c>
      <c r="F143" s="197" t="s">
        <v>448</v>
      </c>
      <c r="G143" s="198" t="s">
        <v>236</v>
      </c>
      <c r="H143" s="199">
        <v>0.017000000000000001</v>
      </c>
      <c r="I143" s="200"/>
      <c r="J143" s="201">
        <f>ROUND(I143*H143,2)</f>
        <v>0</v>
      </c>
      <c r="K143" s="197" t="s">
        <v>190</v>
      </c>
      <c r="L143" s="40"/>
      <c r="M143" s="202" t="s">
        <v>1</v>
      </c>
      <c r="N143" s="203" t="s">
        <v>43</v>
      </c>
      <c r="O143" s="87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191</v>
      </c>
      <c r="AT143" s="206" t="s">
        <v>186</v>
      </c>
      <c r="AU143" s="206" t="s">
        <v>78</v>
      </c>
      <c r="AY143" s="13" t="s">
        <v>192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3" t="s">
        <v>85</v>
      </c>
      <c r="BK143" s="207">
        <f>ROUND(I143*H143,2)</f>
        <v>0</v>
      </c>
      <c r="BL143" s="13" t="s">
        <v>191</v>
      </c>
      <c r="BM143" s="206" t="s">
        <v>449</v>
      </c>
    </row>
    <row r="144" s="2" customFormat="1">
      <c r="A144" s="34"/>
      <c r="B144" s="35"/>
      <c r="C144" s="36"/>
      <c r="D144" s="208" t="s">
        <v>194</v>
      </c>
      <c r="E144" s="36"/>
      <c r="F144" s="209" t="s">
        <v>450</v>
      </c>
      <c r="G144" s="36"/>
      <c r="H144" s="36"/>
      <c r="I144" s="210"/>
      <c r="J144" s="36"/>
      <c r="K144" s="36"/>
      <c r="L144" s="40"/>
      <c r="M144" s="211"/>
      <c r="N144" s="21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194</v>
      </c>
      <c r="AU144" s="13" t="s">
        <v>78</v>
      </c>
    </row>
    <row r="145" s="2" customFormat="1" ht="24.15" customHeight="1">
      <c r="A145" s="34"/>
      <c r="B145" s="35"/>
      <c r="C145" s="195" t="s">
        <v>245</v>
      </c>
      <c r="D145" s="195" t="s">
        <v>186</v>
      </c>
      <c r="E145" s="196" t="s">
        <v>451</v>
      </c>
      <c r="F145" s="197" t="s">
        <v>452</v>
      </c>
      <c r="G145" s="198" t="s">
        <v>256</v>
      </c>
      <c r="H145" s="199">
        <v>4</v>
      </c>
      <c r="I145" s="200"/>
      <c r="J145" s="201">
        <f>ROUND(I145*H145,2)</f>
        <v>0</v>
      </c>
      <c r="K145" s="197" t="s">
        <v>190</v>
      </c>
      <c r="L145" s="40"/>
      <c r="M145" s="202" t="s">
        <v>1</v>
      </c>
      <c r="N145" s="203" t="s">
        <v>43</v>
      </c>
      <c r="O145" s="87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191</v>
      </c>
      <c r="AT145" s="206" t="s">
        <v>186</v>
      </c>
      <c r="AU145" s="206" t="s">
        <v>78</v>
      </c>
      <c r="AY145" s="13" t="s">
        <v>192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3" t="s">
        <v>85</v>
      </c>
      <c r="BK145" s="207">
        <f>ROUND(I145*H145,2)</f>
        <v>0</v>
      </c>
      <c r="BL145" s="13" t="s">
        <v>191</v>
      </c>
      <c r="BM145" s="206" t="s">
        <v>453</v>
      </c>
    </row>
    <row r="146" s="2" customFormat="1">
      <c r="A146" s="34"/>
      <c r="B146" s="35"/>
      <c r="C146" s="36"/>
      <c r="D146" s="208" t="s">
        <v>194</v>
      </c>
      <c r="E146" s="36"/>
      <c r="F146" s="209" t="s">
        <v>454</v>
      </c>
      <c r="G146" s="36"/>
      <c r="H146" s="36"/>
      <c r="I146" s="210"/>
      <c r="J146" s="36"/>
      <c r="K146" s="36"/>
      <c r="L146" s="40"/>
      <c r="M146" s="211"/>
      <c r="N146" s="212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194</v>
      </c>
      <c r="AU146" s="13" t="s">
        <v>78</v>
      </c>
    </row>
    <row r="147" s="2" customFormat="1" ht="37.8" customHeight="1">
      <c r="A147" s="34"/>
      <c r="B147" s="35"/>
      <c r="C147" s="195" t="s">
        <v>253</v>
      </c>
      <c r="D147" s="195" t="s">
        <v>186</v>
      </c>
      <c r="E147" s="196" t="s">
        <v>260</v>
      </c>
      <c r="F147" s="197" t="s">
        <v>261</v>
      </c>
      <c r="G147" s="198" t="s">
        <v>189</v>
      </c>
      <c r="H147" s="199">
        <v>234</v>
      </c>
      <c r="I147" s="200"/>
      <c r="J147" s="201">
        <f>ROUND(I147*H147,2)</f>
        <v>0</v>
      </c>
      <c r="K147" s="197" t="s">
        <v>190</v>
      </c>
      <c r="L147" s="40"/>
      <c r="M147" s="202" t="s">
        <v>1</v>
      </c>
      <c r="N147" s="203" t="s">
        <v>43</v>
      </c>
      <c r="O147" s="87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6" t="s">
        <v>191</v>
      </c>
      <c r="AT147" s="206" t="s">
        <v>186</v>
      </c>
      <c r="AU147" s="206" t="s">
        <v>78</v>
      </c>
      <c r="AY147" s="13" t="s">
        <v>192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3" t="s">
        <v>85</v>
      </c>
      <c r="BK147" s="207">
        <f>ROUND(I147*H147,2)</f>
        <v>0</v>
      </c>
      <c r="BL147" s="13" t="s">
        <v>191</v>
      </c>
      <c r="BM147" s="206" t="s">
        <v>455</v>
      </c>
    </row>
    <row r="148" s="2" customFormat="1">
      <c r="A148" s="34"/>
      <c r="B148" s="35"/>
      <c r="C148" s="36"/>
      <c r="D148" s="208" t="s">
        <v>194</v>
      </c>
      <c r="E148" s="36"/>
      <c r="F148" s="209" t="s">
        <v>263</v>
      </c>
      <c r="G148" s="36"/>
      <c r="H148" s="36"/>
      <c r="I148" s="210"/>
      <c r="J148" s="36"/>
      <c r="K148" s="36"/>
      <c r="L148" s="40"/>
      <c r="M148" s="211"/>
      <c r="N148" s="212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194</v>
      </c>
      <c r="AU148" s="13" t="s">
        <v>78</v>
      </c>
    </row>
    <row r="149" s="2" customFormat="1">
      <c r="A149" s="34"/>
      <c r="B149" s="35"/>
      <c r="C149" s="36"/>
      <c r="D149" s="208" t="s">
        <v>250</v>
      </c>
      <c r="E149" s="36"/>
      <c r="F149" s="224" t="s">
        <v>251</v>
      </c>
      <c r="G149" s="36"/>
      <c r="H149" s="36"/>
      <c r="I149" s="210"/>
      <c r="J149" s="36"/>
      <c r="K149" s="36"/>
      <c r="L149" s="40"/>
      <c r="M149" s="211"/>
      <c r="N149" s="212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250</v>
      </c>
      <c r="AU149" s="13" t="s">
        <v>78</v>
      </c>
    </row>
    <row r="150" s="2" customFormat="1" ht="24.15" customHeight="1">
      <c r="A150" s="34"/>
      <c r="B150" s="35"/>
      <c r="C150" s="195" t="s">
        <v>259</v>
      </c>
      <c r="D150" s="195" t="s">
        <v>186</v>
      </c>
      <c r="E150" s="196" t="s">
        <v>266</v>
      </c>
      <c r="F150" s="197" t="s">
        <v>267</v>
      </c>
      <c r="G150" s="198" t="s">
        <v>256</v>
      </c>
      <c r="H150" s="199">
        <v>2</v>
      </c>
      <c r="I150" s="200"/>
      <c r="J150" s="201">
        <f>ROUND(I150*H150,2)</f>
        <v>0</v>
      </c>
      <c r="K150" s="197" t="s">
        <v>190</v>
      </c>
      <c r="L150" s="40"/>
      <c r="M150" s="202" t="s">
        <v>1</v>
      </c>
      <c r="N150" s="203" t="s">
        <v>43</v>
      </c>
      <c r="O150" s="87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6" t="s">
        <v>191</v>
      </c>
      <c r="AT150" s="206" t="s">
        <v>186</v>
      </c>
      <c r="AU150" s="206" t="s">
        <v>78</v>
      </c>
      <c r="AY150" s="13" t="s">
        <v>192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3" t="s">
        <v>85</v>
      </c>
      <c r="BK150" s="207">
        <f>ROUND(I150*H150,2)</f>
        <v>0</v>
      </c>
      <c r="BL150" s="13" t="s">
        <v>191</v>
      </c>
      <c r="BM150" s="206" t="s">
        <v>456</v>
      </c>
    </row>
    <row r="151" s="2" customFormat="1">
      <c r="A151" s="34"/>
      <c r="B151" s="35"/>
      <c r="C151" s="36"/>
      <c r="D151" s="208" t="s">
        <v>194</v>
      </c>
      <c r="E151" s="36"/>
      <c r="F151" s="209" t="s">
        <v>269</v>
      </c>
      <c r="G151" s="36"/>
      <c r="H151" s="36"/>
      <c r="I151" s="210"/>
      <c r="J151" s="36"/>
      <c r="K151" s="36"/>
      <c r="L151" s="40"/>
      <c r="M151" s="211"/>
      <c r="N151" s="212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194</v>
      </c>
      <c r="AU151" s="13" t="s">
        <v>78</v>
      </c>
    </row>
    <row r="152" s="2" customFormat="1" ht="24.15" customHeight="1">
      <c r="A152" s="34"/>
      <c r="B152" s="35"/>
      <c r="C152" s="195" t="s">
        <v>265</v>
      </c>
      <c r="D152" s="195" t="s">
        <v>186</v>
      </c>
      <c r="E152" s="196" t="s">
        <v>295</v>
      </c>
      <c r="F152" s="197" t="s">
        <v>296</v>
      </c>
      <c r="G152" s="198" t="s">
        <v>236</v>
      </c>
      <c r="H152" s="199">
        <v>1.2</v>
      </c>
      <c r="I152" s="200"/>
      <c r="J152" s="201">
        <f>ROUND(I152*H152,2)</f>
        <v>0</v>
      </c>
      <c r="K152" s="197" t="s">
        <v>190</v>
      </c>
      <c r="L152" s="40"/>
      <c r="M152" s="202" t="s">
        <v>1</v>
      </c>
      <c r="N152" s="203" t="s">
        <v>43</v>
      </c>
      <c r="O152" s="87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191</v>
      </c>
      <c r="AT152" s="206" t="s">
        <v>186</v>
      </c>
      <c r="AU152" s="206" t="s">
        <v>78</v>
      </c>
      <c r="AY152" s="13" t="s">
        <v>192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3" t="s">
        <v>85</v>
      </c>
      <c r="BK152" s="207">
        <f>ROUND(I152*H152,2)</f>
        <v>0</v>
      </c>
      <c r="BL152" s="13" t="s">
        <v>191</v>
      </c>
      <c r="BM152" s="206" t="s">
        <v>457</v>
      </c>
    </row>
    <row r="153" s="2" customFormat="1">
      <c r="A153" s="34"/>
      <c r="B153" s="35"/>
      <c r="C153" s="36"/>
      <c r="D153" s="208" t="s">
        <v>194</v>
      </c>
      <c r="E153" s="36"/>
      <c r="F153" s="209" t="s">
        <v>298</v>
      </c>
      <c r="G153" s="36"/>
      <c r="H153" s="36"/>
      <c r="I153" s="210"/>
      <c r="J153" s="36"/>
      <c r="K153" s="36"/>
      <c r="L153" s="40"/>
      <c r="M153" s="211"/>
      <c r="N153" s="212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194</v>
      </c>
      <c r="AU153" s="13" t="s">
        <v>78</v>
      </c>
    </row>
    <row r="154" s="2" customFormat="1" ht="24.15" customHeight="1">
      <c r="A154" s="34"/>
      <c r="B154" s="35"/>
      <c r="C154" s="195" t="s">
        <v>270</v>
      </c>
      <c r="D154" s="195" t="s">
        <v>186</v>
      </c>
      <c r="E154" s="196" t="s">
        <v>285</v>
      </c>
      <c r="F154" s="197" t="s">
        <v>286</v>
      </c>
      <c r="G154" s="198" t="s">
        <v>225</v>
      </c>
      <c r="H154" s="199">
        <v>2</v>
      </c>
      <c r="I154" s="200"/>
      <c r="J154" s="201">
        <f>ROUND(I154*H154,2)</f>
        <v>0</v>
      </c>
      <c r="K154" s="197" t="s">
        <v>190</v>
      </c>
      <c r="L154" s="40"/>
      <c r="M154" s="202" t="s">
        <v>1</v>
      </c>
      <c r="N154" s="203" t="s">
        <v>43</v>
      </c>
      <c r="O154" s="87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191</v>
      </c>
      <c r="AT154" s="206" t="s">
        <v>186</v>
      </c>
      <c r="AU154" s="206" t="s">
        <v>78</v>
      </c>
      <c r="AY154" s="13" t="s">
        <v>192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3" t="s">
        <v>85</v>
      </c>
      <c r="BK154" s="207">
        <f>ROUND(I154*H154,2)</f>
        <v>0</v>
      </c>
      <c r="BL154" s="13" t="s">
        <v>191</v>
      </c>
      <c r="BM154" s="206" t="s">
        <v>458</v>
      </c>
    </row>
    <row r="155" s="2" customFormat="1">
      <c r="A155" s="34"/>
      <c r="B155" s="35"/>
      <c r="C155" s="36"/>
      <c r="D155" s="208" t="s">
        <v>194</v>
      </c>
      <c r="E155" s="36"/>
      <c r="F155" s="209" t="s">
        <v>288</v>
      </c>
      <c r="G155" s="36"/>
      <c r="H155" s="36"/>
      <c r="I155" s="210"/>
      <c r="J155" s="36"/>
      <c r="K155" s="36"/>
      <c r="L155" s="40"/>
      <c r="M155" s="211"/>
      <c r="N155" s="212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194</v>
      </c>
      <c r="AU155" s="13" t="s">
        <v>78</v>
      </c>
    </row>
    <row r="156" s="2" customFormat="1" ht="37.8" customHeight="1">
      <c r="A156" s="34"/>
      <c r="B156" s="35"/>
      <c r="C156" s="195" t="s">
        <v>8</v>
      </c>
      <c r="D156" s="195" t="s">
        <v>186</v>
      </c>
      <c r="E156" s="196" t="s">
        <v>280</v>
      </c>
      <c r="F156" s="197" t="s">
        <v>281</v>
      </c>
      <c r="G156" s="198" t="s">
        <v>189</v>
      </c>
      <c r="H156" s="199">
        <v>6</v>
      </c>
      <c r="I156" s="200"/>
      <c r="J156" s="201">
        <f>ROUND(I156*H156,2)</f>
        <v>0</v>
      </c>
      <c r="K156" s="197" t="s">
        <v>190</v>
      </c>
      <c r="L156" s="40"/>
      <c r="M156" s="202" t="s">
        <v>1</v>
      </c>
      <c r="N156" s="203" t="s">
        <v>43</v>
      </c>
      <c r="O156" s="87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6" t="s">
        <v>191</v>
      </c>
      <c r="AT156" s="206" t="s">
        <v>186</v>
      </c>
      <c r="AU156" s="206" t="s">
        <v>78</v>
      </c>
      <c r="AY156" s="13" t="s">
        <v>192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3" t="s">
        <v>85</v>
      </c>
      <c r="BK156" s="207">
        <f>ROUND(I156*H156,2)</f>
        <v>0</v>
      </c>
      <c r="BL156" s="13" t="s">
        <v>191</v>
      </c>
      <c r="BM156" s="206" t="s">
        <v>459</v>
      </c>
    </row>
    <row r="157" s="2" customFormat="1">
      <c r="A157" s="34"/>
      <c r="B157" s="35"/>
      <c r="C157" s="36"/>
      <c r="D157" s="208" t="s">
        <v>194</v>
      </c>
      <c r="E157" s="36"/>
      <c r="F157" s="209" t="s">
        <v>283</v>
      </c>
      <c r="G157" s="36"/>
      <c r="H157" s="36"/>
      <c r="I157" s="210"/>
      <c r="J157" s="36"/>
      <c r="K157" s="36"/>
      <c r="L157" s="40"/>
      <c r="M157" s="211"/>
      <c r="N157" s="212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194</v>
      </c>
      <c r="AU157" s="13" t="s">
        <v>78</v>
      </c>
    </row>
    <row r="158" s="2" customFormat="1" ht="37.8" customHeight="1">
      <c r="A158" s="34"/>
      <c r="B158" s="35"/>
      <c r="C158" s="195" t="s">
        <v>279</v>
      </c>
      <c r="D158" s="195" t="s">
        <v>186</v>
      </c>
      <c r="E158" s="196" t="s">
        <v>290</v>
      </c>
      <c r="F158" s="197" t="s">
        <v>291</v>
      </c>
      <c r="G158" s="198" t="s">
        <v>200</v>
      </c>
      <c r="H158" s="199">
        <v>36.579999999999998</v>
      </c>
      <c r="I158" s="200"/>
      <c r="J158" s="201">
        <f>ROUND(I158*H158,2)</f>
        <v>0</v>
      </c>
      <c r="K158" s="197" t="s">
        <v>190</v>
      </c>
      <c r="L158" s="40"/>
      <c r="M158" s="202" t="s">
        <v>1</v>
      </c>
      <c r="N158" s="203" t="s">
        <v>43</v>
      </c>
      <c r="O158" s="87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6" t="s">
        <v>191</v>
      </c>
      <c r="AT158" s="206" t="s">
        <v>186</v>
      </c>
      <c r="AU158" s="206" t="s">
        <v>78</v>
      </c>
      <c r="AY158" s="13" t="s">
        <v>192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3" t="s">
        <v>85</v>
      </c>
      <c r="BK158" s="207">
        <f>ROUND(I158*H158,2)</f>
        <v>0</v>
      </c>
      <c r="BL158" s="13" t="s">
        <v>191</v>
      </c>
      <c r="BM158" s="206" t="s">
        <v>460</v>
      </c>
    </row>
    <row r="159" s="2" customFormat="1">
      <c r="A159" s="34"/>
      <c r="B159" s="35"/>
      <c r="C159" s="36"/>
      <c r="D159" s="208" t="s">
        <v>194</v>
      </c>
      <c r="E159" s="36"/>
      <c r="F159" s="209" t="s">
        <v>293</v>
      </c>
      <c r="G159" s="36"/>
      <c r="H159" s="36"/>
      <c r="I159" s="210"/>
      <c r="J159" s="36"/>
      <c r="K159" s="36"/>
      <c r="L159" s="40"/>
      <c r="M159" s="211"/>
      <c r="N159" s="212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194</v>
      </c>
      <c r="AU159" s="13" t="s">
        <v>78</v>
      </c>
    </row>
    <row r="160" s="10" customFormat="1">
      <c r="A160" s="10"/>
      <c r="B160" s="213"/>
      <c r="C160" s="214"/>
      <c r="D160" s="208" t="s">
        <v>196</v>
      </c>
      <c r="E160" s="215" t="s">
        <v>1</v>
      </c>
      <c r="F160" s="216" t="s">
        <v>461</v>
      </c>
      <c r="G160" s="214"/>
      <c r="H160" s="217">
        <v>36.579999999999998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23" t="s">
        <v>196</v>
      </c>
      <c r="AU160" s="223" t="s">
        <v>78</v>
      </c>
      <c r="AV160" s="10" t="s">
        <v>87</v>
      </c>
      <c r="AW160" s="10" t="s">
        <v>34</v>
      </c>
      <c r="AX160" s="10" t="s">
        <v>85</v>
      </c>
      <c r="AY160" s="223" t="s">
        <v>192</v>
      </c>
    </row>
    <row r="161" s="2" customFormat="1" ht="24.15" customHeight="1">
      <c r="A161" s="34"/>
      <c r="B161" s="35"/>
      <c r="C161" s="195" t="s">
        <v>284</v>
      </c>
      <c r="D161" s="195" t="s">
        <v>186</v>
      </c>
      <c r="E161" s="196" t="s">
        <v>462</v>
      </c>
      <c r="F161" s="197" t="s">
        <v>463</v>
      </c>
      <c r="G161" s="198" t="s">
        <v>207</v>
      </c>
      <c r="H161" s="199">
        <v>7.1920000000000002</v>
      </c>
      <c r="I161" s="200"/>
      <c r="J161" s="201">
        <f>ROUND(I161*H161,2)</f>
        <v>0</v>
      </c>
      <c r="K161" s="197" t="s">
        <v>190</v>
      </c>
      <c r="L161" s="40"/>
      <c r="M161" s="202" t="s">
        <v>1</v>
      </c>
      <c r="N161" s="203" t="s">
        <v>43</v>
      </c>
      <c r="O161" s="87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191</v>
      </c>
      <c r="AT161" s="206" t="s">
        <v>186</v>
      </c>
      <c r="AU161" s="206" t="s">
        <v>78</v>
      </c>
      <c r="AY161" s="13" t="s">
        <v>192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3" t="s">
        <v>85</v>
      </c>
      <c r="BK161" s="207">
        <f>ROUND(I161*H161,2)</f>
        <v>0</v>
      </c>
      <c r="BL161" s="13" t="s">
        <v>191</v>
      </c>
      <c r="BM161" s="206" t="s">
        <v>464</v>
      </c>
    </row>
    <row r="162" s="2" customFormat="1">
      <c r="A162" s="34"/>
      <c r="B162" s="35"/>
      <c r="C162" s="36"/>
      <c r="D162" s="208" t="s">
        <v>194</v>
      </c>
      <c r="E162" s="36"/>
      <c r="F162" s="209" t="s">
        <v>465</v>
      </c>
      <c r="G162" s="36"/>
      <c r="H162" s="36"/>
      <c r="I162" s="210"/>
      <c r="J162" s="36"/>
      <c r="K162" s="36"/>
      <c r="L162" s="40"/>
      <c r="M162" s="211"/>
      <c r="N162" s="212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194</v>
      </c>
      <c r="AU162" s="13" t="s">
        <v>78</v>
      </c>
    </row>
    <row r="163" s="10" customFormat="1">
      <c r="A163" s="10"/>
      <c r="B163" s="213"/>
      <c r="C163" s="214"/>
      <c r="D163" s="208" t="s">
        <v>196</v>
      </c>
      <c r="E163" s="215" t="s">
        <v>1</v>
      </c>
      <c r="F163" s="216" t="s">
        <v>466</v>
      </c>
      <c r="G163" s="214"/>
      <c r="H163" s="217">
        <v>3.472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23" t="s">
        <v>196</v>
      </c>
      <c r="AU163" s="223" t="s">
        <v>78</v>
      </c>
      <c r="AV163" s="10" t="s">
        <v>87</v>
      </c>
      <c r="AW163" s="10" t="s">
        <v>34</v>
      </c>
      <c r="AX163" s="10" t="s">
        <v>78</v>
      </c>
      <c r="AY163" s="223" t="s">
        <v>192</v>
      </c>
    </row>
    <row r="164" s="10" customFormat="1">
      <c r="A164" s="10"/>
      <c r="B164" s="213"/>
      <c r="C164" s="214"/>
      <c r="D164" s="208" t="s">
        <v>196</v>
      </c>
      <c r="E164" s="215" t="s">
        <v>1</v>
      </c>
      <c r="F164" s="216" t="s">
        <v>467</v>
      </c>
      <c r="G164" s="214"/>
      <c r="H164" s="217">
        <v>3.7200000000000002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23" t="s">
        <v>196</v>
      </c>
      <c r="AU164" s="223" t="s">
        <v>78</v>
      </c>
      <c r="AV164" s="10" t="s">
        <v>87</v>
      </c>
      <c r="AW164" s="10" t="s">
        <v>34</v>
      </c>
      <c r="AX164" s="10" t="s">
        <v>78</v>
      </c>
      <c r="AY164" s="223" t="s">
        <v>192</v>
      </c>
    </row>
    <row r="165" s="11" customFormat="1">
      <c r="A165" s="11"/>
      <c r="B165" s="242"/>
      <c r="C165" s="243"/>
      <c r="D165" s="208" t="s">
        <v>196</v>
      </c>
      <c r="E165" s="244" t="s">
        <v>1</v>
      </c>
      <c r="F165" s="245" t="s">
        <v>468</v>
      </c>
      <c r="G165" s="243"/>
      <c r="H165" s="246">
        <v>7.1920000000000002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T165" s="252" t="s">
        <v>196</v>
      </c>
      <c r="AU165" s="252" t="s">
        <v>78</v>
      </c>
      <c r="AV165" s="11" t="s">
        <v>191</v>
      </c>
      <c r="AW165" s="11" t="s">
        <v>34</v>
      </c>
      <c r="AX165" s="11" t="s">
        <v>85</v>
      </c>
      <c r="AY165" s="252" t="s">
        <v>192</v>
      </c>
    </row>
    <row r="166" s="2" customFormat="1" ht="24.15" customHeight="1">
      <c r="A166" s="34"/>
      <c r="B166" s="35"/>
      <c r="C166" s="195" t="s">
        <v>289</v>
      </c>
      <c r="D166" s="195" t="s">
        <v>186</v>
      </c>
      <c r="E166" s="196" t="s">
        <v>469</v>
      </c>
      <c r="F166" s="197" t="s">
        <v>470</v>
      </c>
      <c r="G166" s="198" t="s">
        <v>207</v>
      </c>
      <c r="H166" s="199">
        <v>30</v>
      </c>
      <c r="I166" s="200"/>
      <c r="J166" s="201">
        <f>ROUND(I166*H166,2)</f>
        <v>0</v>
      </c>
      <c r="K166" s="197" t="s">
        <v>190</v>
      </c>
      <c r="L166" s="40"/>
      <c r="M166" s="202" t="s">
        <v>1</v>
      </c>
      <c r="N166" s="203" t="s">
        <v>43</v>
      </c>
      <c r="O166" s="87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191</v>
      </c>
      <c r="AT166" s="206" t="s">
        <v>186</v>
      </c>
      <c r="AU166" s="206" t="s">
        <v>78</v>
      </c>
      <c r="AY166" s="13" t="s">
        <v>192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3" t="s">
        <v>85</v>
      </c>
      <c r="BK166" s="207">
        <f>ROUND(I166*H166,2)</f>
        <v>0</v>
      </c>
      <c r="BL166" s="13" t="s">
        <v>191</v>
      </c>
      <c r="BM166" s="206" t="s">
        <v>471</v>
      </c>
    </row>
    <row r="167" s="2" customFormat="1">
      <c r="A167" s="34"/>
      <c r="B167" s="35"/>
      <c r="C167" s="36"/>
      <c r="D167" s="208" t="s">
        <v>194</v>
      </c>
      <c r="E167" s="36"/>
      <c r="F167" s="209" t="s">
        <v>472</v>
      </c>
      <c r="G167" s="36"/>
      <c r="H167" s="36"/>
      <c r="I167" s="210"/>
      <c r="J167" s="36"/>
      <c r="K167" s="36"/>
      <c r="L167" s="40"/>
      <c r="M167" s="211"/>
      <c r="N167" s="212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194</v>
      </c>
      <c r="AU167" s="13" t="s">
        <v>78</v>
      </c>
    </row>
    <row r="168" s="2" customFormat="1">
      <c r="A168" s="34"/>
      <c r="B168" s="35"/>
      <c r="C168" s="36"/>
      <c r="D168" s="208" t="s">
        <v>250</v>
      </c>
      <c r="E168" s="36"/>
      <c r="F168" s="224" t="s">
        <v>473</v>
      </c>
      <c r="G168" s="36"/>
      <c r="H168" s="36"/>
      <c r="I168" s="210"/>
      <c r="J168" s="36"/>
      <c r="K168" s="36"/>
      <c r="L168" s="40"/>
      <c r="M168" s="211"/>
      <c r="N168" s="212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250</v>
      </c>
      <c r="AU168" s="13" t="s">
        <v>78</v>
      </c>
    </row>
    <row r="169" s="10" customFormat="1">
      <c r="A169" s="10"/>
      <c r="B169" s="213"/>
      <c r="C169" s="214"/>
      <c r="D169" s="208" t="s">
        <v>196</v>
      </c>
      <c r="E169" s="215" t="s">
        <v>1</v>
      </c>
      <c r="F169" s="216" t="s">
        <v>474</v>
      </c>
      <c r="G169" s="214"/>
      <c r="H169" s="217">
        <v>30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23" t="s">
        <v>196</v>
      </c>
      <c r="AU169" s="223" t="s">
        <v>78</v>
      </c>
      <c r="AV169" s="10" t="s">
        <v>87</v>
      </c>
      <c r="AW169" s="10" t="s">
        <v>34</v>
      </c>
      <c r="AX169" s="10" t="s">
        <v>85</v>
      </c>
      <c r="AY169" s="223" t="s">
        <v>192</v>
      </c>
    </row>
    <row r="170" s="2" customFormat="1" ht="24.15" customHeight="1">
      <c r="A170" s="34"/>
      <c r="B170" s="35"/>
      <c r="C170" s="195" t="s">
        <v>294</v>
      </c>
      <c r="D170" s="195" t="s">
        <v>186</v>
      </c>
      <c r="E170" s="196" t="s">
        <v>475</v>
      </c>
      <c r="F170" s="197" t="s">
        <v>476</v>
      </c>
      <c r="G170" s="198" t="s">
        <v>189</v>
      </c>
      <c r="H170" s="199">
        <v>6</v>
      </c>
      <c r="I170" s="200"/>
      <c r="J170" s="201">
        <f>ROUND(I170*H170,2)</f>
        <v>0</v>
      </c>
      <c r="K170" s="197" t="s">
        <v>190</v>
      </c>
      <c r="L170" s="40"/>
      <c r="M170" s="202" t="s">
        <v>1</v>
      </c>
      <c r="N170" s="203" t="s">
        <v>43</v>
      </c>
      <c r="O170" s="87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191</v>
      </c>
      <c r="AT170" s="206" t="s">
        <v>186</v>
      </c>
      <c r="AU170" s="206" t="s">
        <v>78</v>
      </c>
      <c r="AY170" s="13" t="s">
        <v>192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3" t="s">
        <v>85</v>
      </c>
      <c r="BK170" s="207">
        <f>ROUND(I170*H170,2)</f>
        <v>0</v>
      </c>
      <c r="BL170" s="13" t="s">
        <v>191</v>
      </c>
      <c r="BM170" s="206" t="s">
        <v>477</v>
      </c>
    </row>
    <row r="171" s="2" customFormat="1">
      <c r="A171" s="34"/>
      <c r="B171" s="35"/>
      <c r="C171" s="36"/>
      <c r="D171" s="208" t="s">
        <v>194</v>
      </c>
      <c r="E171" s="36"/>
      <c r="F171" s="209" t="s">
        <v>478</v>
      </c>
      <c r="G171" s="36"/>
      <c r="H171" s="36"/>
      <c r="I171" s="210"/>
      <c r="J171" s="36"/>
      <c r="K171" s="36"/>
      <c r="L171" s="40"/>
      <c r="M171" s="211"/>
      <c r="N171" s="212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194</v>
      </c>
      <c r="AU171" s="13" t="s">
        <v>78</v>
      </c>
    </row>
    <row r="172" s="10" customFormat="1">
      <c r="A172" s="10"/>
      <c r="B172" s="213"/>
      <c r="C172" s="214"/>
      <c r="D172" s="208" t="s">
        <v>196</v>
      </c>
      <c r="E172" s="215" t="s">
        <v>1</v>
      </c>
      <c r="F172" s="216" t="s">
        <v>479</v>
      </c>
      <c r="G172" s="214"/>
      <c r="H172" s="217">
        <v>6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23" t="s">
        <v>196</v>
      </c>
      <c r="AU172" s="223" t="s">
        <v>78</v>
      </c>
      <c r="AV172" s="10" t="s">
        <v>87</v>
      </c>
      <c r="AW172" s="10" t="s">
        <v>34</v>
      </c>
      <c r="AX172" s="10" t="s">
        <v>85</v>
      </c>
      <c r="AY172" s="223" t="s">
        <v>192</v>
      </c>
    </row>
    <row r="173" s="2" customFormat="1" ht="24.15" customHeight="1">
      <c r="A173" s="34"/>
      <c r="B173" s="35"/>
      <c r="C173" s="195" t="s">
        <v>300</v>
      </c>
      <c r="D173" s="195" t="s">
        <v>186</v>
      </c>
      <c r="E173" s="196" t="s">
        <v>480</v>
      </c>
      <c r="F173" s="197" t="s">
        <v>481</v>
      </c>
      <c r="G173" s="198" t="s">
        <v>207</v>
      </c>
      <c r="H173" s="199">
        <v>40</v>
      </c>
      <c r="I173" s="200"/>
      <c r="J173" s="201">
        <f>ROUND(I173*H173,2)</f>
        <v>0</v>
      </c>
      <c r="K173" s="197" t="s">
        <v>190</v>
      </c>
      <c r="L173" s="40"/>
      <c r="M173" s="202" t="s">
        <v>1</v>
      </c>
      <c r="N173" s="203" t="s">
        <v>43</v>
      </c>
      <c r="O173" s="87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6" t="s">
        <v>191</v>
      </c>
      <c r="AT173" s="206" t="s">
        <v>186</v>
      </c>
      <c r="AU173" s="206" t="s">
        <v>78</v>
      </c>
      <c r="AY173" s="13" t="s">
        <v>192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3" t="s">
        <v>85</v>
      </c>
      <c r="BK173" s="207">
        <f>ROUND(I173*H173,2)</f>
        <v>0</v>
      </c>
      <c r="BL173" s="13" t="s">
        <v>191</v>
      </c>
      <c r="BM173" s="206" t="s">
        <v>482</v>
      </c>
    </row>
    <row r="174" s="2" customFormat="1">
      <c r="A174" s="34"/>
      <c r="B174" s="35"/>
      <c r="C174" s="36"/>
      <c r="D174" s="208" t="s">
        <v>194</v>
      </c>
      <c r="E174" s="36"/>
      <c r="F174" s="209" t="s">
        <v>483</v>
      </c>
      <c r="G174" s="36"/>
      <c r="H174" s="36"/>
      <c r="I174" s="210"/>
      <c r="J174" s="36"/>
      <c r="K174" s="36"/>
      <c r="L174" s="40"/>
      <c r="M174" s="211"/>
      <c r="N174" s="212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194</v>
      </c>
      <c r="AU174" s="13" t="s">
        <v>78</v>
      </c>
    </row>
    <row r="175" s="2" customFormat="1">
      <c r="A175" s="34"/>
      <c r="B175" s="35"/>
      <c r="C175" s="36"/>
      <c r="D175" s="208" t="s">
        <v>250</v>
      </c>
      <c r="E175" s="36"/>
      <c r="F175" s="224" t="s">
        <v>484</v>
      </c>
      <c r="G175" s="36"/>
      <c r="H175" s="36"/>
      <c r="I175" s="210"/>
      <c r="J175" s="36"/>
      <c r="K175" s="36"/>
      <c r="L175" s="40"/>
      <c r="M175" s="211"/>
      <c r="N175" s="212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250</v>
      </c>
      <c r="AU175" s="13" t="s">
        <v>78</v>
      </c>
    </row>
    <row r="176" s="10" customFormat="1">
      <c r="A176" s="10"/>
      <c r="B176" s="213"/>
      <c r="C176" s="214"/>
      <c r="D176" s="208" t="s">
        <v>196</v>
      </c>
      <c r="E176" s="215" t="s">
        <v>1</v>
      </c>
      <c r="F176" s="216" t="s">
        <v>485</v>
      </c>
      <c r="G176" s="214"/>
      <c r="H176" s="217">
        <v>40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23" t="s">
        <v>196</v>
      </c>
      <c r="AU176" s="223" t="s">
        <v>78</v>
      </c>
      <c r="AV176" s="10" t="s">
        <v>87</v>
      </c>
      <c r="AW176" s="10" t="s">
        <v>34</v>
      </c>
      <c r="AX176" s="10" t="s">
        <v>85</v>
      </c>
      <c r="AY176" s="223" t="s">
        <v>192</v>
      </c>
    </row>
    <row r="177" s="2" customFormat="1" ht="24.15" customHeight="1">
      <c r="A177" s="34"/>
      <c r="B177" s="35"/>
      <c r="C177" s="195" t="s">
        <v>7</v>
      </c>
      <c r="D177" s="195" t="s">
        <v>186</v>
      </c>
      <c r="E177" s="196" t="s">
        <v>486</v>
      </c>
      <c r="F177" s="197" t="s">
        <v>487</v>
      </c>
      <c r="G177" s="198" t="s">
        <v>189</v>
      </c>
      <c r="H177" s="199">
        <v>50</v>
      </c>
      <c r="I177" s="200"/>
      <c r="J177" s="201">
        <f>ROUND(I177*H177,2)</f>
        <v>0</v>
      </c>
      <c r="K177" s="197" t="s">
        <v>190</v>
      </c>
      <c r="L177" s="40"/>
      <c r="M177" s="202" t="s">
        <v>1</v>
      </c>
      <c r="N177" s="203" t="s">
        <v>43</v>
      </c>
      <c r="O177" s="87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191</v>
      </c>
      <c r="AT177" s="206" t="s">
        <v>186</v>
      </c>
      <c r="AU177" s="206" t="s">
        <v>78</v>
      </c>
      <c r="AY177" s="13" t="s">
        <v>192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3" t="s">
        <v>85</v>
      </c>
      <c r="BK177" s="207">
        <f>ROUND(I177*H177,2)</f>
        <v>0</v>
      </c>
      <c r="BL177" s="13" t="s">
        <v>191</v>
      </c>
      <c r="BM177" s="206" t="s">
        <v>488</v>
      </c>
    </row>
    <row r="178" s="2" customFormat="1">
      <c r="A178" s="34"/>
      <c r="B178" s="35"/>
      <c r="C178" s="36"/>
      <c r="D178" s="208" t="s">
        <v>194</v>
      </c>
      <c r="E178" s="36"/>
      <c r="F178" s="209" t="s">
        <v>489</v>
      </c>
      <c r="G178" s="36"/>
      <c r="H178" s="36"/>
      <c r="I178" s="210"/>
      <c r="J178" s="36"/>
      <c r="K178" s="36"/>
      <c r="L178" s="40"/>
      <c r="M178" s="211"/>
      <c r="N178" s="212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194</v>
      </c>
      <c r="AU178" s="13" t="s">
        <v>78</v>
      </c>
    </row>
    <row r="179" s="2" customFormat="1">
      <c r="A179" s="34"/>
      <c r="B179" s="35"/>
      <c r="C179" s="36"/>
      <c r="D179" s="208" t="s">
        <v>250</v>
      </c>
      <c r="E179" s="36"/>
      <c r="F179" s="224" t="s">
        <v>490</v>
      </c>
      <c r="G179" s="36"/>
      <c r="H179" s="36"/>
      <c r="I179" s="210"/>
      <c r="J179" s="36"/>
      <c r="K179" s="36"/>
      <c r="L179" s="40"/>
      <c r="M179" s="211"/>
      <c r="N179" s="212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250</v>
      </c>
      <c r="AU179" s="13" t="s">
        <v>78</v>
      </c>
    </row>
    <row r="180" s="10" customFormat="1">
      <c r="A180" s="10"/>
      <c r="B180" s="213"/>
      <c r="C180" s="214"/>
      <c r="D180" s="208" t="s">
        <v>196</v>
      </c>
      <c r="E180" s="215" t="s">
        <v>1</v>
      </c>
      <c r="F180" s="216" t="s">
        <v>491</v>
      </c>
      <c r="G180" s="214"/>
      <c r="H180" s="217">
        <v>50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23" t="s">
        <v>196</v>
      </c>
      <c r="AU180" s="223" t="s">
        <v>78</v>
      </c>
      <c r="AV180" s="10" t="s">
        <v>87</v>
      </c>
      <c r="AW180" s="10" t="s">
        <v>34</v>
      </c>
      <c r="AX180" s="10" t="s">
        <v>85</v>
      </c>
      <c r="AY180" s="223" t="s">
        <v>192</v>
      </c>
    </row>
    <row r="181" s="2" customFormat="1" ht="16.5" customHeight="1">
      <c r="A181" s="34"/>
      <c r="B181" s="35"/>
      <c r="C181" s="195" t="s">
        <v>313</v>
      </c>
      <c r="D181" s="195" t="s">
        <v>186</v>
      </c>
      <c r="E181" s="196" t="s">
        <v>492</v>
      </c>
      <c r="F181" s="197" t="s">
        <v>493</v>
      </c>
      <c r="G181" s="198" t="s">
        <v>200</v>
      </c>
      <c r="H181" s="199">
        <v>280</v>
      </c>
      <c r="I181" s="200"/>
      <c r="J181" s="201">
        <f>ROUND(I181*H181,2)</f>
        <v>0</v>
      </c>
      <c r="K181" s="197" t="s">
        <v>190</v>
      </c>
      <c r="L181" s="40"/>
      <c r="M181" s="202" t="s">
        <v>1</v>
      </c>
      <c r="N181" s="203" t="s">
        <v>43</v>
      </c>
      <c r="O181" s="87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6" t="s">
        <v>191</v>
      </c>
      <c r="AT181" s="206" t="s">
        <v>186</v>
      </c>
      <c r="AU181" s="206" t="s">
        <v>78</v>
      </c>
      <c r="AY181" s="13" t="s">
        <v>192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3" t="s">
        <v>85</v>
      </c>
      <c r="BK181" s="207">
        <f>ROUND(I181*H181,2)</f>
        <v>0</v>
      </c>
      <c r="BL181" s="13" t="s">
        <v>191</v>
      </c>
      <c r="BM181" s="206" t="s">
        <v>494</v>
      </c>
    </row>
    <row r="182" s="2" customFormat="1">
      <c r="A182" s="34"/>
      <c r="B182" s="35"/>
      <c r="C182" s="36"/>
      <c r="D182" s="208" t="s">
        <v>194</v>
      </c>
      <c r="E182" s="36"/>
      <c r="F182" s="209" t="s">
        <v>495</v>
      </c>
      <c r="G182" s="36"/>
      <c r="H182" s="36"/>
      <c r="I182" s="210"/>
      <c r="J182" s="36"/>
      <c r="K182" s="36"/>
      <c r="L182" s="40"/>
      <c r="M182" s="211"/>
      <c r="N182" s="212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194</v>
      </c>
      <c r="AU182" s="13" t="s">
        <v>78</v>
      </c>
    </row>
    <row r="183" s="2" customFormat="1" ht="24.15" customHeight="1">
      <c r="A183" s="34"/>
      <c r="B183" s="35"/>
      <c r="C183" s="195" t="s">
        <v>319</v>
      </c>
      <c r="D183" s="195" t="s">
        <v>186</v>
      </c>
      <c r="E183" s="196" t="s">
        <v>320</v>
      </c>
      <c r="F183" s="197" t="s">
        <v>321</v>
      </c>
      <c r="G183" s="198" t="s">
        <v>309</v>
      </c>
      <c r="H183" s="199">
        <v>19.344000000000001</v>
      </c>
      <c r="I183" s="200"/>
      <c r="J183" s="201">
        <f>ROUND(I183*H183,2)</f>
        <v>0</v>
      </c>
      <c r="K183" s="197" t="s">
        <v>190</v>
      </c>
      <c r="L183" s="40"/>
      <c r="M183" s="202" t="s">
        <v>1</v>
      </c>
      <c r="N183" s="203" t="s">
        <v>43</v>
      </c>
      <c r="O183" s="87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310</v>
      </c>
      <c r="AT183" s="206" t="s">
        <v>186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310</v>
      </c>
      <c r="BM183" s="206" t="s">
        <v>496</v>
      </c>
    </row>
    <row r="184" s="2" customFormat="1">
      <c r="A184" s="34"/>
      <c r="B184" s="35"/>
      <c r="C184" s="36"/>
      <c r="D184" s="208" t="s">
        <v>194</v>
      </c>
      <c r="E184" s="36"/>
      <c r="F184" s="209" t="s">
        <v>323</v>
      </c>
      <c r="G184" s="36"/>
      <c r="H184" s="36"/>
      <c r="I184" s="210"/>
      <c r="J184" s="36"/>
      <c r="K184" s="36"/>
      <c r="L184" s="40"/>
      <c r="M184" s="211"/>
      <c r="N184" s="212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194</v>
      </c>
      <c r="AU184" s="13" t="s">
        <v>78</v>
      </c>
    </row>
    <row r="185" s="10" customFormat="1">
      <c r="A185" s="10"/>
      <c r="B185" s="213"/>
      <c r="C185" s="214"/>
      <c r="D185" s="208" t="s">
        <v>196</v>
      </c>
      <c r="E185" s="215" t="s">
        <v>1</v>
      </c>
      <c r="F185" s="216" t="s">
        <v>497</v>
      </c>
      <c r="G185" s="214"/>
      <c r="H185" s="217">
        <v>19.344000000000001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23" t="s">
        <v>196</v>
      </c>
      <c r="AU185" s="223" t="s">
        <v>78</v>
      </c>
      <c r="AV185" s="10" t="s">
        <v>87</v>
      </c>
      <c r="AW185" s="10" t="s">
        <v>34</v>
      </c>
      <c r="AX185" s="10" t="s">
        <v>85</v>
      </c>
      <c r="AY185" s="223" t="s">
        <v>192</v>
      </c>
    </row>
    <row r="186" s="2" customFormat="1" ht="24.15" customHeight="1">
      <c r="A186" s="34"/>
      <c r="B186" s="35"/>
      <c r="C186" s="225" t="s">
        <v>325</v>
      </c>
      <c r="D186" s="225" t="s">
        <v>326</v>
      </c>
      <c r="E186" s="226" t="s">
        <v>327</v>
      </c>
      <c r="F186" s="227" t="s">
        <v>328</v>
      </c>
      <c r="G186" s="228" t="s">
        <v>225</v>
      </c>
      <c r="H186" s="229">
        <v>48</v>
      </c>
      <c r="I186" s="230"/>
      <c r="J186" s="231">
        <f>ROUND(I186*H186,2)</f>
        <v>0</v>
      </c>
      <c r="K186" s="227" t="s">
        <v>190</v>
      </c>
      <c r="L186" s="232"/>
      <c r="M186" s="233" t="s">
        <v>1</v>
      </c>
      <c r="N186" s="234" t="s">
        <v>43</v>
      </c>
      <c r="O186" s="87"/>
      <c r="P186" s="204">
        <f>O186*H186</f>
        <v>0</v>
      </c>
      <c r="Q186" s="204">
        <v>0.0010499999999999999</v>
      </c>
      <c r="R186" s="204">
        <f>Q186*H186</f>
        <v>0.0504</v>
      </c>
      <c r="S186" s="204">
        <v>0</v>
      </c>
      <c r="T186" s="20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6" t="s">
        <v>310</v>
      </c>
      <c r="AT186" s="206" t="s">
        <v>326</v>
      </c>
      <c r="AU186" s="206" t="s">
        <v>78</v>
      </c>
      <c r="AY186" s="13" t="s">
        <v>192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3" t="s">
        <v>85</v>
      </c>
      <c r="BK186" s="207">
        <f>ROUND(I186*H186,2)</f>
        <v>0</v>
      </c>
      <c r="BL186" s="13" t="s">
        <v>310</v>
      </c>
      <c r="BM186" s="206" t="s">
        <v>498</v>
      </c>
    </row>
    <row r="187" s="2" customFormat="1">
      <c r="A187" s="34"/>
      <c r="B187" s="35"/>
      <c r="C187" s="36"/>
      <c r="D187" s="208" t="s">
        <v>194</v>
      </c>
      <c r="E187" s="36"/>
      <c r="F187" s="209" t="s">
        <v>328</v>
      </c>
      <c r="G187" s="36"/>
      <c r="H187" s="36"/>
      <c r="I187" s="210"/>
      <c r="J187" s="36"/>
      <c r="K187" s="36"/>
      <c r="L187" s="40"/>
      <c r="M187" s="211"/>
      <c r="N187" s="212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194</v>
      </c>
      <c r="AU187" s="13" t="s">
        <v>78</v>
      </c>
    </row>
    <row r="188" s="10" customFormat="1">
      <c r="A188" s="10"/>
      <c r="B188" s="213"/>
      <c r="C188" s="214"/>
      <c r="D188" s="208" t="s">
        <v>196</v>
      </c>
      <c r="E188" s="215" t="s">
        <v>1</v>
      </c>
      <c r="F188" s="216" t="s">
        <v>499</v>
      </c>
      <c r="G188" s="214"/>
      <c r="H188" s="217">
        <v>48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23" t="s">
        <v>196</v>
      </c>
      <c r="AU188" s="223" t="s">
        <v>78</v>
      </c>
      <c r="AV188" s="10" t="s">
        <v>87</v>
      </c>
      <c r="AW188" s="10" t="s">
        <v>34</v>
      </c>
      <c r="AX188" s="10" t="s">
        <v>85</v>
      </c>
      <c r="AY188" s="223" t="s">
        <v>192</v>
      </c>
    </row>
    <row r="189" s="2" customFormat="1" ht="24.15" customHeight="1">
      <c r="A189" s="34"/>
      <c r="B189" s="35"/>
      <c r="C189" s="225" t="s">
        <v>331</v>
      </c>
      <c r="D189" s="225" t="s">
        <v>326</v>
      </c>
      <c r="E189" s="226" t="s">
        <v>500</v>
      </c>
      <c r="F189" s="227" t="s">
        <v>501</v>
      </c>
      <c r="G189" s="228" t="s">
        <v>225</v>
      </c>
      <c r="H189" s="229">
        <v>14</v>
      </c>
      <c r="I189" s="230"/>
      <c r="J189" s="231">
        <f>ROUND(I189*H189,2)</f>
        <v>0</v>
      </c>
      <c r="K189" s="227" t="s">
        <v>190</v>
      </c>
      <c r="L189" s="232"/>
      <c r="M189" s="233" t="s">
        <v>1</v>
      </c>
      <c r="N189" s="234" t="s">
        <v>43</v>
      </c>
      <c r="O189" s="87"/>
      <c r="P189" s="204">
        <f>O189*H189</f>
        <v>0</v>
      </c>
      <c r="Q189" s="204">
        <v>0.32700000000000001</v>
      </c>
      <c r="R189" s="204">
        <f>Q189*H189</f>
        <v>4.5780000000000003</v>
      </c>
      <c r="S189" s="204">
        <v>0</v>
      </c>
      <c r="T189" s="20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6" t="s">
        <v>310</v>
      </c>
      <c r="AT189" s="206" t="s">
        <v>326</v>
      </c>
      <c r="AU189" s="206" t="s">
        <v>78</v>
      </c>
      <c r="AY189" s="13" t="s">
        <v>192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3" t="s">
        <v>85</v>
      </c>
      <c r="BK189" s="207">
        <f>ROUND(I189*H189,2)</f>
        <v>0</v>
      </c>
      <c r="BL189" s="13" t="s">
        <v>310</v>
      </c>
      <c r="BM189" s="206" t="s">
        <v>502</v>
      </c>
    </row>
    <row r="190" s="2" customFormat="1">
      <c r="A190" s="34"/>
      <c r="B190" s="35"/>
      <c r="C190" s="36"/>
      <c r="D190" s="208" t="s">
        <v>194</v>
      </c>
      <c r="E190" s="36"/>
      <c r="F190" s="209" t="s">
        <v>501</v>
      </c>
      <c r="G190" s="36"/>
      <c r="H190" s="36"/>
      <c r="I190" s="210"/>
      <c r="J190" s="36"/>
      <c r="K190" s="36"/>
      <c r="L190" s="40"/>
      <c r="M190" s="211"/>
      <c r="N190" s="212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194</v>
      </c>
      <c r="AU190" s="13" t="s">
        <v>78</v>
      </c>
    </row>
    <row r="191" s="2" customFormat="1" ht="21.75" customHeight="1">
      <c r="A191" s="34"/>
      <c r="B191" s="35"/>
      <c r="C191" s="225" t="s">
        <v>336</v>
      </c>
      <c r="D191" s="225" t="s">
        <v>326</v>
      </c>
      <c r="E191" s="226" t="s">
        <v>332</v>
      </c>
      <c r="F191" s="227" t="s">
        <v>503</v>
      </c>
      <c r="G191" s="228" t="s">
        <v>225</v>
      </c>
      <c r="H191" s="229">
        <v>12</v>
      </c>
      <c r="I191" s="230"/>
      <c r="J191" s="231">
        <f>ROUND(I191*H191,2)</f>
        <v>0</v>
      </c>
      <c r="K191" s="227" t="s">
        <v>504</v>
      </c>
      <c r="L191" s="232"/>
      <c r="M191" s="233" t="s">
        <v>1</v>
      </c>
      <c r="N191" s="234" t="s">
        <v>43</v>
      </c>
      <c r="O191" s="87"/>
      <c r="P191" s="204">
        <f>O191*H191</f>
        <v>0</v>
      </c>
      <c r="Q191" s="204">
        <v>0.30399999999999999</v>
      </c>
      <c r="R191" s="204">
        <f>Q191*H191</f>
        <v>3.6479999999999997</v>
      </c>
      <c r="S191" s="204">
        <v>0</v>
      </c>
      <c r="T191" s="20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6" t="s">
        <v>310</v>
      </c>
      <c r="AT191" s="206" t="s">
        <v>326</v>
      </c>
      <c r="AU191" s="206" t="s">
        <v>78</v>
      </c>
      <c r="AY191" s="13" t="s">
        <v>192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3" t="s">
        <v>85</v>
      </c>
      <c r="BK191" s="207">
        <f>ROUND(I191*H191,2)</f>
        <v>0</v>
      </c>
      <c r="BL191" s="13" t="s">
        <v>310</v>
      </c>
      <c r="BM191" s="206" t="s">
        <v>505</v>
      </c>
    </row>
    <row r="192" s="2" customFormat="1">
      <c r="A192" s="34"/>
      <c r="B192" s="35"/>
      <c r="C192" s="36"/>
      <c r="D192" s="208" t="s">
        <v>194</v>
      </c>
      <c r="E192" s="36"/>
      <c r="F192" s="209" t="s">
        <v>503</v>
      </c>
      <c r="G192" s="36"/>
      <c r="H192" s="36"/>
      <c r="I192" s="210"/>
      <c r="J192" s="36"/>
      <c r="K192" s="36"/>
      <c r="L192" s="40"/>
      <c r="M192" s="211"/>
      <c r="N192" s="212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194</v>
      </c>
      <c r="AU192" s="13" t="s">
        <v>78</v>
      </c>
    </row>
    <row r="193" s="2" customFormat="1" ht="16.5" customHeight="1">
      <c r="A193" s="34"/>
      <c r="B193" s="35"/>
      <c r="C193" s="225" t="s">
        <v>341</v>
      </c>
      <c r="D193" s="225" t="s">
        <v>326</v>
      </c>
      <c r="E193" s="226" t="s">
        <v>337</v>
      </c>
      <c r="F193" s="227" t="s">
        <v>338</v>
      </c>
      <c r="G193" s="228" t="s">
        <v>309</v>
      </c>
      <c r="H193" s="229">
        <v>226.018</v>
      </c>
      <c r="I193" s="230"/>
      <c r="J193" s="231">
        <f>ROUND(I193*H193,2)</f>
        <v>0</v>
      </c>
      <c r="K193" s="227" t="s">
        <v>190</v>
      </c>
      <c r="L193" s="232"/>
      <c r="M193" s="233" t="s">
        <v>1</v>
      </c>
      <c r="N193" s="234" t="s">
        <v>43</v>
      </c>
      <c r="O193" s="87"/>
      <c r="P193" s="204">
        <f>O193*H193</f>
        <v>0</v>
      </c>
      <c r="Q193" s="204">
        <v>1</v>
      </c>
      <c r="R193" s="204">
        <f>Q193*H193</f>
        <v>226.018</v>
      </c>
      <c r="S193" s="204">
        <v>0</v>
      </c>
      <c r="T193" s="20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6" t="s">
        <v>310</v>
      </c>
      <c r="AT193" s="206" t="s">
        <v>326</v>
      </c>
      <c r="AU193" s="206" t="s">
        <v>78</v>
      </c>
      <c r="AY193" s="13" t="s">
        <v>192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3" t="s">
        <v>85</v>
      </c>
      <c r="BK193" s="207">
        <f>ROUND(I193*H193,2)</f>
        <v>0</v>
      </c>
      <c r="BL193" s="13" t="s">
        <v>310</v>
      </c>
      <c r="BM193" s="206" t="s">
        <v>506</v>
      </c>
    </row>
    <row r="194" s="2" customFormat="1">
      <c r="A194" s="34"/>
      <c r="B194" s="35"/>
      <c r="C194" s="36"/>
      <c r="D194" s="208" t="s">
        <v>194</v>
      </c>
      <c r="E194" s="36"/>
      <c r="F194" s="209" t="s">
        <v>338</v>
      </c>
      <c r="G194" s="36"/>
      <c r="H194" s="36"/>
      <c r="I194" s="210"/>
      <c r="J194" s="36"/>
      <c r="K194" s="36"/>
      <c r="L194" s="40"/>
      <c r="M194" s="211"/>
      <c r="N194" s="212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194</v>
      </c>
      <c r="AU194" s="13" t="s">
        <v>78</v>
      </c>
    </row>
    <row r="195" s="10" customFormat="1">
      <c r="A195" s="10"/>
      <c r="B195" s="213"/>
      <c r="C195" s="214"/>
      <c r="D195" s="208" t="s">
        <v>196</v>
      </c>
      <c r="E195" s="215" t="s">
        <v>1</v>
      </c>
      <c r="F195" s="216" t="s">
        <v>507</v>
      </c>
      <c r="G195" s="214"/>
      <c r="H195" s="217">
        <v>226.018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23" t="s">
        <v>196</v>
      </c>
      <c r="AU195" s="223" t="s">
        <v>78</v>
      </c>
      <c r="AV195" s="10" t="s">
        <v>87</v>
      </c>
      <c r="AW195" s="10" t="s">
        <v>34</v>
      </c>
      <c r="AX195" s="10" t="s">
        <v>85</v>
      </c>
      <c r="AY195" s="223" t="s">
        <v>192</v>
      </c>
    </row>
    <row r="196" s="2" customFormat="1" ht="16.5" customHeight="1">
      <c r="A196" s="34"/>
      <c r="B196" s="35"/>
      <c r="C196" s="225" t="s">
        <v>346</v>
      </c>
      <c r="D196" s="225" t="s">
        <v>326</v>
      </c>
      <c r="E196" s="226" t="s">
        <v>508</v>
      </c>
      <c r="F196" s="227" t="s">
        <v>509</v>
      </c>
      <c r="G196" s="228" t="s">
        <v>309</v>
      </c>
      <c r="H196" s="229">
        <v>6.0119999999999996</v>
      </c>
      <c r="I196" s="230"/>
      <c r="J196" s="231">
        <f>ROUND(I196*H196,2)</f>
        <v>0</v>
      </c>
      <c r="K196" s="227" t="s">
        <v>190</v>
      </c>
      <c r="L196" s="232"/>
      <c r="M196" s="233" t="s">
        <v>1</v>
      </c>
      <c r="N196" s="234" t="s">
        <v>43</v>
      </c>
      <c r="O196" s="87"/>
      <c r="P196" s="204">
        <f>O196*H196</f>
        <v>0</v>
      </c>
      <c r="Q196" s="204">
        <v>1</v>
      </c>
      <c r="R196" s="204">
        <f>Q196*H196</f>
        <v>6.0119999999999996</v>
      </c>
      <c r="S196" s="204">
        <v>0</v>
      </c>
      <c r="T196" s="20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6" t="s">
        <v>310</v>
      </c>
      <c r="AT196" s="206" t="s">
        <v>326</v>
      </c>
      <c r="AU196" s="206" t="s">
        <v>78</v>
      </c>
      <c r="AY196" s="13" t="s">
        <v>192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3" t="s">
        <v>85</v>
      </c>
      <c r="BK196" s="207">
        <f>ROUND(I196*H196,2)</f>
        <v>0</v>
      </c>
      <c r="BL196" s="13" t="s">
        <v>310</v>
      </c>
      <c r="BM196" s="206" t="s">
        <v>510</v>
      </c>
    </row>
    <row r="197" s="2" customFormat="1">
      <c r="A197" s="34"/>
      <c r="B197" s="35"/>
      <c r="C197" s="36"/>
      <c r="D197" s="208" t="s">
        <v>194</v>
      </c>
      <c r="E197" s="36"/>
      <c r="F197" s="209" t="s">
        <v>509</v>
      </c>
      <c r="G197" s="36"/>
      <c r="H197" s="36"/>
      <c r="I197" s="210"/>
      <c r="J197" s="36"/>
      <c r="K197" s="36"/>
      <c r="L197" s="40"/>
      <c r="M197" s="211"/>
      <c r="N197" s="212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194</v>
      </c>
      <c r="AU197" s="13" t="s">
        <v>78</v>
      </c>
    </row>
    <row r="198" s="10" customFormat="1">
      <c r="A198" s="10"/>
      <c r="B198" s="213"/>
      <c r="C198" s="214"/>
      <c r="D198" s="208" t="s">
        <v>196</v>
      </c>
      <c r="E198" s="215" t="s">
        <v>1</v>
      </c>
      <c r="F198" s="216" t="s">
        <v>511</v>
      </c>
      <c r="G198" s="214"/>
      <c r="H198" s="217">
        <v>0.64800000000000002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23" t="s">
        <v>196</v>
      </c>
      <c r="AU198" s="223" t="s">
        <v>78</v>
      </c>
      <c r="AV198" s="10" t="s">
        <v>87</v>
      </c>
      <c r="AW198" s="10" t="s">
        <v>34</v>
      </c>
      <c r="AX198" s="10" t="s">
        <v>78</v>
      </c>
      <c r="AY198" s="223" t="s">
        <v>192</v>
      </c>
    </row>
    <row r="199" s="10" customFormat="1">
      <c r="A199" s="10"/>
      <c r="B199" s="213"/>
      <c r="C199" s="214"/>
      <c r="D199" s="208" t="s">
        <v>196</v>
      </c>
      <c r="E199" s="215" t="s">
        <v>1</v>
      </c>
      <c r="F199" s="216" t="s">
        <v>512</v>
      </c>
      <c r="G199" s="214"/>
      <c r="H199" s="217">
        <v>0.86399999999999999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23" t="s">
        <v>196</v>
      </c>
      <c r="AU199" s="223" t="s">
        <v>78</v>
      </c>
      <c r="AV199" s="10" t="s">
        <v>87</v>
      </c>
      <c r="AW199" s="10" t="s">
        <v>34</v>
      </c>
      <c r="AX199" s="10" t="s">
        <v>78</v>
      </c>
      <c r="AY199" s="223" t="s">
        <v>192</v>
      </c>
    </row>
    <row r="200" s="10" customFormat="1">
      <c r="A200" s="10"/>
      <c r="B200" s="213"/>
      <c r="C200" s="214"/>
      <c r="D200" s="208" t="s">
        <v>196</v>
      </c>
      <c r="E200" s="215" t="s">
        <v>1</v>
      </c>
      <c r="F200" s="216" t="s">
        <v>513</v>
      </c>
      <c r="G200" s="214"/>
      <c r="H200" s="217">
        <v>4.5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23" t="s">
        <v>196</v>
      </c>
      <c r="AU200" s="223" t="s">
        <v>78</v>
      </c>
      <c r="AV200" s="10" t="s">
        <v>87</v>
      </c>
      <c r="AW200" s="10" t="s">
        <v>34</v>
      </c>
      <c r="AX200" s="10" t="s">
        <v>78</v>
      </c>
      <c r="AY200" s="223" t="s">
        <v>192</v>
      </c>
    </row>
    <row r="201" s="11" customFormat="1">
      <c r="A201" s="11"/>
      <c r="B201" s="242"/>
      <c r="C201" s="243"/>
      <c r="D201" s="208" t="s">
        <v>196</v>
      </c>
      <c r="E201" s="244" t="s">
        <v>1</v>
      </c>
      <c r="F201" s="245" t="s">
        <v>468</v>
      </c>
      <c r="G201" s="243"/>
      <c r="H201" s="246">
        <v>6.0119999999999996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T201" s="252" t="s">
        <v>196</v>
      </c>
      <c r="AU201" s="252" t="s">
        <v>78</v>
      </c>
      <c r="AV201" s="11" t="s">
        <v>191</v>
      </c>
      <c r="AW201" s="11" t="s">
        <v>34</v>
      </c>
      <c r="AX201" s="11" t="s">
        <v>85</v>
      </c>
      <c r="AY201" s="252" t="s">
        <v>192</v>
      </c>
    </row>
    <row r="202" s="2" customFormat="1" ht="21.75" customHeight="1">
      <c r="A202" s="34"/>
      <c r="B202" s="35"/>
      <c r="C202" s="225" t="s">
        <v>350</v>
      </c>
      <c r="D202" s="225" t="s">
        <v>326</v>
      </c>
      <c r="E202" s="226" t="s">
        <v>380</v>
      </c>
      <c r="F202" s="227" t="s">
        <v>381</v>
      </c>
      <c r="G202" s="228" t="s">
        <v>207</v>
      </c>
      <c r="H202" s="229">
        <v>9.4800000000000004</v>
      </c>
      <c r="I202" s="230"/>
      <c r="J202" s="231">
        <f>ROUND(I202*H202,2)</f>
        <v>0</v>
      </c>
      <c r="K202" s="227" t="s">
        <v>190</v>
      </c>
      <c r="L202" s="232"/>
      <c r="M202" s="233" t="s">
        <v>1</v>
      </c>
      <c r="N202" s="234" t="s">
        <v>43</v>
      </c>
      <c r="O202" s="87"/>
      <c r="P202" s="204">
        <f>O202*H202</f>
        <v>0</v>
      </c>
      <c r="Q202" s="204">
        <v>2.4289999999999998</v>
      </c>
      <c r="R202" s="204">
        <f>Q202*H202</f>
        <v>23.02692</v>
      </c>
      <c r="S202" s="204">
        <v>0</v>
      </c>
      <c r="T202" s="20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6" t="s">
        <v>310</v>
      </c>
      <c r="AT202" s="206" t="s">
        <v>326</v>
      </c>
      <c r="AU202" s="206" t="s">
        <v>78</v>
      </c>
      <c r="AY202" s="13" t="s">
        <v>192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3" t="s">
        <v>85</v>
      </c>
      <c r="BK202" s="207">
        <f>ROUND(I202*H202,2)</f>
        <v>0</v>
      </c>
      <c r="BL202" s="13" t="s">
        <v>310</v>
      </c>
      <c r="BM202" s="206" t="s">
        <v>514</v>
      </c>
    </row>
    <row r="203" s="2" customFormat="1">
      <c r="A203" s="34"/>
      <c r="B203" s="35"/>
      <c r="C203" s="36"/>
      <c r="D203" s="208" t="s">
        <v>194</v>
      </c>
      <c r="E203" s="36"/>
      <c r="F203" s="209" t="s">
        <v>381</v>
      </c>
      <c r="G203" s="36"/>
      <c r="H203" s="36"/>
      <c r="I203" s="210"/>
      <c r="J203" s="36"/>
      <c r="K203" s="36"/>
      <c r="L203" s="40"/>
      <c r="M203" s="211"/>
      <c r="N203" s="212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194</v>
      </c>
      <c r="AU203" s="13" t="s">
        <v>78</v>
      </c>
    </row>
    <row r="204" s="10" customFormat="1">
      <c r="A204" s="10"/>
      <c r="B204" s="213"/>
      <c r="C204" s="214"/>
      <c r="D204" s="208" t="s">
        <v>196</v>
      </c>
      <c r="E204" s="215" t="s">
        <v>1</v>
      </c>
      <c r="F204" s="216" t="s">
        <v>515</v>
      </c>
      <c r="G204" s="214"/>
      <c r="H204" s="217">
        <v>0.47999999999999998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23" t="s">
        <v>196</v>
      </c>
      <c r="AU204" s="223" t="s">
        <v>78</v>
      </c>
      <c r="AV204" s="10" t="s">
        <v>87</v>
      </c>
      <c r="AW204" s="10" t="s">
        <v>34</v>
      </c>
      <c r="AX204" s="10" t="s">
        <v>78</v>
      </c>
      <c r="AY204" s="223" t="s">
        <v>192</v>
      </c>
    </row>
    <row r="205" s="10" customFormat="1">
      <c r="A205" s="10"/>
      <c r="B205" s="213"/>
      <c r="C205" s="214"/>
      <c r="D205" s="208" t="s">
        <v>196</v>
      </c>
      <c r="E205" s="215" t="s">
        <v>1</v>
      </c>
      <c r="F205" s="216" t="s">
        <v>516</v>
      </c>
      <c r="G205" s="214"/>
      <c r="H205" s="217">
        <v>9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23" t="s">
        <v>196</v>
      </c>
      <c r="AU205" s="223" t="s">
        <v>78</v>
      </c>
      <c r="AV205" s="10" t="s">
        <v>87</v>
      </c>
      <c r="AW205" s="10" t="s">
        <v>34</v>
      </c>
      <c r="AX205" s="10" t="s">
        <v>78</v>
      </c>
      <c r="AY205" s="223" t="s">
        <v>192</v>
      </c>
    </row>
    <row r="206" s="11" customFormat="1">
      <c r="A206" s="11"/>
      <c r="B206" s="242"/>
      <c r="C206" s="243"/>
      <c r="D206" s="208" t="s">
        <v>196</v>
      </c>
      <c r="E206" s="244" t="s">
        <v>1</v>
      </c>
      <c r="F206" s="245" t="s">
        <v>468</v>
      </c>
      <c r="G206" s="243"/>
      <c r="H206" s="246">
        <v>9.4800000000000004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T206" s="252" t="s">
        <v>196</v>
      </c>
      <c r="AU206" s="252" t="s">
        <v>78</v>
      </c>
      <c r="AV206" s="11" t="s">
        <v>191</v>
      </c>
      <c r="AW206" s="11" t="s">
        <v>34</v>
      </c>
      <c r="AX206" s="11" t="s">
        <v>85</v>
      </c>
      <c r="AY206" s="252" t="s">
        <v>192</v>
      </c>
    </row>
    <row r="207" s="2" customFormat="1" ht="24.15" customHeight="1">
      <c r="A207" s="34"/>
      <c r="B207" s="35"/>
      <c r="C207" s="225" t="s">
        <v>354</v>
      </c>
      <c r="D207" s="225" t="s">
        <v>326</v>
      </c>
      <c r="E207" s="226" t="s">
        <v>342</v>
      </c>
      <c r="F207" s="227" t="s">
        <v>343</v>
      </c>
      <c r="G207" s="228" t="s">
        <v>309</v>
      </c>
      <c r="H207" s="229">
        <v>5.8529999999999998</v>
      </c>
      <c r="I207" s="230"/>
      <c r="J207" s="231">
        <f>ROUND(I207*H207,2)</f>
        <v>0</v>
      </c>
      <c r="K207" s="227" t="s">
        <v>190</v>
      </c>
      <c r="L207" s="232"/>
      <c r="M207" s="233" t="s">
        <v>1</v>
      </c>
      <c r="N207" s="234" t="s">
        <v>43</v>
      </c>
      <c r="O207" s="87"/>
      <c r="P207" s="204">
        <f>O207*H207</f>
        <v>0</v>
      </c>
      <c r="Q207" s="204">
        <v>1</v>
      </c>
      <c r="R207" s="204">
        <f>Q207*H207</f>
        <v>5.8529999999999998</v>
      </c>
      <c r="S207" s="204">
        <v>0</v>
      </c>
      <c r="T207" s="20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6" t="s">
        <v>310</v>
      </c>
      <c r="AT207" s="206" t="s">
        <v>326</v>
      </c>
      <c r="AU207" s="206" t="s">
        <v>78</v>
      </c>
      <c r="AY207" s="13" t="s">
        <v>192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3" t="s">
        <v>85</v>
      </c>
      <c r="BK207" s="207">
        <f>ROUND(I207*H207,2)</f>
        <v>0</v>
      </c>
      <c r="BL207" s="13" t="s">
        <v>310</v>
      </c>
      <c r="BM207" s="206" t="s">
        <v>517</v>
      </c>
    </row>
    <row r="208" s="2" customFormat="1">
      <c r="A208" s="34"/>
      <c r="B208" s="35"/>
      <c r="C208" s="36"/>
      <c r="D208" s="208" t="s">
        <v>194</v>
      </c>
      <c r="E208" s="36"/>
      <c r="F208" s="209" t="s">
        <v>343</v>
      </c>
      <c r="G208" s="36"/>
      <c r="H208" s="36"/>
      <c r="I208" s="210"/>
      <c r="J208" s="36"/>
      <c r="K208" s="36"/>
      <c r="L208" s="40"/>
      <c r="M208" s="211"/>
      <c r="N208" s="212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194</v>
      </c>
      <c r="AU208" s="13" t="s">
        <v>78</v>
      </c>
    </row>
    <row r="209" s="10" customFormat="1">
      <c r="A209" s="10"/>
      <c r="B209" s="213"/>
      <c r="C209" s="214"/>
      <c r="D209" s="208" t="s">
        <v>196</v>
      </c>
      <c r="E209" s="215" t="s">
        <v>1</v>
      </c>
      <c r="F209" s="216" t="s">
        <v>518</v>
      </c>
      <c r="G209" s="214"/>
      <c r="H209" s="217">
        <v>5.8529999999999998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23" t="s">
        <v>196</v>
      </c>
      <c r="AU209" s="223" t="s">
        <v>78</v>
      </c>
      <c r="AV209" s="10" t="s">
        <v>87</v>
      </c>
      <c r="AW209" s="10" t="s">
        <v>34</v>
      </c>
      <c r="AX209" s="10" t="s">
        <v>85</v>
      </c>
      <c r="AY209" s="223" t="s">
        <v>192</v>
      </c>
    </row>
    <row r="210" s="2" customFormat="1" ht="21.75" customHeight="1">
      <c r="A210" s="34"/>
      <c r="B210" s="35"/>
      <c r="C210" s="225" t="s">
        <v>358</v>
      </c>
      <c r="D210" s="225" t="s">
        <v>326</v>
      </c>
      <c r="E210" s="226" t="s">
        <v>347</v>
      </c>
      <c r="F210" s="227" t="s">
        <v>348</v>
      </c>
      <c r="G210" s="228" t="s">
        <v>309</v>
      </c>
      <c r="H210" s="229">
        <v>5.8529999999999998</v>
      </c>
      <c r="I210" s="230"/>
      <c r="J210" s="231">
        <f>ROUND(I210*H210,2)</f>
        <v>0</v>
      </c>
      <c r="K210" s="227" t="s">
        <v>190</v>
      </c>
      <c r="L210" s="232"/>
      <c r="M210" s="233" t="s">
        <v>1</v>
      </c>
      <c r="N210" s="234" t="s">
        <v>43</v>
      </c>
      <c r="O210" s="87"/>
      <c r="P210" s="204">
        <f>O210*H210</f>
        <v>0</v>
      </c>
      <c r="Q210" s="204">
        <v>1</v>
      </c>
      <c r="R210" s="204">
        <f>Q210*H210</f>
        <v>5.8529999999999998</v>
      </c>
      <c r="S210" s="204">
        <v>0</v>
      </c>
      <c r="T210" s="20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6" t="s">
        <v>310</v>
      </c>
      <c r="AT210" s="206" t="s">
        <v>326</v>
      </c>
      <c r="AU210" s="206" t="s">
        <v>78</v>
      </c>
      <c r="AY210" s="13" t="s">
        <v>192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3" t="s">
        <v>85</v>
      </c>
      <c r="BK210" s="207">
        <f>ROUND(I210*H210,2)</f>
        <v>0</v>
      </c>
      <c r="BL210" s="13" t="s">
        <v>310</v>
      </c>
      <c r="BM210" s="206" t="s">
        <v>519</v>
      </c>
    </row>
    <row r="211" s="2" customFormat="1">
      <c r="A211" s="34"/>
      <c r="B211" s="35"/>
      <c r="C211" s="36"/>
      <c r="D211" s="208" t="s">
        <v>194</v>
      </c>
      <c r="E211" s="36"/>
      <c r="F211" s="209" t="s">
        <v>348</v>
      </c>
      <c r="G211" s="36"/>
      <c r="H211" s="36"/>
      <c r="I211" s="210"/>
      <c r="J211" s="36"/>
      <c r="K211" s="36"/>
      <c r="L211" s="40"/>
      <c r="M211" s="211"/>
      <c r="N211" s="212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194</v>
      </c>
      <c r="AU211" s="13" t="s">
        <v>78</v>
      </c>
    </row>
    <row r="212" s="2" customFormat="1" ht="24.15" customHeight="1">
      <c r="A212" s="34"/>
      <c r="B212" s="35"/>
      <c r="C212" s="225" t="s">
        <v>363</v>
      </c>
      <c r="D212" s="225" t="s">
        <v>326</v>
      </c>
      <c r="E212" s="226" t="s">
        <v>351</v>
      </c>
      <c r="F212" s="227" t="s">
        <v>352</v>
      </c>
      <c r="G212" s="228" t="s">
        <v>309</v>
      </c>
      <c r="H212" s="229">
        <v>5.8529999999999998</v>
      </c>
      <c r="I212" s="230"/>
      <c r="J212" s="231">
        <f>ROUND(I212*H212,2)</f>
        <v>0</v>
      </c>
      <c r="K212" s="227" t="s">
        <v>190</v>
      </c>
      <c r="L212" s="232"/>
      <c r="M212" s="233" t="s">
        <v>1</v>
      </c>
      <c r="N212" s="234" t="s">
        <v>43</v>
      </c>
      <c r="O212" s="87"/>
      <c r="P212" s="204">
        <f>O212*H212</f>
        <v>0</v>
      </c>
      <c r="Q212" s="204">
        <v>1</v>
      </c>
      <c r="R212" s="204">
        <f>Q212*H212</f>
        <v>5.8529999999999998</v>
      </c>
      <c r="S212" s="204">
        <v>0</v>
      </c>
      <c r="T212" s="20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6" t="s">
        <v>310</v>
      </c>
      <c r="AT212" s="206" t="s">
        <v>326</v>
      </c>
      <c r="AU212" s="206" t="s">
        <v>78</v>
      </c>
      <c r="AY212" s="13" t="s">
        <v>192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3" t="s">
        <v>85</v>
      </c>
      <c r="BK212" s="207">
        <f>ROUND(I212*H212,2)</f>
        <v>0</v>
      </c>
      <c r="BL212" s="13" t="s">
        <v>310</v>
      </c>
      <c r="BM212" s="206" t="s">
        <v>520</v>
      </c>
    </row>
    <row r="213" s="2" customFormat="1">
      <c r="A213" s="34"/>
      <c r="B213" s="35"/>
      <c r="C213" s="36"/>
      <c r="D213" s="208" t="s">
        <v>194</v>
      </c>
      <c r="E213" s="36"/>
      <c r="F213" s="209" t="s">
        <v>352</v>
      </c>
      <c r="G213" s="36"/>
      <c r="H213" s="36"/>
      <c r="I213" s="210"/>
      <c r="J213" s="36"/>
      <c r="K213" s="36"/>
      <c r="L213" s="40"/>
      <c r="M213" s="211"/>
      <c r="N213" s="212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194</v>
      </c>
      <c r="AU213" s="13" t="s">
        <v>78</v>
      </c>
    </row>
    <row r="214" s="2" customFormat="1" ht="16.5" customHeight="1">
      <c r="A214" s="34"/>
      <c r="B214" s="35"/>
      <c r="C214" s="225" t="s">
        <v>367</v>
      </c>
      <c r="D214" s="225" t="s">
        <v>326</v>
      </c>
      <c r="E214" s="226" t="s">
        <v>355</v>
      </c>
      <c r="F214" s="227" t="s">
        <v>356</v>
      </c>
      <c r="G214" s="228" t="s">
        <v>189</v>
      </c>
      <c r="H214" s="229">
        <v>25</v>
      </c>
      <c r="I214" s="230"/>
      <c r="J214" s="231">
        <f>ROUND(I214*H214,2)</f>
        <v>0</v>
      </c>
      <c r="K214" s="227" t="s">
        <v>190</v>
      </c>
      <c r="L214" s="232"/>
      <c r="M214" s="233" t="s">
        <v>1</v>
      </c>
      <c r="N214" s="234" t="s">
        <v>43</v>
      </c>
      <c r="O214" s="87"/>
      <c r="P214" s="204">
        <f>O214*H214</f>
        <v>0</v>
      </c>
      <c r="Q214" s="204">
        <v>0</v>
      </c>
      <c r="R214" s="204">
        <f>Q214*H214</f>
        <v>0</v>
      </c>
      <c r="S214" s="204">
        <v>0</v>
      </c>
      <c r="T214" s="20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6" t="s">
        <v>310</v>
      </c>
      <c r="AT214" s="206" t="s">
        <v>326</v>
      </c>
      <c r="AU214" s="206" t="s">
        <v>78</v>
      </c>
      <c r="AY214" s="13" t="s">
        <v>192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13" t="s">
        <v>85</v>
      </c>
      <c r="BK214" s="207">
        <f>ROUND(I214*H214,2)</f>
        <v>0</v>
      </c>
      <c r="BL214" s="13" t="s">
        <v>310</v>
      </c>
      <c r="BM214" s="206" t="s">
        <v>521</v>
      </c>
    </row>
    <row r="215" s="2" customFormat="1">
      <c r="A215" s="34"/>
      <c r="B215" s="35"/>
      <c r="C215" s="36"/>
      <c r="D215" s="208" t="s">
        <v>194</v>
      </c>
      <c r="E215" s="36"/>
      <c r="F215" s="209" t="s">
        <v>356</v>
      </c>
      <c r="G215" s="36"/>
      <c r="H215" s="36"/>
      <c r="I215" s="210"/>
      <c r="J215" s="36"/>
      <c r="K215" s="36"/>
      <c r="L215" s="40"/>
      <c r="M215" s="211"/>
      <c r="N215" s="212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194</v>
      </c>
      <c r="AU215" s="13" t="s">
        <v>78</v>
      </c>
    </row>
    <row r="216" s="2" customFormat="1" ht="21.75" customHeight="1">
      <c r="A216" s="34"/>
      <c r="B216" s="35"/>
      <c r="C216" s="225" t="s">
        <v>371</v>
      </c>
      <c r="D216" s="225" t="s">
        <v>326</v>
      </c>
      <c r="E216" s="226" t="s">
        <v>359</v>
      </c>
      <c r="F216" s="227" t="s">
        <v>360</v>
      </c>
      <c r="G216" s="228" t="s">
        <v>225</v>
      </c>
      <c r="H216" s="229">
        <v>50</v>
      </c>
      <c r="I216" s="230"/>
      <c r="J216" s="231">
        <f>ROUND(I216*H216,2)</f>
        <v>0</v>
      </c>
      <c r="K216" s="227" t="s">
        <v>190</v>
      </c>
      <c r="L216" s="232"/>
      <c r="M216" s="233" t="s">
        <v>1</v>
      </c>
      <c r="N216" s="234" t="s">
        <v>43</v>
      </c>
      <c r="O216" s="87"/>
      <c r="P216" s="204">
        <f>O216*H216</f>
        <v>0</v>
      </c>
      <c r="Q216" s="204">
        <v>0.00018000000000000001</v>
      </c>
      <c r="R216" s="204">
        <f>Q216*H216</f>
        <v>0.0090000000000000011</v>
      </c>
      <c r="S216" s="204">
        <v>0</v>
      </c>
      <c r="T216" s="20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6" t="s">
        <v>310</v>
      </c>
      <c r="AT216" s="206" t="s">
        <v>326</v>
      </c>
      <c r="AU216" s="206" t="s">
        <v>78</v>
      </c>
      <c r="AY216" s="13" t="s">
        <v>192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3" t="s">
        <v>85</v>
      </c>
      <c r="BK216" s="207">
        <f>ROUND(I216*H216,2)</f>
        <v>0</v>
      </c>
      <c r="BL216" s="13" t="s">
        <v>310</v>
      </c>
      <c r="BM216" s="206" t="s">
        <v>522</v>
      </c>
    </row>
    <row r="217" s="2" customFormat="1">
      <c r="A217" s="34"/>
      <c r="B217" s="35"/>
      <c r="C217" s="36"/>
      <c r="D217" s="208" t="s">
        <v>194</v>
      </c>
      <c r="E217" s="36"/>
      <c r="F217" s="209" t="s">
        <v>360</v>
      </c>
      <c r="G217" s="36"/>
      <c r="H217" s="36"/>
      <c r="I217" s="210"/>
      <c r="J217" s="36"/>
      <c r="K217" s="36"/>
      <c r="L217" s="40"/>
      <c r="M217" s="211"/>
      <c r="N217" s="212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194</v>
      </c>
      <c r="AU217" s="13" t="s">
        <v>78</v>
      </c>
    </row>
    <row r="218" s="10" customFormat="1">
      <c r="A218" s="10"/>
      <c r="B218" s="213"/>
      <c r="C218" s="214"/>
      <c r="D218" s="208" t="s">
        <v>196</v>
      </c>
      <c r="E218" s="215" t="s">
        <v>1</v>
      </c>
      <c r="F218" s="216" t="s">
        <v>491</v>
      </c>
      <c r="G218" s="214"/>
      <c r="H218" s="217">
        <v>50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23" t="s">
        <v>196</v>
      </c>
      <c r="AU218" s="223" t="s">
        <v>78</v>
      </c>
      <c r="AV218" s="10" t="s">
        <v>87</v>
      </c>
      <c r="AW218" s="10" t="s">
        <v>34</v>
      </c>
      <c r="AX218" s="10" t="s">
        <v>85</v>
      </c>
      <c r="AY218" s="223" t="s">
        <v>192</v>
      </c>
    </row>
    <row r="219" s="2" customFormat="1" ht="24.15" customHeight="1">
      <c r="A219" s="34"/>
      <c r="B219" s="35"/>
      <c r="C219" s="225" t="s">
        <v>375</v>
      </c>
      <c r="D219" s="225" t="s">
        <v>326</v>
      </c>
      <c r="E219" s="226" t="s">
        <v>523</v>
      </c>
      <c r="F219" s="227" t="s">
        <v>524</v>
      </c>
      <c r="G219" s="228" t="s">
        <v>189</v>
      </c>
      <c r="H219" s="229">
        <v>6</v>
      </c>
      <c r="I219" s="230"/>
      <c r="J219" s="231">
        <f>ROUND(I219*H219,2)</f>
        <v>0</v>
      </c>
      <c r="K219" s="227" t="s">
        <v>190</v>
      </c>
      <c r="L219" s="232"/>
      <c r="M219" s="233" t="s">
        <v>1</v>
      </c>
      <c r="N219" s="234" t="s">
        <v>43</v>
      </c>
      <c r="O219" s="87"/>
      <c r="P219" s="204">
        <f>O219*H219</f>
        <v>0</v>
      </c>
      <c r="Q219" s="204">
        <v>1.5860000000000001</v>
      </c>
      <c r="R219" s="204">
        <f>Q219*H219</f>
        <v>9.516</v>
      </c>
      <c r="S219" s="204">
        <v>0</v>
      </c>
      <c r="T219" s="20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6" t="s">
        <v>310</v>
      </c>
      <c r="AT219" s="206" t="s">
        <v>326</v>
      </c>
      <c r="AU219" s="206" t="s">
        <v>78</v>
      </c>
      <c r="AY219" s="13" t="s">
        <v>192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3" t="s">
        <v>85</v>
      </c>
      <c r="BK219" s="207">
        <f>ROUND(I219*H219,2)</f>
        <v>0</v>
      </c>
      <c r="BL219" s="13" t="s">
        <v>310</v>
      </c>
      <c r="BM219" s="206" t="s">
        <v>525</v>
      </c>
    </row>
    <row r="220" s="2" customFormat="1">
      <c r="A220" s="34"/>
      <c r="B220" s="35"/>
      <c r="C220" s="36"/>
      <c r="D220" s="208" t="s">
        <v>194</v>
      </c>
      <c r="E220" s="36"/>
      <c r="F220" s="209" t="s">
        <v>524</v>
      </c>
      <c r="G220" s="36"/>
      <c r="H220" s="36"/>
      <c r="I220" s="210"/>
      <c r="J220" s="36"/>
      <c r="K220" s="36"/>
      <c r="L220" s="40"/>
      <c r="M220" s="211"/>
      <c r="N220" s="212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194</v>
      </c>
      <c r="AU220" s="13" t="s">
        <v>78</v>
      </c>
    </row>
    <row r="221" s="2" customFormat="1" ht="16.5" customHeight="1">
      <c r="A221" s="34"/>
      <c r="B221" s="35"/>
      <c r="C221" s="225" t="s">
        <v>379</v>
      </c>
      <c r="D221" s="225" t="s">
        <v>326</v>
      </c>
      <c r="E221" s="226" t="s">
        <v>526</v>
      </c>
      <c r="F221" s="227" t="s">
        <v>527</v>
      </c>
      <c r="G221" s="228" t="s">
        <v>225</v>
      </c>
      <c r="H221" s="229">
        <v>2</v>
      </c>
      <c r="I221" s="230"/>
      <c r="J221" s="231">
        <f>ROUND(I221*H221,2)</f>
        <v>0</v>
      </c>
      <c r="K221" s="227" t="s">
        <v>190</v>
      </c>
      <c r="L221" s="232"/>
      <c r="M221" s="233" t="s">
        <v>1</v>
      </c>
      <c r="N221" s="234" t="s">
        <v>43</v>
      </c>
      <c r="O221" s="87"/>
      <c r="P221" s="204">
        <f>O221*H221</f>
        <v>0</v>
      </c>
      <c r="Q221" s="204">
        <v>0</v>
      </c>
      <c r="R221" s="204">
        <f>Q221*H221</f>
        <v>0</v>
      </c>
      <c r="S221" s="204">
        <v>0</v>
      </c>
      <c r="T221" s="20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6" t="s">
        <v>310</v>
      </c>
      <c r="AT221" s="206" t="s">
        <v>326</v>
      </c>
      <c r="AU221" s="206" t="s">
        <v>78</v>
      </c>
      <c r="AY221" s="13" t="s">
        <v>192</v>
      </c>
      <c r="BE221" s="207">
        <f>IF(N221="základní",J221,0)</f>
        <v>0</v>
      </c>
      <c r="BF221" s="207">
        <f>IF(N221="snížená",J221,0)</f>
        <v>0</v>
      </c>
      <c r="BG221" s="207">
        <f>IF(N221="zákl. přenesená",J221,0)</f>
        <v>0</v>
      </c>
      <c r="BH221" s="207">
        <f>IF(N221="sníž. přenesená",J221,0)</f>
        <v>0</v>
      </c>
      <c r="BI221" s="207">
        <f>IF(N221="nulová",J221,0)</f>
        <v>0</v>
      </c>
      <c r="BJ221" s="13" t="s">
        <v>85</v>
      </c>
      <c r="BK221" s="207">
        <f>ROUND(I221*H221,2)</f>
        <v>0</v>
      </c>
      <c r="BL221" s="13" t="s">
        <v>310</v>
      </c>
      <c r="BM221" s="206" t="s">
        <v>528</v>
      </c>
    </row>
    <row r="222" s="2" customFormat="1">
      <c r="A222" s="34"/>
      <c r="B222" s="35"/>
      <c r="C222" s="36"/>
      <c r="D222" s="208" t="s">
        <v>194</v>
      </c>
      <c r="E222" s="36"/>
      <c r="F222" s="209" t="s">
        <v>527</v>
      </c>
      <c r="G222" s="36"/>
      <c r="H222" s="36"/>
      <c r="I222" s="210"/>
      <c r="J222" s="36"/>
      <c r="K222" s="36"/>
      <c r="L222" s="40"/>
      <c r="M222" s="211"/>
      <c r="N222" s="212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194</v>
      </c>
      <c r="AU222" s="13" t="s">
        <v>78</v>
      </c>
    </row>
    <row r="223" s="2" customFormat="1" ht="16.5" customHeight="1">
      <c r="A223" s="34"/>
      <c r="B223" s="35"/>
      <c r="C223" s="225" t="s">
        <v>529</v>
      </c>
      <c r="D223" s="225" t="s">
        <v>326</v>
      </c>
      <c r="E223" s="226" t="s">
        <v>530</v>
      </c>
      <c r="F223" s="227" t="s">
        <v>531</v>
      </c>
      <c r="G223" s="228" t="s">
        <v>225</v>
      </c>
      <c r="H223" s="229">
        <v>168</v>
      </c>
      <c r="I223" s="230"/>
      <c r="J223" s="231">
        <f>ROUND(I223*H223,2)</f>
        <v>0</v>
      </c>
      <c r="K223" s="227" t="s">
        <v>190</v>
      </c>
      <c r="L223" s="232"/>
      <c r="M223" s="233" t="s">
        <v>1</v>
      </c>
      <c r="N223" s="234" t="s">
        <v>43</v>
      </c>
      <c r="O223" s="87"/>
      <c r="P223" s="204">
        <f>O223*H223</f>
        <v>0</v>
      </c>
      <c r="Q223" s="204">
        <v>0.079000000000000001</v>
      </c>
      <c r="R223" s="204">
        <f>Q223*H223</f>
        <v>13.272</v>
      </c>
      <c r="S223" s="204">
        <v>0</v>
      </c>
      <c r="T223" s="20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6" t="s">
        <v>310</v>
      </c>
      <c r="AT223" s="206" t="s">
        <v>326</v>
      </c>
      <c r="AU223" s="206" t="s">
        <v>78</v>
      </c>
      <c r="AY223" s="13" t="s">
        <v>192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3" t="s">
        <v>85</v>
      </c>
      <c r="BK223" s="207">
        <f>ROUND(I223*H223,2)</f>
        <v>0</v>
      </c>
      <c r="BL223" s="13" t="s">
        <v>310</v>
      </c>
      <c r="BM223" s="206" t="s">
        <v>532</v>
      </c>
    </row>
    <row r="224" s="2" customFormat="1">
      <c r="A224" s="34"/>
      <c r="B224" s="35"/>
      <c r="C224" s="36"/>
      <c r="D224" s="208" t="s">
        <v>194</v>
      </c>
      <c r="E224" s="36"/>
      <c r="F224" s="209" t="s">
        <v>531</v>
      </c>
      <c r="G224" s="36"/>
      <c r="H224" s="36"/>
      <c r="I224" s="210"/>
      <c r="J224" s="36"/>
      <c r="K224" s="36"/>
      <c r="L224" s="40"/>
      <c r="M224" s="211"/>
      <c r="N224" s="212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194</v>
      </c>
      <c r="AU224" s="13" t="s">
        <v>78</v>
      </c>
    </row>
    <row r="225" s="10" customFormat="1">
      <c r="A225" s="10"/>
      <c r="B225" s="213"/>
      <c r="C225" s="214"/>
      <c r="D225" s="208" t="s">
        <v>196</v>
      </c>
      <c r="E225" s="215" t="s">
        <v>1</v>
      </c>
      <c r="F225" s="216" t="s">
        <v>533</v>
      </c>
      <c r="G225" s="214"/>
      <c r="H225" s="217">
        <v>168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23" t="s">
        <v>196</v>
      </c>
      <c r="AU225" s="223" t="s">
        <v>78</v>
      </c>
      <c r="AV225" s="10" t="s">
        <v>87</v>
      </c>
      <c r="AW225" s="10" t="s">
        <v>34</v>
      </c>
      <c r="AX225" s="10" t="s">
        <v>85</v>
      </c>
      <c r="AY225" s="223" t="s">
        <v>192</v>
      </c>
    </row>
    <row r="226" s="2" customFormat="1" ht="16.5" customHeight="1">
      <c r="A226" s="34"/>
      <c r="B226" s="35"/>
      <c r="C226" s="225" t="s">
        <v>534</v>
      </c>
      <c r="D226" s="225" t="s">
        <v>326</v>
      </c>
      <c r="E226" s="226" t="s">
        <v>535</v>
      </c>
      <c r="F226" s="227" t="s">
        <v>536</v>
      </c>
      <c r="G226" s="228" t="s">
        <v>189</v>
      </c>
      <c r="H226" s="229">
        <v>34</v>
      </c>
      <c r="I226" s="230"/>
      <c r="J226" s="231">
        <f>ROUND(I226*H226,2)</f>
        <v>0</v>
      </c>
      <c r="K226" s="227" t="s">
        <v>190</v>
      </c>
      <c r="L226" s="232"/>
      <c r="M226" s="233" t="s">
        <v>1</v>
      </c>
      <c r="N226" s="234" t="s">
        <v>43</v>
      </c>
      <c r="O226" s="87"/>
      <c r="P226" s="204">
        <f>O226*H226</f>
        <v>0</v>
      </c>
      <c r="Q226" s="204">
        <v>0</v>
      </c>
      <c r="R226" s="204">
        <f>Q226*H226</f>
        <v>0</v>
      </c>
      <c r="S226" s="204">
        <v>0</v>
      </c>
      <c r="T226" s="20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6" t="s">
        <v>310</v>
      </c>
      <c r="AT226" s="206" t="s">
        <v>326</v>
      </c>
      <c r="AU226" s="206" t="s">
        <v>78</v>
      </c>
      <c r="AY226" s="13" t="s">
        <v>192</v>
      </c>
      <c r="BE226" s="207">
        <f>IF(N226="základní",J226,0)</f>
        <v>0</v>
      </c>
      <c r="BF226" s="207">
        <f>IF(N226="snížená",J226,0)</f>
        <v>0</v>
      </c>
      <c r="BG226" s="207">
        <f>IF(N226="zákl. přenesená",J226,0)</f>
        <v>0</v>
      </c>
      <c r="BH226" s="207">
        <f>IF(N226="sníž. přenesená",J226,0)</f>
        <v>0</v>
      </c>
      <c r="BI226" s="207">
        <f>IF(N226="nulová",J226,0)</f>
        <v>0</v>
      </c>
      <c r="BJ226" s="13" t="s">
        <v>85</v>
      </c>
      <c r="BK226" s="207">
        <f>ROUND(I226*H226,2)</f>
        <v>0</v>
      </c>
      <c r="BL226" s="13" t="s">
        <v>310</v>
      </c>
      <c r="BM226" s="206" t="s">
        <v>537</v>
      </c>
    </row>
    <row r="227" s="2" customFormat="1">
      <c r="A227" s="34"/>
      <c r="B227" s="35"/>
      <c r="C227" s="36"/>
      <c r="D227" s="208" t="s">
        <v>194</v>
      </c>
      <c r="E227" s="36"/>
      <c r="F227" s="209" t="s">
        <v>536</v>
      </c>
      <c r="G227" s="36"/>
      <c r="H227" s="36"/>
      <c r="I227" s="210"/>
      <c r="J227" s="36"/>
      <c r="K227" s="36"/>
      <c r="L227" s="40"/>
      <c r="M227" s="211"/>
      <c r="N227" s="212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194</v>
      </c>
      <c r="AU227" s="13" t="s">
        <v>78</v>
      </c>
    </row>
    <row r="228" s="2" customFormat="1">
      <c r="A228" s="34"/>
      <c r="B228" s="35"/>
      <c r="C228" s="36"/>
      <c r="D228" s="208" t="s">
        <v>250</v>
      </c>
      <c r="E228" s="36"/>
      <c r="F228" s="224" t="s">
        <v>538</v>
      </c>
      <c r="G228" s="36"/>
      <c r="H228" s="36"/>
      <c r="I228" s="210"/>
      <c r="J228" s="36"/>
      <c r="K228" s="36"/>
      <c r="L228" s="40"/>
      <c r="M228" s="211"/>
      <c r="N228" s="212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250</v>
      </c>
      <c r="AU228" s="13" t="s">
        <v>78</v>
      </c>
    </row>
    <row r="229" s="2" customFormat="1" ht="16.5" customHeight="1">
      <c r="A229" s="34"/>
      <c r="B229" s="35"/>
      <c r="C229" s="225" t="s">
        <v>539</v>
      </c>
      <c r="D229" s="225" t="s">
        <v>326</v>
      </c>
      <c r="E229" s="226" t="s">
        <v>540</v>
      </c>
      <c r="F229" s="227" t="s">
        <v>541</v>
      </c>
      <c r="G229" s="228" t="s">
        <v>225</v>
      </c>
      <c r="H229" s="229">
        <v>2</v>
      </c>
      <c r="I229" s="230"/>
      <c r="J229" s="231">
        <f>ROUND(I229*H229,2)</f>
        <v>0</v>
      </c>
      <c r="K229" s="227" t="s">
        <v>190</v>
      </c>
      <c r="L229" s="232"/>
      <c r="M229" s="233" t="s">
        <v>1</v>
      </c>
      <c r="N229" s="234" t="s">
        <v>43</v>
      </c>
      <c r="O229" s="87"/>
      <c r="P229" s="204">
        <f>O229*H229</f>
        <v>0</v>
      </c>
      <c r="Q229" s="204">
        <v>0.90200000000000002</v>
      </c>
      <c r="R229" s="204">
        <f>Q229*H229</f>
        <v>1.8040000000000001</v>
      </c>
      <c r="S229" s="204">
        <v>0</v>
      </c>
      <c r="T229" s="20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6" t="s">
        <v>310</v>
      </c>
      <c r="AT229" s="206" t="s">
        <v>326</v>
      </c>
      <c r="AU229" s="206" t="s">
        <v>78</v>
      </c>
      <c r="AY229" s="13" t="s">
        <v>192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3" t="s">
        <v>85</v>
      </c>
      <c r="BK229" s="207">
        <f>ROUND(I229*H229,2)</f>
        <v>0</v>
      </c>
      <c r="BL229" s="13" t="s">
        <v>310</v>
      </c>
      <c r="BM229" s="206" t="s">
        <v>542</v>
      </c>
    </row>
    <row r="230" s="2" customFormat="1">
      <c r="A230" s="34"/>
      <c r="B230" s="35"/>
      <c r="C230" s="36"/>
      <c r="D230" s="208" t="s">
        <v>194</v>
      </c>
      <c r="E230" s="36"/>
      <c r="F230" s="209" t="s">
        <v>541</v>
      </c>
      <c r="G230" s="36"/>
      <c r="H230" s="36"/>
      <c r="I230" s="210"/>
      <c r="J230" s="36"/>
      <c r="K230" s="36"/>
      <c r="L230" s="40"/>
      <c r="M230" s="211"/>
      <c r="N230" s="212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194</v>
      </c>
      <c r="AU230" s="13" t="s">
        <v>78</v>
      </c>
    </row>
    <row r="231" s="2" customFormat="1" ht="16.5" customHeight="1">
      <c r="A231" s="34"/>
      <c r="B231" s="35"/>
      <c r="C231" s="225" t="s">
        <v>543</v>
      </c>
      <c r="D231" s="225" t="s">
        <v>326</v>
      </c>
      <c r="E231" s="226" t="s">
        <v>544</v>
      </c>
      <c r="F231" s="227" t="s">
        <v>545</v>
      </c>
      <c r="G231" s="228" t="s">
        <v>225</v>
      </c>
      <c r="H231" s="229">
        <v>2</v>
      </c>
      <c r="I231" s="230"/>
      <c r="J231" s="231">
        <f>ROUND(I231*H231,2)</f>
        <v>0</v>
      </c>
      <c r="K231" s="227" t="s">
        <v>190</v>
      </c>
      <c r="L231" s="232"/>
      <c r="M231" s="233" t="s">
        <v>1</v>
      </c>
      <c r="N231" s="234" t="s">
        <v>43</v>
      </c>
      <c r="O231" s="87"/>
      <c r="P231" s="204">
        <f>O231*H231</f>
        <v>0</v>
      </c>
      <c r="Q231" s="204">
        <v>0.90200000000000002</v>
      </c>
      <c r="R231" s="204">
        <f>Q231*H231</f>
        <v>1.8040000000000001</v>
      </c>
      <c r="S231" s="204">
        <v>0</v>
      </c>
      <c r="T231" s="20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6" t="s">
        <v>310</v>
      </c>
      <c r="AT231" s="206" t="s">
        <v>326</v>
      </c>
      <c r="AU231" s="206" t="s">
        <v>78</v>
      </c>
      <c r="AY231" s="13" t="s">
        <v>192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3" t="s">
        <v>85</v>
      </c>
      <c r="BK231" s="207">
        <f>ROUND(I231*H231,2)</f>
        <v>0</v>
      </c>
      <c r="BL231" s="13" t="s">
        <v>310</v>
      </c>
      <c r="BM231" s="206" t="s">
        <v>546</v>
      </c>
    </row>
    <row r="232" s="2" customFormat="1">
      <c r="A232" s="34"/>
      <c r="B232" s="35"/>
      <c r="C232" s="36"/>
      <c r="D232" s="208" t="s">
        <v>194</v>
      </c>
      <c r="E232" s="36"/>
      <c r="F232" s="209" t="s">
        <v>545</v>
      </c>
      <c r="G232" s="36"/>
      <c r="H232" s="36"/>
      <c r="I232" s="210"/>
      <c r="J232" s="36"/>
      <c r="K232" s="36"/>
      <c r="L232" s="40"/>
      <c r="M232" s="238"/>
      <c r="N232" s="239"/>
      <c r="O232" s="240"/>
      <c r="P232" s="240"/>
      <c r="Q232" s="240"/>
      <c r="R232" s="240"/>
      <c r="S232" s="240"/>
      <c r="T232" s="241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194</v>
      </c>
      <c r="AU232" s="13" t="s">
        <v>78</v>
      </c>
    </row>
    <row r="233" s="2" customFormat="1" ht="6.96" customHeight="1">
      <c r="A233" s="34"/>
      <c r="B233" s="62"/>
      <c r="C233" s="63"/>
      <c r="D233" s="63"/>
      <c r="E233" s="63"/>
      <c r="F233" s="63"/>
      <c r="G233" s="63"/>
      <c r="H233" s="63"/>
      <c r="I233" s="63"/>
      <c r="J233" s="63"/>
      <c r="K233" s="63"/>
      <c r="L233" s="40"/>
      <c r="M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</row>
  </sheetData>
  <sheetProtection sheet="1" autoFilter="0" formatColumns="0" formatRows="0" objects="1" scenarios="1" spinCount="100000" saltValue="SmEagVjxoN05QY4nNXvB2WiUMM6YaJ1wFZ73OX2pr5RZdA0wx5TlXNvGwmQfURC1QDc8OBJHKuUlUw2SrlLOyQ==" hashValue="g3lMFoqHJJJi/1Pvbd7ELyhO8vc4VpV2ms2JyeRT4Yo+Eo9x+k4QbG0fv78wxnsXmRH7vD/xeKkq2K+ocfF3wA==" algorithmName="SHA-512" password="CC35"/>
  <autoFilter ref="C119:K2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422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547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ROUND((SUM(BE120:BE124)),  2)</f>
        <v>0</v>
      </c>
      <c r="G35" s="34"/>
      <c r="H35" s="34"/>
      <c r="I35" s="160">
        <v>0.20999999999999999</v>
      </c>
      <c r="J35" s="159">
        <f>ROUND(((SUM(BE120:BE124))*I35),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ROUND((SUM(BF120:BF124)),  2)</f>
        <v>0</v>
      </c>
      <c r="G36" s="34"/>
      <c r="H36" s="34"/>
      <c r="I36" s="160">
        <v>0.14999999999999999</v>
      </c>
      <c r="J36" s="159">
        <f>ROUND(((SUM(BF120:BF124))*I36),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422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A.2.2 -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422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A.2.2 -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SUM(P121:P124)</f>
        <v>0</v>
      </c>
      <c r="Q120" s="100"/>
      <c r="R120" s="192">
        <f>SUM(R121:R124)</f>
        <v>0</v>
      </c>
      <c r="S120" s="100"/>
      <c r="T120" s="193">
        <f>SUM(T121:T124)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SUM(BK121:BK124)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385</v>
      </c>
      <c r="F121" s="197" t="s">
        <v>386</v>
      </c>
      <c r="G121" s="198" t="s">
        <v>225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548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386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 ht="16.5" customHeight="1">
      <c r="A123" s="34"/>
      <c r="B123" s="35"/>
      <c r="C123" s="195" t="s">
        <v>87</v>
      </c>
      <c r="D123" s="195" t="s">
        <v>186</v>
      </c>
      <c r="E123" s="196" t="s">
        <v>388</v>
      </c>
      <c r="F123" s="197" t="s">
        <v>389</v>
      </c>
      <c r="G123" s="198" t="s">
        <v>225</v>
      </c>
      <c r="H123" s="199">
        <v>2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310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310</v>
      </c>
      <c r="BM123" s="206" t="s">
        <v>549</v>
      </c>
    </row>
    <row r="124" s="2" customFormat="1">
      <c r="A124" s="34"/>
      <c r="B124" s="35"/>
      <c r="C124" s="36"/>
      <c r="D124" s="208" t="s">
        <v>194</v>
      </c>
      <c r="E124" s="36"/>
      <c r="F124" s="209" t="s">
        <v>391</v>
      </c>
      <c r="G124" s="36"/>
      <c r="H124" s="36"/>
      <c r="I124" s="210"/>
      <c r="J124" s="36"/>
      <c r="K124" s="36"/>
      <c r="L124" s="40"/>
      <c r="M124" s="238"/>
      <c r="N124" s="239"/>
      <c r="O124" s="240"/>
      <c r="P124" s="240"/>
      <c r="Q124" s="240"/>
      <c r="R124" s="240"/>
      <c r="S124" s="240"/>
      <c r="T124" s="24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194</v>
      </c>
      <c r="AU124" s="13" t="s">
        <v>78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6gqivD551Xd4N1qXqLSiR1rPDIplk79RXWOx4tB/bjLSfTDCGRKlJU/uk4SPm5jF1IXeOhlqK8DcLgyKzucjlg==" hashValue="u/wXvOANmVoIEsrFLsl8K8iM1g1zYjFWp8s6RqOmmrXkWWz5MiIhdQiQqdTnUJ+6SSBbI2q64BHccibvoVQvmA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422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550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ROUND((SUM(BE120:BE138)),  2)</f>
        <v>0</v>
      </c>
      <c r="G35" s="34"/>
      <c r="H35" s="34"/>
      <c r="I35" s="160">
        <v>0.20999999999999999</v>
      </c>
      <c r="J35" s="159">
        <f>ROUND(((SUM(BE120:BE138))*I35),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ROUND((SUM(BF120:BF138)),  2)</f>
        <v>0</v>
      </c>
      <c r="G36" s="34"/>
      <c r="H36" s="34"/>
      <c r="I36" s="160">
        <v>0.14999999999999999</v>
      </c>
      <c r="J36" s="159">
        <f>ROUND(((SUM(BF120:BF138))*I36),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ROUND((SUM(BG120:BG138)),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ROUND((SUM(BH120:BH138)),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ROUND((SUM(BI120:BI138)),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422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A.2.3 -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422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A.2.3 -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SUM(P121:P138)</f>
        <v>0</v>
      </c>
      <c r="Q120" s="100"/>
      <c r="R120" s="192">
        <f>SUM(R121:R138)</f>
        <v>0</v>
      </c>
      <c r="S120" s="100"/>
      <c r="T120" s="193">
        <f>SUM(T121:T138)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SUM(BK121:BK138)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393</v>
      </c>
      <c r="F121" s="197" t="s">
        <v>551</v>
      </c>
      <c r="G121" s="198" t="s">
        <v>309</v>
      </c>
      <c r="H121" s="199">
        <v>19.344000000000001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552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553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>
      <c r="A123" s="34"/>
      <c r="B123" s="35"/>
      <c r="C123" s="36"/>
      <c r="D123" s="208" t="s">
        <v>250</v>
      </c>
      <c r="E123" s="36"/>
      <c r="F123" s="224" t="s">
        <v>420</v>
      </c>
      <c r="G123" s="36"/>
      <c r="H123" s="36"/>
      <c r="I123" s="210"/>
      <c r="J123" s="36"/>
      <c r="K123" s="36"/>
      <c r="L123" s="40"/>
      <c r="M123" s="211"/>
      <c r="N123" s="212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250</v>
      </c>
      <c r="AU123" s="13" t="s">
        <v>78</v>
      </c>
    </row>
    <row r="124" s="10" customFormat="1">
      <c r="A124" s="10"/>
      <c r="B124" s="213"/>
      <c r="C124" s="214"/>
      <c r="D124" s="208" t="s">
        <v>196</v>
      </c>
      <c r="E124" s="215" t="s">
        <v>1</v>
      </c>
      <c r="F124" s="216" t="s">
        <v>554</v>
      </c>
      <c r="G124" s="214"/>
      <c r="H124" s="217">
        <v>19.344000000000001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3" t="s">
        <v>196</v>
      </c>
      <c r="AU124" s="223" t="s">
        <v>78</v>
      </c>
      <c r="AV124" s="10" t="s">
        <v>87</v>
      </c>
      <c r="AW124" s="10" t="s">
        <v>34</v>
      </c>
      <c r="AX124" s="10" t="s">
        <v>85</v>
      </c>
      <c r="AY124" s="223" t="s">
        <v>192</v>
      </c>
    </row>
    <row r="125" s="2" customFormat="1" ht="37.8" customHeight="1">
      <c r="A125" s="34"/>
      <c r="B125" s="35"/>
      <c r="C125" s="195" t="s">
        <v>87</v>
      </c>
      <c r="D125" s="195" t="s">
        <v>186</v>
      </c>
      <c r="E125" s="196" t="s">
        <v>399</v>
      </c>
      <c r="F125" s="197" t="s">
        <v>555</v>
      </c>
      <c r="G125" s="198" t="s">
        <v>309</v>
      </c>
      <c r="H125" s="199">
        <v>299.07100000000003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310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310</v>
      </c>
      <c r="BM125" s="206" t="s">
        <v>556</v>
      </c>
    </row>
    <row r="126" s="2" customFormat="1">
      <c r="A126" s="34"/>
      <c r="B126" s="35"/>
      <c r="C126" s="36"/>
      <c r="D126" s="208" t="s">
        <v>194</v>
      </c>
      <c r="E126" s="36"/>
      <c r="F126" s="209" t="s">
        <v>557</v>
      </c>
      <c r="G126" s="36"/>
      <c r="H126" s="36"/>
      <c r="I126" s="210"/>
      <c r="J126" s="36"/>
      <c r="K126" s="36"/>
      <c r="L126" s="40"/>
      <c r="M126" s="211"/>
      <c r="N126" s="21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194</v>
      </c>
      <c r="AU126" s="13" t="s">
        <v>78</v>
      </c>
    </row>
    <row r="127" s="2" customFormat="1">
      <c r="A127" s="34"/>
      <c r="B127" s="35"/>
      <c r="C127" s="36"/>
      <c r="D127" s="208" t="s">
        <v>250</v>
      </c>
      <c r="E127" s="36"/>
      <c r="F127" s="224" t="s">
        <v>558</v>
      </c>
      <c r="G127" s="36"/>
      <c r="H127" s="36"/>
      <c r="I127" s="210"/>
      <c r="J127" s="36"/>
      <c r="K127" s="36"/>
      <c r="L127" s="40"/>
      <c r="M127" s="211"/>
      <c r="N127" s="21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250</v>
      </c>
      <c r="AU127" s="13" t="s">
        <v>78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559</v>
      </c>
      <c r="G128" s="214"/>
      <c r="H128" s="217">
        <v>299.07100000000003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85</v>
      </c>
      <c r="AY128" s="223" t="s">
        <v>192</v>
      </c>
    </row>
    <row r="129" s="2" customFormat="1" ht="49.05" customHeight="1">
      <c r="A129" s="34"/>
      <c r="B129" s="35"/>
      <c r="C129" s="195" t="s">
        <v>204</v>
      </c>
      <c r="D129" s="195" t="s">
        <v>186</v>
      </c>
      <c r="E129" s="196" t="s">
        <v>416</v>
      </c>
      <c r="F129" s="197" t="s">
        <v>417</v>
      </c>
      <c r="G129" s="198" t="s">
        <v>309</v>
      </c>
      <c r="H129" s="199">
        <v>7.899</v>
      </c>
      <c r="I129" s="200"/>
      <c r="J129" s="201">
        <f>ROUND(I129*H129,2)</f>
        <v>0</v>
      </c>
      <c r="K129" s="197" t="s">
        <v>190</v>
      </c>
      <c r="L129" s="40"/>
      <c r="M129" s="202" t="s">
        <v>1</v>
      </c>
      <c r="N129" s="203" t="s">
        <v>43</v>
      </c>
      <c r="O129" s="87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310</v>
      </c>
      <c r="AT129" s="206" t="s">
        <v>186</v>
      </c>
      <c r="AU129" s="206" t="s">
        <v>78</v>
      </c>
      <c r="AY129" s="13" t="s">
        <v>192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3" t="s">
        <v>85</v>
      </c>
      <c r="BK129" s="207">
        <f>ROUND(I129*H129,2)</f>
        <v>0</v>
      </c>
      <c r="BL129" s="13" t="s">
        <v>310</v>
      </c>
      <c r="BM129" s="206" t="s">
        <v>560</v>
      </c>
    </row>
    <row r="130" s="2" customFormat="1">
      <c r="A130" s="34"/>
      <c r="B130" s="35"/>
      <c r="C130" s="36"/>
      <c r="D130" s="208" t="s">
        <v>194</v>
      </c>
      <c r="E130" s="36"/>
      <c r="F130" s="209" t="s">
        <v>419</v>
      </c>
      <c r="G130" s="36"/>
      <c r="H130" s="36"/>
      <c r="I130" s="210"/>
      <c r="J130" s="36"/>
      <c r="K130" s="36"/>
      <c r="L130" s="40"/>
      <c r="M130" s="211"/>
      <c r="N130" s="212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194</v>
      </c>
      <c r="AU130" s="13" t="s">
        <v>78</v>
      </c>
    </row>
    <row r="131" s="2" customFormat="1">
      <c r="A131" s="34"/>
      <c r="B131" s="35"/>
      <c r="C131" s="36"/>
      <c r="D131" s="208" t="s">
        <v>250</v>
      </c>
      <c r="E131" s="36"/>
      <c r="F131" s="224" t="s">
        <v>420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250</v>
      </c>
      <c r="AU131" s="13" t="s">
        <v>78</v>
      </c>
    </row>
    <row r="132" s="10" customFormat="1">
      <c r="A132" s="10"/>
      <c r="B132" s="213"/>
      <c r="C132" s="214"/>
      <c r="D132" s="208" t="s">
        <v>196</v>
      </c>
      <c r="E132" s="215" t="s">
        <v>1</v>
      </c>
      <c r="F132" s="216" t="s">
        <v>561</v>
      </c>
      <c r="G132" s="214"/>
      <c r="H132" s="217">
        <v>7.899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3" t="s">
        <v>196</v>
      </c>
      <c r="AU132" s="223" t="s">
        <v>78</v>
      </c>
      <c r="AV132" s="10" t="s">
        <v>87</v>
      </c>
      <c r="AW132" s="10" t="s">
        <v>34</v>
      </c>
      <c r="AX132" s="10" t="s">
        <v>85</v>
      </c>
      <c r="AY132" s="223" t="s">
        <v>192</v>
      </c>
    </row>
    <row r="133" s="2" customFormat="1" ht="33" customHeight="1">
      <c r="A133" s="34"/>
      <c r="B133" s="35"/>
      <c r="C133" s="195" t="s">
        <v>191</v>
      </c>
      <c r="D133" s="195" t="s">
        <v>186</v>
      </c>
      <c r="E133" s="196" t="s">
        <v>405</v>
      </c>
      <c r="F133" s="197" t="s">
        <v>406</v>
      </c>
      <c r="G133" s="198" t="s">
        <v>225</v>
      </c>
      <c r="H133" s="199">
        <v>3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310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310</v>
      </c>
      <c r="BM133" s="206" t="s">
        <v>562</v>
      </c>
    </row>
    <row r="134" s="2" customFormat="1">
      <c r="A134" s="34"/>
      <c r="B134" s="35"/>
      <c r="C134" s="36"/>
      <c r="D134" s="208" t="s">
        <v>194</v>
      </c>
      <c r="E134" s="36"/>
      <c r="F134" s="209" t="s">
        <v>408</v>
      </c>
      <c r="G134" s="36"/>
      <c r="H134" s="36"/>
      <c r="I134" s="210"/>
      <c r="J134" s="36"/>
      <c r="K134" s="36"/>
      <c r="L134" s="40"/>
      <c r="M134" s="211"/>
      <c r="N134" s="21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194</v>
      </c>
      <c r="AU134" s="13" t="s">
        <v>78</v>
      </c>
    </row>
    <row r="135" s="2" customFormat="1">
      <c r="A135" s="34"/>
      <c r="B135" s="35"/>
      <c r="C135" s="36"/>
      <c r="D135" s="208" t="s">
        <v>250</v>
      </c>
      <c r="E135" s="36"/>
      <c r="F135" s="224" t="s">
        <v>563</v>
      </c>
      <c r="G135" s="36"/>
      <c r="H135" s="36"/>
      <c r="I135" s="210"/>
      <c r="J135" s="36"/>
      <c r="K135" s="36"/>
      <c r="L135" s="40"/>
      <c r="M135" s="211"/>
      <c r="N135" s="212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250</v>
      </c>
      <c r="AU135" s="13" t="s">
        <v>78</v>
      </c>
    </row>
    <row r="136" s="2" customFormat="1" ht="24.15" customHeight="1">
      <c r="A136" s="34"/>
      <c r="B136" s="35"/>
      <c r="C136" s="195" t="s">
        <v>216</v>
      </c>
      <c r="D136" s="195" t="s">
        <v>186</v>
      </c>
      <c r="E136" s="196" t="s">
        <v>410</v>
      </c>
      <c r="F136" s="197" t="s">
        <v>411</v>
      </c>
      <c r="G136" s="198" t="s">
        <v>309</v>
      </c>
      <c r="H136" s="199">
        <v>19.344000000000001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310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310</v>
      </c>
      <c r="BM136" s="206" t="s">
        <v>564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413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10" customFormat="1">
      <c r="A138" s="10"/>
      <c r="B138" s="213"/>
      <c r="C138" s="214"/>
      <c r="D138" s="208" t="s">
        <v>196</v>
      </c>
      <c r="E138" s="215" t="s">
        <v>1</v>
      </c>
      <c r="F138" s="216" t="s">
        <v>565</v>
      </c>
      <c r="G138" s="214"/>
      <c r="H138" s="217">
        <v>19.344000000000001</v>
      </c>
      <c r="I138" s="218"/>
      <c r="J138" s="214"/>
      <c r="K138" s="214"/>
      <c r="L138" s="219"/>
      <c r="M138" s="235"/>
      <c r="N138" s="236"/>
      <c r="O138" s="236"/>
      <c r="P138" s="236"/>
      <c r="Q138" s="236"/>
      <c r="R138" s="236"/>
      <c r="S138" s="236"/>
      <c r="T138" s="237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23" t="s">
        <v>196</v>
      </c>
      <c r="AU138" s="223" t="s">
        <v>78</v>
      </c>
      <c r="AV138" s="10" t="s">
        <v>87</v>
      </c>
      <c r="AW138" s="10" t="s">
        <v>34</v>
      </c>
      <c r="AX138" s="10" t="s">
        <v>85</v>
      </c>
      <c r="AY138" s="223" t="s">
        <v>192</v>
      </c>
    </row>
    <row r="139" s="2" customFormat="1" ht="6.96" customHeight="1">
      <c r="A139" s="34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40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sheet="1" autoFilter="0" formatColumns="0" formatRows="0" objects="1" scenarios="1" spinCount="100000" saltValue="BnqSAusah9ke7yeqz+CTsv+14fTq7R/pLQrbELvzghAVcKVzMd5pUZQsuvfSZQxzzwinpTVnMrOwSPoQh2NVxw==" hashValue="LDhOxhXG8SzuAeRSlfJRY7+R+/A6ZGMLlpyDXofP+Yua9E7NFT1cIPJ4CycND4Cppk0Zi+2ORwOQ3sWDr64q7A==" algorithmName="SHA-512" password="CC35"/>
  <autoFilter ref="C119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566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567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ROUND((SUM(BE120:BE238)),  2)</f>
        <v>0</v>
      </c>
      <c r="G35" s="34"/>
      <c r="H35" s="34"/>
      <c r="I35" s="160">
        <v>0.20999999999999999</v>
      </c>
      <c r="J35" s="159">
        <f>ROUND(((SUM(BE120:BE238))*I35),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ROUND((SUM(BF120:BF238)),  2)</f>
        <v>0</v>
      </c>
      <c r="G36" s="34"/>
      <c r="H36" s="34"/>
      <c r="I36" s="160">
        <v>0.14999999999999999</v>
      </c>
      <c r="J36" s="159">
        <f>ROUND(((SUM(BF120:BF238))*I36),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ROUND((SUM(BG120:BG238)),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ROUND((SUM(BH120:BH238)),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ROUND((SUM(BI120:BI238)),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566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A.3.1 -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566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A.3.1 -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SUM(P121:P238)</f>
        <v>0</v>
      </c>
      <c r="Q120" s="100"/>
      <c r="R120" s="192">
        <f>SUM(R121:R238)</f>
        <v>228.99214000000001</v>
      </c>
      <c r="S120" s="100"/>
      <c r="T120" s="193">
        <f>SUM(T121:T238)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SUM(BK121:BK238)</f>
        <v>0</v>
      </c>
    </row>
    <row r="121" s="2" customFormat="1" ht="21.75" customHeight="1">
      <c r="A121" s="34"/>
      <c r="B121" s="35"/>
      <c r="C121" s="195" t="s">
        <v>85</v>
      </c>
      <c r="D121" s="195" t="s">
        <v>186</v>
      </c>
      <c r="E121" s="196" t="s">
        <v>568</v>
      </c>
      <c r="F121" s="197" t="s">
        <v>569</v>
      </c>
      <c r="G121" s="198" t="s">
        <v>189</v>
      </c>
      <c r="H121" s="199">
        <v>26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570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571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10" customFormat="1">
      <c r="A123" s="10"/>
      <c r="B123" s="213"/>
      <c r="C123" s="214"/>
      <c r="D123" s="208" t="s">
        <v>196</v>
      </c>
      <c r="E123" s="215" t="s">
        <v>1</v>
      </c>
      <c r="F123" s="216" t="s">
        <v>572</v>
      </c>
      <c r="G123" s="214"/>
      <c r="H123" s="217">
        <v>26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3" t="s">
        <v>196</v>
      </c>
      <c r="AU123" s="223" t="s">
        <v>78</v>
      </c>
      <c r="AV123" s="10" t="s">
        <v>87</v>
      </c>
      <c r="AW123" s="10" t="s">
        <v>34</v>
      </c>
      <c r="AX123" s="10" t="s">
        <v>85</v>
      </c>
      <c r="AY123" s="223" t="s">
        <v>192</v>
      </c>
    </row>
    <row r="124" s="2" customFormat="1" ht="24.15" customHeight="1">
      <c r="A124" s="34"/>
      <c r="B124" s="35"/>
      <c r="C124" s="195" t="s">
        <v>87</v>
      </c>
      <c r="D124" s="195" t="s">
        <v>186</v>
      </c>
      <c r="E124" s="196" t="s">
        <v>198</v>
      </c>
      <c r="F124" s="197" t="s">
        <v>199</v>
      </c>
      <c r="G124" s="198" t="s">
        <v>200</v>
      </c>
      <c r="H124" s="199">
        <v>110.5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191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191</v>
      </c>
      <c r="BM124" s="206" t="s">
        <v>573</v>
      </c>
    </row>
    <row r="125" s="2" customFormat="1">
      <c r="A125" s="34"/>
      <c r="B125" s="35"/>
      <c r="C125" s="36"/>
      <c r="D125" s="208" t="s">
        <v>194</v>
      </c>
      <c r="E125" s="36"/>
      <c r="F125" s="209" t="s">
        <v>202</v>
      </c>
      <c r="G125" s="36"/>
      <c r="H125" s="36"/>
      <c r="I125" s="210"/>
      <c r="J125" s="36"/>
      <c r="K125" s="36"/>
      <c r="L125" s="40"/>
      <c r="M125" s="211"/>
      <c r="N125" s="21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194</v>
      </c>
      <c r="AU125" s="13" t="s">
        <v>78</v>
      </c>
    </row>
    <row r="126" s="10" customFormat="1">
      <c r="A126" s="10"/>
      <c r="B126" s="213"/>
      <c r="C126" s="214"/>
      <c r="D126" s="208" t="s">
        <v>196</v>
      </c>
      <c r="E126" s="215" t="s">
        <v>1</v>
      </c>
      <c r="F126" s="216" t="s">
        <v>574</v>
      </c>
      <c r="G126" s="214"/>
      <c r="H126" s="217">
        <v>32.5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3" t="s">
        <v>196</v>
      </c>
      <c r="AU126" s="223" t="s">
        <v>78</v>
      </c>
      <c r="AV126" s="10" t="s">
        <v>87</v>
      </c>
      <c r="AW126" s="10" t="s">
        <v>34</v>
      </c>
      <c r="AX126" s="10" t="s">
        <v>78</v>
      </c>
      <c r="AY126" s="223" t="s">
        <v>192</v>
      </c>
    </row>
    <row r="127" s="10" customFormat="1">
      <c r="A127" s="10"/>
      <c r="B127" s="213"/>
      <c r="C127" s="214"/>
      <c r="D127" s="208" t="s">
        <v>196</v>
      </c>
      <c r="E127" s="215" t="s">
        <v>1</v>
      </c>
      <c r="F127" s="216" t="s">
        <v>575</v>
      </c>
      <c r="G127" s="214"/>
      <c r="H127" s="217">
        <v>62.399999999999999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3" t="s">
        <v>196</v>
      </c>
      <c r="AU127" s="223" t="s">
        <v>78</v>
      </c>
      <c r="AV127" s="10" t="s">
        <v>87</v>
      </c>
      <c r="AW127" s="10" t="s">
        <v>34</v>
      </c>
      <c r="AX127" s="10" t="s">
        <v>78</v>
      </c>
      <c r="AY127" s="223" t="s">
        <v>192</v>
      </c>
    </row>
    <row r="128" s="10" customFormat="1">
      <c r="A128" s="10"/>
      <c r="B128" s="213"/>
      <c r="C128" s="214"/>
      <c r="D128" s="208" t="s">
        <v>196</v>
      </c>
      <c r="E128" s="215" t="s">
        <v>1</v>
      </c>
      <c r="F128" s="216" t="s">
        <v>576</v>
      </c>
      <c r="G128" s="214"/>
      <c r="H128" s="217">
        <v>15.6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3" t="s">
        <v>196</v>
      </c>
      <c r="AU128" s="223" t="s">
        <v>78</v>
      </c>
      <c r="AV128" s="10" t="s">
        <v>87</v>
      </c>
      <c r="AW128" s="10" t="s">
        <v>34</v>
      </c>
      <c r="AX128" s="10" t="s">
        <v>78</v>
      </c>
      <c r="AY128" s="223" t="s">
        <v>192</v>
      </c>
    </row>
    <row r="129" s="11" customFormat="1">
      <c r="A129" s="11"/>
      <c r="B129" s="242"/>
      <c r="C129" s="243"/>
      <c r="D129" s="208" t="s">
        <v>196</v>
      </c>
      <c r="E129" s="244" t="s">
        <v>1</v>
      </c>
      <c r="F129" s="245" t="s">
        <v>468</v>
      </c>
      <c r="G129" s="243"/>
      <c r="H129" s="246">
        <v>110.5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52" t="s">
        <v>196</v>
      </c>
      <c r="AU129" s="252" t="s">
        <v>78</v>
      </c>
      <c r="AV129" s="11" t="s">
        <v>191</v>
      </c>
      <c r="AW129" s="11" t="s">
        <v>34</v>
      </c>
      <c r="AX129" s="11" t="s">
        <v>85</v>
      </c>
      <c r="AY129" s="252" t="s">
        <v>192</v>
      </c>
    </row>
    <row r="130" s="2" customFormat="1" ht="24.15" customHeight="1">
      <c r="A130" s="34"/>
      <c r="B130" s="35"/>
      <c r="C130" s="195" t="s">
        <v>204</v>
      </c>
      <c r="D130" s="195" t="s">
        <v>186</v>
      </c>
      <c r="E130" s="196" t="s">
        <v>480</v>
      </c>
      <c r="F130" s="197" t="s">
        <v>577</v>
      </c>
      <c r="G130" s="198" t="s">
        <v>207</v>
      </c>
      <c r="H130" s="199">
        <v>24.440000000000001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578</v>
      </c>
    </row>
    <row r="131" s="2" customFormat="1">
      <c r="A131" s="34"/>
      <c r="B131" s="35"/>
      <c r="C131" s="36"/>
      <c r="D131" s="208" t="s">
        <v>194</v>
      </c>
      <c r="E131" s="36"/>
      <c r="F131" s="209" t="s">
        <v>579</v>
      </c>
      <c r="G131" s="36"/>
      <c r="H131" s="36"/>
      <c r="I131" s="210"/>
      <c r="J131" s="36"/>
      <c r="K131" s="36"/>
      <c r="L131" s="40"/>
      <c r="M131" s="211"/>
      <c r="N131" s="21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194</v>
      </c>
      <c r="AU131" s="13" t="s">
        <v>78</v>
      </c>
    </row>
    <row r="132" s="10" customFormat="1">
      <c r="A132" s="10"/>
      <c r="B132" s="213"/>
      <c r="C132" s="214"/>
      <c r="D132" s="208" t="s">
        <v>196</v>
      </c>
      <c r="E132" s="215" t="s">
        <v>1</v>
      </c>
      <c r="F132" s="216" t="s">
        <v>580</v>
      </c>
      <c r="G132" s="214"/>
      <c r="H132" s="217">
        <v>5.46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3" t="s">
        <v>196</v>
      </c>
      <c r="AU132" s="223" t="s">
        <v>78</v>
      </c>
      <c r="AV132" s="10" t="s">
        <v>87</v>
      </c>
      <c r="AW132" s="10" t="s">
        <v>34</v>
      </c>
      <c r="AX132" s="10" t="s">
        <v>78</v>
      </c>
      <c r="AY132" s="223" t="s">
        <v>192</v>
      </c>
    </row>
    <row r="133" s="10" customFormat="1">
      <c r="A133" s="10"/>
      <c r="B133" s="213"/>
      <c r="C133" s="214"/>
      <c r="D133" s="208" t="s">
        <v>196</v>
      </c>
      <c r="E133" s="215" t="s">
        <v>1</v>
      </c>
      <c r="F133" s="216" t="s">
        <v>581</v>
      </c>
      <c r="G133" s="214"/>
      <c r="H133" s="217">
        <v>5.46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3" t="s">
        <v>196</v>
      </c>
      <c r="AU133" s="223" t="s">
        <v>78</v>
      </c>
      <c r="AV133" s="10" t="s">
        <v>87</v>
      </c>
      <c r="AW133" s="10" t="s">
        <v>34</v>
      </c>
      <c r="AX133" s="10" t="s">
        <v>78</v>
      </c>
      <c r="AY133" s="223" t="s">
        <v>192</v>
      </c>
    </row>
    <row r="134" s="10" customFormat="1">
      <c r="A134" s="10"/>
      <c r="B134" s="213"/>
      <c r="C134" s="214"/>
      <c r="D134" s="208" t="s">
        <v>196</v>
      </c>
      <c r="E134" s="215" t="s">
        <v>1</v>
      </c>
      <c r="F134" s="216" t="s">
        <v>582</v>
      </c>
      <c r="G134" s="214"/>
      <c r="H134" s="217">
        <v>13.52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23" t="s">
        <v>196</v>
      </c>
      <c r="AU134" s="223" t="s">
        <v>78</v>
      </c>
      <c r="AV134" s="10" t="s">
        <v>87</v>
      </c>
      <c r="AW134" s="10" t="s">
        <v>34</v>
      </c>
      <c r="AX134" s="10" t="s">
        <v>78</v>
      </c>
      <c r="AY134" s="223" t="s">
        <v>192</v>
      </c>
    </row>
    <row r="135" s="11" customFormat="1">
      <c r="A135" s="11"/>
      <c r="B135" s="242"/>
      <c r="C135" s="243"/>
      <c r="D135" s="208" t="s">
        <v>196</v>
      </c>
      <c r="E135" s="244" t="s">
        <v>1</v>
      </c>
      <c r="F135" s="245" t="s">
        <v>468</v>
      </c>
      <c r="G135" s="243"/>
      <c r="H135" s="246">
        <v>24.439999999999998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52" t="s">
        <v>196</v>
      </c>
      <c r="AU135" s="252" t="s">
        <v>78</v>
      </c>
      <c r="AV135" s="11" t="s">
        <v>191</v>
      </c>
      <c r="AW135" s="11" t="s">
        <v>34</v>
      </c>
      <c r="AX135" s="11" t="s">
        <v>85</v>
      </c>
      <c r="AY135" s="252" t="s">
        <v>192</v>
      </c>
    </row>
    <row r="136" s="2" customFormat="1" ht="37.8" customHeight="1">
      <c r="A136" s="34"/>
      <c r="B136" s="35"/>
      <c r="C136" s="195" t="s">
        <v>191</v>
      </c>
      <c r="D136" s="195" t="s">
        <v>186</v>
      </c>
      <c r="E136" s="196" t="s">
        <v>290</v>
      </c>
      <c r="F136" s="197" t="s">
        <v>291</v>
      </c>
      <c r="G136" s="198" t="s">
        <v>200</v>
      </c>
      <c r="H136" s="199">
        <v>110.5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583</v>
      </c>
    </row>
    <row r="137" s="2" customFormat="1">
      <c r="A137" s="34"/>
      <c r="B137" s="35"/>
      <c r="C137" s="36"/>
      <c r="D137" s="208" t="s">
        <v>194</v>
      </c>
      <c r="E137" s="36"/>
      <c r="F137" s="209" t="s">
        <v>293</v>
      </c>
      <c r="G137" s="36"/>
      <c r="H137" s="36"/>
      <c r="I137" s="210"/>
      <c r="J137" s="36"/>
      <c r="K137" s="36"/>
      <c r="L137" s="40"/>
      <c r="M137" s="211"/>
      <c r="N137" s="21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194</v>
      </c>
      <c r="AU137" s="13" t="s">
        <v>78</v>
      </c>
    </row>
    <row r="138" s="10" customFormat="1">
      <c r="A138" s="10"/>
      <c r="B138" s="213"/>
      <c r="C138" s="214"/>
      <c r="D138" s="208" t="s">
        <v>196</v>
      </c>
      <c r="E138" s="215" t="s">
        <v>1</v>
      </c>
      <c r="F138" s="216" t="s">
        <v>584</v>
      </c>
      <c r="G138" s="214"/>
      <c r="H138" s="217">
        <v>32.5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23" t="s">
        <v>196</v>
      </c>
      <c r="AU138" s="223" t="s">
        <v>78</v>
      </c>
      <c r="AV138" s="10" t="s">
        <v>87</v>
      </c>
      <c r="AW138" s="10" t="s">
        <v>34</v>
      </c>
      <c r="AX138" s="10" t="s">
        <v>78</v>
      </c>
      <c r="AY138" s="223" t="s">
        <v>192</v>
      </c>
    </row>
    <row r="139" s="10" customFormat="1">
      <c r="A139" s="10"/>
      <c r="B139" s="213"/>
      <c r="C139" s="214"/>
      <c r="D139" s="208" t="s">
        <v>196</v>
      </c>
      <c r="E139" s="215" t="s">
        <v>1</v>
      </c>
      <c r="F139" s="216" t="s">
        <v>585</v>
      </c>
      <c r="G139" s="214"/>
      <c r="H139" s="217">
        <v>15.6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3" t="s">
        <v>196</v>
      </c>
      <c r="AU139" s="223" t="s">
        <v>78</v>
      </c>
      <c r="AV139" s="10" t="s">
        <v>87</v>
      </c>
      <c r="AW139" s="10" t="s">
        <v>34</v>
      </c>
      <c r="AX139" s="10" t="s">
        <v>78</v>
      </c>
      <c r="AY139" s="223" t="s">
        <v>192</v>
      </c>
    </row>
    <row r="140" s="10" customFormat="1">
      <c r="A140" s="10"/>
      <c r="B140" s="213"/>
      <c r="C140" s="214"/>
      <c r="D140" s="208" t="s">
        <v>196</v>
      </c>
      <c r="E140" s="215" t="s">
        <v>1</v>
      </c>
      <c r="F140" s="216" t="s">
        <v>586</v>
      </c>
      <c r="G140" s="214"/>
      <c r="H140" s="217">
        <v>62.399999999999999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23" t="s">
        <v>196</v>
      </c>
      <c r="AU140" s="223" t="s">
        <v>78</v>
      </c>
      <c r="AV140" s="10" t="s">
        <v>87</v>
      </c>
      <c r="AW140" s="10" t="s">
        <v>34</v>
      </c>
      <c r="AX140" s="10" t="s">
        <v>78</v>
      </c>
      <c r="AY140" s="223" t="s">
        <v>192</v>
      </c>
    </row>
    <row r="141" s="11" customFormat="1">
      <c r="A141" s="11"/>
      <c r="B141" s="242"/>
      <c r="C141" s="243"/>
      <c r="D141" s="208" t="s">
        <v>196</v>
      </c>
      <c r="E141" s="244" t="s">
        <v>1</v>
      </c>
      <c r="F141" s="245" t="s">
        <v>468</v>
      </c>
      <c r="G141" s="243"/>
      <c r="H141" s="246">
        <v>110.5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T141" s="252" t="s">
        <v>196</v>
      </c>
      <c r="AU141" s="252" t="s">
        <v>78</v>
      </c>
      <c r="AV141" s="11" t="s">
        <v>191</v>
      </c>
      <c r="AW141" s="11" t="s">
        <v>34</v>
      </c>
      <c r="AX141" s="11" t="s">
        <v>85</v>
      </c>
      <c r="AY141" s="252" t="s">
        <v>192</v>
      </c>
    </row>
    <row r="142" s="2" customFormat="1" ht="24.15" customHeight="1">
      <c r="A142" s="34"/>
      <c r="B142" s="35"/>
      <c r="C142" s="195" t="s">
        <v>216</v>
      </c>
      <c r="D142" s="195" t="s">
        <v>186</v>
      </c>
      <c r="E142" s="196" t="s">
        <v>205</v>
      </c>
      <c r="F142" s="197" t="s">
        <v>206</v>
      </c>
      <c r="G142" s="198" t="s">
        <v>207</v>
      </c>
      <c r="H142" s="199">
        <v>49.409999999999997</v>
      </c>
      <c r="I142" s="200"/>
      <c r="J142" s="201">
        <f>ROUND(I142*H142,2)</f>
        <v>0</v>
      </c>
      <c r="K142" s="197" t="s">
        <v>190</v>
      </c>
      <c r="L142" s="40"/>
      <c r="M142" s="202" t="s">
        <v>1</v>
      </c>
      <c r="N142" s="203" t="s">
        <v>43</v>
      </c>
      <c r="O142" s="87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191</v>
      </c>
      <c r="AT142" s="206" t="s">
        <v>186</v>
      </c>
      <c r="AU142" s="206" t="s">
        <v>78</v>
      </c>
      <c r="AY142" s="13" t="s">
        <v>192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3" t="s">
        <v>85</v>
      </c>
      <c r="BK142" s="207">
        <f>ROUND(I142*H142,2)</f>
        <v>0</v>
      </c>
      <c r="BL142" s="13" t="s">
        <v>191</v>
      </c>
      <c r="BM142" s="206" t="s">
        <v>587</v>
      </c>
    </row>
    <row r="143" s="2" customFormat="1">
      <c r="A143" s="34"/>
      <c r="B143" s="35"/>
      <c r="C143" s="36"/>
      <c r="D143" s="208" t="s">
        <v>194</v>
      </c>
      <c r="E143" s="36"/>
      <c r="F143" s="209" t="s">
        <v>209</v>
      </c>
      <c r="G143" s="36"/>
      <c r="H143" s="36"/>
      <c r="I143" s="210"/>
      <c r="J143" s="36"/>
      <c r="K143" s="36"/>
      <c r="L143" s="40"/>
      <c r="M143" s="211"/>
      <c r="N143" s="212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194</v>
      </c>
      <c r="AU143" s="13" t="s">
        <v>78</v>
      </c>
    </row>
    <row r="144" s="10" customFormat="1">
      <c r="A144" s="10"/>
      <c r="B144" s="213"/>
      <c r="C144" s="214"/>
      <c r="D144" s="208" t="s">
        <v>196</v>
      </c>
      <c r="E144" s="215" t="s">
        <v>1</v>
      </c>
      <c r="F144" s="216" t="s">
        <v>588</v>
      </c>
      <c r="G144" s="214"/>
      <c r="H144" s="217">
        <v>49.409999999999997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23" t="s">
        <v>196</v>
      </c>
      <c r="AU144" s="223" t="s">
        <v>78</v>
      </c>
      <c r="AV144" s="10" t="s">
        <v>87</v>
      </c>
      <c r="AW144" s="10" t="s">
        <v>34</v>
      </c>
      <c r="AX144" s="10" t="s">
        <v>85</v>
      </c>
      <c r="AY144" s="223" t="s">
        <v>192</v>
      </c>
    </row>
    <row r="145" s="2" customFormat="1" ht="16.5" customHeight="1">
      <c r="A145" s="34"/>
      <c r="B145" s="35"/>
      <c r="C145" s="195" t="s">
        <v>222</v>
      </c>
      <c r="D145" s="195" t="s">
        <v>186</v>
      </c>
      <c r="E145" s="196" t="s">
        <v>211</v>
      </c>
      <c r="F145" s="197" t="s">
        <v>212</v>
      </c>
      <c r="G145" s="198" t="s">
        <v>207</v>
      </c>
      <c r="H145" s="199">
        <v>72.909999999999997</v>
      </c>
      <c r="I145" s="200"/>
      <c r="J145" s="201">
        <f>ROUND(I145*H145,2)</f>
        <v>0</v>
      </c>
      <c r="K145" s="197" t="s">
        <v>190</v>
      </c>
      <c r="L145" s="40"/>
      <c r="M145" s="202" t="s">
        <v>1</v>
      </c>
      <c r="N145" s="203" t="s">
        <v>43</v>
      </c>
      <c r="O145" s="87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191</v>
      </c>
      <c r="AT145" s="206" t="s">
        <v>186</v>
      </c>
      <c r="AU145" s="206" t="s">
        <v>78</v>
      </c>
      <c r="AY145" s="13" t="s">
        <v>192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3" t="s">
        <v>85</v>
      </c>
      <c r="BK145" s="207">
        <f>ROUND(I145*H145,2)</f>
        <v>0</v>
      </c>
      <c r="BL145" s="13" t="s">
        <v>191</v>
      </c>
      <c r="BM145" s="206" t="s">
        <v>589</v>
      </c>
    </row>
    <row r="146" s="2" customFormat="1">
      <c r="A146" s="34"/>
      <c r="B146" s="35"/>
      <c r="C146" s="36"/>
      <c r="D146" s="208" t="s">
        <v>194</v>
      </c>
      <c r="E146" s="36"/>
      <c r="F146" s="209" t="s">
        <v>214</v>
      </c>
      <c r="G146" s="36"/>
      <c r="H146" s="36"/>
      <c r="I146" s="210"/>
      <c r="J146" s="36"/>
      <c r="K146" s="36"/>
      <c r="L146" s="40"/>
      <c r="M146" s="211"/>
      <c r="N146" s="212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194</v>
      </c>
      <c r="AU146" s="13" t="s">
        <v>78</v>
      </c>
    </row>
    <row r="147" s="10" customFormat="1">
      <c r="A147" s="10"/>
      <c r="B147" s="213"/>
      <c r="C147" s="214"/>
      <c r="D147" s="208" t="s">
        <v>196</v>
      </c>
      <c r="E147" s="215" t="s">
        <v>1</v>
      </c>
      <c r="F147" s="216" t="s">
        <v>590</v>
      </c>
      <c r="G147" s="214"/>
      <c r="H147" s="217">
        <v>72.909999999999997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23" t="s">
        <v>196</v>
      </c>
      <c r="AU147" s="223" t="s">
        <v>78</v>
      </c>
      <c r="AV147" s="10" t="s">
        <v>87</v>
      </c>
      <c r="AW147" s="10" t="s">
        <v>34</v>
      </c>
      <c r="AX147" s="10" t="s">
        <v>85</v>
      </c>
      <c r="AY147" s="223" t="s">
        <v>192</v>
      </c>
    </row>
    <row r="148" s="2" customFormat="1" ht="24.15" customHeight="1">
      <c r="A148" s="34"/>
      <c r="B148" s="35"/>
      <c r="C148" s="195" t="s">
        <v>228</v>
      </c>
      <c r="D148" s="195" t="s">
        <v>186</v>
      </c>
      <c r="E148" s="196" t="s">
        <v>229</v>
      </c>
      <c r="F148" s="197" t="s">
        <v>230</v>
      </c>
      <c r="G148" s="198" t="s">
        <v>225</v>
      </c>
      <c r="H148" s="199">
        <v>4</v>
      </c>
      <c r="I148" s="200"/>
      <c r="J148" s="201">
        <f>ROUND(I148*H148,2)</f>
        <v>0</v>
      </c>
      <c r="K148" s="197" t="s">
        <v>190</v>
      </c>
      <c r="L148" s="40"/>
      <c r="M148" s="202" t="s">
        <v>1</v>
      </c>
      <c r="N148" s="203" t="s">
        <v>43</v>
      </c>
      <c r="O148" s="87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6" t="s">
        <v>191</v>
      </c>
      <c r="AT148" s="206" t="s">
        <v>186</v>
      </c>
      <c r="AU148" s="206" t="s">
        <v>78</v>
      </c>
      <c r="AY148" s="13" t="s">
        <v>192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3" t="s">
        <v>85</v>
      </c>
      <c r="BK148" s="207">
        <f>ROUND(I148*H148,2)</f>
        <v>0</v>
      </c>
      <c r="BL148" s="13" t="s">
        <v>191</v>
      </c>
      <c r="BM148" s="206" t="s">
        <v>591</v>
      </c>
    </row>
    <row r="149" s="2" customFormat="1">
      <c r="A149" s="34"/>
      <c r="B149" s="35"/>
      <c r="C149" s="36"/>
      <c r="D149" s="208" t="s">
        <v>194</v>
      </c>
      <c r="E149" s="36"/>
      <c r="F149" s="209" t="s">
        <v>232</v>
      </c>
      <c r="G149" s="36"/>
      <c r="H149" s="36"/>
      <c r="I149" s="210"/>
      <c r="J149" s="36"/>
      <c r="K149" s="36"/>
      <c r="L149" s="40"/>
      <c r="M149" s="211"/>
      <c r="N149" s="212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194</v>
      </c>
      <c r="AU149" s="13" t="s">
        <v>78</v>
      </c>
    </row>
    <row r="150" s="2" customFormat="1">
      <c r="A150" s="34"/>
      <c r="B150" s="35"/>
      <c r="C150" s="36"/>
      <c r="D150" s="208" t="s">
        <v>250</v>
      </c>
      <c r="E150" s="36"/>
      <c r="F150" s="224" t="s">
        <v>592</v>
      </c>
      <c r="G150" s="36"/>
      <c r="H150" s="36"/>
      <c r="I150" s="210"/>
      <c r="J150" s="36"/>
      <c r="K150" s="36"/>
      <c r="L150" s="40"/>
      <c r="M150" s="211"/>
      <c r="N150" s="212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250</v>
      </c>
      <c r="AU150" s="13" t="s">
        <v>78</v>
      </c>
    </row>
    <row r="151" s="2" customFormat="1" ht="24.15" customHeight="1">
      <c r="A151" s="34"/>
      <c r="B151" s="35"/>
      <c r="C151" s="195" t="s">
        <v>233</v>
      </c>
      <c r="D151" s="195" t="s">
        <v>186</v>
      </c>
      <c r="E151" s="196" t="s">
        <v>443</v>
      </c>
      <c r="F151" s="197" t="s">
        <v>444</v>
      </c>
      <c r="G151" s="198" t="s">
        <v>236</v>
      </c>
      <c r="H151" s="199">
        <v>0.019</v>
      </c>
      <c r="I151" s="200"/>
      <c r="J151" s="201">
        <f>ROUND(I151*H151,2)</f>
        <v>0</v>
      </c>
      <c r="K151" s="197" t="s">
        <v>190</v>
      </c>
      <c r="L151" s="40"/>
      <c r="M151" s="202" t="s">
        <v>1</v>
      </c>
      <c r="N151" s="203" t="s">
        <v>43</v>
      </c>
      <c r="O151" s="87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191</v>
      </c>
      <c r="AT151" s="206" t="s">
        <v>186</v>
      </c>
      <c r="AU151" s="206" t="s">
        <v>78</v>
      </c>
      <c r="AY151" s="13" t="s">
        <v>192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3" t="s">
        <v>85</v>
      </c>
      <c r="BK151" s="207">
        <f>ROUND(I151*H151,2)</f>
        <v>0</v>
      </c>
      <c r="BL151" s="13" t="s">
        <v>191</v>
      </c>
      <c r="BM151" s="206" t="s">
        <v>593</v>
      </c>
    </row>
    <row r="152" s="2" customFormat="1">
      <c r="A152" s="34"/>
      <c r="B152" s="35"/>
      <c r="C152" s="36"/>
      <c r="D152" s="208" t="s">
        <v>194</v>
      </c>
      <c r="E152" s="36"/>
      <c r="F152" s="209" t="s">
        <v>446</v>
      </c>
      <c r="G152" s="36"/>
      <c r="H152" s="36"/>
      <c r="I152" s="210"/>
      <c r="J152" s="36"/>
      <c r="K152" s="36"/>
      <c r="L152" s="40"/>
      <c r="M152" s="211"/>
      <c r="N152" s="212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194</v>
      </c>
      <c r="AU152" s="13" t="s">
        <v>78</v>
      </c>
    </row>
    <row r="153" s="10" customFormat="1">
      <c r="A153" s="10"/>
      <c r="B153" s="213"/>
      <c r="C153" s="214"/>
      <c r="D153" s="208" t="s">
        <v>196</v>
      </c>
      <c r="E153" s="215" t="s">
        <v>1</v>
      </c>
      <c r="F153" s="216" t="s">
        <v>594</v>
      </c>
      <c r="G153" s="214"/>
      <c r="H153" s="217">
        <v>0.019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3" t="s">
        <v>196</v>
      </c>
      <c r="AU153" s="223" t="s">
        <v>78</v>
      </c>
      <c r="AV153" s="10" t="s">
        <v>87</v>
      </c>
      <c r="AW153" s="10" t="s">
        <v>34</v>
      </c>
      <c r="AX153" s="10" t="s">
        <v>85</v>
      </c>
      <c r="AY153" s="223" t="s">
        <v>192</v>
      </c>
    </row>
    <row r="154" s="2" customFormat="1" ht="24.15" customHeight="1">
      <c r="A154" s="34"/>
      <c r="B154" s="35"/>
      <c r="C154" s="195" t="s">
        <v>240</v>
      </c>
      <c r="D154" s="195" t="s">
        <v>186</v>
      </c>
      <c r="E154" s="196" t="s">
        <v>447</v>
      </c>
      <c r="F154" s="197" t="s">
        <v>448</v>
      </c>
      <c r="G154" s="198" t="s">
        <v>236</v>
      </c>
      <c r="H154" s="199">
        <v>0.019</v>
      </c>
      <c r="I154" s="200"/>
      <c r="J154" s="201">
        <f>ROUND(I154*H154,2)</f>
        <v>0</v>
      </c>
      <c r="K154" s="197" t="s">
        <v>190</v>
      </c>
      <c r="L154" s="40"/>
      <c r="M154" s="202" t="s">
        <v>1</v>
      </c>
      <c r="N154" s="203" t="s">
        <v>43</v>
      </c>
      <c r="O154" s="87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191</v>
      </c>
      <c r="AT154" s="206" t="s">
        <v>186</v>
      </c>
      <c r="AU154" s="206" t="s">
        <v>78</v>
      </c>
      <c r="AY154" s="13" t="s">
        <v>192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3" t="s">
        <v>85</v>
      </c>
      <c r="BK154" s="207">
        <f>ROUND(I154*H154,2)</f>
        <v>0</v>
      </c>
      <c r="BL154" s="13" t="s">
        <v>191</v>
      </c>
      <c r="BM154" s="206" t="s">
        <v>595</v>
      </c>
    </row>
    <row r="155" s="2" customFormat="1">
      <c r="A155" s="34"/>
      <c r="B155" s="35"/>
      <c r="C155" s="36"/>
      <c r="D155" s="208" t="s">
        <v>194</v>
      </c>
      <c r="E155" s="36"/>
      <c r="F155" s="209" t="s">
        <v>450</v>
      </c>
      <c r="G155" s="36"/>
      <c r="H155" s="36"/>
      <c r="I155" s="210"/>
      <c r="J155" s="36"/>
      <c r="K155" s="36"/>
      <c r="L155" s="40"/>
      <c r="M155" s="211"/>
      <c r="N155" s="212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194</v>
      </c>
      <c r="AU155" s="13" t="s">
        <v>78</v>
      </c>
    </row>
    <row r="156" s="2" customFormat="1" ht="21.75" customHeight="1">
      <c r="A156" s="34"/>
      <c r="B156" s="35"/>
      <c r="C156" s="195" t="s">
        <v>245</v>
      </c>
      <c r="D156" s="195" t="s">
        <v>186</v>
      </c>
      <c r="E156" s="196" t="s">
        <v>596</v>
      </c>
      <c r="F156" s="197" t="s">
        <v>597</v>
      </c>
      <c r="G156" s="198" t="s">
        <v>189</v>
      </c>
      <c r="H156" s="199">
        <v>26</v>
      </c>
      <c r="I156" s="200"/>
      <c r="J156" s="201">
        <f>ROUND(I156*H156,2)</f>
        <v>0</v>
      </c>
      <c r="K156" s="197" t="s">
        <v>190</v>
      </c>
      <c r="L156" s="40"/>
      <c r="M156" s="202" t="s">
        <v>1</v>
      </c>
      <c r="N156" s="203" t="s">
        <v>43</v>
      </c>
      <c r="O156" s="87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6" t="s">
        <v>191</v>
      </c>
      <c r="AT156" s="206" t="s">
        <v>186</v>
      </c>
      <c r="AU156" s="206" t="s">
        <v>78</v>
      </c>
      <c r="AY156" s="13" t="s">
        <v>192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3" t="s">
        <v>85</v>
      </c>
      <c r="BK156" s="207">
        <f>ROUND(I156*H156,2)</f>
        <v>0</v>
      </c>
      <c r="BL156" s="13" t="s">
        <v>191</v>
      </c>
      <c r="BM156" s="206" t="s">
        <v>598</v>
      </c>
    </row>
    <row r="157" s="2" customFormat="1">
      <c r="A157" s="34"/>
      <c r="B157" s="35"/>
      <c r="C157" s="36"/>
      <c r="D157" s="208" t="s">
        <v>194</v>
      </c>
      <c r="E157" s="36"/>
      <c r="F157" s="209" t="s">
        <v>599</v>
      </c>
      <c r="G157" s="36"/>
      <c r="H157" s="36"/>
      <c r="I157" s="210"/>
      <c r="J157" s="36"/>
      <c r="K157" s="36"/>
      <c r="L157" s="40"/>
      <c r="M157" s="211"/>
      <c r="N157" s="212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194</v>
      </c>
      <c r="AU157" s="13" t="s">
        <v>78</v>
      </c>
    </row>
    <row r="158" s="10" customFormat="1">
      <c r="A158" s="10"/>
      <c r="B158" s="213"/>
      <c r="C158" s="214"/>
      <c r="D158" s="208" t="s">
        <v>196</v>
      </c>
      <c r="E158" s="215" t="s">
        <v>1</v>
      </c>
      <c r="F158" s="216" t="s">
        <v>600</v>
      </c>
      <c r="G158" s="214"/>
      <c r="H158" s="217">
        <v>26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23" t="s">
        <v>196</v>
      </c>
      <c r="AU158" s="223" t="s">
        <v>78</v>
      </c>
      <c r="AV158" s="10" t="s">
        <v>87</v>
      </c>
      <c r="AW158" s="10" t="s">
        <v>34</v>
      </c>
      <c r="AX158" s="10" t="s">
        <v>85</v>
      </c>
      <c r="AY158" s="223" t="s">
        <v>192</v>
      </c>
    </row>
    <row r="159" s="2" customFormat="1" ht="24.15" customHeight="1">
      <c r="A159" s="34"/>
      <c r="B159" s="35"/>
      <c r="C159" s="195" t="s">
        <v>253</v>
      </c>
      <c r="D159" s="195" t="s">
        <v>186</v>
      </c>
      <c r="E159" s="196" t="s">
        <v>451</v>
      </c>
      <c r="F159" s="197" t="s">
        <v>452</v>
      </c>
      <c r="G159" s="198" t="s">
        <v>256</v>
      </c>
      <c r="H159" s="199">
        <v>4</v>
      </c>
      <c r="I159" s="200"/>
      <c r="J159" s="201">
        <f>ROUND(I159*H159,2)</f>
        <v>0</v>
      </c>
      <c r="K159" s="197" t="s">
        <v>190</v>
      </c>
      <c r="L159" s="40"/>
      <c r="M159" s="202" t="s">
        <v>1</v>
      </c>
      <c r="N159" s="203" t="s">
        <v>43</v>
      </c>
      <c r="O159" s="87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6" t="s">
        <v>191</v>
      </c>
      <c r="AT159" s="206" t="s">
        <v>186</v>
      </c>
      <c r="AU159" s="206" t="s">
        <v>78</v>
      </c>
      <c r="AY159" s="13" t="s">
        <v>192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3" t="s">
        <v>85</v>
      </c>
      <c r="BK159" s="207">
        <f>ROUND(I159*H159,2)</f>
        <v>0</v>
      </c>
      <c r="BL159" s="13" t="s">
        <v>191</v>
      </c>
      <c r="BM159" s="206" t="s">
        <v>601</v>
      </c>
    </row>
    <row r="160" s="2" customFormat="1">
      <c r="A160" s="34"/>
      <c r="B160" s="35"/>
      <c r="C160" s="36"/>
      <c r="D160" s="208" t="s">
        <v>194</v>
      </c>
      <c r="E160" s="36"/>
      <c r="F160" s="209" t="s">
        <v>454</v>
      </c>
      <c r="G160" s="36"/>
      <c r="H160" s="36"/>
      <c r="I160" s="210"/>
      <c r="J160" s="36"/>
      <c r="K160" s="36"/>
      <c r="L160" s="40"/>
      <c r="M160" s="211"/>
      <c r="N160" s="212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194</v>
      </c>
      <c r="AU160" s="13" t="s">
        <v>78</v>
      </c>
    </row>
    <row r="161" s="2" customFormat="1" ht="24.15" customHeight="1">
      <c r="A161" s="34"/>
      <c r="B161" s="35"/>
      <c r="C161" s="195" t="s">
        <v>259</v>
      </c>
      <c r="D161" s="195" t="s">
        <v>186</v>
      </c>
      <c r="E161" s="196" t="s">
        <v>602</v>
      </c>
      <c r="F161" s="197" t="s">
        <v>603</v>
      </c>
      <c r="G161" s="198" t="s">
        <v>236</v>
      </c>
      <c r="H161" s="199">
        <v>0.26000000000000001</v>
      </c>
      <c r="I161" s="200"/>
      <c r="J161" s="201">
        <f>ROUND(I161*H161,2)</f>
        <v>0</v>
      </c>
      <c r="K161" s="197" t="s">
        <v>190</v>
      </c>
      <c r="L161" s="40"/>
      <c r="M161" s="202" t="s">
        <v>1</v>
      </c>
      <c r="N161" s="203" t="s">
        <v>43</v>
      </c>
      <c r="O161" s="87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191</v>
      </c>
      <c r="AT161" s="206" t="s">
        <v>186</v>
      </c>
      <c r="AU161" s="206" t="s">
        <v>78</v>
      </c>
      <c r="AY161" s="13" t="s">
        <v>192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3" t="s">
        <v>85</v>
      </c>
      <c r="BK161" s="207">
        <f>ROUND(I161*H161,2)</f>
        <v>0</v>
      </c>
      <c r="BL161" s="13" t="s">
        <v>191</v>
      </c>
      <c r="BM161" s="206" t="s">
        <v>604</v>
      </c>
    </row>
    <row r="162" s="2" customFormat="1">
      <c r="A162" s="34"/>
      <c r="B162" s="35"/>
      <c r="C162" s="36"/>
      <c r="D162" s="208" t="s">
        <v>194</v>
      </c>
      <c r="E162" s="36"/>
      <c r="F162" s="209" t="s">
        <v>605</v>
      </c>
      <c r="G162" s="36"/>
      <c r="H162" s="36"/>
      <c r="I162" s="210"/>
      <c r="J162" s="36"/>
      <c r="K162" s="36"/>
      <c r="L162" s="40"/>
      <c r="M162" s="211"/>
      <c r="N162" s="212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194</v>
      </c>
      <c r="AU162" s="13" t="s">
        <v>78</v>
      </c>
    </row>
    <row r="163" s="2" customFormat="1">
      <c r="A163" s="34"/>
      <c r="B163" s="35"/>
      <c r="C163" s="36"/>
      <c r="D163" s="208" t="s">
        <v>250</v>
      </c>
      <c r="E163" s="36"/>
      <c r="F163" s="224" t="s">
        <v>299</v>
      </c>
      <c r="G163" s="36"/>
      <c r="H163" s="36"/>
      <c r="I163" s="210"/>
      <c r="J163" s="36"/>
      <c r="K163" s="36"/>
      <c r="L163" s="40"/>
      <c r="M163" s="211"/>
      <c r="N163" s="212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250</v>
      </c>
      <c r="AU163" s="13" t="s">
        <v>78</v>
      </c>
    </row>
    <row r="164" s="10" customFormat="1">
      <c r="A164" s="10"/>
      <c r="B164" s="213"/>
      <c r="C164" s="214"/>
      <c r="D164" s="208" t="s">
        <v>196</v>
      </c>
      <c r="E164" s="215" t="s">
        <v>1</v>
      </c>
      <c r="F164" s="216" t="s">
        <v>606</v>
      </c>
      <c r="G164" s="214"/>
      <c r="H164" s="217">
        <v>0.26000000000000001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23" t="s">
        <v>196</v>
      </c>
      <c r="AU164" s="223" t="s">
        <v>78</v>
      </c>
      <c r="AV164" s="10" t="s">
        <v>87</v>
      </c>
      <c r="AW164" s="10" t="s">
        <v>34</v>
      </c>
      <c r="AX164" s="10" t="s">
        <v>85</v>
      </c>
      <c r="AY164" s="223" t="s">
        <v>192</v>
      </c>
    </row>
    <row r="165" s="2" customFormat="1" ht="37.8" customHeight="1">
      <c r="A165" s="34"/>
      <c r="B165" s="35"/>
      <c r="C165" s="195" t="s">
        <v>265</v>
      </c>
      <c r="D165" s="195" t="s">
        <v>186</v>
      </c>
      <c r="E165" s="196" t="s">
        <v>260</v>
      </c>
      <c r="F165" s="197" t="s">
        <v>261</v>
      </c>
      <c r="G165" s="198" t="s">
        <v>189</v>
      </c>
      <c r="H165" s="199">
        <v>260</v>
      </c>
      <c r="I165" s="200"/>
      <c r="J165" s="201">
        <f>ROUND(I165*H165,2)</f>
        <v>0</v>
      </c>
      <c r="K165" s="197" t="s">
        <v>190</v>
      </c>
      <c r="L165" s="40"/>
      <c r="M165" s="202" t="s">
        <v>1</v>
      </c>
      <c r="N165" s="203" t="s">
        <v>43</v>
      </c>
      <c r="O165" s="87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191</v>
      </c>
      <c r="AT165" s="206" t="s">
        <v>186</v>
      </c>
      <c r="AU165" s="206" t="s">
        <v>78</v>
      </c>
      <c r="AY165" s="13" t="s">
        <v>192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3" t="s">
        <v>85</v>
      </c>
      <c r="BK165" s="207">
        <f>ROUND(I165*H165,2)</f>
        <v>0</v>
      </c>
      <c r="BL165" s="13" t="s">
        <v>191</v>
      </c>
      <c r="BM165" s="206" t="s">
        <v>607</v>
      </c>
    </row>
    <row r="166" s="2" customFormat="1">
      <c r="A166" s="34"/>
      <c r="B166" s="35"/>
      <c r="C166" s="36"/>
      <c r="D166" s="208" t="s">
        <v>194</v>
      </c>
      <c r="E166" s="36"/>
      <c r="F166" s="209" t="s">
        <v>263</v>
      </c>
      <c r="G166" s="36"/>
      <c r="H166" s="36"/>
      <c r="I166" s="210"/>
      <c r="J166" s="36"/>
      <c r="K166" s="36"/>
      <c r="L166" s="40"/>
      <c r="M166" s="211"/>
      <c r="N166" s="212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194</v>
      </c>
      <c r="AU166" s="13" t="s">
        <v>78</v>
      </c>
    </row>
    <row r="167" s="2" customFormat="1">
      <c r="A167" s="34"/>
      <c r="B167" s="35"/>
      <c r="C167" s="36"/>
      <c r="D167" s="208" t="s">
        <v>250</v>
      </c>
      <c r="E167" s="36"/>
      <c r="F167" s="224" t="s">
        <v>251</v>
      </c>
      <c r="G167" s="36"/>
      <c r="H167" s="36"/>
      <c r="I167" s="210"/>
      <c r="J167" s="36"/>
      <c r="K167" s="36"/>
      <c r="L167" s="40"/>
      <c r="M167" s="211"/>
      <c r="N167" s="212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250</v>
      </c>
      <c r="AU167" s="13" t="s">
        <v>78</v>
      </c>
    </row>
    <row r="168" s="2" customFormat="1" ht="24.15" customHeight="1">
      <c r="A168" s="34"/>
      <c r="B168" s="35"/>
      <c r="C168" s="195" t="s">
        <v>270</v>
      </c>
      <c r="D168" s="195" t="s">
        <v>186</v>
      </c>
      <c r="E168" s="196" t="s">
        <v>266</v>
      </c>
      <c r="F168" s="197" t="s">
        <v>267</v>
      </c>
      <c r="G168" s="198" t="s">
        <v>256</v>
      </c>
      <c r="H168" s="199">
        <v>2</v>
      </c>
      <c r="I168" s="200"/>
      <c r="J168" s="201">
        <f>ROUND(I168*H168,2)</f>
        <v>0</v>
      </c>
      <c r="K168" s="197" t="s">
        <v>190</v>
      </c>
      <c r="L168" s="40"/>
      <c r="M168" s="202" t="s">
        <v>1</v>
      </c>
      <c r="N168" s="203" t="s">
        <v>43</v>
      </c>
      <c r="O168" s="87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6" t="s">
        <v>191</v>
      </c>
      <c r="AT168" s="206" t="s">
        <v>186</v>
      </c>
      <c r="AU168" s="206" t="s">
        <v>78</v>
      </c>
      <c r="AY168" s="13" t="s">
        <v>192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3" t="s">
        <v>85</v>
      </c>
      <c r="BK168" s="207">
        <f>ROUND(I168*H168,2)</f>
        <v>0</v>
      </c>
      <c r="BL168" s="13" t="s">
        <v>191</v>
      </c>
      <c r="BM168" s="206" t="s">
        <v>608</v>
      </c>
    </row>
    <row r="169" s="2" customFormat="1">
      <c r="A169" s="34"/>
      <c r="B169" s="35"/>
      <c r="C169" s="36"/>
      <c r="D169" s="208" t="s">
        <v>194</v>
      </c>
      <c r="E169" s="36"/>
      <c r="F169" s="209" t="s">
        <v>269</v>
      </c>
      <c r="G169" s="36"/>
      <c r="H169" s="36"/>
      <c r="I169" s="210"/>
      <c r="J169" s="36"/>
      <c r="K169" s="36"/>
      <c r="L169" s="40"/>
      <c r="M169" s="211"/>
      <c r="N169" s="212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194</v>
      </c>
      <c r="AU169" s="13" t="s">
        <v>78</v>
      </c>
    </row>
    <row r="170" s="2" customFormat="1" ht="16.5" customHeight="1">
      <c r="A170" s="34"/>
      <c r="B170" s="35"/>
      <c r="C170" s="195" t="s">
        <v>8</v>
      </c>
      <c r="D170" s="195" t="s">
        <v>186</v>
      </c>
      <c r="E170" s="196" t="s">
        <v>609</v>
      </c>
      <c r="F170" s="197" t="s">
        <v>610</v>
      </c>
      <c r="G170" s="198" t="s">
        <v>225</v>
      </c>
      <c r="H170" s="199">
        <v>10</v>
      </c>
      <c r="I170" s="200"/>
      <c r="J170" s="201">
        <f>ROUND(I170*H170,2)</f>
        <v>0</v>
      </c>
      <c r="K170" s="197" t="s">
        <v>190</v>
      </c>
      <c r="L170" s="40"/>
      <c r="M170" s="202" t="s">
        <v>1</v>
      </c>
      <c r="N170" s="203" t="s">
        <v>43</v>
      </c>
      <c r="O170" s="87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191</v>
      </c>
      <c r="AT170" s="206" t="s">
        <v>186</v>
      </c>
      <c r="AU170" s="206" t="s">
        <v>78</v>
      </c>
      <c r="AY170" s="13" t="s">
        <v>192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3" t="s">
        <v>85</v>
      </c>
      <c r="BK170" s="207">
        <f>ROUND(I170*H170,2)</f>
        <v>0</v>
      </c>
      <c r="BL170" s="13" t="s">
        <v>191</v>
      </c>
      <c r="BM170" s="206" t="s">
        <v>611</v>
      </c>
    </row>
    <row r="171" s="2" customFormat="1">
      <c r="A171" s="34"/>
      <c r="B171" s="35"/>
      <c r="C171" s="36"/>
      <c r="D171" s="208" t="s">
        <v>194</v>
      </c>
      <c r="E171" s="36"/>
      <c r="F171" s="209" t="s">
        <v>612</v>
      </c>
      <c r="G171" s="36"/>
      <c r="H171" s="36"/>
      <c r="I171" s="210"/>
      <c r="J171" s="36"/>
      <c r="K171" s="36"/>
      <c r="L171" s="40"/>
      <c r="M171" s="211"/>
      <c r="N171" s="212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194</v>
      </c>
      <c r="AU171" s="13" t="s">
        <v>78</v>
      </c>
    </row>
    <row r="172" s="2" customFormat="1" ht="24.15" customHeight="1">
      <c r="A172" s="34"/>
      <c r="B172" s="35"/>
      <c r="C172" s="195" t="s">
        <v>279</v>
      </c>
      <c r="D172" s="195" t="s">
        <v>186</v>
      </c>
      <c r="E172" s="196" t="s">
        <v>613</v>
      </c>
      <c r="F172" s="197" t="s">
        <v>614</v>
      </c>
      <c r="G172" s="198" t="s">
        <v>200</v>
      </c>
      <c r="H172" s="199">
        <v>33.799999999999997</v>
      </c>
      <c r="I172" s="200"/>
      <c r="J172" s="201">
        <f>ROUND(I172*H172,2)</f>
        <v>0</v>
      </c>
      <c r="K172" s="197" t="s">
        <v>190</v>
      </c>
      <c r="L172" s="40"/>
      <c r="M172" s="202" t="s">
        <v>1</v>
      </c>
      <c r="N172" s="203" t="s">
        <v>43</v>
      </c>
      <c r="O172" s="87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191</v>
      </c>
      <c r="AT172" s="206" t="s">
        <v>186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191</v>
      </c>
      <c r="BM172" s="206" t="s">
        <v>615</v>
      </c>
    </row>
    <row r="173" s="2" customFormat="1">
      <c r="A173" s="34"/>
      <c r="B173" s="35"/>
      <c r="C173" s="36"/>
      <c r="D173" s="208" t="s">
        <v>194</v>
      </c>
      <c r="E173" s="36"/>
      <c r="F173" s="209" t="s">
        <v>616</v>
      </c>
      <c r="G173" s="36"/>
      <c r="H173" s="36"/>
      <c r="I173" s="210"/>
      <c r="J173" s="36"/>
      <c r="K173" s="36"/>
      <c r="L173" s="40"/>
      <c r="M173" s="211"/>
      <c r="N173" s="212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194</v>
      </c>
      <c r="AU173" s="13" t="s">
        <v>78</v>
      </c>
    </row>
    <row r="174" s="2" customFormat="1">
      <c r="A174" s="34"/>
      <c r="B174" s="35"/>
      <c r="C174" s="36"/>
      <c r="D174" s="208" t="s">
        <v>250</v>
      </c>
      <c r="E174" s="36"/>
      <c r="F174" s="224" t="s">
        <v>617</v>
      </c>
      <c r="G174" s="36"/>
      <c r="H174" s="36"/>
      <c r="I174" s="210"/>
      <c r="J174" s="36"/>
      <c r="K174" s="36"/>
      <c r="L174" s="40"/>
      <c r="M174" s="211"/>
      <c r="N174" s="212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250</v>
      </c>
      <c r="AU174" s="13" t="s">
        <v>78</v>
      </c>
    </row>
    <row r="175" s="10" customFormat="1">
      <c r="A175" s="10"/>
      <c r="B175" s="213"/>
      <c r="C175" s="214"/>
      <c r="D175" s="208" t="s">
        <v>196</v>
      </c>
      <c r="E175" s="215" t="s">
        <v>1</v>
      </c>
      <c r="F175" s="216" t="s">
        <v>618</v>
      </c>
      <c r="G175" s="214"/>
      <c r="H175" s="217">
        <v>33.799999999999997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23" t="s">
        <v>196</v>
      </c>
      <c r="AU175" s="223" t="s">
        <v>78</v>
      </c>
      <c r="AV175" s="10" t="s">
        <v>87</v>
      </c>
      <c r="AW175" s="10" t="s">
        <v>34</v>
      </c>
      <c r="AX175" s="10" t="s">
        <v>85</v>
      </c>
      <c r="AY175" s="223" t="s">
        <v>192</v>
      </c>
    </row>
    <row r="176" s="2" customFormat="1" ht="24.15" customHeight="1">
      <c r="A176" s="34"/>
      <c r="B176" s="35"/>
      <c r="C176" s="195" t="s">
        <v>284</v>
      </c>
      <c r="D176" s="195" t="s">
        <v>186</v>
      </c>
      <c r="E176" s="196" t="s">
        <v>246</v>
      </c>
      <c r="F176" s="197" t="s">
        <v>247</v>
      </c>
      <c r="G176" s="198" t="s">
        <v>189</v>
      </c>
      <c r="H176" s="199">
        <v>11</v>
      </c>
      <c r="I176" s="200"/>
      <c r="J176" s="201">
        <f>ROUND(I176*H176,2)</f>
        <v>0</v>
      </c>
      <c r="K176" s="197" t="s">
        <v>190</v>
      </c>
      <c r="L176" s="40"/>
      <c r="M176" s="202" t="s">
        <v>1</v>
      </c>
      <c r="N176" s="203" t="s">
        <v>43</v>
      </c>
      <c r="O176" s="87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6" t="s">
        <v>191</v>
      </c>
      <c r="AT176" s="206" t="s">
        <v>186</v>
      </c>
      <c r="AU176" s="206" t="s">
        <v>78</v>
      </c>
      <c r="AY176" s="13" t="s">
        <v>192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3" t="s">
        <v>85</v>
      </c>
      <c r="BK176" s="207">
        <f>ROUND(I176*H176,2)</f>
        <v>0</v>
      </c>
      <c r="BL176" s="13" t="s">
        <v>191</v>
      </c>
      <c r="BM176" s="206" t="s">
        <v>619</v>
      </c>
    </row>
    <row r="177" s="2" customFormat="1">
      <c r="A177" s="34"/>
      <c r="B177" s="35"/>
      <c r="C177" s="36"/>
      <c r="D177" s="208" t="s">
        <v>194</v>
      </c>
      <c r="E177" s="36"/>
      <c r="F177" s="209" t="s">
        <v>249</v>
      </c>
      <c r="G177" s="36"/>
      <c r="H177" s="36"/>
      <c r="I177" s="210"/>
      <c r="J177" s="36"/>
      <c r="K177" s="36"/>
      <c r="L177" s="40"/>
      <c r="M177" s="211"/>
      <c r="N177" s="212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194</v>
      </c>
      <c r="AU177" s="13" t="s">
        <v>78</v>
      </c>
    </row>
    <row r="178" s="2" customFormat="1">
      <c r="A178" s="34"/>
      <c r="B178" s="35"/>
      <c r="C178" s="36"/>
      <c r="D178" s="208" t="s">
        <v>250</v>
      </c>
      <c r="E178" s="36"/>
      <c r="F178" s="224" t="s">
        <v>251</v>
      </c>
      <c r="G178" s="36"/>
      <c r="H178" s="36"/>
      <c r="I178" s="210"/>
      <c r="J178" s="36"/>
      <c r="K178" s="36"/>
      <c r="L178" s="40"/>
      <c r="M178" s="211"/>
      <c r="N178" s="212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250</v>
      </c>
      <c r="AU178" s="13" t="s">
        <v>78</v>
      </c>
    </row>
    <row r="179" s="2" customFormat="1" ht="21.75" customHeight="1">
      <c r="A179" s="34"/>
      <c r="B179" s="35"/>
      <c r="C179" s="195" t="s">
        <v>289</v>
      </c>
      <c r="D179" s="195" t="s">
        <v>186</v>
      </c>
      <c r="E179" s="196" t="s">
        <v>314</v>
      </c>
      <c r="F179" s="197" t="s">
        <v>315</v>
      </c>
      <c r="G179" s="198" t="s">
        <v>309</v>
      </c>
      <c r="H179" s="199">
        <v>127.989</v>
      </c>
      <c r="I179" s="200"/>
      <c r="J179" s="201">
        <f>ROUND(I179*H179,2)</f>
        <v>0</v>
      </c>
      <c r="K179" s="197" t="s">
        <v>190</v>
      </c>
      <c r="L179" s="40"/>
      <c r="M179" s="202" t="s">
        <v>1</v>
      </c>
      <c r="N179" s="203" t="s">
        <v>43</v>
      </c>
      <c r="O179" s="87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6" t="s">
        <v>310</v>
      </c>
      <c r="AT179" s="206" t="s">
        <v>186</v>
      </c>
      <c r="AU179" s="206" t="s">
        <v>78</v>
      </c>
      <c r="AY179" s="13" t="s">
        <v>192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3" t="s">
        <v>85</v>
      </c>
      <c r="BK179" s="207">
        <f>ROUND(I179*H179,2)</f>
        <v>0</v>
      </c>
      <c r="BL179" s="13" t="s">
        <v>310</v>
      </c>
      <c r="BM179" s="206" t="s">
        <v>620</v>
      </c>
    </row>
    <row r="180" s="2" customFormat="1">
      <c r="A180" s="34"/>
      <c r="B180" s="35"/>
      <c r="C180" s="36"/>
      <c r="D180" s="208" t="s">
        <v>194</v>
      </c>
      <c r="E180" s="36"/>
      <c r="F180" s="209" t="s">
        <v>621</v>
      </c>
      <c r="G180" s="36"/>
      <c r="H180" s="36"/>
      <c r="I180" s="210"/>
      <c r="J180" s="36"/>
      <c r="K180" s="36"/>
      <c r="L180" s="40"/>
      <c r="M180" s="211"/>
      <c r="N180" s="212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194</v>
      </c>
      <c r="AU180" s="13" t="s">
        <v>78</v>
      </c>
    </row>
    <row r="181" s="2" customFormat="1">
      <c r="A181" s="34"/>
      <c r="B181" s="35"/>
      <c r="C181" s="36"/>
      <c r="D181" s="208" t="s">
        <v>250</v>
      </c>
      <c r="E181" s="36"/>
      <c r="F181" s="224" t="s">
        <v>622</v>
      </c>
      <c r="G181" s="36"/>
      <c r="H181" s="36"/>
      <c r="I181" s="210"/>
      <c r="J181" s="36"/>
      <c r="K181" s="36"/>
      <c r="L181" s="40"/>
      <c r="M181" s="211"/>
      <c r="N181" s="212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250</v>
      </c>
      <c r="AU181" s="13" t="s">
        <v>78</v>
      </c>
    </row>
    <row r="182" s="10" customFormat="1">
      <c r="A182" s="10"/>
      <c r="B182" s="213"/>
      <c r="C182" s="214"/>
      <c r="D182" s="208" t="s">
        <v>196</v>
      </c>
      <c r="E182" s="215" t="s">
        <v>1</v>
      </c>
      <c r="F182" s="216" t="s">
        <v>623</v>
      </c>
      <c r="G182" s="214"/>
      <c r="H182" s="217">
        <v>127.989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23" t="s">
        <v>196</v>
      </c>
      <c r="AU182" s="223" t="s">
        <v>78</v>
      </c>
      <c r="AV182" s="10" t="s">
        <v>87</v>
      </c>
      <c r="AW182" s="10" t="s">
        <v>34</v>
      </c>
      <c r="AX182" s="10" t="s">
        <v>85</v>
      </c>
      <c r="AY182" s="223" t="s">
        <v>192</v>
      </c>
    </row>
    <row r="183" s="2" customFormat="1" ht="24.15" customHeight="1">
      <c r="A183" s="34"/>
      <c r="B183" s="35"/>
      <c r="C183" s="195" t="s">
        <v>294</v>
      </c>
      <c r="D183" s="195" t="s">
        <v>186</v>
      </c>
      <c r="E183" s="196" t="s">
        <v>320</v>
      </c>
      <c r="F183" s="197" t="s">
        <v>321</v>
      </c>
      <c r="G183" s="198" t="s">
        <v>309</v>
      </c>
      <c r="H183" s="199">
        <v>53.039999999999999</v>
      </c>
      <c r="I183" s="200"/>
      <c r="J183" s="201">
        <f>ROUND(I183*H183,2)</f>
        <v>0</v>
      </c>
      <c r="K183" s="197" t="s">
        <v>190</v>
      </c>
      <c r="L183" s="40"/>
      <c r="M183" s="202" t="s">
        <v>1</v>
      </c>
      <c r="N183" s="203" t="s">
        <v>43</v>
      </c>
      <c r="O183" s="87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310</v>
      </c>
      <c r="AT183" s="206" t="s">
        <v>186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310</v>
      </c>
      <c r="BM183" s="206" t="s">
        <v>624</v>
      </c>
    </row>
    <row r="184" s="2" customFormat="1">
      <c r="A184" s="34"/>
      <c r="B184" s="35"/>
      <c r="C184" s="36"/>
      <c r="D184" s="208" t="s">
        <v>194</v>
      </c>
      <c r="E184" s="36"/>
      <c r="F184" s="209" t="s">
        <v>625</v>
      </c>
      <c r="G184" s="36"/>
      <c r="H184" s="36"/>
      <c r="I184" s="210"/>
      <c r="J184" s="36"/>
      <c r="K184" s="36"/>
      <c r="L184" s="40"/>
      <c r="M184" s="211"/>
      <c r="N184" s="212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194</v>
      </c>
      <c r="AU184" s="13" t="s">
        <v>78</v>
      </c>
    </row>
    <row r="185" s="10" customFormat="1">
      <c r="A185" s="10"/>
      <c r="B185" s="213"/>
      <c r="C185" s="214"/>
      <c r="D185" s="208" t="s">
        <v>196</v>
      </c>
      <c r="E185" s="215" t="s">
        <v>1</v>
      </c>
      <c r="F185" s="216" t="s">
        <v>626</v>
      </c>
      <c r="G185" s="214"/>
      <c r="H185" s="217">
        <v>53.039999999999999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23" t="s">
        <v>196</v>
      </c>
      <c r="AU185" s="223" t="s">
        <v>78</v>
      </c>
      <c r="AV185" s="10" t="s">
        <v>87</v>
      </c>
      <c r="AW185" s="10" t="s">
        <v>34</v>
      </c>
      <c r="AX185" s="10" t="s">
        <v>85</v>
      </c>
      <c r="AY185" s="223" t="s">
        <v>192</v>
      </c>
    </row>
    <row r="186" s="2" customFormat="1" ht="24.15" customHeight="1">
      <c r="A186" s="34"/>
      <c r="B186" s="35"/>
      <c r="C186" s="225" t="s">
        <v>300</v>
      </c>
      <c r="D186" s="225" t="s">
        <v>326</v>
      </c>
      <c r="E186" s="226" t="s">
        <v>627</v>
      </c>
      <c r="F186" s="227" t="s">
        <v>628</v>
      </c>
      <c r="G186" s="228" t="s">
        <v>207</v>
      </c>
      <c r="H186" s="229">
        <v>10.140000000000001</v>
      </c>
      <c r="I186" s="230"/>
      <c r="J186" s="231">
        <f>ROUND(I186*H186,2)</f>
        <v>0</v>
      </c>
      <c r="K186" s="227" t="s">
        <v>1</v>
      </c>
      <c r="L186" s="232"/>
      <c r="M186" s="233" t="s">
        <v>1</v>
      </c>
      <c r="N186" s="234" t="s">
        <v>43</v>
      </c>
      <c r="O186" s="87"/>
      <c r="P186" s="204">
        <f>O186*H186</f>
        <v>0</v>
      </c>
      <c r="Q186" s="204">
        <v>2.5289999999999999</v>
      </c>
      <c r="R186" s="204">
        <f>Q186*H186</f>
        <v>25.64406</v>
      </c>
      <c r="S186" s="204">
        <v>0</v>
      </c>
      <c r="T186" s="20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6" t="s">
        <v>233</v>
      </c>
      <c r="AT186" s="206" t="s">
        <v>326</v>
      </c>
      <c r="AU186" s="206" t="s">
        <v>78</v>
      </c>
      <c r="AY186" s="13" t="s">
        <v>192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3" t="s">
        <v>85</v>
      </c>
      <c r="BK186" s="207">
        <f>ROUND(I186*H186,2)</f>
        <v>0</v>
      </c>
      <c r="BL186" s="13" t="s">
        <v>191</v>
      </c>
      <c r="BM186" s="206" t="s">
        <v>629</v>
      </c>
    </row>
    <row r="187" s="2" customFormat="1">
      <c r="A187" s="34"/>
      <c r="B187" s="35"/>
      <c r="C187" s="36"/>
      <c r="D187" s="208" t="s">
        <v>194</v>
      </c>
      <c r="E187" s="36"/>
      <c r="F187" s="209" t="s">
        <v>628</v>
      </c>
      <c r="G187" s="36"/>
      <c r="H187" s="36"/>
      <c r="I187" s="210"/>
      <c r="J187" s="36"/>
      <c r="K187" s="36"/>
      <c r="L187" s="40"/>
      <c r="M187" s="211"/>
      <c r="N187" s="212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194</v>
      </c>
      <c r="AU187" s="13" t="s">
        <v>78</v>
      </c>
    </row>
    <row r="188" s="10" customFormat="1">
      <c r="A188" s="10"/>
      <c r="B188" s="213"/>
      <c r="C188" s="214"/>
      <c r="D188" s="208" t="s">
        <v>196</v>
      </c>
      <c r="E188" s="215" t="s">
        <v>1</v>
      </c>
      <c r="F188" s="216" t="s">
        <v>630</v>
      </c>
      <c r="G188" s="214"/>
      <c r="H188" s="217">
        <v>10.140000000000001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23" t="s">
        <v>196</v>
      </c>
      <c r="AU188" s="223" t="s">
        <v>78</v>
      </c>
      <c r="AV188" s="10" t="s">
        <v>87</v>
      </c>
      <c r="AW188" s="10" t="s">
        <v>34</v>
      </c>
      <c r="AX188" s="10" t="s">
        <v>85</v>
      </c>
      <c r="AY188" s="223" t="s">
        <v>192</v>
      </c>
    </row>
    <row r="189" s="2" customFormat="1" ht="21.75" customHeight="1">
      <c r="A189" s="34"/>
      <c r="B189" s="35"/>
      <c r="C189" s="225" t="s">
        <v>7</v>
      </c>
      <c r="D189" s="225" t="s">
        <v>326</v>
      </c>
      <c r="E189" s="226" t="s">
        <v>631</v>
      </c>
      <c r="F189" s="227" t="s">
        <v>632</v>
      </c>
      <c r="G189" s="228" t="s">
        <v>225</v>
      </c>
      <c r="H189" s="229">
        <v>1</v>
      </c>
      <c r="I189" s="230"/>
      <c r="J189" s="231">
        <f>ROUND(I189*H189,2)</f>
        <v>0</v>
      </c>
      <c r="K189" s="227" t="s">
        <v>190</v>
      </c>
      <c r="L189" s="232"/>
      <c r="M189" s="233" t="s">
        <v>1</v>
      </c>
      <c r="N189" s="234" t="s">
        <v>43</v>
      </c>
      <c r="O189" s="87"/>
      <c r="P189" s="204">
        <f>O189*H189</f>
        <v>0</v>
      </c>
      <c r="Q189" s="204">
        <v>2.9634</v>
      </c>
      <c r="R189" s="204">
        <f>Q189*H189</f>
        <v>2.9634</v>
      </c>
      <c r="S189" s="204">
        <v>0</v>
      </c>
      <c r="T189" s="20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6" t="s">
        <v>233</v>
      </c>
      <c r="AT189" s="206" t="s">
        <v>326</v>
      </c>
      <c r="AU189" s="206" t="s">
        <v>78</v>
      </c>
      <c r="AY189" s="13" t="s">
        <v>192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3" t="s">
        <v>85</v>
      </c>
      <c r="BK189" s="207">
        <f>ROUND(I189*H189,2)</f>
        <v>0</v>
      </c>
      <c r="BL189" s="13" t="s">
        <v>191</v>
      </c>
      <c r="BM189" s="206" t="s">
        <v>633</v>
      </c>
    </row>
    <row r="190" s="2" customFormat="1">
      <c r="A190" s="34"/>
      <c r="B190" s="35"/>
      <c r="C190" s="36"/>
      <c r="D190" s="208" t="s">
        <v>194</v>
      </c>
      <c r="E190" s="36"/>
      <c r="F190" s="209" t="s">
        <v>632</v>
      </c>
      <c r="G190" s="36"/>
      <c r="H190" s="36"/>
      <c r="I190" s="210"/>
      <c r="J190" s="36"/>
      <c r="K190" s="36"/>
      <c r="L190" s="40"/>
      <c r="M190" s="211"/>
      <c r="N190" s="212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194</v>
      </c>
      <c r="AU190" s="13" t="s">
        <v>78</v>
      </c>
    </row>
    <row r="191" s="2" customFormat="1" ht="16.5" customHeight="1">
      <c r="A191" s="34"/>
      <c r="B191" s="35"/>
      <c r="C191" s="225" t="s">
        <v>313</v>
      </c>
      <c r="D191" s="225" t="s">
        <v>326</v>
      </c>
      <c r="E191" s="226" t="s">
        <v>634</v>
      </c>
      <c r="F191" s="227" t="s">
        <v>635</v>
      </c>
      <c r="G191" s="228" t="s">
        <v>189</v>
      </c>
      <c r="H191" s="229">
        <v>26</v>
      </c>
      <c r="I191" s="230"/>
      <c r="J191" s="231">
        <f>ROUND(I191*H191,2)</f>
        <v>0</v>
      </c>
      <c r="K191" s="227" t="s">
        <v>190</v>
      </c>
      <c r="L191" s="232"/>
      <c r="M191" s="233" t="s">
        <v>1</v>
      </c>
      <c r="N191" s="234" t="s">
        <v>43</v>
      </c>
      <c r="O191" s="87"/>
      <c r="P191" s="204">
        <f>O191*H191</f>
        <v>0</v>
      </c>
      <c r="Q191" s="204">
        <v>0.049390000000000003</v>
      </c>
      <c r="R191" s="204">
        <f>Q191*H191</f>
        <v>1.2841400000000001</v>
      </c>
      <c r="S191" s="204">
        <v>0</v>
      </c>
      <c r="T191" s="20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6" t="s">
        <v>233</v>
      </c>
      <c r="AT191" s="206" t="s">
        <v>326</v>
      </c>
      <c r="AU191" s="206" t="s">
        <v>78</v>
      </c>
      <c r="AY191" s="13" t="s">
        <v>192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3" t="s">
        <v>85</v>
      </c>
      <c r="BK191" s="207">
        <f>ROUND(I191*H191,2)</f>
        <v>0</v>
      </c>
      <c r="BL191" s="13" t="s">
        <v>191</v>
      </c>
      <c r="BM191" s="206" t="s">
        <v>636</v>
      </c>
    </row>
    <row r="192" s="2" customFormat="1">
      <c r="A192" s="34"/>
      <c r="B192" s="35"/>
      <c r="C192" s="36"/>
      <c r="D192" s="208" t="s">
        <v>194</v>
      </c>
      <c r="E192" s="36"/>
      <c r="F192" s="209" t="s">
        <v>635</v>
      </c>
      <c r="G192" s="36"/>
      <c r="H192" s="36"/>
      <c r="I192" s="210"/>
      <c r="J192" s="36"/>
      <c r="K192" s="36"/>
      <c r="L192" s="40"/>
      <c r="M192" s="211"/>
      <c r="N192" s="212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194</v>
      </c>
      <c r="AU192" s="13" t="s">
        <v>78</v>
      </c>
    </row>
    <row r="193" s="10" customFormat="1">
      <c r="A193" s="10"/>
      <c r="B193" s="213"/>
      <c r="C193" s="214"/>
      <c r="D193" s="208" t="s">
        <v>196</v>
      </c>
      <c r="E193" s="215" t="s">
        <v>1</v>
      </c>
      <c r="F193" s="216" t="s">
        <v>637</v>
      </c>
      <c r="G193" s="214"/>
      <c r="H193" s="217">
        <v>26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23" t="s">
        <v>196</v>
      </c>
      <c r="AU193" s="223" t="s">
        <v>78</v>
      </c>
      <c r="AV193" s="10" t="s">
        <v>87</v>
      </c>
      <c r="AW193" s="10" t="s">
        <v>34</v>
      </c>
      <c r="AX193" s="10" t="s">
        <v>85</v>
      </c>
      <c r="AY193" s="223" t="s">
        <v>192</v>
      </c>
    </row>
    <row r="194" s="2" customFormat="1" ht="24.15" customHeight="1">
      <c r="A194" s="34"/>
      <c r="B194" s="35"/>
      <c r="C194" s="225" t="s">
        <v>319</v>
      </c>
      <c r="D194" s="225" t="s">
        <v>326</v>
      </c>
      <c r="E194" s="226" t="s">
        <v>638</v>
      </c>
      <c r="F194" s="227" t="s">
        <v>639</v>
      </c>
      <c r="G194" s="228" t="s">
        <v>225</v>
      </c>
      <c r="H194" s="229">
        <v>24</v>
      </c>
      <c r="I194" s="230"/>
      <c r="J194" s="231">
        <f>ROUND(I194*H194,2)</f>
        <v>0</v>
      </c>
      <c r="K194" s="227" t="s">
        <v>190</v>
      </c>
      <c r="L194" s="232"/>
      <c r="M194" s="233" t="s">
        <v>1</v>
      </c>
      <c r="N194" s="234" t="s">
        <v>43</v>
      </c>
      <c r="O194" s="87"/>
      <c r="P194" s="204">
        <f>O194*H194</f>
        <v>0</v>
      </c>
      <c r="Q194" s="204">
        <v>0.10299999999999999</v>
      </c>
      <c r="R194" s="204">
        <f>Q194*H194</f>
        <v>2.472</v>
      </c>
      <c r="S194" s="204">
        <v>0</v>
      </c>
      <c r="T194" s="20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6" t="s">
        <v>233</v>
      </c>
      <c r="AT194" s="206" t="s">
        <v>326</v>
      </c>
      <c r="AU194" s="206" t="s">
        <v>78</v>
      </c>
      <c r="AY194" s="13" t="s">
        <v>192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3" t="s">
        <v>85</v>
      </c>
      <c r="BK194" s="207">
        <f>ROUND(I194*H194,2)</f>
        <v>0</v>
      </c>
      <c r="BL194" s="13" t="s">
        <v>191</v>
      </c>
      <c r="BM194" s="206" t="s">
        <v>640</v>
      </c>
    </row>
    <row r="195" s="2" customFormat="1">
      <c r="A195" s="34"/>
      <c r="B195" s="35"/>
      <c r="C195" s="36"/>
      <c r="D195" s="208" t="s">
        <v>194</v>
      </c>
      <c r="E195" s="36"/>
      <c r="F195" s="209" t="s">
        <v>639</v>
      </c>
      <c r="G195" s="36"/>
      <c r="H195" s="36"/>
      <c r="I195" s="210"/>
      <c r="J195" s="36"/>
      <c r="K195" s="36"/>
      <c r="L195" s="40"/>
      <c r="M195" s="211"/>
      <c r="N195" s="212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194</v>
      </c>
      <c r="AU195" s="13" t="s">
        <v>78</v>
      </c>
    </row>
    <row r="196" s="10" customFormat="1">
      <c r="A196" s="10"/>
      <c r="B196" s="213"/>
      <c r="C196" s="214"/>
      <c r="D196" s="208" t="s">
        <v>196</v>
      </c>
      <c r="E196" s="215" t="s">
        <v>1</v>
      </c>
      <c r="F196" s="216" t="s">
        <v>641</v>
      </c>
      <c r="G196" s="214"/>
      <c r="H196" s="217">
        <v>24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23" t="s">
        <v>196</v>
      </c>
      <c r="AU196" s="223" t="s">
        <v>78</v>
      </c>
      <c r="AV196" s="10" t="s">
        <v>87</v>
      </c>
      <c r="AW196" s="10" t="s">
        <v>34</v>
      </c>
      <c r="AX196" s="10" t="s">
        <v>85</v>
      </c>
      <c r="AY196" s="223" t="s">
        <v>192</v>
      </c>
    </row>
    <row r="197" s="2" customFormat="1" ht="24.15" customHeight="1">
      <c r="A197" s="34"/>
      <c r="B197" s="35"/>
      <c r="C197" s="225" t="s">
        <v>325</v>
      </c>
      <c r="D197" s="225" t="s">
        <v>326</v>
      </c>
      <c r="E197" s="226" t="s">
        <v>642</v>
      </c>
      <c r="F197" s="227" t="s">
        <v>643</v>
      </c>
      <c r="G197" s="228" t="s">
        <v>225</v>
      </c>
      <c r="H197" s="229">
        <v>6</v>
      </c>
      <c r="I197" s="230"/>
      <c r="J197" s="231">
        <f>ROUND(I197*H197,2)</f>
        <v>0</v>
      </c>
      <c r="K197" s="227" t="s">
        <v>190</v>
      </c>
      <c r="L197" s="232"/>
      <c r="M197" s="233" t="s">
        <v>1</v>
      </c>
      <c r="N197" s="234" t="s">
        <v>43</v>
      </c>
      <c r="O197" s="87"/>
      <c r="P197" s="204">
        <f>O197*H197</f>
        <v>0</v>
      </c>
      <c r="Q197" s="204">
        <v>0.28306999999999999</v>
      </c>
      <c r="R197" s="204">
        <f>Q197*H197</f>
        <v>1.69842</v>
      </c>
      <c r="S197" s="204">
        <v>0</v>
      </c>
      <c r="T197" s="20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6" t="s">
        <v>233</v>
      </c>
      <c r="AT197" s="206" t="s">
        <v>326</v>
      </c>
      <c r="AU197" s="206" t="s">
        <v>78</v>
      </c>
      <c r="AY197" s="13" t="s">
        <v>192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3" t="s">
        <v>85</v>
      </c>
      <c r="BK197" s="207">
        <f>ROUND(I197*H197,2)</f>
        <v>0</v>
      </c>
      <c r="BL197" s="13" t="s">
        <v>191</v>
      </c>
      <c r="BM197" s="206" t="s">
        <v>644</v>
      </c>
    </row>
    <row r="198" s="2" customFormat="1">
      <c r="A198" s="34"/>
      <c r="B198" s="35"/>
      <c r="C198" s="36"/>
      <c r="D198" s="208" t="s">
        <v>194</v>
      </c>
      <c r="E198" s="36"/>
      <c r="F198" s="209" t="s">
        <v>643</v>
      </c>
      <c r="G198" s="36"/>
      <c r="H198" s="36"/>
      <c r="I198" s="210"/>
      <c r="J198" s="36"/>
      <c r="K198" s="36"/>
      <c r="L198" s="40"/>
      <c r="M198" s="211"/>
      <c r="N198" s="212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194</v>
      </c>
      <c r="AU198" s="13" t="s">
        <v>78</v>
      </c>
    </row>
    <row r="199" s="2" customFormat="1" ht="16.5" customHeight="1">
      <c r="A199" s="34"/>
      <c r="B199" s="35"/>
      <c r="C199" s="225" t="s">
        <v>331</v>
      </c>
      <c r="D199" s="225" t="s">
        <v>326</v>
      </c>
      <c r="E199" s="226" t="s">
        <v>337</v>
      </c>
      <c r="F199" s="227" t="s">
        <v>338</v>
      </c>
      <c r="G199" s="228" t="s">
        <v>309</v>
      </c>
      <c r="H199" s="229">
        <v>123.997</v>
      </c>
      <c r="I199" s="230"/>
      <c r="J199" s="231">
        <f>ROUND(I199*H199,2)</f>
        <v>0</v>
      </c>
      <c r="K199" s="227" t="s">
        <v>190</v>
      </c>
      <c r="L199" s="232"/>
      <c r="M199" s="233" t="s">
        <v>1</v>
      </c>
      <c r="N199" s="234" t="s">
        <v>43</v>
      </c>
      <c r="O199" s="87"/>
      <c r="P199" s="204">
        <f>O199*H199</f>
        <v>0</v>
      </c>
      <c r="Q199" s="204">
        <v>1</v>
      </c>
      <c r="R199" s="204">
        <f>Q199*H199</f>
        <v>123.997</v>
      </c>
      <c r="S199" s="204">
        <v>0</v>
      </c>
      <c r="T199" s="20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6" t="s">
        <v>233</v>
      </c>
      <c r="AT199" s="206" t="s">
        <v>326</v>
      </c>
      <c r="AU199" s="206" t="s">
        <v>78</v>
      </c>
      <c r="AY199" s="13" t="s">
        <v>192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3" t="s">
        <v>85</v>
      </c>
      <c r="BK199" s="207">
        <f>ROUND(I199*H199,2)</f>
        <v>0</v>
      </c>
      <c r="BL199" s="13" t="s">
        <v>191</v>
      </c>
      <c r="BM199" s="206" t="s">
        <v>645</v>
      </c>
    </row>
    <row r="200" s="2" customFormat="1">
      <c r="A200" s="34"/>
      <c r="B200" s="35"/>
      <c r="C200" s="36"/>
      <c r="D200" s="208" t="s">
        <v>194</v>
      </c>
      <c r="E200" s="36"/>
      <c r="F200" s="209" t="s">
        <v>338</v>
      </c>
      <c r="G200" s="36"/>
      <c r="H200" s="36"/>
      <c r="I200" s="210"/>
      <c r="J200" s="36"/>
      <c r="K200" s="36"/>
      <c r="L200" s="40"/>
      <c r="M200" s="211"/>
      <c r="N200" s="212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194</v>
      </c>
      <c r="AU200" s="13" t="s">
        <v>78</v>
      </c>
    </row>
    <row r="201" s="10" customFormat="1">
      <c r="A201" s="10"/>
      <c r="B201" s="213"/>
      <c r="C201" s="214"/>
      <c r="D201" s="208" t="s">
        <v>196</v>
      </c>
      <c r="E201" s="215" t="s">
        <v>1</v>
      </c>
      <c r="F201" s="216" t="s">
        <v>646</v>
      </c>
      <c r="G201" s="214"/>
      <c r="H201" s="217">
        <v>123.997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23" t="s">
        <v>196</v>
      </c>
      <c r="AU201" s="223" t="s">
        <v>78</v>
      </c>
      <c r="AV201" s="10" t="s">
        <v>87</v>
      </c>
      <c r="AW201" s="10" t="s">
        <v>34</v>
      </c>
      <c r="AX201" s="10" t="s">
        <v>85</v>
      </c>
      <c r="AY201" s="223" t="s">
        <v>192</v>
      </c>
    </row>
    <row r="202" s="2" customFormat="1" ht="24.15" customHeight="1">
      <c r="A202" s="34"/>
      <c r="B202" s="35"/>
      <c r="C202" s="225" t="s">
        <v>336</v>
      </c>
      <c r="D202" s="225" t="s">
        <v>326</v>
      </c>
      <c r="E202" s="226" t="s">
        <v>647</v>
      </c>
      <c r="F202" s="227" t="s">
        <v>648</v>
      </c>
      <c r="G202" s="228" t="s">
        <v>225</v>
      </c>
      <c r="H202" s="229">
        <v>144</v>
      </c>
      <c r="I202" s="230"/>
      <c r="J202" s="231">
        <f>ROUND(I202*H202,2)</f>
        <v>0</v>
      </c>
      <c r="K202" s="227" t="s">
        <v>190</v>
      </c>
      <c r="L202" s="232"/>
      <c r="M202" s="233" t="s">
        <v>1</v>
      </c>
      <c r="N202" s="234" t="s">
        <v>43</v>
      </c>
      <c r="O202" s="87"/>
      <c r="P202" s="204">
        <f>O202*H202</f>
        <v>0</v>
      </c>
      <c r="Q202" s="204">
        <v>0.00123</v>
      </c>
      <c r="R202" s="204">
        <f>Q202*H202</f>
        <v>0.17712</v>
      </c>
      <c r="S202" s="204">
        <v>0</v>
      </c>
      <c r="T202" s="20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6" t="s">
        <v>233</v>
      </c>
      <c r="AT202" s="206" t="s">
        <v>326</v>
      </c>
      <c r="AU202" s="206" t="s">
        <v>78</v>
      </c>
      <c r="AY202" s="13" t="s">
        <v>192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3" t="s">
        <v>85</v>
      </c>
      <c r="BK202" s="207">
        <f>ROUND(I202*H202,2)</f>
        <v>0</v>
      </c>
      <c r="BL202" s="13" t="s">
        <v>191</v>
      </c>
      <c r="BM202" s="206" t="s">
        <v>649</v>
      </c>
    </row>
    <row r="203" s="2" customFormat="1">
      <c r="A203" s="34"/>
      <c r="B203" s="35"/>
      <c r="C203" s="36"/>
      <c r="D203" s="208" t="s">
        <v>194</v>
      </c>
      <c r="E203" s="36"/>
      <c r="F203" s="209" t="s">
        <v>648</v>
      </c>
      <c r="G203" s="36"/>
      <c r="H203" s="36"/>
      <c r="I203" s="210"/>
      <c r="J203" s="36"/>
      <c r="K203" s="36"/>
      <c r="L203" s="40"/>
      <c r="M203" s="211"/>
      <c r="N203" s="212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194</v>
      </c>
      <c r="AU203" s="13" t="s">
        <v>78</v>
      </c>
    </row>
    <row r="204" s="10" customFormat="1">
      <c r="A204" s="10"/>
      <c r="B204" s="213"/>
      <c r="C204" s="214"/>
      <c r="D204" s="208" t="s">
        <v>196</v>
      </c>
      <c r="E204" s="215" t="s">
        <v>1</v>
      </c>
      <c r="F204" s="216" t="s">
        <v>650</v>
      </c>
      <c r="G204" s="214"/>
      <c r="H204" s="217">
        <v>144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23" t="s">
        <v>196</v>
      </c>
      <c r="AU204" s="223" t="s">
        <v>78</v>
      </c>
      <c r="AV204" s="10" t="s">
        <v>87</v>
      </c>
      <c r="AW204" s="10" t="s">
        <v>34</v>
      </c>
      <c r="AX204" s="10" t="s">
        <v>85</v>
      </c>
      <c r="AY204" s="223" t="s">
        <v>192</v>
      </c>
    </row>
    <row r="205" s="2" customFormat="1" ht="16.5" customHeight="1">
      <c r="A205" s="34"/>
      <c r="B205" s="35"/>
      <c r="C205" s="225" t="s">
        <v>341</v>
      </c>
      <c r="D205" s="225" t="s">
        <v>326</v>
      </c>
      <c r="E205" s="226" t="s">
        <v>651</v>
      </c>
      <c r="F205" s="227" t="s">
        <v>652</v>
      </c>
      <c r="G205" s="228" t="s">
        <v>225</v>
      </c>
      <c r="H205" s="229">
        <v>48</v>
      </c>
      <c r="I205" s="230"/>
      <c r="J205" s="231">
        <f>ROUND(I205*H205,2)</f>
        <v>0</v>
      </c>
      <c r="K205" s="227" t="s">
        <v>190</v>
      </c>
      <c r="L205" s="232"/>
      <c r="M205" s="233" t="s">
        <v>1</v>
      </c>
      <c r="N205" s="234" t="s">
        <v>43</v>
      </c>
      <c r="O205" s="87"/>
      <c r="P205" s="204">
        <f>O205*H205</f>
        <v>0</v>
      </c>
      <c r="Q205" s="204">
        <v>0.01167</v>
      </c>
      <c r="R205" s="204">
        <f>Q205*H205</f>
        <v>0.56015999999999999</v>
      </c>
      <c r="S205" s="204">
        <v>0</v>
      </c>
      <c r="T205" s="20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6" t="s">
        <v>233</v>
      </c>
      <c r="AT205" s="206" t="s">
        <v>326</v>
      </c>
      <c r="AU205" s="206" t="s">
        <v>78</v>
      </c>
      <c r="AY205" s="13" t="s">
        <v>192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3" t="s">
        <v>85</v>
      </c>
      <c r="BK205" s="207">
        <f>ROUND(I205*H205,2)</f>
        <v>0</v>
      </c>
      <c r="BL205" s="13" t="s">
        <v>191</v>
      </c>
      <c r="BM205" s="206" t="s">
        <v>653</v>
      </c>
    </row>
    <row r="206" s="2" customFormat="1">
      <c r="A206" s="34"/>
      <c r="B206" s="35"/>
      <c r="C206" s="36"/>
      <c r="D206" s="208" t="s">
        <v>194</v>
      </c>
      <c r="E206" s="36"/>
      <c r="F206" s="209" t="s">
        <v>652</v>
      </c>
      <c r="G206" s="36"/>
      <c r="H206" s="36"/>
      <c r="I206" s="210"/>
      <c r="J206" s="36"/>
      <c r="K206" s="36"/>
      <c r="L206" s="40"/>
      <c r="M206" s="211"/>
      <c r="N206" s="212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194</v>
      </c>
      <c r="AU206" s="13" t="s">
        <v>78</v>
      </c>
    </row>
    <row r="207" s="10" customFormat="1">
      <c r="A207" s="10"/>
      <c r="B207" s="213"/>
      <c r="C207" s="214"/>
      <c r="D207" s="208" t="s">
        <v>196</v>
      </c>
      <c r="E207" s="215" t="s">
        <v>1</v>
      </c>
      <c r="F207" s="216" t="s">
        <v>654</v>
      </c>
      <c r="G207" s="214"/>
      <c r="H207" s="217">
        <v>48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T207" s="223" t="s">
        <v>196</v>
      </c>
      <c r="AU207" s="223" t="s">
        <v>78</v>
      </c>
      <c r="AV207" s="10" t="s">
        <v>87</v>
      </c>
      <c r="AW207" s="10" t="s">
        <v>34</v>
      </c>
      <c r="AX207" s="10" t="s">
        <v>85</v>
      </c>
      <c r="AY207" s="223" t="s">
        <v>192</v>
      </c>
    </row>
    <row r="208" s="2" customFormat="1" ht="24.15" customHeight="1">
      <c r="A208" s="34"/>
      <c r="B208" s="35"/>
      <c r="C208" s="225" t="s">
        <v>346</v>
      </c>
      <c r="D208" s="225" t="s">
        <v>326</v>
      </c>
      <c r="E208" s="226" t="s">
        <v>655</v>
      </c>
      <c r="F208" s="227" t="s">
        <v>656</v>
      </c>
      <c r="G208" s="228" t="s">
        <v>225</v>
      </c>
      <c r="H208" s="229">
        <v>192</v>
      </c>
      <c r="I208" s="230"/>
      <c r="J208" s="231">
        <f>ROUND(I208*H208,2)</f>
        <v>0</v>
      </c>
      <c r="K208" s="227" t="s">
        <v>190</v>
      </c>
      <c r="L208" s="232"/>
      <c r="M208" s="233" t="s">
        <v>1</v>
      </c>
      <c r="N208" s="234" t="s">
        <v>43</v>
      </c>
      <c r="O208" s="87"/>
      <c r="P208" s="204">
        <f>O208*H208</f>
        <v>0</v>
      </c>
      <c r="Q208" s="204">
        <v>0.00051999999999999995</v>
      </c>
      <c r="R208" s="204">
        <f>Q208*H208</f>
        <v>0.099839999999999984</v>
      </c>
      <c r="S208" s="204">
        <v>0</v>
      </c>
      <c r="T208" s="20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6" t="s">
        <v>233</v>
      </c>
      <c r="AT208" s="206" t="s">
        <v>326</v>
      </c>
      <c r="AU208" s="206" t="s">
        <v>78</v>
      </c>
      <c r="AY208" s="13" t="s">
        <v>192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3" t="s">
        <v>85</v>
      </c>
      <c r="BK208" s="207">
        <f>ROUND(I208*H208,2)</f>
        <v>0</v>
      </c>
      <c r="BL208" s="13" t="s">
        <v>191</v>
      </c>
      <c r="BM208" s="206" t="s">
        <v>657</v>
      </c>
    </row>
    <row r="209" s="2" customFormat="1">
      <c r="A209" s="34"/>
      <c r="B209" s="35"/>
      <c r="C209" s="36"/>
      <c r="D209" s="208" t="s">
        <v>194</v>
      </c>
      <c r="E209" s="36"/>
      <c r="F209" s="209" t="s">
        <v>656</v>
      </c>
      <c r="G209" s="36"/>
      <c r="H209" s="36"/>
      <c r="I209" s="210"/>
      <c r="J209" s="36"/>
      <c r="K209" s="36"/>
      <c r="L209" s="40"/>
      <c r="M209" s="211"/>
      <c r="N209" s="212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194</v>
      </c>
      <c r="AU209" s="13" t="s">
        <v>78</v>
      </c>
    </row>
    <row r="210" s="10" customFormat="1">
      <c r="A210" s="10"/>
      <c r="B210" s="213"/>
      <c r="C210" s="214"/>
      <c r="D210" s="208" t="s">
        <v>196</v>
      </c>
      <c r="E210" s="215" t="s">
        <v>1</v>
      </c>
      <c r="F210" s="216" t="s">
        <v>658</v>
      </c>
      <c r="G210" s="214"/>
      <c r="H210" s="217">
        <v>192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23" t="s">
        <v>196</v>
      </c>
      <c r="AU210" s="223" t="s">
        <v>78</v>
      </c>
      <c r="AV210" s="10" t="s">
        <v>87</v>
      </c>
      <c r="AW210" s="10" t="s">
        <v>34</v>
      </c>
      <c r="AX210" s="10" t="s">
        <v>85</v>
      </c>
      <c r="AY210" s="223" t="s">
        <v>192</v>
      </c>
    </row>
    <row r="211" s="2" customFormat="1" ht="24.15" customHeight="1">
      <c r="A211" s="34"/>
      <c r="B211" s="35"/>
      <c r="C211" s="225" t="s">
        <v>350</v>
      </c>
      <c r="D211" s="225" t="s">
        <v>326</v>
      </c>
      <c r="E211" s="226" t="s">
        <v>659</v>
      </c>
      <c r="F211" s="227" t="s">
        <v>660</v>
      </c>
      <c r="G211" s="228" t="s">
        <v>225</v>
      </c>
      <c r="H211" s="229">
        <v>192</v>
      </c>
      <c r="I211" s="230"/>
      <c r="J211" s="231">
        <f>ROUND(I211*H211,2)</f>
        <v>0</v>
      </c>
      <c r="K211" s="227" t="s">
        <v>190</v>
      </c>
      <c r="L211" s="232"/>
      <c r="M211" s="233" t="s">
        <v>1</v>
      </c>
      <c r="N211" s="234" t="s">
        <v>43</v>
      </c>
      <c r="O211" s="87"/>
      <c r="P211" s="204">
        <f>O211*H211</f>
        <v>0</v>
      </c>
      <c r="Q211" s="204">
        <v>9.0000000000000006E-05</v>
      </c>
      <c r="R211" s="204">
        <f>Q211*H211</f>
        <v>0.01728</v>
      </c>
      <c r="S211" s="204">
        <v>0</v>
      </c>
      <c r="T211" s="20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6" t="s">
        <v>233</v>
      </c>
      <c r="AT211" s="206" t="s">
        <v>326</v>
      </c>
      <c r="AU211" s="206" t="s">
        <v>78</v>
      </c>
      <c r="AY211" s="13" t="s">
        <v>192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3" t="s">
        <v>85</v>
      </c>
      <c r="BK211" s="207">
        <f>ROUND(I211*H211,2)</f>
        <v>0</v>
      </c>
      <c r="BL211" s="13" t="s">
        <v>191</v>
      </c>
      <c r="BM211" s="206" t="s">
        <v>661</v>
      </c>
    </row>
    <row r="212" s="2" customFormat="1">
      <c r="A212" s="34"/>
      <c r="B212" s="35"/>
      <c r="C212" s="36"/>
      <c r="D212" s="208" t="s">
        <v>194</v>
      </c>
      <c r="E212" s="36"/>
      <c r="F212" s="209" t="s">
        <v>660</v>
      </c>
      <c r="G212" s="36"/>
      <c r="H212" s="36"/>
      <c r="I212" s="210"/>
      <c r="J212" s="36"/>
      <c r="K212" s="36"/>
      <c r="L212" s="40"/>
      <c r="M212" s="211"/>
      <c r="N212" s="212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194</v>
      </c>
      <c r="AU212" s="13" t="s">
        <v>78</v>
      </c>
    </row>
    <row r="213" s="10" customFormat="1">
      <c r="A213" s="10"/>
      <c r="B213" s="213"/>
      <c r="C213" s="214"/>
      <c r="D213" s="208" t="s">
        <v>196</v>
      </c>
      <c r="E213" s="215" t="s">
        <v>1</v>
      </c>
      <c r="F213" s="216" t="s">
        <v>658</v>
      </c>
      <c r="G213" s="214"/>
      <c r="H213" s="217">
        <v>192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223" t="s">
        <v>196</v>
      </c>
      <c r="AU213" s="223" t="s">
        <v>78</v>
      </c>
      <c r="AV213" s="10" t="s">
        <v>87</v>
      </c>
      <c r="AW213" s="10" t="s">
        <v>34</v>
      </c>
      <c r="AX213" s="10" t="s">
        <v>85</v>
      </c>
      <c r="AY213" s="223" t="s">
        <v>192</v>
      </c>
    </row>
    <row r="214" s="2" customFormat="1" ht="16.5" customHeight="1">
      <c r="A214" s="34"/>
      <c r="B214" s="35"/>
      <c r="C214" s="225" t="s">
        <v>354</v>
      </c>
      <c r="D214" s="225" t="s">
        <v>326</v>
      </c>
      <c r="E214" s="226" t="s">
        <v>662</v>
      </c>
      <c r="F214" s="227" t="s">
        <v>663</v>
      </c>
      <c r="G214" s="228" t="s">
        <v>225</v>
      </c>
      <c r="H214" s="229">
        <v>192</v>
      </c>
      <c r="I214" s="230"/>
      <c r="J214" s="231">
        <f>ROUND(I214*H214,2)</f>
        <v>0</v>
      </c>
      <c r="K214" s="227" t="s">
        <v>190</v>
      </c>
      <c r="L214" s="232"/>
      <c r="M214" s="233" t="s">
        <v>1</v>
      </c>
      <c r="N214" s="234" t="s">
        <v>43</v>
      </c>
      <c r="O214" s="87"/>
      <c r="P214" s="204">
        <f>O214*H214</f>
        <v>0</v>
      </c>
      <c r="Q214" s="204">
        <v>9.0000000000000006E-05</v>
      </c>
      <c r="R214" s="204">
        <f>Q214*H214</f>
        <v>0.01728</v>
      </c>
      <c r="S214" s="204">
        <v>0</v>
      </c>
      <c r="T214" s="20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6" t="s">
        <v>233</v>
      </c>
      <c r="AT214" s="206" t="s">
        <v>326</v>
      </c>
      <c r="AU214" s="206" t="s">
        <v>78</v>
      </c>
      <c r="AY214" s="13" t="s">
        <v>192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13" t="s">
        <v>85</v>
      </c>
      <c r="BK214" s="207">
        <f>ROUND(I214*H214,2)</f>
        <v>0</v>
      </c>
      <c r="BL214" s="13" t="s">
        <v>191</v>
      </c>
      <c r="BM214" s="206" t="s">
        <v>664</v>
      </c>
    </row>
    <row r="215" s="2" customFormat="1">
      <c r="A215" s="34"/>
      <c r="B215" s="35"/>
      <c r="C215" s="36"/>
      <c r="D215" s="208" t="s">
        <v>194</v>
      </c>
      <c r="E215" s="36"/>
      <c r="F215" s="209" t="s">
        <v>663</v>
      </c>
      <c r="G215" s="36"/>
      <c r="H215" s="36"/>
      <c r="I215" s="210"/>
      <c r="J215" s="36"/>
      <c r="K215" s="36"/>
      <c r="L215" s="40"/>
      <c r="M215" s="211"/>
      <c r="N215" s="212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194</v>
      </c>
      <c r="AU215" s="13" t="s">
        <v>78</v>
      </c>
    </row>
    <row r="216" s="10" customFormat="1">
      <c r="A216" s="10"/>
      <c r="B216" s="213"/>
      <c r="C216" s="214"/>
      <c r="D216" s="208" t="s">
        <v>196</v>
      </c>
      <c r="E216" s="215" t="s">
        <v>1</v>
      </c>
      <c r="F216" s="216" t="s">
        <v>658</v>
      </c>
      <c r="G216" s="214"/>
      <c r="H216" s="217">
        <v>192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23" t="s">
        <v>196</v>
      </c>
      <c r="AU216" s="223" t="s">
        <v>78</v>
      </c>
      <c r="AV216" s="10" t="s">
        <v>87</v>
      </c>
      <c r="AW216" s="10" t="s">
        <v>34</v>
      </c>
      <c r="AX216" s="10" t="s">
        <v>85</v>
      </c>
      <c r="AY216" s="223" t="s">
        <v>192</v>
      </c>
    </row>
    <row r="217" s="2" customFormat="1" ht="16.5" customHeight="1">
      <c r="A217" s="34"/>
      <c r="B217" s="35"/>
      <c r="C217" s="225" t="s">
        <v>358</v>
      </c>
      <c r="D217" s="225" t="s">
        <v>326</v>
      </c>
      <c r="E217" s="226" t="s">
        <v>665</v>
      </c>
      <c r="F217" s="227" t="s">
        <v>666</v>
      </c>
      <c r="G217" s="228" t="s">
        <v>225</v>
      </c>
      <c r="H217" s="229">
        <v>192</v>
      </c>
      <c r="I217" s="230"/>
      <c r="J217" s="231">
        <f>ROUND(I217*H217,2)</f>
        <v>0</v>
      </c>
      <c r="K217" s="227" t="s">
        <v>190</v>
      </c>
      <c r="L217" s="232"/>
      <c r="M217" s="233" t="s">
        <v>1</v>
      </c>
      <c r="N217" s="234" t="s">
        <v>43</v>
      </c>
      <c r="O217" s="87"/>
      <c r="P217" s="204">
        <f>O217*H217</f>
        <v>0</v>
      </c>
      <c r="Q217" s="204">
        <v>0.00051999999999999995</v>
      </c>
      <c r="R217" s="204">
        <f>Q217*H217</f>
        <v>0.099839999999999984</v>
      </c>
      <c r="S217" s="204">
        <v>0</v>
      </c>
      <c r="T217" s="20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6" t="s">
        <v>233</v>
      </c>
      <c r="AT217" s="206" t="s">
        <v>326</v>
      </c>
      <c r="AU217" s="206" t="s">
        <v>78</v>
      </c>
      <c r="AY217" s="13" t="s">
        <v>192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3" t="s">
        <v>85</v>
      </c>
      <c r="BK217" s="207">
        <f>ROUND(I217*H217,2)</f>
        <v>0</v>
      </c>
      <c r="BL217" s="13" t="s">
        <v>191</v>
      </c>
      <c r="BM217" s="206" t="s">
        <v>667</v>
      </c>
    </row>
    <row r="218" s="2" customFormat="1">
      <c r="A218" s="34"/>
      <c r="B218" s="35"/>
      <c r="C218" s="36"/>
      <c r="D218" s="208" t="s">
        <v>194</v>
      </c>
      <c r="E218" s="36"/>
      <c r="F218" s="209" t="s">
        <v>666</v>
      </c>
      <c r="G218" s="36"/>
      <c r="H218" s="36"/>
      <c r="I218" s="210"/>
      <c r="J218" s="36"/>
      <c r="K218" s="36"/>
      <c r="L218" s="40"/>
      <c r="M218" s="211"/>
      <c r="N218" s="212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194</v>
      </c>
      <c r="AU218" s="13" t="s">
        <v>78</v>
      </c>
    </row>
    <row r="219" s="10" customFormat="1">
      <c r="A219" s="10"/>
      <c r="B219" s="213"/>
      <c r="C219" s="214"/>
      <c r="D219" s="208" t="s">
        <v>196</v>
      </c>
      <c r="E219" s="215" t="s">
        <v>1</v>
      </c>
      <c r="F219" s="216" t="s">
        <v>658</v>
      </c>
      <c r="G219" s="214"/>
      <c r="H219" s="217">
        <v>192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23" t="s">
        <v>196</v>
      </c>
      <c r="AU219" s="223" t="s">
        <v>78</v>
      </c>
      <c r="AV219" s="10" t="s">
        <v>87</v>
      </c>
      <c r="AW219" s="10" t="s">
        <v>34</v>
      </c>
      <c r="AX219" s="10" t="s">
        <v>85</v>
      </c>
      <c r="AY219" s="223" t="s">
        <v>192</v>
      </c>
    </row>
    <row r="220" s="2" customFormat="1" ht="24.15" customHeight="1">
      <c r="A220" s="34"/>
      <c r="B220" s="35"/>
      <c r="C220" s="225" t="s">
        <v>363</v>
      </c>
      <c r="D220" s="225" t="s">
        <v>326</v>
      </c>
      <c r="E220" s="226" t="s">
        <v>668</v>
      </c>
      <c r="F220" s="227" t="s">
        <v>669</v>
      </c>
      <c r="G220" s="228" t="s">
        <v>225</v>
      </c>
      <c r="H220" s="229">
        <v>10</v>
      </c>
      <c r="I220" s="230"/>
      <c r="J220" s="231">
        <f>ROUND(I220*H220,2)</f>
        <v>0</v>
      </c>
      <c r="K220" s="227" t="s">
        <v>190</v>
      </c>
      <c r="L220" s="232"/>
      <c r="M220" s="233" t="s">
        <v>1</v>
      </c>
      <c r="N220" s="234" t="s">
        <v>43</v>
      </c>
      <c r="O220" s="87"/>
      <c r="P220" s="204">
        <f>O220*H220</f>
        <v>0</v>
      </c>
      <c r="Q220" s="204">
        <v>0.00025999999999999998</v>
      </c>
      <c r="R220" s="204">
        <f>Q220*H220</f>
        <v>0.0025999999999999999</v>
      </c>
      <c r="S220" s="204">
        <v>0</v>
      </c>
      <c r="T220" s="20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6" t="s">
        <v>233</v>
      </c>
      <c r="AT220" s="206" t="s">
        <v>326</v>
      </c>
      <c r="AU220" s="206" t="s">
        <v>78</v>
      </c>
      <c r="AY220" s="13" t="s">
        <v>192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3" t="s">
        <v>85</v>
      </c>
      <c r="BK220" s="207">
        <f>ROUND(I220*H220,2)</f>
        <v>0</v>
      </c>
      <c r="BL220" s="13" t="s">
        <v>191</v>
      </c>
      <c r="BM220" s="206" t="s">
        <v>670</v>
      </c>
    </row>
    <row r="221" s="2" customFormat="1">
      <c r="A221" s="34"/>
      <c r="B221" s="35"/>
      <c r="C221" s="36"/>
      <c r="D221" s="208" t="s">
        <v>194</v>
      </c>
      <c r="E221" s="36"/>
      <c r="F221" s="209" t="s">
        <v>669</v>
      </c>
      <c r="G221" s="36"/>
      <c r="H221" s="36"/>
      <c r="I221" s="210"/>
      <c r="J221" s="36"/>
      <c r="K221" s="36"/>
      <c r="L221" s="40"/>
      <c r="M221" s="211"/>
      <c r="N221" s="212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194</v>
      </c>
      <c r="AU221" s="13" t="s">
        <v>78</v>
      </c>
    </row>
    <row r="222" s="2" customFormat="1" ht="24.15" customHeight="1">
      <c r="A222" s="34"/>
      <c r="B222" s="35"/>
      <c r="C222" s="225" t="s">
        <v>367</v>
      </c>
      <c r="D222" s="225" t="s">
        <v>326</v>
      </c>
      <c r="E222" s="226" t="s">
        <v>342</v>
      </c>
      <c r="F222" s="227" t="s">
        <v>343</v>
      </c>
      <c r="G222" s="228" t="s">
        <v>309</v>
      </c>
      <c r="H222" s="229">
        <v>16.361999999999998</v>
      </c>
      <c r="I222" s="230"/>
      <c r="J222" s="231">
        <f>ROUND(I222*H222,2)</f>
        <v>0</v>
      </c>
      <c r="K222" s="227" t="s">
        <v>190</v>
      </c>
      <c r="L222" s="232"/>
      <c r="M222" s="233" t="s">
        <v>1</v>
      </c>
      <c r="N222" s="234" t="s">
        <v>43</v>
      </c>
      <c r="O222" s="87"/>
      <c r="P222" s="204">
        <f>O222*H222</f>
        <v>0</v>
      </c>
      <c r="Q222" s="204">
        <v>1</v>
      </c>
      <c r="R222" s="204">
        <f>Q222*H222</f>
        <v>16.361999999999998</v>
      </c>
      <c r="S222" s="204">
        <v>0</v>
      </c>
      <c r="T222" s="20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6" t="s">
        <v>233</v>
      </c>
      <c r="AT222" s="206" t="s">
        <v>326</v>
      </c>
      <c r="AU222" s="206" t="s">
        <v>78</v>
      </c>
      <c r="AY222" s="13" t="s">
        <v>192</v>
      </c>
      <c r="BE222" s="207">
        <f>IF(N222="základní",J222,0)</f>
        <v>0</v>
      </c>
      <c r="BF222" s="207">
        <f>IF(N222="snížená",J222,0)</f>
        <v>0</v>
      </c>
      <c r="BG222" s="207">
        <f>IF(N222="zákl. přenesená",J222,0)</f>
        <v>0</v>
      </c>
      <c r="BH222" s="207">
        <f>IF(N222="sníž. přenesená",J222,0)</f>
        <v>0</v>
      </c>
      <c r="BI222" s="207">
        <f>IF(N222="nulová",J222,0)</f>
        <v>0</v>
      </c>
      <c r="BJ222" s="13" t="s">
        <v>85</v>
      </c>
      <c r="BK222" s="207">
        <f>ROUND(I222*H222,2)</f>
        <v>0</v>
      </c>
      <c r="BL222" s="13" t="s">
        <v>191</v>
      </c>
      <c r="BM222" s="206" t="s">
        <v>671</v>
      </c>
    </row>
    <row r="223" s="2" customFormat="1">
      <c r="A223" s="34"/>
      <c r="B223" s="35"/>
      <c r="C223" s="36"/>
      <c r="D223" s="208" t="s">
        <v>194</v>
      </c>
      <c r="E223" s="36"/>
      <c r="F223" s="209" t="s">
        <v>343</v>
      </c>
      <c r="G223" s="36"/>
      <c r="H223" s="36"/>
      <c r="I223" s="210"/>
      <c r="J223" s="36"/>
      <c r="K223" s="36"/>
      <c r="L223" s="40"/>
      <c r="M223" s="211"/>
      <c r="N223" s="212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194</v>
      </c>
      <c r="AU223" s="13" t="s">
        <v>78</v>
      </c>
    </row>
    <row r="224" s="10" customFormat="1">
      <c r="A224" s="10"/>
      <c r="B224" s="213"/>
      <c r="C224" s="214"/>
      <c r="D224" s="208" t="s">
        <v>196</v>
      </c>
      <c r="E224" s="215" t="s">
        <v>1</v>
      </c>
      <c r="F224" s="216" t="s">
        <v>672</v>
      </c>
      <c r="G224" s="214"/>
      <c r="H224" s="217">
        <v>16.361999999999998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23" t="s">
        <v>196</v>
      </c>
      <c r="AU224" s="223" t="s">
        <v>78</v>
      </c>
      <c r="AV224" s="10" t="s">
        <v>87</v>
      </c>
      <c r="AW224" s="10" t="s">
        <v>34</v>
      </c>
      <c r="AX224" s="10" t="s">
        <v>85</v>
      </c>
      <c r="AY224" s="223" t="s">
        <v>192</v>
      </c>
    </row>
    <row r="225" s="2" customFormat="1" ht="21.75" customHeight="1">
      <c r="A225" s="34"/>
      <c r="B225" s="35"/>
      <c r="C225" s="225" t="s">
        <v>371</v>
      </c>
      <c r="D225" s="225" t="s">
        <v>326</v>
      </c>
      <c r="E225" s="226" t="s">
        <v>347</v>
      </c>
      <c r="F225" s="227" t="s">
        <v>348</v>
      </c>
      <c r="G225" s="228" t="s">
        <v>309</v>
      </c>
      <c r="H225" s="229">
        <v>16.361999999999998</v>
      </c>
      <c r="I225" s="230"/>
      <c r="J225" s="231">
        <f>ROUND(I225*H225,2)</f>
        <v>0</v>
      </c>
      <c r="K225" s="227" t="s">
        <v>190</v>
      </c>
      <c r="L225" s="232"/>
      <c r="M225" s="233" t="s">
        <v>1</v>
      </c>
      <c r="N225" s="234" t="s">
        <v>43</v>
      </c>
      <c r="O225" s="87"/>
      <c r="P225" s="204">
        <f>O225*H225</f>
        <v>0</v>
      </c>
      <c r="Q225" s="204">
        <v>1</v>
      </c>
      <c r="R225" s="204">
        <f>Q225*H225</f>
        <v>16.361999999999998</v>
      </c>
      <c r="S225" s="204">
        <v>0</v>
      </c>
      <c r="T225" s="20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6" t="s">
        <v>233</v>
      </c>
      <c r="AT225" s="206" t="s">
        <v>326</v>
      </c>
      <c r="AU225" s="206" t="s">
        <v>78</v>
      </c>
      <c r="AY225" s="13" t="s">
        <v>192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3" t="s">
        <v>85</v>
      </c>
      <c r="BK225" s="207">
        <f>ROUND(I225*H225,2)</f>
        <v>0</v>
      </c>
      <c r="BL225" s="13" t="s">
        <v>191</v>
      </c>
      <c r="BM225" s="206" t="s">
        <v>673</v>
      </c>
    </row>
    <row r="226" s="2" customFormat="1">
      <c r="A226" s="34"/>
      <c r="B226" s="35"/>
      <c r="C226" s="36"/>
      <c r="D226" s="208" t="s">
        <v>194</v>
      </c>
      <c r="E226" s="36"/>
      <c r="F226" s="209" t="s">
        <v>348</v>
      </c>
      <c r="G226" s="36"/>
      <c r="H226" s="36"/>
      <c r="I226" s="210"/>
      <c r="J226" s="36"/>
      <c r="K226" s="36"/>
      <c r="L226" s="40"/>
      <c r="M226" s="211"/>
      <c r="N226" s="212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194</v>
      </c>
      <c r="AU226" s="13" t="s">
        <v>78</v>
      </c>
    </row>
    <row r="227" s="10" customFormat="1">
      <c r="A227" s="10"/>
      <c r="B227" s="213"/>
      <c r="C227" s="214"/>
      <c r="D227" s="208" t="s">
        <v>196</v>
      </c>
      <c r="E227" s="215" t="s">
        <v>1</v>
      </c>
      <c r="F227" s="216" t="s">
        <v>672</v>
      </c>
      <c r="G227" s="214"/>
      <c r="H227" s="217">
        <v>16.361999999999998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T227" s="223" t="s">
        <v>196</v>
      </c>
      <c r="AU227" s="223" t="s">
        <v>78</v>
      </c>
      <c r="AV227" s="10" t="s">
        <v>87</v>
      </c>
      <c r="AW227" s="10" t="s">
        <v>34</v>
      </c>
      <c r="AX227" s="10" t="s">
        <v>85</v>
      </c>
      <c r="AY227" s="223" t="s">
        <v>192</v>
      </c>
    </row>
    <row r="228" s="2" customFormat="1" ht="24.15" customHeight="1">
      <c r="A228" s="34"/>
      <c r="B228" s="35"/>
      <c r="C228" s="225" t="s">
        <v>375</v>
      </c>
      <c r="D228" s="225" t="s">
        <v>326</v>
      </c>
      <c r="E228" s="226" t="s">
        <v>351</v>
      </c>
      <c r="F228" s="227" t="s">
        <v>352</v>
      </c>
      <c r="G228" s="228" t="s">
        <v>309</v>
      </c>
      <c r="H228" s="229">
        <v>16.361999999999998</v>
      </c>
      <c r="I228" s="230"/>
      <c r="J228" s="231">
        <f>ROUND(I228*H228,2)</f>
        <v>0</v>
      </c>
      <c r="K228" s="227" t="s">
        <v>190</v>
      </c>
      <c r="L228" s="232"/>
      <c r="M228" s="233" t="s">
        <v>1</v>
      </c>
      <c r="N228" s="234" t="s">
        <v>43</v>
      </c>
      <c r="O228" s="87"/>
      <c r="P228" s="204">
        <f>O228*H228</f>
        <v>0</v>
      </c>
      <c r="Q228" s="204">
        <v>1</v>
      </c>
      <c r="R228" s="204">
        <f>Q228*H228</f>
        <v>16.361999999999998</v>
      </c>
      <c r="S228" s="204">
        <v>0</v>
      </c>
      <c r="T228" s="20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6" t="s">
        <v>233</v>
      </c>
      <c r="AT228" s="206" t="s">
        <v>326</v>
      </c>
      <c r="AU228" s="206" t="s">
        <v>78</v>
      </c>
      <c r="AY228" s="13" t="s">
        <v>192</v>
      </c>
      <c r="BE228" s="207">
        <f>IF(N228="základní",J228,0)</f>
        <v>0</v>
      </c>
      <c r="BF228" s="207">
        <f>IF(N228="snížená",J228,0)</f>
        <v>0</v>
      </c>
      <c r="BG228" s="207">
        <f>IF(N228="zákl. přenesená",J228,0)</f>
        <v>0</v>
      </c>
      <c r="BH228" s="207">
        <f>IF(N228="sníž. přenesená",J228,0)</f>
        <v>0</v>
      </c>
      <c r="BI228" s="207">
        <f>IF(N228="nulová",J228,0)</f>
        <v>0</v>
      </c>
      <c r="BJ228" s="13" t="s">
        <v>85</v>
      </c>
      <c r="BK228" s="207">
        <f>ROUND(I228*H228,2)</f>
        <v>0</v>
      </c>
      <c r="BL228" s="13" t="s">
        <v>191</v>
      </c>
      <c r="BM228" s="206" t="s">
        <v>674</v>
      </c>
    </row>
    <row r="229" s="2" customFormat="1">
      <c r="A229" s="34"/>
      <c r="B229" s="35"/>
      <c r="C229" s="36"/>
      <c r="D229" s="208" t="s">
        <v>194</v>
      </c>
      <c r="E229" s="36"/>
      <c r="F229" s="209" t="s">
        <v>352</v>
      </c>
      <c r="G229" s="36"/>
      <c r="H229" s="36"/>
      <c r="I229" s="210"/>
      <c r="J229" s="36"/>
      <c r="K229" s="36"/>
      <c r="L229" s="40"/>
      <c r="M229" s="211"/>
      <c r="N229" s="212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194</v>
      </c>
      <c r="AU229" s="13" t="s">
        <v>78</v>
      </c>
    </row>
    <row r="230" s="10" customFormat="1">
      <c r="A230" s="10"/>
      <c r="B230" s="213"/>
      <c r="C230" s="214"/>
      <c r="D230" s="208" t="s">
        <v>196</v>
      </c>
      <c r="E230" s="215" t="s">
        <v>1</v>
      </c>
      <c r="F230" s="216" t="s">
        <v>672</v>
      </c>
      <c r="G230" s="214"/>
      <c r="H230" s="217">
        <v>16.361999999999998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23" t="s">
        <v>196</v>
      </c>
      <c r="AU230" s="223" t="s">
        <v>78</v>
      </c>
      <c r="AV230" s="10" t="s">
        <v>87</v>
      </c>
      <c r="AW230" s="10" t="s">
        <v>34</v>
      </c>
      <c r="AX230" s="10" t="s">
        <v>85</v>
      </c>
      <c r="AY230" s="223" t="s">
        <v>192</v>
      </c>
    </row>
    <row r="231" s="2" customFormat="1" ht="16.5" customHeight="1">
      <c r="A231" s="34"/>
      <c r="B231" s="35"/>
      <c r="C231" s="225" t="s">
        <v>379</v>
      </c>
      <c r="D231" s="225" t="s">
        <v>326</v>
      </c>
      <c r="E231" s="226" t="s">
        <v>508</v>
      </c>
      <c r="F231" s="227" t="s">
        <v>509</v>
      </c>
      <c r="G231" s="228" t="s">
        <v>309</v>
      </c>
      <c r="H231" s="229">
        <v>1.2170000000000001</v>
      </c>
      <c r="I231" s="230"/>
      <c r="J231" s="231">
        <f>ROUND(I231*H231,2)</f>
        <v>0</v>
      </c>
      <c r="K231" s="227" t="s">
        <v>190</v>
      </c>
      <c r="L231" s="232"/>
      <c r="M231" s="233" t="s">
        <v>1</v>
      </c>
      <c r="N231" s="234" t="s">
        <v>43</v>
      </c>
      <c r="O231" s="87"/>
      <c r="P231" s="204">
        <f>O231*H231</f>
        <v>0</v>
      </c>
      <c r="Q231" s="204">
        <v>1</v>
      </c>
      <c r="R231" s="204">
        <f>Q231*H231</f>
        <v>1.2170000000000001</v>
      </c>
      <c r="S231" s="204">
        <v>0</v>
      </c>
      <c r="T231" s="20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6" t="s">
        <v>233</v>
      </c>
      <c r="AT231" s="206" t="s">
        <v>326</v>
      </c>
      <c r="AU231" s="206" t="s">
        <v>78</v>
      </c>
      <c r="AY231" s="13" t="s">
        <v>192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3" t="s">
        <v>85</v>
      </c>
      <c r="BK231" s="207">
        <f>ROUND(I231*H231,2)</f>
        <v>0</v>
      </c>
      <c r="BL231" s="13" t="s">
        <v>191</v>
      </c>
      <c r="BM231" s="206" t="s">
        <v>675</v>
      </c>
    </row>
    <row r="232" s="2" customFormat="1">
      <c r="A232" s="34"/>
      <c r="B232" s="35"/>
      <c r="C232" s="36"/>
      <c r="D232" s="208" t="s">
        <v>194</v>
      </c>
      <c r="E232" s="36"/>
      <c r="F232" s="209" t="s">
        <v>509</v>
      </c>
      <c r="G232" s="36"/>
      <c r="H232" s="36"/>
      <c r="I232" s="210"/>
      <c r="J232" s="36"/>
      <c r="K232" s="36"/>
      <c r="L232" s="40"/>
      <c r="M232" s="211"/>
      <c r="N232" s="212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194</v>
      </c>
      <c r="AU232" s="13" t="s">
        <v>78</v>
      </c>
    </row>
    <row r="233" s="10" customFormat="1">
      <c r="A233" s="10"/>
      <c r="B233" s="213"/>
      <c r="C233" s="214"/>
      <c r="D233" s="208" t="s">
        <v>196</v>
      </c>
      <c r="E233" s="215" t="s">
        <v>1</v>
      </c>
      <c r="F233" s="216" t="s">
        <v>676</v>
      </c>
      <c r="G233" s="214"/>
      <c r="H233" s="217">
        <v>1.2170000000000001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23" t="s">
        <v>196</v>
      </c>
      <c r="AU233" s="223" t="s">
        <v>78</v>
      </c>
      <c r="AV233" s="10" t="s">
        <v>87</v>
      </c>
      <c r="AW233" s="10" t="s">
        <v>34</v>
      </c>
      <c r="AX233" s="10" t="s">
        <v>85</v>
      </c>
      <c r="AY233" s="223" t="s">
        <v>192</v>
      </c>
    </row>
    <row r="234" s="2" customFormat="1" ht="16.5" customHeight="1">
      <c r="A234" s="34"/>
      <c r="B234" s="35"/>
      <c r="C234" s="225" t="s">
        <v>529</v>
      </c>
      <c r="D234" s="225" t="s">
        <v>326</v>
      </c>
      <c r="E234" s="226" t="s">
        <v>677</v>
      </c>
      <c r="F234" s="227" t="s">
        <v>678</v>
      </c>
      <c r="G234" s="228" t="s">
        <v>309</v>
      </c>
      <c r="H234" s="229">
        <v>19.655999999999999</v>
      </c>
      <c r="I234" s="230"/>
      <c r="J234" s="231">
        <f>ROUND(I234*H234,2)</f>
        <v>0</v>
      </c>
      <c r="K234" s="227" t="s">
        <v>190</v>
      </c>
      <c r="L234" s="232"/>
      <c r="M234" s="233" t="s">
        <v>1</v>
      </c>
      <c r="N234" s="234" t="s">
        <v>43</v>
      </c>
      <c r="O234" s="87"/>
      <c r="P234" s="204">
        <f>O234*H234</f>
        <v>0</v>
      </c>
      <c r="Q234" s="204">
        <v>1</v>
      </c>
      <c r="R234" s="204">
        <f>Q234*H234</f>
        <v>19.655999999999999</v>
      </c>
      <c r="S234" s="204">
        <v>0</v>
      </c>
      <c r="T234" s="20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6" t="s">
        <v>233</v>
      </c>
      <c r="AT234" s="206" t="s">
        <v>326</v>
      </c>
      <c r="AU234" s="206" t="s">
        <v>78</v>
      </c>
      <c r="AY234" s="13" t="s">
        <v>192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3" t="s">
        <v>85</v>
      </c>
      <c r="BK234" s="207">
        <f>ROUND(I234*H234,2)</f>
        <v>0</v>
      </c>
      <c r="BL234" s="13" t="s">
        <v>191</v>
      </c>
      <c r="BM234" s="206" t="s">
        <v>679</v>
      </c>
    </row>
    <row r="235" s="2" customFormat="1">
      <c r="A235" s="34"/>
      <c r="B235" s="35"/>
      <c r="C235" s="36"/>
      <c r="D235" s="208" t="s">
        <v>194</v>
      </c>
      <c r="E235" s="36"/>
      <c r="F235" s="209" t="s">
        <v>678</v>
      </c>
      <c r="G235" s="36"/>
      <c r="H235" s="36"/>
      <c r="I235" s="210"/>
      <c r="J235" s="36"/>
      <c r="K235" s="36"/>
      <c r="L235" s="40"/>
      <c r="M235" s="211"/>
      <c r="N235" s="212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194</v>
      </c>
      <c r="AU235" s="13" t="s">
        <v>78</v>
      </c>
    </row>
    <row r="236" s="10" customFormat="1">
      <c r="A236" s="10"/>
      <c r="B236" s="213"/>
      <c r="C236" s="214"/>
      <c r="D236" s="208" t="s">
        <v>196</v>
      </c>
      <c r="E236" s="215" t="s">
        <v>1</v>
      </c>
      <c r="F236" s="216" t="s">
        <v>680</v>
      </c>
      <c r="G236" s="214"/>
      <c r="H236" s="217">
        <v>9.8279999999999994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T236" s="223" t="s">
        <v>196</v>
      </c>
      <c r="AU236" s="223" t="s">
        <v>78</v>
      </c>
      <c r="AV236" s="10" t="s">
        <v>87</v>
      </c>
      <c r="AW236" s="10" t="s">
        <v>34</v>
      </c>
      <c r="AX236" s="10" t="s">
        <v>78</v>
      </c>
      <c r="AY236" s="223" t="s">
        <v>192</v>
      </c>
    </row>
    <row r="237" s="10" customFormat="1">
      <c r="A237" s="10"/>
      <c r="B237" s="213"/>
      <c r="C237" s="214"/>
      <c r="D237" s="208" t="s">
        <v>196</v>
      </c>
      <c r="E237" s="215" t="s">
        <v>1</v>
      </c>
      <c r="F237" s="216" t="s">
        <v>681</v>
      </c>
      <c r="G237" s="214"/>
      <c r="H237" s="217">
        <v>9.8279999999999994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23" t="s">
        <v>196</v>
      </c>
      <c r="AU237" s="223" t="s">
        <v>78</v>
      </c>
      <c r="AV237" s="10" t="s">
        <v>87</v>
      </c>
      <c r="AW237" s="10" t="s">
        <v>34</v>
      </c>
      <c r="AX237" s="10" t="s">
        <v>78</v>
      </c>
      <c r="AY237" s="223" t="s">
        <v>192</v>
      </c>
    </row>
    <row r="238" s="11" customFormat="1">
      <c r="A238" s="11"/>
      <c r="B238" s="242"/>
      <c r="C238" s="243"/>
      <c r="D238" s="208" t="s">
        <v>196</v>
      </c>
      <c r="E238" s="244" t="s">
        <v>1</v>
      </c>
      <c r="F238" s="245" t="s">
        <v>468</v>
      </c>
      <c r="G238" s="243"/>
      <c r="H238" s="246">
        <v>19.655999999999999</v>
      </c>
      <c r="I238" s="247"/>
      <c r="J238" s="243"/>
      <c r="K238" s="243"/>
      <c r="L238" s="248"/>
      <c r="M238" s="253"/>
      <c r="N238" s="254"/>
      <c r="O238" s="254"/>
      <c r="P238" s="254"/>
      <c r="Q238" s="254"/>
      <c r="R238" s="254"/>
      <c r="S238" s="254"/>
      <c r="T238" s="255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T238" s="252" t="s">
        <v>196</v>
      </c>
      <c r="AU238" s="252" t="s">
        <v>78</v>
      </c>
      <c r="AV238" s="11" t="s">
        <v>191</v>
      </c>
      <c r="AW238" s="11" t="s">
        <v>34</v>
      </c>
      <c r="AX238" s="11" t="s">
        <v>85</v>
      </c>
      <c r="AY238" s="252" t="s">
        <v>192</v>
      </c>
    </row>
    <row r="239" s="2" customFormat="1" ht="6.96" customHeight="1">
      <c r="A239" s="34"/>
      <c r="B239" s="62"/>
      <c r="C239" s="63"/>
      <c r="D239" s="63"/>
      <c r="E239" s="63"/>
      <c r="F239" s="63"/>
      <c r="G239" s="63"/>
      <c r="H239" s="63"/>
      <c r="I239" s="63"/>
      <c r="J239" s="63"/>
      <c r="K239" s="63"/>
      <c r="L239" s="40"/>
      <c r="M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</row>
  </sheetData>
  <sheetProtection sheet="1" autoFilter="0" formatColumns="0" formatRows="0" objects="1" scenarios="1" spinCount="100000" saltValue="0dUw2lkPb+Vcp8gQaUayiOZtLSRIFH/6CgZLnkVmm9paDyrYaDo6VMJJDm6/5ylVLjSdT9wZSTOliWAaxhYobw==" hashValue="c5wparTftl/T9YpBljFQgA3CwzzPLNasAIQNwyaKrhsjf8RfvEe62GIqGD0dIyv/WfVxxRW1e/67xz7b7Zs8wg==" algorithmName="SHA-512" password="CC35"/>
  <autoFilter ref="C119:K2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2023-24 - oprava č.1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566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682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ROUND((SUM(BE120:BE124)),  2)</f>
        <v>0</v>
      </c>
      <c r="G35" s="34"/>
      <c r="H35" s="34"/>
      <c r="I35" s="160">
        <v>0.20999999999999999</v>
      </c>
      <c r="J35" s="159">
        <f>ROUND(((SUM(BE120:BE124))*I35),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ROUND((SUM(BF120:BF124)),  2)</f>
        <v>0</v>
      </c>
      <c r="G36" s="34"/>
      <c r="H36" s="34"/>
      <c r="I36" s="160">
        <v>0.14999999999999999</v>
      </c>
      <c r="J36" s="159">
        <f>ROUND(((SUM(BF120:BF124))*I36),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2023-24 - oprava č.1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566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A.3.2 -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2023-24 - oprava č.1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566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A.3.2 -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SUM(P121:P124)</f>
        <v>0</v>
      </c>
      <c r="Q120" s="100"/>
      <c r="R120" s="192">
        <f>SUM(R121:R124)</f>
        <v>0</v>
      </c>
      <c r="S120" s="100"/>
      <c r="T120" s="193">
        <f>SUM(T121:T124)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SUM(BK121:BK124)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388</v>
      </c>
      <c r="F121" s="197" t="s">
        <v>389</v>
      </c>
      <c r="G121" s="198" t="s">
        <v>225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310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310</v>
      </c>
      <c r="BM121" s="206" t="s">
        <v>683</v>
      </c>
    </row>
    <row r="122" s="2" customFormat="1">
      <c r="A122" s="34"/>
      <c r="B122" s="35"/>
      <c r="C122" s="36"/>
      <c r="D122" s="208" t="s">
        <v>194</v>
      </c>
      <c r="E122" s="36"/>
      <c r="F122" s="209" t="s">
        <v>391</v>
      </c>
      <c r="G122" s="36"/>
      <c r="H122" s="36"/>
      <c r="I122" s="210"/>
      <c r="J122" s="36"/>
      <c r="K122" s="36"/>
      <c r="L122" s="40"/>
      <c r="M122" s="211"/>
      <c r="N122" s="212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194</v>
      </c>
      <c r="AU122" s="13" t="s">
        <v>78</v>
      </c>
    </row>
    <row r="123" s="2" customFormat="1" ht="16.5" customHeight="1">
      <c r="A123" s="34"/>
      <c r="B123" s="35"/>
      <c r="C123" s="195" t="s">
        <v>87</v>
      </c>
      <c r="D123" s="195" t="s">
        <v>186</v>
      </c>
      <c r="E123" s="196" t="s">
        <v>385</v>
      </c>
      <c r="F123" s="197" t="s">
        <v>386</v>
      </c>
      <c r="G123" s="198" t="s">
        <v>225</v>
      </c>
      <c r="H123" s="199">
        <v>2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310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310</v>
      </c>
      <c r="BM123" s="206" t="s">
        <v>684</v>
      </c>
    </row>
    <row r="124" s="2" customFormat="1">
      <c r="A124" s="34"/>
      <c r="B124" s="35"/>
      <c r="C124" s="36"/>
      <c r="D124" s="208" t="s">
        <v>194</v>
      </c>
      <c r="E124" s="36"/>
      <c r="F124" s="209" t="s">
        <v>386</v>
      </c>
      <c r="G124" s="36"/>
      <c r="H124" s="36"/>
      <c r="I124" s="210"/>
      <c r="J124" s="36"/>
      <c r="K124" s="36"/>
      <c r="L124" s="40"/>
      <c r="M124" s="238"/>
      <c r="N124" s="239"/>
      <c r="O124" s="240"/>
      <c r="P124" s="240"/>
      <c r="Q124" s="240"/>
      <c r="R124" s="240"/>
      <c r="S124" s="240"/>
      <c r="T124" s="241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194</v>
      </c>
      <c r="AU124" s="13" t="s">
        <v>78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4463uMDT1KmvWFQH8P6Fgv8XwHJj6FMu1Tcv0hZ3jQ+bPlYX/8Q3egfARKnSRC3MP2wkbr5yB1iWvDv8v+SM2Q==" hashValue="CPka9OJcnKnCBtIpmfTRKVM6Z0JC8EUrSmKan9PXMLFzgjm7gLag0febOUr/7SOs2Qy8rFqIMztBc9x2LXDLjg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Liprtová Pavlína</dc:creator>
  <cp:lastModifiedBy>Liprtová Pavlína</cp:lastModifiedBy>
  <dcterms:created xsi:type="dcterms:W3CDTF">2023-06-22T08:05:37Z</dcterms:created>
  <dcterms:modified xsi:type="dcterms:W3CDTF">2023-06-22T08:06:01Z</dcterms:modified>
</cp:coreProperties>
</file>