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16" yWindow="65416" windowWidth="29040" windowHeight="15840" activeTab="0"/>
  </bookViews>
  <sheets>
    <sheet name="Rekapitulace" sheetId="1" r:id="rId1"/>
    <sheet name="PS 03-01-32" sheetId="2" r:id="rId2"/>
    <sheet name="S0 03-93-02" sheetId="3" r:id="rId3"/>
    <sheet name="SO 03-50-02" sheetId="4" r:id="rId4"/>
    <sheet name="SO 03-86-02" sheetId="5" r:id="rId5"/>
    <sheet name="SO 98-98" sheetId="6" r:id="rId6"/>
  </sheets>
  <definedNames/>
  <calcPr calcId="191029"/>
  <extLst/>
</workbook>
</file>

<file path=xl/sharedStrings.xml><?xml version="1.0" encoding="utf-8"?>
<sst xmlns="http://schemas.openxmlformats.org/spreadsheetml/2006/main" count="2268" uniqueCount="487">
  <si>
    <t>Aspe</t>
  </si>
  <si>
    <t>Rekapitulace ceny</t>
  </si>
  <si>
    <t>S632000488-zm02</t>
  </si>
  <si>
    <t>Zvýšení bezpečnosti na přejezdu P733 v km 43,288 na trati Domažlice – Planá</t>
  </si>
  <si>
    <t>ZŘ</t>
  </si>
  <si>
    <t>20230621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</si>
  <si>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</si>
  <si>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</si>
  <si>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</si>
  <si>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</si>
  <si>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</si>
  <si>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</si>
  <si>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</si>
  <si>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</si>
  <si>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</si>
  <si>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</si>
  <si>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03-01-32</t>
  </si>
  <si>
    <t>PZZ v km 43,288 (P733)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</si>
  <si>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</si>
  <si>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</si>
  <si>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</si>
  <si>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</si>
  <si>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</si>
  <si>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</si>
  <si>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</si>
  <si>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</si>
  <si>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</si>
  <si>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</si>
  <si>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</si>
  <si>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</si>
  <si>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</si>
  <si>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</si>
  <si>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</si>
  <si>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</si>
  <si>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</si>
  <si>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</si>
  <si>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</si>
  <si>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</si>
  <si>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</si>
  <si>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</si>
  <si>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</si>
  <si>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</si>
  <si>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</si>
  <si>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</si>
  <si>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</si>
  <si>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03-01-32</t>
  </si>
  <si>
    <t>SD</t>
  </si>
  <si>
    <t>1</t>
  </si>
  <si>
    <t>Přejezdová technologie</t>
  </si>
  <si>
    <t>P</t>
  </si>
  <si>
    <t>75B111</t>
  </si>
  <si>
    <t/>
  </si>
  <si>
    <t>VNITŘNÍ KABELOVÉ ROZVODY DO 20 KABELŮ - DODÁVKA</t>
  </si>
  <si>
    <t>M</t>
  </si>
  <si>
    <t>2022_OTSKP</t>
  </si>
  <si>
    <t>PP</t>
  </si>
  <si>
    <t>popis položky</t>
  </si>
  <si>
    <t>VV</t>
  </si>
  <si>
    <t>výkaz výměr</t>
  </si>
  <si>
    <t>TS</t>
  </si>
  <si>
    <t>Technická specifikace položky odpovídá příslušné cenové soustavě.</t>
  </si>
  <si>
    <t>75B117</t>
  </si>
  <si>
    <t>VNITŘNÍ KABELOVÉ ROZVODY DO 20 KABELŮ - MONTÁŽ</t>
  </si>
  <si>
    <t>75B6A1</t>
  </si>
  <si>
    <t>USMĚRŇOVAČ 24 V/50 A - DODÁVKA</t>
  </si>
  <si>
    <t>KUS</t>
  </si>
  <si>
    <t>4</t>
  </si>
  <si>
    <t>75B6G7</t>
  </si>
  <si>
    <t>USMĚRŇOVAČ - MONTÁŽ</t>
  </si>
  <si>
    <t>5</t>
  </si>
  <si>
    <t>R1</t>
  </si>
  <si>
    <t>BEZÚDRŽBOVÁ BATERIE 24 V/176AH - DODÁVKA</t>
  </si>
  <si>
    <t>R-položka</t>
  </si>
  <si>
    <t>Položka obsahuje dodání kompletní baterie podle typu včetně potřebného pomocného materiálu a jeho dopravy na místo určení</t>
  </si>
  <si>
    <t>6</t>
  </si>
  <si>
    <t>75B6T7</t>
  </si>
  <si>
    <t>BATERIE - MONTÁŽ</t>
  </si>
  <si>
    <t>7</t>
  </si>
  <si>
    <t>75D111</t>
  </si>
  <si>
    <t>SKŘÍŇ LOGIKY RELÉOVÉHO PŘEJEZDOVÉHO ZABEZPEČOVACÍHO ZAŘÍZENÍ - DODÁVKA</t>
  </si>
  <si>
    <t>8</t>
  </si>
  <si>
    <t>75D117</t>
  </si>
  <si>
    <t>SKŘÍŇ LOGIKY RELÉOVÉHO PŘEJEZDOVÉHO ZABEZPEČOVACÍHO ZAŘÍZENÍ - MONTÁŽ</t>
  </si>
  <si>
    <t>9</t>
  </si>
  <si>
    <t>75D161</t>
  </si>
  <si>
    <t>RELÉOVÝ DOMEK (DO 18 M2) PREFABRIKOVANÝ, IZOLOVANÝ, S KLIMATIZACÍ A VNITŘNÍ KABELIZACÍ - DODÁVKA</t>
  </si>
  <si>
    <t>10</t>
  </si>
  <si>
    <t>75D167</t>
  </si>
  <si>
    <t>RELÉOVÝ DOMEK (DO 18 M2) PREFABRIKOVANÝ - MONTÁŽ</t>
  </si>
  <si>
    <t>11</t>
  </si>
  <si>
    <t>75IEC2</t>
  </si>
  <si>
    <t>VENKOVNÍ TELEFONNÍ OBJEKT NA ZDI</t>
  </si>
  <si>
    <t>12</t>
  </si>
  <si>
    <t>75IECX</t>
  </si>
  <si>
    <t>VENKOVNÍ TELEFONNÍ OBJEKT - MONTÁŽ</t>
  </si>
  <si>
    <t>13</t>
  </si>
  <si>
    <t>R3</t>
  </si>
  <si>
    <t>Skříňka místního ovládání - dodávka</t>
  </si>
  <si>
    <t>Výkaz výměr</t>
  </si>
  <si>
    <t>Dodání skříňky místního ovládání včetně  potřebného pomocného materiálu a jeho dopravy na místo montáže. Položka se měří v kusech (ks).Položka obsahuje všechny náklady na dodání zařízení včetně pomocného materiálu a na dopravu na místo montáže.</t>
  </si>
  <si>
    <t>14</t>
  </si>
  <si>
    <t>R4</t>
  </si>
  <si>
    <t>Skříňka místního ovládání - montáž</t>
  </si>
  <si>
    <t>Montáž skříňky místního ovládání, zapojení dvou kabelových forem(včetně měření a zapojení po měření),  přezkoušení. Položka se měří v kusech (ks).Položka obsahuje všechny náklady na montáž skříňky místního ovládání se všemi pomocnými a doplňujícími pracemi a součástmi, případné použití mechanizmů, včetně dopravy ze skladu k místu montáže, náklady na mzdy.</t>
  </si>
  <si>
    <t>15</t>
  </si>
  <si>
    <t>R5</t>
  </si>
  <si>
    <t>Diagnostika vnitřních stavů PZZ s možností dálkového rozboru dat - dodávka, montáž</t>
  </si>
  <si>
    <t>Dodávka i montáž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</si>
  <si>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16</t>
  </si>
  <si>
    <t>R6</t>
  </si>
  <si>
    <t>Elektronické záznamové zařízení - dodávka</t>
  </si>
  <si>
    <t>Dodávka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</si>
  <si>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17</t>
  </si>
  <si>
    <t>R7</t>
  </si>
  <si>
    <t>Elektronické záznamové zařízení - montáž</t>
  </si>
  <si>
    <t>Položka zahrnuje veškéré práce spojené s montáží zařízení určeného položkou. Montáž zařízení se měří  v kusech (ks).Položka obsahuje všechny náklady na montáž zařízení  se všemi pomocnými a doplňujícími pracemi a součástmi.</t>
  </si>
  <si>
    <t>18</t>
  </si>
  <si>
    <t>R8</t>
  </si>
  <si>
    <t>VÝSTRAŽNÍK SE ZÁVOROU, 1 SKŘÍŇ - DODÁVKA</t>
  </si>
  <si>
    <t>Položka obsahuje dodávka výstražníku se závorou 1 skříň podle jeho typu a potřebného pomocného materiálu a dopravy do staveništního skladu, včetně DZ A32a</t>
  </si>
  <si>
    <t>19</t>
  </si>
  <si>
    <t>75D217</t>
  </si>
  <si>
    <t>VÝSTRAŽNÍK SE ZÁVOROU, 1 SKŘÍŇ - MONTÁŽ</t>
  </si>
  <si>
    <t>20</t>
  </si>
  <si>
    <t>R10</t>
  </si>
  <si>
    <t>SNÍMAČ POČÍTAČE NÁPRAV - DODÁVKA</t>
  </si>
  <si>
    <t>Položka obsahuje kompletní dodávka snímače počítače náprav, potřebného pomocného materiálu a dopravy do staveništního skladu.</t>
  </si>
  <si>
    <t>R9</t>
  </si>
  <si>
    <t>MONTÁŽNÍ PLOŠINA K VÝSTRAŽNÍKU SE ZÁVOROU (dodávka i montáž)</t>
  </si>
  <si>
    <t>1. Položka obsahuje:  
 Komplet dodávku a montáž montážní plošiny vč. veškerého příslušenství   
2. Způsob měření:  
Udává se počet kusů kompletní konstrukce nebo práce.</t>
  </si>
  <si>
    <t>21</t>
  </si>
  <si>
    <t>75D261</t>
  </si>
  <si>
    <t>PŘEJEZDNÍK - DODÁVKA</t>
  </si>
  <si>
    <t>22</t>
  </si>
  <si>
    <t>75D267</t>
  </si>
  <si>
    <t>PŘEJEZDNÍK - MONTÁŽ</t>
  </si>
  <si>
    <t>23</t>
  </si>
  <si>
    <t>75C721</t>
  </si>
  <si>
    <t>VZDÁLENOSTNÍ UPOZORNOVADLO, NEPROMĚNNÉ NÁVĚSTIDLO SE ZÁKLADEM - DODÁVKA</t>
  </si>
  <si>
    <t>24</t>
  </si>
  <si>
    <t>75C727</t>
  </si>
  <si>
    <t>VZDÁLENOSTNÍ UPOZORNOVADLO, NEPROMĚNNÉ NÁVĚSTIDLO SE ZÁKLADEM - MONTÁŽ</t>
  </si>
  <si>
    <t>25</t>
  </si>
  <si>
    <t>75C917</t>
  </si>
  <si>
    <t>SNÍMAČ POČÍTAČE NÁPRAV - MONTÁŽ</t>
  </si>
  <si>
    <t>R11</t>
  </si>
  <si>
    <t>DODÁVKA PŘEPĚŤOVÉ OCHRANY PRO SNÍMACÍ BOD POČÍTAČE NÁPRAV</t>
  </si>
  <si>
    <t>Dodávka přepěťové ochrany včetně potřebného pomocného materiálu a  dopravy do staveništního skladu.Přepěťová ochrana se měří v kusech (ks).Položka obsahuje všechny náklady na dodávku přepěťové ochrany  včetně dopravy ze skladu k místu montáže.</t>
  </si>
  <si>
    <t>26</t>
  </si>
  <si>
    <t>R12</t>
  </si>
  <si>
    <t>MONTÁŽ PŘEPĚŤOVÉ OCHRANY PRO SNÍMACÍ BOD POČÍTAČE NÁPRAV</t>
  </si>
  <si>
    <t>Montáž ochrany dle předpisu dodavatele pro montáž.Přepěťová ochrana se měří v kusech (ks).Položka obsahuje všechny náklady na montáž dodaného zařízení se všemi pomocnými a doplňujícími pracemi a součástmi, případné použití mechanizmů, náklady na mzdy.</t>
  </si>
  <si>
    <t>27</t>
  </si>
  <si>
    <t>R13</t>
  </si>
  <si>
    <t>Počítač náprav (vnitřní část pro jeden úsek) - dodávka</t>
  </si>
  <si>
    <t>Dodávka vnitřní výstroje počítače náprav podle typu určeného položkou,  potřebného pomocného materiálu a  dopravy do staveništního skladu.Zařízení  se měří v kusech (ks).Položka obsahuje všechny náklady na dodávku zařízení na místo určení   a pomocného materiálu, náklady na dopravu do staveništního skladu.</t>
  </si>
  <si>
    <t>28</t>
  </si>
  <si>
    <t>R14</t>
  </si>
  <si>
    <t>Počítač náprav (vnitřní část pro jeden úsek) - montáž</t>
  </si>
  <si>
    <t>Upevnění zařízení na místo určení, připojení pospojování , zapojení.Montáže vnitřního zařízení se měří  v kusech (ks).Položka obsahuje všechny náklady na montáž  vnitřního zařízení  se všemi pomocnými a doplňujícími pracemi a součástmi, případné použití mechanizmů, včetně dopravy ze skladu k místu montáže, náklady na mzdy.</t>
  </si>
  <si>
    <t>29</t>
  </si>
  <si>
    <t>75E117</t>
  </si>
  <si>
    <t>DOZOR PRACOVNÍKŮ PROVOZOVATELE PŘI PRÁCI NA ŽIVÉM ZAŘÍZENÍ</t>
  </si>
  <si>
    <t>HOD</t>
  </si>
  <si>
    <t>30</t>
  </si>
  <si>
    <t>75E197</t>
  </si>
  <si>
    <t>PŘÍPRAVA A CELKOVÉ ZKOUŠKY PŘEJEZDOVÉHO ZABEZPEČOVACÍHO ZAŘÍZENÍ PRO JEDNU KOLEJ</t>
  </si>
  <si>
    <t>31</t>
  </si>
  <si>
    <t>75E127</t>
  </si>
  <si>
    <t>CELKOVÁ PROHLÍDKA ZAŘÍZENÍ A VYHOTOVENÍ REVIZNÍ ZPRÁVY</t>
  </si>
  <si>
    <t>32</t>
  </si>
  <si>
    <t>75E1B7</t>
  </si>
  <si>
    <t>REGULACE A ZKOUŠENÍ ZABEZPEČOVACÍHO ZAŘÍZENÍ</t>
  </si>
  <si>
    <t>33</t>
  </si>
  <si>
    <t>74F323</t>
  </si>
  <si>
    <t>PROTOKOL UTZ</t>
  </si>
  <si>
    <t>34</t>
  </si>
  <si>
    <t>R15</t>
  </si>
  <si>
    <t>Přechodné dopravní značení - DODÁVKA A MONTÁŽ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</si>
  <si>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</si>
  <si>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</si>
  <si>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02943</t>
  </si>
  <si>
    <t>OSTATNÍ POŽADAVKY - VYPRACOVÁNÍ RDS</t>
  </si>
  <si>
    <t>KPL</t>
  </si>
  <si>
    <t>Kabelizace</t>
  </si>
  <si>
    <t>36</t>
  </si>
  <si>
    <t>75A151</t>
  </si>
  <si>
    <t>KABEL METALICKÝ SE STÍNĚNÍM DO 12 PÁRŮ - DODÁVKA</t>
  </si>
  <si>
    <t>KMPÁR</t>
  </si>
  <si>
    <t>37</t>
  </si>
  <si>
    <t>75A237</t>
  </si>
  <si>
    <t>ZATAŽENÍ A SPOJKOVÁNÍ KABELŮ SE STÍNĚNÍM DO 12 PÁRŮ - MONTÁŽ</t>
  </si>
  <si>
    <t>38</t>
  </si>
  <si>
    <t>75A161</t>
  </si>
  <si>
    <t>KABEL METALICKÝ SE STÍNĚNÍM PŘES 12 PÁRŮ - DODÁVKA</t>
  </si>
  <si>
    <t>39</t>
  </si>
  <si>
    <t>75A247</t>
  </si>
  <si>
    <t>ZATAŽENÍ A SPOJKOVÁNÍ KABELŮ SE STÍNĚNÍM PŘES 12 PÁRŮ - MONTÁŽ</t>
  </si>
  <si>
    <t>40</t>
  </si>
  <si>
    <t>742H12</t>
  </si>
  <si>
    <t>KABEL NN ČTYŘ- A PĚTIŽÍLOVÝ CU S PLASTOVOU IZOLACÍ OD 4 DO 16 MM2</t>
  </si>
  <si>
    <t>41</t>
  </si>
  <si>
    <t>742L12</t>
  </si>
  <si>
    <t>UKONČENÍ DVOU AŽ PĚTIŽÍLOVÉHO KABELU V ROZVADĚČI NEBO NA PŘÍSTROJI OD 4 DO 16 MM2</t>
  </si>
  <si>
    <t>42</t>
  </si>
  <si>
    <t>75I322</t>
  </si>
  <si>
    <t>KABEL ZEMNÍ DVOUPLÁŠŤOVÝ S PANCÍŘEM PRŮMĚRU ŽÍLY 0,8 MM DO 25XN</t>
  </si>
  <si>
    <t>KMČTYŘKA</t>
  </si>
  <si>
    <t>43</t>
  </si>
  <si>
    <t>75I32X</t>
  </si>
  <si>
    <t>KABEL ZEMNÍ DVOUPLÁŠŤOVÝ S PANCÍŘEM PRŮMĚRU ŽÍLY 0,8 MM - MONTÁŽ</t>
  </si>
  <si>
    <t>44</t>
  </si>
  <si>
    <t>75II21</t>
  </si>
  <si>
    <t>SPOJKA PRO CELOPLASTOVÉ KABELY S PANCÍŘEM DO 100 ŽIL</t>
  </si>
  <si>
    <t>45</t>
  </si>
  <si>
    <t>75II2X</t>
  </si>
  <si>
    <t>SPOJKA PRO CELOPLASTOVÉ KABELY S PANCÍŘEM - MONTÁŽ</t>
  </si>
  <si>
    <t>46</t>
  </si>
  <si>
    <t>701005</t>
  </si>
  <si>
    <t>VYHLEDÁVACÍ MARKER ZEMNÍ S MOŽNOSTÍ ZÁPISU</t>
  </si>
  <si>
    <t>47</t>
  </si>
  <si>
    <t>75IG61</t>
  </si>
  <si>
    <t>VEDENÍ UZEMŇOVACÍ V ZEMI Z FEZN DRÁTU DO 120 MM2</t>
  </si>
  <si>
    <t>48</t>
  </si>
  <si>
    <t>75IG6X</t>
  </si>
  <si>
    <t>VEDENÍ UZEMŇOVACÍ V ZEMI Z FEZN DRÁTU DO 120 MM2 - MONTÁŽ</t>
  </si>
  <si>
    <t>49</t>
  </si>
  <si>
    <t>75IG11</t>
  </si>
  <si>
    <t>TYČ UZEMŇOVACÍ</t>
  </si>
  <si>
    <t>50</t>
  </si>
  <si>
    <t>75IG1X</t>
  </si>
  <si>
    <t>TYČ UZEMŇOVACÍ - MONTÁŽ</t>
  </si>
  <si>
    <t>51</t>
  </si>
  <si>
    <t>75IE41</t>
  </si>
  <si>
    <t>SLOUPKOVÝ ROZVADĚČ DO 100 PÁRŮ</t>
  </si>
  <si>
    <t>R17</t>
  </si>
  <si>
    <t>MĚŘENÍ ZÁVĚREČNÉ DÁLKOVÝCH KABELŮ V JEDNOM SMĚRU V PLNÉM ROZSAHU BEZ PROVOZU</t>
  </si>
  <si>
    <t>ČTYŘKA</t>
  </si>
  <si>
    <t>Položka obsahuje:  
– práce spojené s měřením specifikované kabelizace specifikovaným způsobem včetně potřebného drobného montážního materiálu  
– veškeré potřebné mechanizmy (měřicí přístroje a měřící příslušenství), včetně obsluhy, náklady na mzdy a přibližné (průměrné) náklady na pořízení potřebných materiálů včetně všech ostatních vedlejších nákladů</t>
  </si>
  <si>
    <t>52</t>
  </si>
  <si>
    <t>75IE4X</t>
  </si>
  <si>
    <t>SLOUPKOVÝ ROZVADĚČ DO 100 PÁRŮ - MONTÁŽ</t>
  </si>
  <si>
    <t>53</t>
  </si>
  <si>
    <t>R18</t>
  </si>
  <si>
    <t>KONTROLNÍ MĚŘENÍ DÁLKOVÝCH KABELŮ V JEDNOM SMĚRU V PLNÉM ROZSAHU BEZ PROVOZU (stávající kabel 5XN)</t>
  </si>
  <si>
    <t>HDPE</t>
  </si>
  <si>
    <t>54</t>
  </si>
  <si>
    <t>75I911</t>
  </si>
  <si>
    <t>OPTOTRUBKA HDPE PRŮMĚRU DO 40 MM</t>
  </si>
  <si>
    <t>55</t>
  </si>
  <si>
    <t>75I91X</t>
  </si>
  <si>
    <t>OPTOTRUBKA HDPE - MONTÁŽ</t>
  </si>
  <si>
    <t>56</t>
  </si>
  <si>
    <t>75I962</t>
  </si>
  <si>
    <t>OPTOTRUBKA - KALIBRACE</t>
  </si>
  <si>
    <t>75IA11</t>
  </si>
  <si>
    <t>OPTOTRUBKOVÁ SPOJKA PRŮMĚRU DO 40 MM</t>
  </si>
  <si>
    <t>57</t>
  </si>
  <si>
    <t>75I961</t>
  </si>
  <si>
    <t>OPTOTRUBKA - HERMETIZACE ÚSEKU DO 2000 M</t>
  </si>
  <si>
    <t>ÚSEK</t>
  </si>
  <si>
    <t>58</t>
  </si>
  <si>
    <t>75IA1X</t>
  </si>
  <si>
    <t>OPTOTRUBKOVÁ SPOJKA - MONTÁŽ</t>
  </si>
  <si>
    <t>59</t>
  </si>
  <si>
    <t>Zemní práce</t>
  </si>
  <si>
    <t>60</t>
  </si>
  <si>
    <t>R19</t>
  </si>
  <si>
    <t>Vytyčení trasy kabelového vedení ve volném terénu</t>
  </si>
  <si>
    <t>KM</t>
  </si>
  <si>
    <t>Položka zahrnuje: Pochůzka projektovanou trasou kabelového vedení, vyznačení trasy kabelu číslovanými kolíky nebo psanými značkami včetně zhotovení a číslování kolíků. Stanovení a označení míst pro kabelové prostupy a podchodové štoly a vyznačení překážek. Dále obsahuje cenu za pom. mechanismy včetně všech ostatních vedlejších nákladů.</t>
  </si>
  <si>
    <t>61</t>
  </si>
  <si>
    <t>709210</t>
  </si>
  <si>
    <t>KŘIŽOVATKA KABELOVÝCH VEDENÍ SE STÁVAJÍCÍ INŽENÝRSKOU SÍTÍ (KABELEM, POTRUBÍM APOD.)</t>
  </si>
  <si>
    <t>62</t>
  </si>
  <si>
    <t>02730</t>
  </si>
  <si>
    <t>POMOC PRÁCE ZŘÍZ NEBO ZAJIŠŤ OCHRANU INŽENÝRSKÝCH SÍTÍ</t>
  </si>
  <si>
    <t>63</t>
  </si>
  <si>
    <t>R21</t>
  </si>
  <si>
    <t>HLOUBENÍ JAM ZAPAŽ I NEPAŽ TŘ. I</t>
  </si>
  <si>
    <t>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</si>
  <si>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</t>
  </si>
  <si>
    <t>64</t>
  </si>
  <si>
    <t>R22</t>
  </si>
  <si>
    <t>HLOUBENÍ RÝH ŠÍŘ DO 2M PAŽ I NEPAŽ TŘ. I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</si>
  <si>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</si>
  <si>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65</t>
  </si>
  <si>
    <t>17411</t>
  </si>
  <si>
    <t>ZÁSYP JAM A RÝH ZEMINOU SE ZHUTNĚNÍM</t>
  </si>
  <si>
    <t>66</t>
  </si>
  <si>
    <t>702312</t>
  </si>
  <si>
    <t>ZAKRYTÍ KABELŮ VÝSTRAŽNOU FÓLIÍ ŠÍŘKY PŘES 20 DO 40 CM</t>
  </si>
  <si>
    <t>67</t>
  </si>
  <si>
    <t>14173</t>
  </si>
  <si>
    <t>PROTLAČOVÁNÍ POTRUBÍ Z PLAST HMOT DN DO 200MM</t>
  </si>
  <si>
    <t>68</t>
  </si>
  <si>
    <t>702212</t>
  </si>
  <si>
    <t>KABELOVÁ CHRÁNIČKA ZEMNÍ DN PŘES 100 DO 200 MM</t>
  </si>
  <si>
    <t>75ID11</t>
  </si>
  <si>
    <t>PLASTOVÁ ZEMNÍ KOMORA PRO ULOŽENÍ REZERVY</t>
  </si>
  <si>
    <t>69</t>
  </si>
  <si>
    <t>75ID1X</t>
  </si>
  <si>
    <t>PLASTOVÁ ZEMNÍ KOMORA PRO ULOŽENÍ REZERVY - MONTÁŽ</t>
  </si>
  <si>
    <t>70</t>
  </si>
  <si>
    <t>18210</t>
  </si>
  <si>
    <t>ÚPRAVA POVRCHŮ SROVNÁNÍM ÚZEMÍ</t>
  </si>
  <si>
    <t>71</t>
  </si>
  <si>
    <t>465922</t>
  </si>
  <si>
    <t>DLAŽBY Z BETONOVÝCH DLAŽDIC NA MC</t>
  </si>
  <si>
    <t>M2</t>
  </si>
  <si>
    <t>72</t>
  </si>
  <si>
    <t>02910</t>
  </si>
  <si>
    <t>OSTATNÍ POŽADAVKY - ZEMĚMĚŘIČSKÁ MĚŘENÍ</t>
  </si>
  <si>
    <t>Demontáže</t>
  </si>
  <si>
    <t>73</t>
  </si>
  <si>
    <t>R25</t>
  </si>
  <si>
    <t>PŘEDVĚSTNÍK N - TROJÚHELNÍKOVÝ ŠTÍT - DEMONTÁŽ</t>
  </si>
  <si>
    <t>Položka obsahuje demontáž zařízení dle názvu položky se všemi pomocnými a doplňujícími pracemi a součástmi, případné použití mechanizmů, včetně dopravy z místa demontáže do skladu, naložení vybouraného materiálu na dopravní prostředek, odvoz vybouraného materiálu do skladu nebo na likvidaci.</t>
  </si>
  <si>
    <t>R27</t>
  </si>
  <si>
    <t>VÝSTRAŽNÝ KŘÍŽ - DEMONTÁŽ</t>
  </si>
  <si>
    <t>Položka obsahuje demontáž stávajícího výstražného kříže všemi pomocnými a doplňujícími pracemi a součástmi, případné použití mechanizmů, včetně dopravy z místa demontáže do skladu, naložení vybouraného materiálu na dopravní prostředek, odvoz vybouraného materiálu do skladu nebo na likvidaci.</t>
  </si>
  <si>
    <t>74</t>
  </si>
  <si>
    <t>R26</t>
  </si>
  <si>
    <t>RYCHLOSTNÍK N - TABULE - DEMONTÁŽ</t>
  </si>
  <si>
    <t>D.2.1.5</t>
  </si>
  <si>
    <t>Ostatní inženýrské objekty</t>
  </si>
  <si>
    <t xml:space="preserve">  S0 03-93-02</t>
  </si>
  <si>
    <t>Úprava odvodnění (P733)</t>
  </si>
  <si>
    <t>S0 03-93-02</t>
  </si>
  <si>
    <t>0</t>
  </si>
  <si>
    <t>Všeobecné konstrukce a práce</t>
  </si>
  <si>
    <t>R015111</t>
  </si>
  <si>
    <t>POPLATKY ZA LIKVIDACŮ ODPADŮ NEKONTAMINOVANÝCH - 17 05 04 VYTĚŽENÉ ZEMINY A HORNINY - I. TŘÍDA TĚŽITELNOSTI - VČETNĚ DPPRAVY</t>
  </si>
  <si>
    <t>T</t>
  </si>
  <si>
    <t>EVIDENČNÍ POLOŽKA. Neoceňovat v objektu SO/PS, položka se oceňuje pouze v objektu SO 90-90.</t>
  </si>
  <si>
    <t>odvoz do 20 km   
výkop púvodních sjezdů  (20,2+19,5)*0,5*1,8=35,730 [A]   
prohloubení příkop      0,6*(35+2,1)*1,8=40,068 [B]     
                                      0,6*(22,4+1)*1,8=25,272 [C]   
přesvahování příkokpů (106,1+12,1+79,8+8,4+5,3)*0,1*1,8=20,106 [D]   
rýha pro dlažbu  0,5*0,3*(35+2,1)*1,8 =10,017 [E]               
        0,5*0,3*(22,2+1)*1,8=6,264 [F]   
odpočet zásyp propustky    
-0,52*(11,7+9,2)*1,8=-19,562 [G]   
Celkem: A+B+C+D+E+F+G=117,895 [H]</t>
  </si>
  <si>
    <t>1. Položka obsahuje:   
–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</si>
  <si>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13273</t>
  </si>
  <si>
    <t>rýha pro dlažbu  0,5*0,3*(35+2,1)=5,565 [A]   
                          0,5*0,3*(22,2+1)=3,330 [B]   
Celkem: A+B=8,895 [C]</t>
  </si>
  <si>
    <t>18130</t>
  </si>
  <si>
    <t>ÚPRAVA PLÁNĚ BEZ ZHUTNĚNÍ</t>
  </si>
  <si>
    <t>plochy pro zatravnění 20,2=20,200 [A]</t>
  </si>
  <si>
    <t>18241</t>
  </si>
  <si>
    <t>ZALOŽENÍ TRÁVNÍKU RUČNÍM VÝSEVEM</t>
  </si>
  <si>
    <t>zatravněné plochy 20,2=20,200 [A]</t>
  </si>
  <si>
    <t>propustky    
0,52*(11,7+9,2)=10,868 [A]</t>
  </si>
  <si>
    <t>12273</t>
  </si>
  <si>
    <t>ODKOPÁVKY A PROKOPÁVKY OBECNÉ TŘ. I</t>
  </si>
  <si>
    <t>výkop púvodních sjezdů  (20,2+19,5)*0,5=19,850 [G]   
prohloubení příkop  0,6*(35+2,1)=22,260 [A]   
                                 0,6*(22,4+1)=14,040 [D]   
                                 1,1*0,15*55,5=9,158 [I]   
přesvahování příkokpů (106,1+12,1+79,8+8,4+5,3)*0,1=21,170 [E]    
Celkem: G+A+D+E+I=86,478 [H]</t>
  </si>
  <si>
    <t>Základy</t>
  </si>
  <si>
    <t>272315</t>
  </si>
  <si>
    <t>ZÁKLADY Z PROSTÉHO BETONU DO C30/37</t>
  </si>
  <si>
    <t>základ propustku + základ příkopových tvárnic 0,64*0,17*(11,7+9,2)+1,1*0,15*55,5=11,431 [A]</t>
  </si>
  <si>
    <t>21461B</t>
  </si>
  <si>
    <t>SEPARAČNÍ GEOTEXTILIE DO 200G/M2</t>
  </si>
  <si>
    <t>trouby propustku 2*(11,7+9,2)=41,800 [A]</t>
  </si>
  <si>
    <t>Vodorovné konstrukce</t>
  </si>
  <si>
    <t>465511</t>
  </si>
  <si>
    <t>DLAŽBY Z LOMOVÉHO KAMENE NA SUCHO</t>
  </si>
  <si>
    <t>dlažba dna příkopů a odláždění 25,1=25,100 [A]</t>
  </si>
  <si>
    <t>561121</t>
  </si>
  <si>
    <t>PODKLADNÍ BETON TŘ. I TL. DO 100MM</t>
  </si>
  <si>
    <t>podkladní beton pod propustek     
(0,64+0,24)*(11,7+9,2)*0,1=1,839 [A]</t>
  </si>
  <si>
    <t>Přidružená stavební výroba</t>
  </si>
  <si>
    <t>711211</t>
  </si>
  <si>
    <t>IZOLACE ZVLÁŠT KONSTR PROTI ZEM VLHK ASFALT NÁTĚRY</t>
  </si>
  <si>
    <t>trouby propustku  2*(11,7+9,2)=41,800 [A]</t>
  </si>
  <si>
    <t>Ostatní konstrukce a práce</t>
  </si>
  <si>
    <t>9183A1</t>
  </si>
  <si>
    <t>PROPUSTY Z TRUB DN 300MM BETONOVÝCH</t>
  </si>
  <si>
    <t>propustky bez čel  11,7+9,2=20,900 [A]</t>
  </si>
  <si>
    <t>935232</t>
  </si>
  <si>
    <t>PŘÍKOPOVÉ ŽLABY Z BETON TVÁRNIC ŠÍŘ DO 1200MM DO BETONU TL 100MM</t>
  </si>
  <si>
    <t>D.2.1.8</t>
  </si>
  <si>
    <t>Pozemní komunikace</t>
  </si>
  <si>
    <t xml:space="preserve">  SO 03-50-02</t>
  </si>
  <si>
    <t>Úprava napojení účelové komunikace (P733)</t>
  </si>
  <si>
    <t>SO 03-50-02</t>
  </si>
  <si>
    <t>odvoz do 20 km, hmotnost zeminy 2 t/m3   
sjezdy   (5,64+4,577)*0,35*2=7,152 [A]   
             (4,79+26,69)*0,35*2=22,036 [B]      
pro patky plošiny u závor  0,5*0,5*1*4*2*2=4,000 [D]   
Celkem: A+B+D=33,188 [E]</t>
  </si>
  <si>
    <t>1. Položka obsahuje:   
–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</si>
  <si>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12373</t>
  </si>
  <si>
    <t>ODKOP PRO SPOD STAVBU SILNIC A ŽELEZNIC TŘ. I</t>
  </si>
  <si>
    <t>sjezdy   (5,64+4,577)*0,35=3,576 [A]   
             (4,79+26,69)*0,35=11,018 [B]      
 Celkem: A+B=14,594 [C]</t>
  </si>
  <si>
    <t>13173</t>
  </si>
  <si>
    <t>pro patky plošiny u závor  0,5*0,5*1*4*2=2,000 [A]</t>
  </si>
  <si>
    <t>plochy pro zatravnění 22,2+5,3+3=30,500 [A]</t>
  </si>
  <si>
    <t>zatravněné plochy 22,2+5,3+3=30,500 [A]</t>
  </si>
  <si>
    <t>12273B</t>
  </si>
  <si>
    <t>ODKOPÁVKY A PROKOPÁVKY OBECNÉ TŘ. I - DOPRAVA</t>
  </si>
  <si>
    <t>M3KM</t>
  </si>
  <si>
    <t>pro konstrukce sjezdu   
  (31,81+42,82)*0,35*20=522,410 [A]   
jámy pro sloupky plošiny   
0,7*0,7*1*4*20=39,200 [B]   
Celkem: A+B=561,610 [C]</t>
  </si>
  <si>
    <t>potrubí propustku  2*(11,7+9,2)=41,800 [A]</t>
  </si>
  <si>
    <t>Komunikace</t>
  </si>
  <si>
    <t>56324</t>
  </si>
  <si>
    <t>VOZOVKOVÉ VRSTVY Z VIBROVANÉHO ŠTĚRKU TL. DO 200MM</t>
  </si>
  <si>
    <t>plocha sjezdů 7+10</t>
  </si>
  <si>
    <t>56333</t>
  </si>
  <si>
    <t>VOZOVKOVÉ VRSTVY ZE ŠTĚRKODRTI TL. DO 150MM</t>
  </si>
  <si>
    <t>plocha sjezdů  8+11=19,000 [A]</t>
  </si>
  <si>
    <t>9183A2</t>
  </si>
  <si>
    <t>PROPUSTY Z TRUB DN 300MM ŽELEZOBETONOVÝCH</t>
  </si>
  <si>
    <t>propustky 11,7+9,2=20,900 [A]</t>
  </si>
  <si>
    <t>D.2.3.6</t>
  </si>
  <si>
    <t>Rozvodny vn, nn, osvětlení a dálkové ovládání odpojovačů</t>
  </si>
  <si>
    <t xml:space="preserve">  SO 03-86-02</t>
  </si>
  <si>
    <t>Přípojka nn pro PZZ v km 43,288 (P733)</t>
  </si>
  <si>
    <t>SO 03-86-02</t>
  </si>
  <si>
    <t>Přípojka nn pro PZZ</t>
  </si>
  <si>
    <t>742H11</t>
  </si>
  <si>
    <t>KABEL NN ČTYŘ- A PĚTIŽÍLOVÝ CU S PLASTOVOU IZOLACÍ DO 2,5 MM2</t>
  </si>
  <si>
    <t>742H13</t>
  </si>
  <si>
    <t>KABEL NN ČTYŘ- A PĚTIŽÍLOVÝ CU S PLASTOVOU IZOLACÍ OD 25 DO 50 MM2</t>
  </si>
  <si>
    <t>742L11</t>
  </si>
  <si>
    <t>UKONČENÍ DVOU AŽ PĚTIŽÍLOVÉHO KABELU V ROZVADĚČI NEBO NA PŘÍSTROJI DO 2,5 MM2</t>
  </si>
  <si>
    <t>742L13</t>
  </si>
  <si>
    <t>UKONČENÍ DVOU AŽ PĚTIŽÍLOVÉHO KABELU V ROZVADĚČI NEBO NA PŘÍSTROJI OD 25 DO 50 MM2</t>
  </si>
  <si>
    <t>743D11</t>
  </si>
  <si>
    <t>SKŘÍŇ PŘÍPOJKOVÁ POJISTKOVÁ KOMPAKTNÍ PILÍŘOVÁ DO 63 A, DO 50 MM2, S 1-2 SADAMI JISTÍCÍCH PRVKŮ</t>
  </si>
  <si>
    <t>744I01</t>
  </si>
  <si>
    <t>POJISTKOVÁ VLOŽKA DO 160 A</t>
  </si>
  <si>
    <t>PŘEJEZDOVÁ SKŘÍŇ VENKOVNÍ PRÁZDNÁ PLASTOVÁ V KOMPAKTNÍM PILÍŘI, MIN. IP 44</t>
  </si>
  <si>
    <t>1. Položka obsahuje:  
 – přípravu podkladu pro osazení vč. upevňovacího materiálu  
 – veškerý podružný a pomocný materiál ( včetně můstků, vnitřních propojů-vodičů a pod ), nosnou konstrukci, kotevní a spojovací prvky  
 – provedení zkoušek, dodání předepsaných zkoušek, revizí a atestů  
2. Položka neobsahuje:  
 – přístrojové vybavení ( jističe, stykače apod. )  
3. Způsob měření:  
Udává se počet kusů kompletní konstrukce nebo práce.</t>
  </si>
  <si>
    <t>741C01</t>
  </si>
  <si>
    <t>EKVIPOTENCIÁLNÍ PŘÍPOJNICE</t>
  </si>
  <si>
    <t>744C01</t>
  </si>
  <si>
    <t>POMOCNÝ SPÍNAČ K MODULÁRNÍMU PŘÍSTROJI DO 125 A</t>
  </si>
  <si>
    <t>744C02</t>
  </si>
  <si>
    <t>NAPĚŤOVÁ SPOUŠŤ K MODULÁRNÍMU PŘÍSTROJI DO 125 A</t>
  </si>
  <si>
    <t>744633</t>
  </si>
  <si>
    <t>JISTIČ TŘÍPÓLOVÝ (10 KA) OD 13 DO 20 A</t>
  </si>
  <si>
    <t>744B31</t>
  </si>
  <si>
    <t>PÁČKOVÝ VYPÍNAČ TŘÍPÓLOVÝ (10 KA) DO 32 A</t>
  </si>
  <si>
    <t>744Q22</t>
  </si>
  <si>
    <t>SVODIČ PŘEPĚTÍ TYP 1+2 (TŘÍDA B+C) 3-4 PÓLOVÝ</t>
  </si>
  <si>
    <t>747213</t>
  </si>
  <si>
    <t>CELKOVÁ PROHLÍDKA, ZKOUŠENÍ, MĚŘENÍ A VYHOTOVENÍ VÝCHOZÍ REVIZNÍ ZPRÁVY, PRO OBJEM IN PŘES 500 DO 1000 TIS. KČ</t>
  </si>
  <si>
    <t>747301</t>
  </si>
  <si>
    <t>PROVEDENÍ PROHLÍDKY A ZKOUŠKY PRÁVNICKOU OSOBOU, VYDÁNÍ PRŮKAZU ZPŮSOBILOSTI</t>
  </si>
  <si>
    <t>747701</t>
  </si>
  <si>
    <t>DOKONČOVACÍ MONTÁŽNÍ PRÁCE NA ELEKTRICKÉM ZAŘÍZENÍ</t>
  </si>
  <si>
    <t>13193</t>
  </si>
  <si>
    <t>HLOUBENÍ JAM ZAPAŽ I NEPAŽ TŘ III</t>
  </si>
  <si>
    <t>13293</t>
  </si>
  <si>
    <t>HLOUBENÍ RÝH ŠÍŘ DO 2M PAŽ I NEPAŽ TŘ. III</t>
  </si>
  <si>
    <t>75II11</t>
  </si>
  <si>
    <t>SPOJKA PRO CELOPLASTOVÉ KABELY BEZ PANCÍŘE DO 100 ŽIL</t>
  </si>
  <si>
    <t>75II1X</t>
  </si>
  <si>
    <t>SPOJKA PRO CELOPLASTOVÉ KABELY BEZ PANCÍŘE - MONTÁŽ</t>
  </si>
  <si>
    <t>702311</t>
  </si>
  <si>
    <t>ZAKRYTÍ KABELŮ VÝSTRAŽNOU FÓLIÍ ŠÍŘKY DO 20 CM</t>
  </si>
  <si>
    <t>015120</t>
  </si>
  <si>
    <t>POPLATKY ZA LIKVIDACI ODPADŮ NEKONTAMINOVANÝCH - 17 01 02 STAVEBNÍ A DEMOLIČNÍ SUŤ (CIHLY)</t>
  </si>
  <si>
    <t>747702</t>
  </si>
  <si>
    <t>ÚPRAVA ZAPOJENÍ STÁVAJÍCÍCH KABELOVÝCH SKŘÍNÍ/ROZVADĚČŮ</t>
  </si>
  <si>
    <t>D.9.8</t>
  </si>
  <si>
    <t>SO 98-98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</si>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</sst>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0"/>
      <name val="Arial"/>
      <family val="2"/>
    </font>
    <font>
      <b/>
      <sz val="16"/>
      <color rgb="FFFFFF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52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ont="1" applyFill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4" borderId="0" xfId="0" applyFont="1" applyFill="1"/>
    <xf numFmtId="0" fontId="0" fillId="0" borderId="1" xfId="0" applyFont="1" applyBorder="1" applyAlignment="1">
      <alignment horizontal="center" vertical="center"/>
    </xf>
    <xf numFmtId="0" fontId="0" fillId="3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4" fillId="0" borderId="2" xfId="0" applyFont="1" applyBorder="1" applyAlignment="1">
      <alignment vertical="center"/>
    </xf>
    <xf numFmtId="0" fontId="1" fillId="0" borderId="4" xfId="0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4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" fontId="0" fillId="5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1:6" ht="57" customHeight="1">
      <c r="A1" s="9"/>
      <c r="B1" s="8" t="s">
        <v>1</v>
      </c>
      <c r="C1" s="11"/>
      <c r="D1" s="11"/>
      <c r="E1" s="11"/>
      <c r="F1" s="11"/>
    </row>
    <row r="2" spans="1:6" ht="20.1" customHeight="1">
      <c r="A2" s="9"/>
      <c r="B2" s="7"/>
      <c r="C2" s="11"/>
      <c r="D2" s="11"/>
      <c r="E2" s="11"/>
      <c r="F2" s="11"/>
    </row>
    <row r="3" spans="1:6" ht="12.75" customHeight="1">
      <c r="A3" s="9"/>
      <c r="B3" s="7"/>
      <c r="C3" s="11"/>
      <c r="D3" s="11"/>
      <c r="E3" s="11"/>
      <c r="F3" s="11"/>
    </row>
    <row r="4" spans="1:6" ht="39.95" customHeight="1">
      <c r="A4" s="12" t="s">
        <v>2</v>
      </c>
      <c r="B4" s="6" t="s">
        <v>3</v>
      </c>
      <c r="C4" s="9"/>
      <c r="D4" s="9"/>
      <c r="E4" s="9"/>
      <c r="F4" s="10" t="s">
        <v>0</v>
      </c>
    </row>
    <row r="5" spans="1:5" ht="30" customHeight="1">
      <c r="A5" s="14" t="s">
        <v>4</v>
      </c>
      <c r="B5" s="5" t="s">
        <v>5</v>
      </c>
      <c r="C5" s="9"/>
      <c r="D5" s="9"/>
      <c r="E5" s="9"/>
    </row>
    <row r="6" spans="2:3" ht="12.75" customHeight="1">
      <c r="B6" s="15" t="s">
        <v>6</v>
      </c>
      <c r="C6" s="17">
        <f>0+C10+C12+C14+C16+C18</f>
        <v>0</v>
      </c>
    </row>
    <row r="7" spans="2:3" ht="12.75" customHeight="1">
      <c r="B7" s="15" t="s">
        <v>7</v>
      </c>
      <c r="C7" s="17">
        <f>0+E10+E12+E14+E16+E18</f>
        <v>0</v>
      </c>
    </row>
    <row r="9" spans="1:6" ht="12.75" customHeight="1">
      <c r="A9" s="16" t="s">
        <v>8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</row>
    <row r="10" spans="1:6" ht="12.75">
      <c r="A10" s="18" t="s">
        <v>14</v>
      </c>
      <c r="B10" s="19" t="s">
        <v>15</v>
      </c>
      <c r="C10" s="21">
        <f>0+C11</f>
        <v>0</v>
      </c>
      <c r="D10" s="21">
        <f aca="true" t="shared" si="0" ref="D10:D19">C10*0.21</f>
        <v>0</v>
      </c>
      <c r="E10" s="21">
        <f>0+E11</f>
        <v>0</v>
      </c>
      <c r="F10" s="20">
        <f>0+F11</f>
        <v>80</v>
      </c>
    </row>
    <row r="11" spans="1:6" ht="12.75">
      <c r="A11" s="18" t="s">
        <v>16</v>
      </c>
      <c r="B11" s="19" t="s">
        <v>17</v>
      </c>
      <c r="C11" s="21">
        <f>'PS 03-01-32'!K8+'PS 03-01-32'!M8</f>
        <v>0</v>
      </c>
      <c r="D11" s="21">
        <f t="shared" si="0"/>
        <v>0</v>
      </c>
      <c r="E11" s="21">
        <f>C11+D11</f>
        <v>0</v>
      </c>
      <c r="F11" s="20">
        <f>'PS 03-01-32'!T7</f>
        <v>80</v>
      </c>
    </row>
    <row r="12" spans="1:6" ht="12.75">
      <c r="A12" s="18" t="s">
        <v>324</v>
      </c>
      <c r="B12" s="19" t="s">
        <v>325</v>
      </c>
      <c r="C12" s="21">
        <f>0+C13</f>
        <v>0</v>
      </c>
      <c r="D12" s="21">
        <f t="shared" si="0"/>
        <v>0</v>
      </c>
      <c r="E12" s="21">
        <f>0+E13</f>
        <v>0</v>
      </c>
      <c r="F12" s="20">
        <f>0+F13</f>
        <v>13</v>
      </c>
    </row>
    <row r="13" spans="1:6" ht="12.75">
      <c r="A13" s="18" t="s">
        <v>326</v>
      </c>
      <c r="B13" s="19" t="s">
        <v>327</v>
      </c>
      <c r="C13" s="21">
        <f>'S0 03-93-02'!K8+'S0 03-93-02'!M8</f>
        <v>0</v>
      </c>
      <c r="D13" s="21">
        <f t="shared" si="0"/>
        <v>0</v>
      </c>
      <c r="E13" s="21">
        <f>C13+D13</f>
        <v>0</v>
      </c>
      <c r="F13" s="20">
        <f>'S0 03-93-02'!T7</f>
        <v>13</v>
      </c>
    </row>
    <row r="14" spans="1:6" ht="12.75">
      <c r="A14" s="18" t="s">
        <v>373</v>
      </c>
      <c r="B14" s="19" t="s">
        <v>374</v>
      </c>
      <c r="C14" s="21">
        <f>0+C15</f>
        <v>0</v>
      </c>
      <c r="D14" s="21">
        <f t="shared" si="0"/>
        <v>0</v>
      </c>
      <c r="E14" s="21">
        <f>0+E15</f>
        <v>0</v>
      </c>
      <c r="F14" s="20">
        <f>0+F15</f>
        <v>11</v>
      </c>
    </row>
    <row r="15" spans="1:6" ht="12.75">
      <c r="A15" s="18" t="s">
        <v>375</v>
      </c>
      <c r="B15" s="19" t="s">
        <v>376</v>
      </c>
      <c r="C15" s="21">
        <f>'SO 03-50-02'!K8+'SO 03-50-02'!M8</f>
        <v>0</v>
      </c>
      <c r="D15" s="21">
        <f t="shared" si="0"/>
        <v>0</v>
      </c>
      <c r="E15" s="21">
        <f>C15+D15</f>
        <v>0</v>
      </c>
      <c r="F15" s="20">
        <f>'SO 03-50-02'!T7</f>
        <v>11</v>
      </c>
    </row>
    <row r="16" spans="1:6" ht="12.75">
      <c r="A16" s="18" t="s">
        <v>402</v>
      </c>
      <c r="B16" s="19" t="s">
        <v>403</v>
      </c>
      <c r="C16" s="21">
        <f>0+C17</f>
        <v>0</v>
      </c>
      <c r="D16" s="21">
        <f t="shared" si="0"/>
        <v>0</v>
      </c>
      <c r="E16" s="21">
        <f>0+E17</f>
        <v>0</v>
      </c>
      <c r="F16" s="20">
        <f>0+F17</f>
        <v>31</v>
      </c>
    </row>
    <row r="17" spans="1:6" ht="12.75">
      <c r="A17" s="18" t="s">
        <v>404</v>
      </c>
      <c r="B17" s="19" t="s">
        <v>405</v>
      </c>
      <c r="C17" s="21">
        <f>'SO 03-86-02'!K8+'SO 03-86-02'!M8</f>
        <v>0</v>
      </c>
      <c r="D17" s="21">
        <f t="shared" si="0"/>
        <v>0</v>
      </c>
      <c r="E17" s="21">
        <f>C17+D17</f>
        <v>0</v>
      </c>
      <c r="F17" s="20">
        <f>'SO 03-86-02'!T7</f>
        <v>31</v>
      </c>
    </row>
    <row r="18" spans="1:6" ht="12.75">
      <c r="A18" s="18" t="s">
        <v>454</v>
      </c>
      <c r="B18" s="19" t="s">
        <v>455</v>
      </c>
      <c r="C18" s="21">
        <f>0+C19</f>
        <v>0</v>
      </c>
      <c r="D18" s="21">
        <f t="shared" si="0"/>
        <v>0</v>
      </c>
      <c r="E18" s="21">
        <f>0+E19</f>
        <v>0</v>
      </c>
      <c r="F18" s="20">
        <f>0+F19</f>
        <v>6</v>
      </c>
    </row>
    <row r="19" spans="1:6" ht="12.75">
      <c r="A19" s="18" t="s">
        <v>456</v>
      </c>
      <c r="B19" s="19" t="s">
        <v>457</v>
      </c>
      <c r="C19" s="21">
        <f>'SO 98-98'!K8+'SO 98-98'!M8</f>
        <v>0</v>
      </c>
      <c r="D19" s="21">
        <f t="shared" si="0"/>
        <v>0</v>
      </c>
      <c r="E19" s="21">
        <f>C19+D19</f>
        <v>0</v>
      </c>
      <c r="F19" s="20">
        <f>'SO 98-98'!T7</f>
        <v>6</v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14</v>
      </c>
      <c r="M3" s="43">
        <f>Rekapitulace!C10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14</v>
      </c>
      <c r="D4" s="9"/>
      <c r="E4" s="3" t="s">
        <v>15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COUNTIFS(L8:L330,"=0",A8:A330,"P")+COUNTIFS(L8:L330,"",A8:A330,"P")+SUM(Q8:Q330)</f>
        <v>80</v>
      </c>
    </row>
    <row r="8" spans="1:13" ht="12.75">
      <c r="A8" t="s">
        <v>44</v>
      </c>
      <c r="C8" s="30" t="s">
        <v>45</v>
      </c>
      <c r="E8" s="32" t="s">
        <v>17</v>
      </c>
      <c r="J8" s="31">
        <f>0+J9+J158+J235+J264+J321</f>
        <v>0</v>
      </c>
      <c r="K8" s="31">
        <f>0+K9+K158+K235+K264+K321</f>
        <v>0</v>
      </c>
      <c r="L8" s="31">
        <f>0+L9+L158+L235+L264+L321</f>
        <v>0</v>
      </c>
      <c r="M8" s="31">
        <f>0+M9+M158+M235+M264+M321</f>
        <v>0</v>
      </c>
    </row>
    <row r="9" spans="1:13" ht="12.75">
      <c r="A9" t="s">
        <v>46</v>
      </c>
      <c r="C9" s="33" t="s">
        <v>47</v>
      </c>
      <c r="E9" s="35" t="s">
        <v>48</v>
      </c>
      <c r="J9" s="34">
        <f>0</f>
        <v>0</v>
      </c>
      <c r="K9" s="34">
        <f>0</f>
        <v>0</v>
      </c>
      <c r="L9" s="34">
        <f>0+L10+L14+L18+L22+L26+L30+L34+L38+L42+L46+L50+L54+L58+L62+L66+L70+L74+L78+L82+L86+L90+L94+L98+L102+L106+L110+L114+L118+L122+L126+L130+L134+L138+L142+L146+L150+L154</f>
        <v>0</v>
      </c>
      <c r="M9" s="34">
        <f>0+M10+M14+M18+M22+M26+M30+M34+M38+M42+M46+M50+M54+M58+M62+M66+M70+M74+M78+M82+M86+M90+M94+M98+M102+M106+M110+M114+M118+M122+M126+M130+M134+M138+M142+M146+M150+M154</f>
        <v>0</v>
      </c>
    </row>
    <row r="10" spans="1:16" ht="12.75">
      <c r="A10" t="s">
        <v>49</v>
      </c>
      <c r="B10" s="36" t="s">
        <v>47</v>
      </c>
      <c r="C10" s="36" t="s">
        <v>50</v>
      </c>
      <c r="D10" s="37" t="s">
        <v>51</v>
      </c>
      <c r="E10" s="13" t="s">
        <v>52</v>
      </c>
      <c r="F10" s="38" t="s">
        <v>53</v>
      </c>
      <c r="G10" s="39">
        <v>20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54</v>
      </c>
      <c r="O10">
        <f>(M10*21)/100</f>
        <v>0</v>
      </c>
      <c r="P10" t="s">
        <v>27</v>
      </c>
    </row>
    <row r="11" spans="1:5" ht="12.75">
      <c r="A11" s="37" t="s">
        <v>55</v>
      </c>
      <c r="E11" s="41" t="s">
        <v>56</v>
      </c>
    </row>
    <row r="12" spans="1:5" ht="12.75">
      <c r="A12" s="37" t="s">
        <v>57</v>
      </c>
      <c r="E12" s="42" t="s">
        <v>58</v>
      </c>
    </row>
    <row r="13" spans="1:5" ht="12.75">
      <c r="A13" t="s">
        <v>59</v>
      </c>
      <c r="E13" s="41" t="s">
        <v>60</v>
      </c>
    </row>
    <row r="14" spans="1:16" ht="12.75">
      <c r="A14" t="s">
        <v>49</v>
      </c>
      <c r="B14" s="36" t="s">
        <v>27</v>
      </c>
      <c r="C14" s="36" t="s">
        <v>61</v>
      </c>
      <c r="D14" s="37" t="s">
        <v>51</v>
      </c>
      <c r="E14" s="13" t="s">
        <v>62</v>
      </c>
      <c r="F14" s="38" t="s">
        <v>53</v>
      </c>
      <c r="G14" s="39">
        <v>20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54</v>
      </c>
      <c r="O14">
        <f>(M14*21)/100</f>
        <v>0</v>
      </c>
      <c r="P14" t="s">
        <v>27</v>
      </c>
    </row>
    <row r="15" spans="1:5" ht="12.75">
      <c r="A15" s="37" t="s">
        <v>55</v>
      </c>
      <c r="E15" s="41" t="s">
        <v>56</v>
      </c>
    </row>
    <row r="16" spans="1:5" ht="12.75">
      <c r="A16" s="37" t="s">
        <v>57</v>
      </c>
      <c r="E16" s="42" t="s">
        <v>58</v>
      </c>
    </row>
    <row r="17" spans="1:5" ht="12.75">
      <c r="A17" t="s">
        <v>59</v>
      </c>
      <c r="E17" s="41" t="s">
        <v>60</v>
      </c>
    </row>
    <row r="18" spans="1:16" ht="12.75">
      <c r="A18" t="s">
        <v>49</v>
      </c>
      <c r="B18" s="36" t="s">
        <v>26</v>
      </c>
      <c r="C18" s="36" t="s">
        <v>63</v>
      </c>
      <c r="D18" s="37" t="s">
        <v>51</v>
      </c>
      <c r="E18" s="13" t="s">
        <v>64</v>
      </c>
      <c r="F18" s="38" t="s">
        <v>65</v>
      </c>
      <c r="G18" s="39">
        <v>1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54</v>
      </c>
      <c r="O18">
        <f>(M18*21)/100</f>
        <v>0</v>
      </c>
      <c r="P18" t="s">
        <v>27</v>
      </c>
    </row>
    <row r="19" spans="1:5" ht="12.75">
      <c r="A19" s="37" t="s">
        <v>55</v>
      </c>
      <c r="E19" s="41" t="s">
        <v>56</v>
      </c>
    </row>
    <row r="20" spans="1:5" ht="12.75">
      <c r="A20" s="37" t="s">
        <v>57</v>
      </c>
      <c r="E20" s="42" t="s">
        <v>58</v>
      </c>
    </row>
    <row r="21" spans="1:5" ht="12.75">
      <c r="A21" t="s">
        <v>59</v>
      </c>
      <c r="E21" s="41" t="s">
        <v>60</v>
      </c>
    </row>
    <row r="22" spans="1:16" ht="12.75">
      <c r="A22" t="s">
        <v>49</v>
      </c>
      <c r="B22" s="36" t="s">
        <v>66</v>
      </c>
      <c r="C22" s="36" t="s">
        <v>67</v>
      </c>
      <c r="D22" s="37" t="s">
        <v>51</v>
      </c>
      <c r="E22" s="13" t="s">
        <v>68</v>
      </c>
      <c r="F22" s="38" t="s">
        <v>65</v>
      </c>
      <c r="G22" s="39">
        <v>1</v>
      </c>
      <c r="H22" s="38">
        <v>0</v>
      </c>
      <c r="I22" s="38">
        <f>ROUND(G22*H22,6)</f>
        <v>0</v>
      </c>
      <c r="L22" s="40">
        <v>0</v>
      </c>
      <c r="M22" s="34">
        <f>ROUND(ROUND(L22,2)*ROUND(G22,3),2)</f>
        <v>0</v>
      </c>
      <c r="N22" s="38" t="s">
        <v>54</v>
      </c>
      <c r="O22">
        <f>(M22*21)/100</f>
        <v>0</v>
      </c>
      <c r="P22" t="s">
        <v>27</v>
      </c>
    </row>
    <row r="23" spans="1:5" ht="12.75">
      <c r="A23" s="37" t="s">
        <v>55</v>
      </c>
      <c r="E23" s="41" t="s">
        <v>56</v>
      </c>
    </row>
    <row r="24" spans="1:5" ht="12.75">
      <c r="A24" s="37" t="s">
        <v>57</v>
      </c>
      <c r="E24" s="42" t="s">
        <v>58</v>
      </c>
    </row>
    <row r="25" spans="1:5" ht="12.75">
      <c r="A25" t="s">
        <v>59</v>
      </c>
      <c r="E25" s="41" t="s">
        <v>60</v>
      </c>
    </row>
    <row r="26" spans="1:16" ht="12.75">
      <c r="A26" t="s">
        <v>49</v>
      </c>
      <c r="B26" s="36" t="s">
        <v>69</v>
      </c>
      <c r="C26" s="36" t="s">
        <v>70</v>
      </c>
      <c r="D26" s="37" t="s">
        <v>51</v>
      </c>
      <c r="E26" s="13" t="s">
        <v>71</v>
      </c>
      <c r="F26" s="38" t="s">
        <v>65</v>
      </c>
      <c r="G26" s="39">
        <v>1</v>
      </c>
      <c r="H26" s="38">
        <v>0</v>
      </c>
      <c r="I26" s="38">
        <f>ROUND(G26*H26,6)</f>
        <v>0</v>
      </c>
      <c r="L26" s="40">
        <v>0</v>
      </c>
      <c r="M26" s="34">
        <f>ROUND(ROUND(L26,2)*ROUND(G26,3),2)</f>
        <v>0</v>
      </c>
      <c r="N26" s="38" t="s">
        <v>72</v>
      </c>
      <c r="O26">
        <f>(M26*21)/100</f>
        <v>0</v>
      </c>
      <c r="P26" t="s">
        <v>27</v>
      </c>
    </row>
    <row r="27" spans="1:5" ht="12.75">
      <c r="A27" s="37" t="s">
        <v>55</v>
      </c>
      <c r="E27" s="41" t="s">
        <v>56</v>
      </c>
    </row>
    <row r="28" spans="1:5" ht="12.75">
      <c r="A28" s="37" t="s">
        <v>57</v>
      </c>
      <c r="E28" s="42" t="s">
        <v>58</v>
      </c>
    </row>
    <row r="29" spans="1:5" ht="25.5">
      <c r="A29" t="s">
        <v>59</v>
      </c>
      <c r="E29" s="41" t="s">
        <v>73</v>
      </c>
    </row>
    <row r="30" spans="1:16" ht="12.75">
      <c r="A30" t="s">
        <v>49</v>
      </c>
      <c r="B30" s="36" t="s">
        <v>74</v>
      </c>
      <c r="C30" s="36" t="s">
        <v>75</v>
      </c>
      <c r="D30" s="37" t="s">
        <v>51</v>
      </c>
      <c r="E30" s="13" t="s">
        <v>76</v>
      </c>
      <c r="F30" s="38" t="s">
        <v>65</v>
      </c>
      <c r="G30" s="39">
        <v>1</v>
      </c>
      <c r="H30" s="38">
        <v>0</v>
      </c>
      <c r="I30" s="38">
        <f>ROUND(G30*H30,6)</f>
        <v>0</v>
      </c>
      <c r="L30" s="40">
        <v>0</v>
      </c>
      <c r="M30" s="34">
        <f>ROUND(ROUND(L30,2)*ROUND(G30,3),2)</f>
        <v>0</v>
      </c>
      <c r="N30" s="38" t="s">
        <v>54</v>
      </c>
      <c r="O30">
        <f>(M30*21)/100</f>
        <v>0</v>
      </c>
      <c r="P30" t="s">
        <v>27</v>
      </c>
    </row>
    <row r="31" spans="1:5" ht="12.75">
      <c r="A31" s="37" t="s">
        <v>55</v>
      </c>
      <c r="E31" s="41" t="s">
        <v>56</v>
      </c>
    </row>
    <row r="32" spans="1:5" ht="12.75">
      <c r="A32" s="37" t="s">
        <v>57</v>
      </c>
      <c r="E32" s="42" t="s">
        <v>58</v>
      </c>
    </row>
    <row r="33" spans="1:5" ht="12.75">
      <c r="A33" t="s">
        <v>59</v>
      </c>
      <c r="E33" s="41" t="s">
        <v>60</v>
      </c>
    </row>
    <row r="34" spans="1:16" ht="25.5">
      <c r="A34" t="s">
        <v>49</v>
      </c>
      <c r="B34" s="36" t="s">
        <v>77</v>
      </c>
      <c r="C34" s="36" t="s">
        <v>78</v>
      </c>
      <c r="D34" s="37" t="s">
        <v>51</v>
      </c>
      <c r="E34" s="13" t="s">
        <v>79</v>
      </c>
      <c r="F34" s="38" t="s">
        <v>65</v>
      </c>
      <c r="G34" s="39">
        <v>1</v>
      </c>
      <c r="H34" s="38">
        <v>0</v>
      </c>
      <c r="I34" s="38">
        <f>ROUND(G34*H34,6)</f>
        <v>0</v>
      </c>
      <c r="L34" s="40">
        <v>0</v>
      </c>
      <c r="M34" s="34">
        <f>ROUND(ROUND(L34,2)*ROUND(G34,3),2)</f>
        <v>0</v>
      </c>
      <c r="N34" s="38" t="s">
        <v>54</v>
      </c>
      <c r="O34">
        <f>(M34*21)/100</f>
        <v>0</v>
      </c>
      <c r="P34" t="s">
        <v>27</v>
      </c>
    </row>
    <row r="35" spans="1:5" ht="12.75">
      <c r="A35" s="37" t="s">
        <v>55</v>
      </c>
      <c r="E35" s="41" t="s">
        <v>56</v>
      </c>
    </row>
    <row r="36" spans="1:5" ht="12.75">
      <c r="A36" s="37" t="s">
        <v>57</v>
      </c>
      <c r="E36" s="42" t="s">
        <v>58</v>
      </c>
    </row>
    <row r="37" spans="1:5" ht="12.75">
      <c r="A37" t="s">
        <v>59</v>
      </c>
      <c r="E37" s="41" t="s">
        <v>60</v>
      </c>
    </row>
    <row r="38" spans="1:16" ht="25.5">
      <c r="A38" t="s">
        <v>49</v>
      </c>
      <c r="B38" s="36" t="s">
        <v>80</v>
      </c>
      <c r="C38" s="36" t="s">
        <v>81</v>
      </c>
      <c r="D38" s="37" t="s">
        <v>51</v>
      </c>
      <c r="E38" s="13" t="s">
        <v>82</v>
      </c>
      <c r="F38" s="38" t="s">
        <v>65</v>
      </c>
      <c r="G38" s="39">
        <v>1</v>
      </c>
      <c r="H38" s="38">
        <v>0</v>
      </c>
      <c r="I38" s="38">
        <f>ROUND(G38*H38,6)</f>
        <v>0</v>
      </c>
      <c r="L38" s="40">
        <v>0</v>
      </c>
      <c r="M38" s="34">
        <f>ROUND(ROUND(L38,2)*ROUND(G38,3),2)</f>
        <v>0</v>
      </c>
      <c r="N38" s="38" t="s">
        <v>54</v>
      </c>
      <c r="O38">
        <f>(M38*21)/100</f>
        <v>0</v>
      </c>
      <c r="P38" t="s">
        <v>27</v>
      </c>
    </row>
    <row r="39" spans="1:5" ht="12.75">
      <c r="A39" s="37" t="s">
        <v>55</v>
      </c>
      <c r="E39" s="41" t="s">
        <v>56</v>
      </c>
    </row>
    <row r="40" spans="1:5" ht="12.75">
      <c r="A40" s="37" t="s">
        <v>57</v>
      </c>
      <c r="E40" s="42" t="s">
        <v>58</v>
      </c>
    </row>
    <row r="41" spans="1:5" ht="12.75">
      <c r="A41" t="s">
        <v>59</v>
      </c>
      <c r="E41" s="41" t="s">
        <v>60</v>
      </c>
    </row>
    <row r="42" spans="1:16" ht="25.5">
      <c r="A42" t="s">
        <v>49</v>
      </c>
      <c r="B42" s="36" t="s">
        <v>83</v>
      </c>
      <c r="C42" s="36" t="s">
        <v>84</v>
      </c>
      <c r="D42" s="37" t="s">
        <v>51</v>
      </c>
      <c r="E42" s="13" t="s">
        <v>85</v>
      </c>
      <c r="F42" s="38" t="s">
        <v>65</v>
      </c>
      <c r="G42" s="39">
        <v>1</v>
      </c>
      <c r="H42" s="38">
        <v>0</v>
      </c>
      <c r="I42" s="38">
        <f>ROUND(G42*H42,6)</f>
        <v>0</v>
      </c>
      <c r="L42" s="40">
        <v>0</v>
      </c>
      <c r="M42" s="34">
        <f>ROUND(ROUND(L42,2)*ROUND(G42,3),2)</f>
        <v>0</v>
      </c>
      <c r="N42" s="38" t="s">
        <v>54</v>
      </c>
      <c r="O42">
        <f>(M42*21)/100</f>
        <v>0</v>
      </c>
      <c r="P42" t="s">
        <v>27</v>
      </c>
    </row>
    <row r="43" spans="1:5" ht="12.75">
      <c r="A43" s="37" t="s">
        <v>55</v>
      </c>
      <c r="E43" s="41" t="s">
        <v>56</v>
      </c>
    </row>
    <row r="44" spans="1:5" ht="12.75">
      <c r="A44" s="37" t="s">
        <v>57</v>
      </c>
      <c r="E44" s="42" t="s">
        <v>58</v>
      </c>
    </row>
    <row r="45" spans="1:5" ht="12.75">
      <c r="A45" t="s">
        <v>59</v>
      </c>
      <c r="E45" s="41" t="s">
        <v>60</v>
      </c>
    </row>
    <row r="46" spans="1:16" ht="12.75">
      <c r="A46" t="s">
        <v>49</v>
      </c>
      <c r="B46" s="36" t="s">
        <v>86</v>
      </c>
      <c r="C46" s="36" t="s">
        <v>87</v>
      </c>
      <c r="D46" s="37" t="s">
        <v>51</v>
      </c>
      <c r="E46" s="13" t="s">
        <v>88</v>
      </c>
      <c r="F46" s="38" t="s">
        <v>65</v>
      </c>
      <c r="G46" s="39">
        <v>1</v>
      </c>
      <c r="H46" s="38">
        <v>0</v>
      </c>
      <c r="I46" s="38">
        <f>ROUND(G46*H46,6)</f>
        <v>0</v>
      </c>
      <c r="L46" s="40">
        <v>0</v>
      </c>
      <c r="M46" s="34">
        <f>ROUND(ROUND(L46,2)*ROUND(G46,3),2)</f>
        <v>0</v>
      </c>
      <c r="N46" s="38" t="s">
        <v>54</v>
      </c>
      <c r="O46">
        <f>(M46*21)/100</f>
        <v>0</v>
      </c>
      <c r="P46" t="s">
        <v>27</v>
      </c>
    </row>
    <row r="47" spans="1:5" ht="12.75">
      <c r="A47" s="37" t="s">
        <v>55</v>
      </c>
      <c r="E47" s="41" t="s">
        <v>56</v>
      </c>
    </row>
    <row r="48" spans="1:5" ht="12.75">
      <c r="A48" s="37" t="s">
        <v>57</v>
      </c>
      <c r="E48" s="42" t="s">
        <v>58</v>
      </c>
    </row>
    <row r="49" spans="1:5" ht="12.75">
      <c r="A49" t="s">
        <v>59</v>
      </c>
      <c r="E49" s="41" t="s">
        <v>60</v>
      </c>
    </row>
    <row r="50" spans="1:16" ht="12.75">
      <c r="A50" t="s">
        <v>49</v>
      </c>
      <c r="B50" s="36" t="s">
        <v>89</v>
      </c>
      <c r="C50" s="36" t="s">
        <v>90</v>
      </c>
      <c r="D50" s="37" t="s">
        <v>51</v>
      </c>
      <c r="E50" s="13" t="s">
        <v>91</v>
      </c>
      <c r="F50" s="38" t="s">
        <v>65</v>
      </c>
      <c r="G50" s="39">
        <v>1</v>
      </c>
      <c r="H50" s="38">
        <v>0</v>
      </c>
      <c r="I50" s="38">
        <f>ROUND(G50*H50,6)</f>
        <v>0</v>
      </c>
      <c r="L50" s="40">
        <v>0</v>
      </c>
      <c r="M50" s="34">
        <f>ROUND(ROUND(L50,2)*ROUND(G50,3),2)</f>
        <v>0</v>
      </c>
      <c r="N50" s="38" t="s">
        <v>54</v>
      </c>
      <c r="O50">
        <f>(M50*21)/100</f>
        <v>0</v>
      </c>
      <c r="P50" t="s">
        <v>27</v>
      </c>
    </row>
    <row r="51" spans="1:5" ht="12.75">
      <c r="A51" s="37" t="s">
        <v>55</v>
      </c>
      <c r="E51" s="41" t="s">
        <v>56</v>
      </c>
    </row>
    <row r="52" spans="1:5" ht="12.75">
      <c r="A52" s="37" t="s">
        <v>57</v>
      </c>
      <c r="E52" s="42" t="s">
        <v>58</v>
      </c>
    </row>
    <row r="53" spans="1:5" ht="12.75">
      <c r="A53" t="s">
        <v>59</v>
      </c>
      <c r="E53" s="41" t="s">
        <v>60</v>
      </c>
    </row>
    <row r="54" spans="1:16" ht="12.75">
      <c r="A54" t="s">
        <v>49</v>
      </c>
      <c r="B54" s="36" t="s">
        <v>92</v>
      </c>
      <c r="C54" s="36" t="s">
        <v>93</v>
      </c>
      <c r="D54" s="37" t="s">
        <v>51</v>
      </c>
      <c r="E54" s="13" t="s">
        <v>94</v>
      </c>
      <c r="F54" s="38" t="s">
        <v>65</v>
      </c>
      <c r="G54" s="39">
        <v>1</v>
      </c>
      <c r="H54" s="38">
        <v>0</v>
      </c>
      <c r="I54" s="38">
        <f>ROUND(G54*H54,6)</f>
        <v>0</v>
      </c>
      <c r="L54" s="40">
        <v>0</v>
      </c>
      <c r="M54" s="34">
        <f>ROUND(ROUND(L54,2)*ROUND(G54,3),2)</f>
        <v>0</v>
      </c>
      <c r="N54" s="38" t="s">
        <v>54</v>
      </c>
      <c r="O54">
        <f>(M54*21)/100</f>
        <v>0</v>
      </c>
      <c r="P54" t="s">
        <v>27</v>
      </c>
    </row>
    <row r="55" spans="1:5" ht="12.75">
      <c r="A55" s="37" t="s">
        <v>55</v>
      </c>
      <c r="E55" s="41" t="s">
        <v>56</v>
      </c>
    </row>
    <row r="56" spans="1:5" ht="12.75">
      <c r="A56" s="37" t="s">
        <v>57</v>
      </c>
      <c r="E56" s="42" t="s">
        <v>58</v>
      </c>
    </row>
    <row r="57" spans="1:5" ht="12.75">
      <c r="A57" t="s">
        <v>59</v>
      </c>
      <c r="E57" s="41" t="s">
        <v>60</v>
      </c>
    </row>
    <row r="58" spans="1:16" ht="12.75">
      <c r="A58" t="s">
        <v>49</v>
      </c>
      <c r="B58" s="36" t="s">
        <v>95</v>
      </c>
      <c r="C58" s="36" t="s">
        <v>96</v>
      </c>
      <c r="D58" s="37" t="s">
        <v>51</v>
      </c>
      <c r="E58" s="13" t="s">
        <v>97</v>
      </c>
      <c r="F58" s="38" t="s">
        <v>65</v>
      </c>
      <c r="G58" s="39">
        <v>1</v>
      </c>
      <c r="H58" s="38">
        <v>0</v>
      </c>
      <c r="I58" s="38">
        <f>ROUND(G58*H58,6)</f>
        <v>0</v>
      </c>
      <c r="L58" s="40">
        <v>0</v>
      </c>
      <c r="M58" s="34">
        <f>ROUND(ROUND(L58,2)*ROUND(G58,3),2)</f>
        <v>0</v>
      </c>
      <c r="N58" s="38" t="s">
        <v>72</v>
      </c>
      <c r="O58">
        <f>(M58*21)/100</f>
        <v>0</v>
      </c>
      <c r="P58" t="s">
        <v>27</v>
      </c>
    </row>
    <row r="59" spans="1:5" ht="12.75">
      <c r="A59" s="37" t="s">
        <v>55</v>
      </c>
      <c r="E59" s="41" t="s">
        <v>9</v>
      </c>
    </row>
    <row r="60" spans="1:5" ht="12.75">
      <c r="A60" s="37" t="s">
        <v>57</v>
      </c>
      <c r="E60" s="42" t="s">
        <v>98</v>
      </c>
    </row>
    <row r="61" spans="1:5" ht="51">
      <c r="A61" t="s">
        <v>59</v>
      </c>
      <c r="E61" s="41" t="s">
        <v>99</v>
      </c>
    </row>
    <row r="62" spans="1:16" ht="12.75">
      <c r="A62" t="s">
        <v>49</v>
      </c>
      <c r="B62" s="36" t="s">
        <v>100</v>
      </c>
      <c r="C62" s="36" t="s">
        <v>101</v>
      </c>
      <c r="D62" s="37" t="s">
        <v>51</v>
      </c>
      <c r="E62" s="13" t="s">
        <v>102</v>
      </c>
      <c r="F62" s="38" t="s">
        <v>65</v>
      </c>
      <c r="G62" s="39">
        <v>1</v>
      </c>
      <c r="H62" s="38">
        <v>0</v>
      </c>
      <c r="I62" s="38">
        <f>ROUND(G62*H62,6)</f>
        <v>0</v>
      </c>
      <c r="L62" s="40">
        <v>0</v>
      </c>
      <c r="M62" s="34">
        <f>ROUND(ROUND(L62,2)*ROUND(G62,3),2)</f>
        <v>0</v>
      </c>
      <c r="N62" s="38" t="s">
        <v>72</v>
      </c>
      <c r="O62">
        <f>(M62*21)/100</f>
        <v>0</v>
      </c>
      <c r="P62" t="s">
        <v>27</v>
      </c>
    </row>
    <row r="63" spans="1:5" ht="12.75">
      <c r="A63" s="37" t="s">
        <v>55</v>
      </c>
      <c r="E63" s="41" t="s">
        <v>9</v>
      </c>
    </row>
    <row r="64" spans="1:5" ht="12.75">
      <c r="A64" s="37" t="s">
        <v>57</v>
      </c>
      <c r="E64" s="42" t="s">
        <v>98</v>
      </c>
    </row>
    <row r="65" spans="1:5" ht="63.75">
      <c r="A65" t="s">
        <v>59</v>
      </c>
      <c r="E65" s="41" t="s">
        <v>103</v>
      </c>
    </row>
    <row r="66" spans="1:16" ht="25.5">
      <c r="A66" t="s">
        <v>49</v>
      </c>
      <c r="B66" s="36" t="s">
        <v>104</v>
      </c>
      <c r="C66" s="36" t="s">
        <v>105</v>
      </c>
      <c r="D66" s="37" t="s">
        <v>51</v>
      </c>
      <c r="E66" s="13" t="s">
        <v>106</v>
      </c>
      <c r="F66" s="38" t="s">
        <v>65</v>
      </c>
      <c r="G66" s="39">
        <v>1</v>
      </c>
      <c r="H66" s="38">
        <v>0</v>
      </c>
      <c r="I66" s="38">
        <f>ROUND(G66*H66,6)</f>
        <v>0</v>
      </c>
      <c r="L66" s="40">
        <v>0</v>
      </c>
      <c r="M66" s="34">
        <f>ROUND(ROUND(L66,2)*ROUND(G66,3),2)</f>
        <v>0</v>
      </c>
      <c r="N66" s="38" t="s">
        <v>72</v>
      </c>
      <c r="O66">
        <f>(M66*21)/100</f>
        <v>0</v>
      </c>
      <c r="P66" t="s">
        <v>27</v>
      </c>
    </row>
    <row r="67" spans="1:5" ht="12.75">
      <c r="A67" s="37" t="s">
        <v>55</v>
      </c>
      <c r="E67" s="41" t="s">
        <v>9</v>
      </c>
    </row>
    <row r="68" spans="1:5" ht="12.75">
      <c r="A68" s="37" t="s">
        <v>57</v>
      </c>
      <c r="E68" s="42" t="s">
        <v>98</v>
      </c>
    </row>
    <row r="69" spans="1:5" ht="51">
      <c r="A69" t="s">
        <v>59</v>
      </c>
      <c r="E69" s="41" t="s">
        <v>107</v>
      </c>
    </row>
    <row r="70" spans="1:16" ht="12.75">
      <c r="A70" t="s">
        <v>49</v>
      </c>
      <c r="B70" s="36" t="s">
        <v>108</v>
      </c>
      <c r="C70" s="36" t="s">
        <v>109</v>
      </c>
      <c r="D70" s="37" t="s">
        <v>51</v>
      </c>
      <c r="E70" s="13" t="s">
        <v>110</v>
      </c>
      <c r="F70" s="38" t="s">
        <v>65</v>
      </c>
      <c r="G70" s="39">
        <v>1</v>
      </c>
      <c r="H70" s="38">
        <v>0</v>
      </c>
      <c r="I70" s="38">
        <f>ROUND(G70*H70,6)</f>
        <v>0</v>
      </c>
      <c r="L70" s="40">
        <v>0</v>
      </c>
      <c r="M70" s="34">
        <f>ROUND(ROUND(L70,2)*ROUND(G70,3),2)</f>
        <v>0</v>
      </c>
      <c r="N70" s="38" t="s">
        <v>72</v>
      </c>
      <c r="O70">
        <f>(M70*21)/100</f>
        <v>0</v>
      </c>
      <c r="P70" t="s">
        <v>27</v>
      </c>
    </row>
    <row r="71" spans="1:5" ht="12.75">
      <c r="A71" s="37" t="s">
        <v>55</v>
      </c>
      <c r="E71" s="41" t="s">
        <v>9</v>
      </c>
    </row>
    <row r="72" spans="1:5" ht="12.75">
      <c r="A72" s="37" t="s">
        <v>57</v>
      </c>
      <c r="E72" s="42" t="s">
        <v>98</v>
      </c>
    </row>
    <row r="73" spans="1:5" ht="51">
      <c r="A73" t="s">
        <v>59</v>
      </c>
      <c r="E73" s="41" t="s">
        <v>111</v>
      </c>
    </row>
    <row r="74" spans="1:16" ht="12.75">
      <c r="A74" t="s">
        <v>49</v>
      </c>
      <c r="B74" s="36" t="s">
        <v>112</v>
      </c>
      <c r="C74" s="36" t="s">
        <v>113</v>
      </c>
      <c r="D74" s="37" t="s">
        <v>51</v>
      </c>
      <c r="E74" s="13" t="s">
        <v>114</v>
      </c>
      <c r="F74" s="38" t="s">
        <v>65</v>
      </c>
      <c r="G74" s="39">
        <v>1</v>
      </c>
      <c r="H74" s="38">
        <v>0</v>
      </c>
      <c r="I74" s="38">
        <f>ROUND(G74*H74,6)</f>
        <v>0</v>
      </c>
      <c r="L74" s="40">
        <v>0</v>
      </c>
      <c r="M74" s="34">
        <f>ROUND(ROUND(L74,2)*ROUND(G74,3),2)</f>
        <v>0</v>
      </c>
      <c r="N74" s="38" t="s">
        <v>72</v>
      </c>
      <c r="O74">
        <f>(M74*21)/100</f>
        <v>0</v>
      </c>
      <c r="P74" t="s">
        <v>27</v>
      </c>
    </row>
    <row r="75" spans="1:5" ht="12.75">
      <c r="A75" s="37" t="s">
        <v>55</v>
      </c>
      <c r="E75" s="41" t="s">
        <v>9</v>
      </c>
    </row>
    <row r="76" spans="1:5" ht="12.75">
      <c r="A76" s="37" t="s">
        <v>57</v>
      </c>
      <c r="E76" s="42" t="s">
        <v>98</v>
      </c>
    </row>
    <row r="77" spans="1:5" ht="38.25">
      <c r="A77" t="s">
        <v>59</v>
      </c>
      <c r="E77" s="41" t="s">
        <v>115</v>
      </c>
    </row>
    <row r="78" spans="1:16" ht="12.75">
      <c r="A78" t="s">
        <v>49</v>
      </c>
      <c r="B78" s="36" t="s">
        <v>116</v>
      </c>
      <c r="C78" s="36" t="s">
        <v>117</v>
      </c>
      <c r="D78" s="37" t="s">
        <v>51</v>
      </c>
      <c r="E78" s="13" t="s">
        <v>118</v>
      </c>
      <c r="F78" s="38" t="s">
        <v>65</v>
      </c>
      <c r="G78" s="39">
        <v>2</v>
      </c>
      <c r="H78" s="38">
        <v>0</v>
      </c>
      <c r="I78" s="38">
        <f>ROUND(G78*H78,6)</f>
        <v>0</v>
      </c>
      <c r="L78" s="40">
        <v>0</v>
      </c>
      <c r="M78" s="34">
        <f>ROUND(ROUND(L78,2)*ROUND(G78,3),2)</f>
        <v>0</v>
      </c>
      <c r="N78" s="38" t="s">
        <v>72</v>
      </c>
      <c r="O78">
        <f>(M78*21)/100</f>
        <v>0</v>
      </c>
      <c r="P78" t="s">
        <v>27</v>
      </c>
    </row>
    <row r="79" spans="1:5" ht="12.75">
      <c r="A79" s="37" t="s">
        <v>55</v>
      </c>
      <c r="E79" s="41" t="s">
        <v>9</v>
      </c>
    </row>
    <row r="80" spans="1:5" ht="12.75">
      <c r="A80" s="37" t="s">
        <v>57</v>
      </c>
      <c r="E80" s="42" t="s">
        <v>98</v>
      </c>
    </row>
    <row r="81" spans="1:5" ht="38.25">
      <c r="A81" t="s">
        <v>59</v>
      </c>
      <c r="E81" s="41" t="s">
        <v>119</v>
      </c>
    </row>
    <row r="82" spans="1:16" ht="12.75">
      <c r="A82" t="s">
        <v>49</v>
      </c>
      <c r="B82" s="36" t="s">
        <v>120</v>
      </c>
      <c r="C82" s="36" t="s">
        <v>121</v>
      </c>
      <c r="D82" s="37" t="s">
        <v>51</v>
      </c>
      <c r="E82" s="13" t="s">
        <v>122</v>
      </c>
      <c r="F82" s="38" t="s">
        <v>65</v>
      </c>
      <c r="G82" s="39">
        <v>2</v>
      </c>
      <c r="H82" s="38">
        <v>0</v>
      </c>
      <c r="I82" s="38">
        <f>ROUND(G82*H82,6)</f>
        <v>0</v>
      </c>
      <c r="L82" s="40">
        <v>0</v>
      </c>
      <c r="M82" s="34">
        <f>ROUND(ROUND(L82,2)*ROUND(G82,3),2)</f>
        <v>0</v>
      </c>
      <c r="N82" s="38" t="s">
        <v>54</v>
      </c>
      <c r="O82">
        <f>(M82*21)/100</f>
        <v>0</v>
      </c>
      <c r="P82" t="s">
        <v>27</v>
      </c>
    </row>
    <row r="83" spans="1:5" ht="12.75">
      <c r="A83" s="37" t="s">
        <v>55</v>
      </c>
      <c r="E83" s="41" t="s">
        <v>56</v>
      </c>
    </row>
    <row r="84" spans="1:5" ht="12.75">
      <c r="A84" s="37" t="s">
        <v>57</v>
      </c>
      <c r="E84" s="42" t="s">
        <v>58</v>
      </c>
    </row>
    <row r="85" spans="1:5" ht="12.75">
      <c r="A85" t="s">
        <v>59</v>
      </c>
      <c r="E85" s="41" t="s">
        <v>60</v>
      </c>
    </row>
    <row r="86" spans="1:16" ht="12.75">
      <c r="A86" t="s">
        <v>49</v>
      </c>
      <c r="B86" s="36" t="s">
        <v>123</v>
      </c>
      <c r="C86" s="36" t="s">
        <v>124</v>
      </c>
      <c r="D86" s="37" t="s">
        <v>51</v>
      </c>
      <c r="E86" s="13" t="s">
        <v>125</v>
      </c>
      <c r="F86" s="38" t="s">
        <v>65</v>
      </c>
      <c r="G86" s="39">
        <v>4</v>
      </c>
      <c r="H86" s="38">
        <v>0</v>
      </c>
      <c r="I86" s="38">
        <f>ROUND(G86*H86,6)</f>
        <v>0</v>
      </c>
      <c r="L86" s="40">
        <v>0</v>
      </c>
      <c r="M86" s="34">
        <f>ROUND(ROUND(L86,2)*ROUND(G86,3),2)</f>
        <v>0</v>
      </c>
      <c r="N86" s="38" t="s">
        <v>72</v>
      </c>
      <c r="O86">
        <f>(M86*21)/100</f>
        <v>0</v>
      </c>
      <c r="P86" t="s">
        <v>27</v>
      </c>
    </row>
    <row r="87" spans="1:5" ht="12.75">
      <c r="A87" s="37" t="s">
        <v>55</v>
      </c>
      <c r="E87" s="41" t="s">
        <v>56</v>
      </c>
    </row>
    <row r="88" spans="1:5" ht="12.75">
      <c r="A88" s="37" t="s">
        <v>57</v>
      </c>
      <c r="E88" s="42" t="s">
        <v>58</v>
      </c>
    </row>
    <row r="89" spans="1:5" ht="25.5">
      <c r="A89" t="s">
        <v>59</v>
      </c>
      <c r="E89" s="41" t="s">
        <v>126</v>
      </c>
    </row>
    <row r="90" spans="1:16" ht="12.75">
      <c r="A90" t="s">
        <v>49</v>
      </c>
      <c r="B90" s="36" t="s">
        <v>123</v>
      </c>
      <c r="C90" s="36" t="s">
        <v>127</v>
      </c>
      <c r="D90" s="37" t="s">
        <v>51</v>
      </c>
      <c r="E90" s="13" t="s">
        <v>128</v>
      </c>
      <c r="F90" s="38" t="s">
        <v>65</v>
      </c>
      <c r="G90" s="39">
        <v>2</v>
      </c>
      <c r="H90" s="38">
        <v>0</v>
      </c>
      <c r="I90" s="38">
        <f>ROUND(G90*H90,6)</f>
        <v>0</v>
      </c>
      <c r="L90" s="40">
        <v>0</v>
      </c>
      <c r="M90" s="34">
        <f>ROUND(ROUND(L90,2)*ROUND(G90,3),2)</f>
        <v>0</v>
      </c>
      <c r="N90" s="38" t="s">
        <v>72</v>
      </c>
      <c r="O90">
        <f>(M90*21)/100</f>
        <v>0</v>
      </c>
      <c r="P90" t="s">
        <v>27</v>
      </c>
    </row>
    <row r="91" spans="1:5" ht="12.75">
      <c r="A91" s="37" t="s">
        <v>55</v>
      </c>
      <c r="E91" s="41" t="s">
        <v>56</v>
      </c>
    </row>
    <row r="92" spans="1:5" ht="12.75">
      <c r="A92" s="37" t="s">
        <v>57</v>
      </c>
      <c r="E92" s="42" t="s">
        <v>58</v>
      </c>
    </row>
    <row r="93" spans="1:5" ht="51">
      <c r="A93" t="s">
        <v>59</v>
      </c>
      <c r="E93" s="41" t="s">
        <v>129</v>
      </c>
    </row>
    <row r="94" spans="1:16" ht="12.75">
      <c r="A94" t="s">
        <v>49</v>
      </c>
      <c r="B94" s="36" t="s">
        <v>130</v>
      </c>
      <c r="C94" s="36" t="s">
        <v>131</v>
      </c>
      <c r="D94" s="37" t="s">
        <v>51</v>
      </c>
      <c r="E94" s="13" t="s">
        <v>132</v>
      </c>
      <c r="F94" s="38" t="s">
        <v>65</v>
      </c>
      <c r="G94" s="39">
        <v>1</v>
      </c>
      <c r="H94" s="38">
        <v>0</v>
      </c>
      <c r="I94" s="38">
        <f>ROUND(G94*H94,6)</f>
        <v>0</v>
      </c>
      <c r="L94" s="40">
        <v>0</v>
      </c>
      <c r="M94" s="34">
        <f>ROUND(ROUND(L94,2)*ROUND(G94,3),2)</f>
        <v>0</v>
      </c>
      <c r="N94" s="38" t="s">
        <v>54</v>
      </c>
      <c r="O94">
        <f>(M94*21)/100</f>
        <v>0</v>
      </c>
      <c r="P94" t="s">
        <v>27</v>
      </c>
    </row>
    <row r="95" spans="1:5" ht="12.75">
      <c r="A95" s="37" t="s">
        <v>55</v>
      </c>
      <c r="E95" s="41" t="s">
        <v>56</v>
      </c>
    </row>
    <row r="96" spans="1:5" ht="12.75">
      <c r="A96" s="37" t="s">
        <v>57</v>
      </c>
      <c r="E96" s="42" t="s">
        <v>58</v>
      </c>
    </row>
    <row r="97" spans="1:5" ht="12.75">
      <c r="A97" t="s">
        <v>59</v>
      </c>
      <c r="E97" s="41" t="s">
        <v>60</v>
      </c>
    </row>
    <row r="98" spans="1:16" ht="12.75">
      <c r="A98" t="s">
        <v>49</v>
      </c>
      <c r="B98" s="36" t="s">
        <v>133</v>
      </c>
      <c r="C98" s="36" t="s">
        <v>134</v>
      </c>
      <c r="D98" s="37" t="s">
        <v>51</v>
      </c>
      <c r="E98" s="13" t="s">
        <v>135</v>
      </c>
      <c r="F98" s="38" t="s">
        <v>65</v>
      </c>
      <c r="G98" s="39">
        <v>1</v>
      </c>
      <c r="H98" s="38">
        <v>0</v>
      </c>
      <c r="I98" s="38">
        <f>ROUND(G98*H98,6)</f>
        <v>0</v>
      </c>
      <c r="L98" s="40">
        <v>0</v>
      </c>
      <c r="M98" s="34">
        <f>ROUND(ROUND(L98,2)*ROUND(G98,3),2)</f>
        <v>0</v>
      </c>
      <c r="N98" s="38" t="s">
        <v>54</v>
      </c>
      <c r="O98">
        <f>(M98*21)/100</f>
        <v>0</v>
      </c>
      <c r="P98" t="s">
        <v>27</v>
      </c>
    </row>
    <row r="99" spans="1:5" ht="12.75">
      <c r="A99" s="37" t="s">
        <v>55</v>
      </c>
      <c r="E99" s="41" t="s">
        <v>56</v>
      </c>
    </row>
    <row r="100" spans="1:5" ht="12.75">
      <c r="A100" s="37" t="s">
        <v>57</v>
      </c>
      <c r="E100" s="42" t="s">
        <v>58</v>
      </c>
    </row>
    <row r="101" spans="1:5" ht="12.75">
      <c r="A101" t="s">
        <v>59</v>
      </c>
      <c r="E101" s="41" t="s">
        <v>60</v>
      </c>
    </row>
    <row r="102" spans="1:16" ht="25.5">
      <c r="A102" t="s">
        <v>49</v>
      </c>
      <c r="B102" s="36" t="s">
        <v>136</v>
      </c>
      <c r="C102" s="36" t="s">
        <v>137</v>
      </c>
      <c r="D102" s="37" t="s">
        <v>51</v>
      </c>
      <c r="E102" s="13" t="s">
        <v>138</v>
      </c>
      <c r="F102" s="38" t="s">
        <v>65</v>
      </c>
      <c r="G102" s="39">
        <v>1</v>
      </c>
      <c r="H102" s="38">
        <v>0</v>
      </c>
      <c r="I102" s="38">
        <f>ROUND(G102*H102,6)</f>
        <v>0</v>
      </c>
      <c r="L102" s="40">
        <v>0</v>
      </c>
      <c r="M102" s="34">
        <f>ROUND(ROUND(L102,2)*ROUND(G102,3),2)</f>
        <v>0</v>
      </c>
      <c r="N102" s="38" t="s">
        <v>54</v>
      </c>
      <c r="O102">
        <f>(M102*21)/100</f>
        <v>0</v>
      </c>
      <c r="P102" t="s">
        <v>27</v>
      </c>
    </row>
    <row r="103" spans="1:5" ht="12.75">
      <c r="A103" s="37" t="s">
        <v>55</v>
      </c>
      <c r="E103" s="41" t="s">
        <v>56</v>
      </c>
    </row>
    <row r="104" spans="1:5" ht="12.75">
      <c r="A104" s="37" t="s">
        <v>57</v>
      </c>
      <c r="E104" s="42" t="s">
        <v>58</v>
      </c>
    </row>
    <row r="105" spans="1:5" ht="12.75">
      <c r="A105" t="s">
        <v>59</v>
      </c>
      <c r="E105" s="41" t="s">
        <v>60</v>
      </c>
    </row>
    <row r="106" spans="1:16" ht="25.5">
      <c r="A106" t="s">
        <v>49</v>
      </c>
      <c r="B106" s="36" t="s">
        <v>139</v>
      </c>
      <c r="C106" s="36" t="s">
        <v>140</v>
      </c>
      <c r="D106" s="37" t="s">
        <v>51</v>
      </c>
      <c r="E106" s="13" t="s">
        <v>141</v>
      </c>
      <c r="F106" s="38" t="s">
        <v>65</v>
      </c>
      <c r="G106" s="39">
        <v>1</v>
      </c>
      <c r="H106" s="38">
        <v>0</v>
      </c>
      <c r="I106" s="38">
        <f>ROUND(G106*H106,6)</f>
        <v>0</v>
      </c>
      <c r="L106" s="40">
        <v>0</v>
      </c>
      <c r="M106" s="34">
        <f>ROUND(ROUND(L106,2)*ROUND(G106,3),2)</f>
        <v>0</v>
      </c>
      <c r="N106" s="38" t="s">
        <v>54</v>
      </c>
      <c r="O106">
        <f>(M106*21)/100</f>
        <v>0</v>
      </c>
      <c r="P106" t="s">
        <v>27</v>
      </c>
    </row>
    <row r="107" spans="1:5" ht="12.75">
      <c r="A107" s="37" t="s">
        <v>55</v>
      </c>
      <c r="E107" s="41" t="s">
        <v>56</v>
      </c>
    </row>
    <row r="108" spans="1:5" ht="12.75">
      <c r="A108" s="37" t="s">
        <v>57</v>
      </c>
      <c r="E108" s="42" t="s">
        <v>58</v>
      </c>
    </row>
    <row r="109" spans="1:5" ht="12.75">
      <c r="A109" t="s">
        <v>59</v>
      </c>
      <c r="E109" s="41" t="s">
        <v>60</v>
      </c>
    </row>
    <row r="110" spans="1:16" ht="12.75">
      <c r="A110" t="s">
        <v>49</v>
      </c>
      <c r="B110" s="36" t="s">
        <v>142</v>
      </c>
      <c r="C110" s="36" t="s">
        <v>143</v>
      </c>
      <c r="D110" s="37" t="s">
        <v>51</v>
      </c>
      <c r="E110" s="13" t="s">
        <v>144</v>
      </c>
      <c r="F110" s="38" t="s">
        <v>65</v>
      </c>
      <c r="G110" s="39">
        <v>4</v>
      </c>
      <c r="H110" s="38">
        <v>0</v>
      </c>
      <c r="I110" s="38">
        <f>ROUND(G110*H110,6)</f>
        <v>0</v>
      </c>
      <c r="L110" s="40">
        <v>0</v>
      </c>
      <c r="M110" s="34">
        <f>ROUND(ROUND(L110,2)*ROUND(G110,3),2)</f>
        <v>0</v>
      </c>
      <c r="N110" s="38" t="s">
        <v>54</v>
      </c>
      <c r="O110">
        <f>(M110*21)/100</f>
        <v>0</v>
      </c>
      <c r="P110" t="s">
        <v>27</v>
      </c>
    </row>
    <row r="111" spans="1:5" ht="12.75">
      <c r="A111" s="37" t="s">
        <v>55</v>
      </c>
      <c r="E111" s="41" t="s">
        <v>56</v>
      </c>
    </row>
    <row r="112" spans="1:5" ht="12.75">
      <c r="A112" s="37" t="s">
        <v>57</v>
      </c>
      <c r="E112" s="42" t="s">
        <v>58</v>
      </c>
    </row>
    <row r="113" spans="1:5" ht="12.75">
      <c r="A113" t="s">
        <v>59</v>
      </c>
      <c r="E113" s="41" t="s">
        <v>60</v>
      </c>
    </row>
    <row r="114" spans="1:16" ht="12.75">
      <c r="A114" t="s">
        <v>49</v>
      </c>
      <c r="B114" s="36" t="s">
        <v>142</v>
      </c>
      <c r="C114" s="36" t="s">
        <v>145</v>
      </c>
      <c r="D114" s="37" t="s">
        <v>51</v>
      </c>
      <c r="E114" s="13" t="s">
        <v>146</v>
      </c>
      <c r="F114" s="38" t="s">
        <v>65</v>
      </c>
      <c r="G114" s="39">
        <v>4</v>
      </c>
      <c r="H114" s="38">
        <v>0</v>
      </c>
      <c r="I114" s="38">
        <f>ROUND(G114*H114,6)</f>
        <v>0</v>
      </c>
      <c r="L114" s="40">
        <v>0</v>
      </c>
      <c r="M114" s="34">
        <f>ROUND(ROUND(L114,2)*ROUND(G114,3),2)</f>
        <v>0</v>
      </c>
      <c r="N114" s="38" t="s">
        <v>72</v>
      </c>
      <c r="O114">
        <f>(M114*21)/100</f>
        <v>0</v>
      </c>
      <c r="P114" t="s">
        <v>27</v>
      </c>
    </row>
    <row r="115" spans="1:5" ht="12.75">
      <c r="A115" s="37" t="s">
        <v>55</v>
      </c>
      <c r="E115" s="41" t="s">
        <v>56</v>
      </c>
    </row>
    <row r="116" spans="1:5" ht="12.75">
      <c r="A116" s="37" t="s">
        <v>57</v>
      </c>
      <c r="E116" s="42" t="s">
        <v>98</v>
      </c>
    </row>
    <row r="117" spans="1:5" ht="51">
      <c r="A117" t="s">
        <v>59</v>
      </c>
      <c r="E117" s="41" t="s">
        <v>147</v>
      </c>
    </row>
    <row r="118" spans="1:16" ht="12.75">
      <c r="A118" t="s">
        <v>49</v>
      </c>
      <c r="B118" s="36" t="s">
        <v>148</v>
      </c>
      <c r="C118" s="36" t="s">
        <v>149</v>
      </c>
      <c r="D118" s="37" t="s">
        <v>51</v>
      </c>
      <c r="E118" s="13" t="s">
        <v>150</v>
      </c>
      <c r="F118" s="38" t="s">
        <v>65</v>
      </c>
      <c r="G118" s="39">
        <v>4</v>
      </c>
      <c r="H118" s="38">
        <v>0</v>
      </c>
      <c r="I118" s="38">
        <f>ROUND(G118*H118,6)</f>
        <v>0</v>
      </c>
      <c r="L118" s="40">
        <v>0</v>
      </c>
      <c r="M118" s="34">
        <f>ROUND(ROUND(L118,2)*ROUND(G118,3),2)</f>
        <v>0</v>
      </c>
      <c r="N118" s="38" t="s">
        <v>72</v>
      </c>
      <c r="O118">
        <f>(M118*21)/100</f>
        <v>0</v>
      </c>
      <c r="P118" t="s">
        <v>27</v>
      </c>
    </row>
    <row r="119" spans="1:5" ht="12.75">
      <c r="A119" s="37" t="s">
        <v>55</v>
      </c>
      <c r="E119" s="41" t="s">
        <v>56</v>
      </c>
    </row>
    <row r="120" spans="1:5" ht="12.75">
      <c r="A120" s="37" t="s">
        <v>57</v>
      </c>
      <c r="E120" s="42" t="s">
        <v>98</v>
      </c>
    </row>
    <row r="121" spans="1:5" ht="51">
      <c r="A121" t="s">
        <v>59</v>
      </c>
      <c r="E121" s="41" t="s">
        <v>151</v>
      </c>
    </row>
    <row r="122" spans="1:16" ht="12.75">
      <c r="A122" t="s">
        <v>49</v>
      </c>
      <c r="B122" s="36" t="s">
        <v>152</v>
      </c>
      <c r="C122" s="36" t="s">
        <v>153</v>
      </c>
      <c r="D122" s="37" t="s">
        <v>51</v>
      </c>
      <c r="E122" s="13" t="s">
        <v>154</v>
      </c>
      <c r="F122" s="38" t="s">
        <v>65</v>
      </c>
      <c r="G122" s="39">
        <v>2</v>
      </c>
      <c r="H122" s="38">
        <v>0</v>
      </c>
      <c r="I122" s="38">
        <f>ROUND(G122*H122,6)</f>
        <v>0</v>
      </c>
      <c r="L122" s="40">
        <v>0</v>
      </c>
      <c r="M122" s="34">
        <f>ROUND(ROUND(L122,2)*ROUND(G122,3),2)</f>
        <v>0</v>
      </c>
      <c r="N122" s="38" t="s">
        <v>72</v>
      </c>
      <c r="O122">
        <f>(M122*21)/100</f>
        <v>0</v>
      </c>
      <c r="P122" t="s">
        <v>27</v>
      </c>
    </row>
    <row r="123" spans="1:5" ht="12.75">
      <c r="A123" s="37" t="s">
        <v>55</v>
      </c>
      <c r="E123" s="41" t="s">
        <v>9</v>
      </c>
    </row>
    <row r="124" spans="1:5" ht="12.75">
      <c r="A124" s="37" t="s">
        <v>57</v>
      </c>
      <c r="E124" s="42" t="s">
        <v>98</v>
      </c>
    </row>
    <row r="125" spans="1:5" ht="63.75">
      <c r="A125" t="s">
        <v>59</v>
      </c>
      <c r="E125" s="41" t="s">
        <v>155</v>
      </c>
    </row>
    <row r="126" spans="1:16" ht="12.75">
      <c r="A126" t="s">
        <v>49</v>
      </c>
      <c r="B126" s="36" t="s">
        <v>156</v>
      </c>
      <c r="C126" s="36" t="s">
        <v>157</v>
      </c>
      <c r="D126" s="37" t="s">
        <v>51</v>
      </c>
      <c r="E126" s="13" t="s">
        <v>158</v>
      </c>
      <c r="F126" s="38" t="s">
        <v>65</v>
      </c>
      <c r="G126" s="39">
        <v>2</v>
      </c>
      <c r="H126" s="38">
        <v>0</v>
      </c>
      <c r="I126" s="38">
        <f>ROUND(G126*H126,6)</f>
        <v>0</v>
      </c>
      <c r="L126" s="40">
        <v>0</v>
      </c>
      <c r="M126" s="34">
        <f>ROUND(ROUND(L126,2)*ROUND(G126,3),2)</f>
        <v>0</v>
      </c>
      <c r="N126" s="38" t="s">
        <v>72</v>
      </c>
      <c r="O126">
        <f>(M126*21)/100</f>
        <v>0</v>
      </c>
      <c r="P126" t="s">
        <v>27</v>
      </c>
    </row>
    <row r="127" spans="1:5" ht="12.75">
      <c r="A127" s="37" t="s">
        <v>55</v>
      </c>
      <c r="E127" s="41" t="s">
        <v>9</v>
      </c>
    </row>
    <row r="128" spans="1:5" ht="12.75">
      <c r="A128" s="37" t="s">
        <v>57</v>
      </c>
      <c r="E128" s="42" t="s">
        <v>98</v>
      </c>
    </row>
    <row r="129" spans="1:5" ht="63.75">
      <c r="A129" t="s">
        <v>59</v>
      </c>
      <c r="E129" s="41" t="s">
        <v>159</v>
      </c>
    </row>
    <row r="130" spans="1:16" ht="12.75">
      <c r="A130" t="s">
        <v>49</v>
      </c>
      <c r="B130" s="36" t="s">
        <v>160</v>
      </c>
      <c r="C130" s="36" t="s">
        <v>161</v>
      </c>
      <c r="D130" s="37" t="s">
        <v>51</v>
      </c>
      <c r="E130" s="13" t="s">
        <v>162</v>
      </c>
      <c r="F130" s="38" t="s">
        <v>163</v>
      </c>
      <c r="G130" s="39">
        <v>24</v>
      </c>
      <c r="H130" s="38">
        <v>0</v>
      </c>
      <c r="I130" s="38">
        <f>ROUND(G130*H130,6)</f>
        <v>0</v>
      </c>
      <c r="L130" s="40">
        <v>0</v>
      </c>
      <c r="M130" s="34">
        <f>ROUND(ROUND(L130,2)*ROUND(G130,3),2)</f>
        <v>0</v>
      </c>
      <c r="N130" s="38" t="s">
        <v>54</v>
      </c>
      <c r="O130">
        <f>(M130*21)/100</f>
        <v>0</v>
      </c>
      <c r="P130" t="s">
        <v>27</v>
      </c>
    </row>
    <row r="131" spans="1:5" ht="12.75">
      <c r="A131" s="37" t="s">
        <v>55</v>
      </c>
      <c r="E131" s="41" t="s">
        <v>56</v>
      </c>
    </row>
    <row r="132" spans="1:5" ht="12.75">
      <c r="A132" s="37" t="s">
        <v>57</v>
      </c>
      <c r="E132" s="42" t="s">
        <v>58</v>
      </c>
    </row>
    <row r="133" spans="1:5" ht="12.75">
      <c r="A133" t="s">
        <v>59</v>
      </c>
      <c r="E133" s="41" t="s">
        <v>60</v>
      </c>
    </row>
    <row r="134" spans="1:16" ht="25.5">
      <c r="A134" t="s">
        <v>49</v>
      </c>
      <c r="B134" s="36" t="s">
        <v>164</v>
      </c>
      <c r="C134" s="36" t="s">
        <v>165</v>
      </c>
      <c r="D134" s="37" t="s">
        <v>51</v>
      </c>
      <c r="E134" s="13" t="s">
        <v>166</v>
      </c>
      <c r="F134" s="38" t="s">
        <v>65</v>
      </c>
      <c r="G134" s="39">
        <v>1</v>
      </c>
      <c r="H134" s="38">
        <v>0</v>
      </c>
      <c r="I134" s="38">
        <f>ROUND(G134*H134,6)</f>
        <v>0</v>
      </c>
      <c r="L134" s="40">
        <v>0</v>
      </c>
      <c r="M134" s="34">
        <f>ROUND(ROUND(L134,2)*ROUND(G134,3),2)</f>
        <v>0</v>
      </c>
      <c r="N134" s="38" t="s">
        <v>54</v>
      </c>
      <c r="O134">
        <f>(M134*21)/100</f>
        <v>0</v>
      </c>
      <c r="P134" t="s">
        <v>27</v>
      </c>
    </row>
    <row r="135" spans="1:5" ht="12.75">
      <c r="A135" s="37" t="s">
        <v>55</v>
      </c>
      <c r="E135" s="41" t="s">
        <v>56</v>
      </c>
    </row>
    <row r="136" spans="1:5" ht="12.75">
      <c r="A136" s="37" t="s">
        <v>57</v>
      </c>
      <c r="E136" s="42" t="s">
        <v>58</v>
      </c>
    </row>
    <row r="137" spans="1:5" ht="12.75">
      <c r="A137" t="s">
        <v>59</v>
      </c>
      <c r="E137" s="41" t="s">
        <v>60</v>
      </c>
    </row>
    <row r="138" spans="1:16" ht="12.75">
      <c r="A138" t="s">
        <v>49</v>
      </c>
      <c r="B138" s="36" t="s">
        <v>167</v>
      </c>
      <c r="C138" s="36" t="s">
        <v>168</v>
      </c>
      <c r="D138" s="37" t="s">
        <v>51</v>
      </c>
      <c r="E138" s="13" t="s">
        <v>169</v>
      </c>
      <c r="F138" s="38" t="s">
        <v>163</v>
      </c>
      <c r="G138" s="39">
        <v>24</v>
      </c>
      <c r="H138" s="38">
        <v>0</v>
      </c>
      <c r="I138" s="38">
        <f>ROUND(G138*H138,6)</f>
        <v>0</v>
      </c>
      <c r="L138" s="40">
        <v>0</v>
      </c>
      <c r="M138" s="34">
        <f>ROUND(ROUND(L138,2)*ROUND(G138,3),2)</f>
        <v>0</v>
      </c>
      <c r="N138" s="38" t="s">
        <v>54</v>
      </c>
      <c r="O138">
        <f>(M138*21)/100</f>
        <v>0</v>
      </c>
      <c r="P138" t="s">
        <v>27</v>
      </c>
    </row>
    <row r="139" spans="1:5" ht="12.75">
      <c r="A139" s="37" t="s">
        <v>55</v>
      </c>
      <c r="E139" s="41" t="s">
        <v>56</v>
      </c>
    </row>
    <row r="140" spans="1:5" ht="12.75">
      <c r="A140" s="37" t="s">
        <v>57</v>
      </c>
      <c r="E140" s="42" t="s">
        <v>58</v>
      </c>
    </row>
    <row r="141" spans="1:5" ht="12.75">
      <c r="A141" t="s">
        <v>59</v>
      </c>
      <c r="E141" s="41" t="s">
        <v>60</v>
      </c>
    </row>
    <row r="142" spans="1:16" ht="12.75">
      <c r="A142" t="s">
        <v>49</v>
      </c>
      <c r="B142" s="36" t="s">
        <v>170</v>
      </c>
      <c r="C142" s="36" t="s">
        <v>171</v>
      </c>
      <c r="D142" s="37" t="s">
        <v>51</v>
      </c>
      <c r="E142" s="13" t="s">
        <v>172</v>
      </c>
      <c r="F142" s="38" t="s">
        <v>163</v>
      </c>
      <c r="G142" s="39">
        <v>24</v>
      </c>
      <c r="H142" s="38">
        <v>0</v>
      </c>
      <c r="I142" s="38">
        <f>ROUND(G142*H142,6)</f>
        <v>0</v>
      </c>
      <c r="L142" s="40">
        <v>0</v>
      </c>
      <c r="M142" s="34">
        <f>ROUND(ROUND(L142,2)*ROUND(G142,3),2)</f>
        <v>0</v>
      </c>
      <c r="N142" s="38" t="s">
        <v>54</v>
      </c>
      <c r="O142">
        <f>(M142*21)/100</f>
        <v>0</v>
      </c>
      <c r="P142" t="s">
        <v>27</v>
      </c>
    </row>
    <row r="143" spans="1:5" ht="12.75">
      <c r="A143" s="37" t="s">
        <v>55</v>
      </c>
      <c r="E143" s="41" t="s">
        <v>56</v>
      </c>
    </row>
    <row r="144" spans="1:5" ht="12.75">
      <c r="A144" s="37" t="s">
        <v>57</v>
      </c>
      <c r="E144" s="42" t="s">
        <v>58</v>
      </c>
    </row>
    <row r="145" spans="1:5" ht="12.75">
      <c r="A145" t="s">
        <v>59</v>
      </c>
      <c r="E145" s="41" t="s">
        <v>60</v>
      </c>
    </row>
    <row r="146" spans="1:16" ht="12.75">
      <c r="A146" t="s">
        <v>49</v>
      </c>
      <c r="B146" s="36" t="s">
        <v>173</v>
      </c>
      <c r="C146" s="36" t="s">
        <v>174</v>
      </c>
      <c r="D146" s="37" t="s">
        <v>51</v>
      </c>
      <c r="E146" s="13" t="s">
        <v>175</v>
      </c>
      <c r="F146" s="38" t="s">
        <v>65</v>
      </c>
      <c r="G146" s="39">
        <v>1</v>
      </c>
      <c r="H146" s="38">
        <v>0</v>
      </c>
      <c r="I146" s="38">
        <f>ROUND(G146*H146,6)</f>
        <v>0</v>
      </c>
      <c r="L146" s="40">
        <v>0</v>
      </c>
      <c r="M146" s="34">
        <f>ROUND(ROUND(L146,2)*ROUND(G146,3),2)</f>
        <v>0</v>
      </c>
      <c r="N146" s="38" t="s">
        <v>54</v>
      </c>
      <c r="O146">
        <f>(M146*21)/100</f>
        <v>0</v>
      </c>
      <c r="P146" t="s">
        <v>27</v>
      </c>
    </row>
    <row r="147" spans="1:5" ht="12.75">
      <c r="A147" s="37" t="s">
        <v>55</v>
      </c>
      <c r="E147" s="41" t="s">
        <v>56</v>
      </c>
    </row>
    <row r="148" spans="1:5" ht="12.75">
      <c r="A148" s="37" t="s">
        <v>57</v>
      </c>
      <c r="E148" s="42" t="s">
        <v>58</v>
      </c>
    </row>
    <row r="149" spans="1:5" ht="12.75">
      <c r="A149" t="s">
        <v>59</v>
      </c>
      <c r="E149" s="41" t="s">
        <v>60</v>
      </c>
    </row>
    <row r="150" spans="1:16" ht="12.75">
      <c r="A150" t="s">
        <v>49</v>
      </c>
      <c r="B150" s="36" t="s">
        <v>176</v>
      </c>
      <c r="C150" s="36" t="s">
        <v>177</v>
      </c>
      <c r="D150" s="37" t="s">
        <v>51</v>
      </c>
      <c r="E150" s="13" t="s">
        <v>178</v>
      </c>
      <c r="F150" s="38" t="s">
        <v>65</v>
      </c>
      <c r="G150" s="39">
        <v>1</v>
      </c>
      <c r="H150" s="38">
        <v>0</v>
      </c>
      <c r="I150" s="38">
        <f>ROUND(G150*H150,6)</f>
        <v>0</v>
      </c>
      <c r="L150" s="40">
        <v>0</v>
      </c>
      <c r="M150" s="34">
        <f>ROUND(ROUND(L150,2)*ROUND(G150,3),2)</f>
        <v>0</v>
      </c>
      <c r="N150" s="38" t="s">
        <v>72</v>
      </c>
      <c r="O150">
        <f>(M150*21)/100</f>
        <v>0</v>
      </c>
      <c r="P150" t="s">
        <v>27</v>
      </c>
    </row>
    <row r="151" spans="1:5" ht="12.75">
      <c r="A151" s="37" t="s">
        <v>55</v>
      </c>
      <c r="E151" s="41" t="s">
        <v>9</v>
      </c>
    </row>
    <row r="152" spans="1:5" ht="12.75">
      <c r="A152" s="37" t="s">
        <v>57</v>
      </c>
      <c r="E152" s="42" t="s">
        <v>98</v>
      </c>
    </row>
    <row r="153" spans="1:5" ht="63.75">
      <c r="A153" t="s">
        <v>59</v>
      </c>
      <c r="E153" s="41" t="s">
        <v>179</v>
      </c>
    </row>
    <row r="154" spans="1:16" ht="12.75">
      <c r="A154" t="s">
        <v>49</v>
      </c>
      <c r="B154" s="36" t="s">
        <v>180</v>
      </c>
      <c r="C154" s="36" t="s">
        <v>181</v>
      </c>
      <c r="D154" s="37" t="s">
        <v>51</v>
      </c>
      <c r="E154" s="13" t="s">
        <v>182</v>
      </c>
      <c r="F154" s="38" t="s">
        <v>183</v>
      </c>
      <c r="G154" s="39">
        <v>1</v>
      </c>
      <c r="H154" s="38">
        <v>0</v>
      </c>
      <c r="I154" s="38">
        <f>ROUND(G154*H154,6)</f>
        <v>0</v>
      </c>
      <c r="L154" s="40">
        <v>0</v>
      </c>
      <c r="M154" s="34">
        <f>ROUND(ROUND(L154,2)*ROUND(G154,3),2)</f>
        <v>0</v>
      </c>
      <c r="N154" s="38" t="s">
        <v>54</v>
      </c>
      <c r="O154">
        <f>(M154*21)/100</f>
        <v>0</v>
      </c>
      <c r="P154" t="s">
        <v>27</v>
      </c>
    </row>
    <row r="155" spans="1:5" ht="12.75">
      <c r="A155" s="37" t="s">
        <v>55</v>
      </c>
      <c r="E155" s="41" t="s">
        <v>9</v>
      </c>
    </row>
    <row r="156" spans="1:5" ht="12.75">
      <c r="A156" s="37" t="s">
        <v>57</v>
      </c>
      <c r="E156" s="42" t="s">
        <v>98</v>
      </c>
    </row>
    <row r="157" spans="1:5" ht="12.75">
      <c r="A157" t="s">
        <v>59</v>
      </c>
      <c r="E157" s="41" t="s">
        <v>60</v>
      </c>
    </row>
    <row r="158" spans="1:13" ht="12.75">
      <c r="A158" t="s">
        <v>46</v>
      </c>
      <c r="C158" s="33" t="s">
        <v>27</v>
      </c>
      <c r="E158" s="35" t="s">
        <v>184</v>
      </c>
      <c r="J158" s="34">
        <f>0</f>
        <v>0</v>
      </c>
      <c r="K158" s="34">
        <f>0</f>
        <v>0</v>
      </c>
      <c r="L158" s="34">
        <f>0+L159+L163+L167+L171+L175+L179+L183+L187+L191+L195+L199+L203+L207+L211+L215+L219+L223+L227+L231</f>
        <v>0</v>
      </c>
      <c r="M158" s="34">
        <f>0+M159+M163+M167+M171+M175+M179+M183+M187+M191+M195+M199+M203+M207+M211+M215+M219+M223+M227+M231</f>
        <v>0</v>
      </c>
    </row>
    <row r="159" spans="1:16" ht="12.75">
      <c r="A159" t="s">
        <v>49</v>
      </c>
      <c r="B159" s="36" t="s">
        <v>185</v>
      </c>
      <c r="C159" s="36" t="s">
        <v>186</v>
      </c>
      <c r="D159" s="37" t="s">
        <v>51</v>
      </c>
      <c r="E159" s="13" t="s">
        <v>187</v>
      </c>
      <c r="F159" s="38" t="s">
        <v>188</v>
      </c>
      <c r="G159" s="39">
        <v>29.6</v>
      </c>
      <c r="H159" s="38">
        <v>0</v>
      </c>
      <c r="I159" s="38">
        <f>ROUND(G159*H159,6)</f>
        <v>0</v>
      </c>
      <c r="L159" s="40">
        <v>0</v>
      </c>
      <c r="M159" s="34">
        <f>ROUND(ROUND(L159,2)*ROUND(G159,3),2)</f>
        <v>0</v>
      </c>
      <c r="N159" s="38" t="s">
        <v>54</v>
      </c>
      <c r="O159">
        <f>(M159*21)/100</f>
        <v>0</v>
      </c>
      <c r="P159" t="s">
        <v>27</v>
      </c>
    </row>
    <row r="160" spans="1:5" ht="12.75">
      <c r="A160" s="37" t="s">
        <v>55</v>
      </c>
      <c r="E160" s="41" t="s">
        <v>56</v>
      </c>
    </row>
    <row r="161" spans="1:5" ht="12.75">
      <c r="A161" s="37" t="s">
        <v>57</v>
      </c>
      <c r="E161" s="42" t="s">
        <v>58</v>
      </c>
    </row>
    <row r="162" spans="1:5" ht="12.75">
      <c r="A162" t="s">
        <v>59</v>
      </c>
      <c r="E162" s="41" t="s">
        <v>60</v>
      </c>
    </row>
    <row r="163" spans="1:16" ht="12.75">
      <c r="A163" t="s">
        <v>49</v>
      </c>
      <c r="B163" s="36" t="s">
        <v>189</v>
      </c>
      <c r="C163" s="36" t="s">
        <v>190</v>
      </c>
      <c r="D163" s="37" t="s">
        <v>51</v>
      </c>
      <c r="E163" s="13" t="s">
        <v>191</v>
      </c>
      <c r="F163" s="38" t="s">
        <v>188</v>
      </c>
      <c r="G163" s="39">
        <v>29.6</v>
      </c>
      <c r="H163" s="38">
        <v>0</v>
      </c>
      <c r="I163" s="38">
        <f>ROUND(G163*H163,6)</f>
        <v>0</v>
      </c>
      <c r="L163" s="40">
        <v>0</v>
      </c>
      <c r="M163" s="34">
        <f>ROUND(ROUND(L163,2)*ROUND(G163,3),2)</f>
        <v>0</v>
      </c>
      <c r="N163" s="38" t="s">
        <v>54</v>
      </c>
      <c r="O163">
        <f>(M163*21)/100</f>
        <v>0</v>
      </c>
      <c r="P163" t="s">
        <v>27</v>
      </c>
    </row>
    <row r="164" spans="1:5" ht="12.75">
      <c r="A164" s="37" t="s">
        <v>55</v>
      </c>
      <c r="E164" s="41" t="s">
        <v>56</v>
      </c>
    </row>
    <row r="165" spans="1:5" ht="12.75">
      <c r="A165" s="37" t="s">
        <v>57</v>
      </c>
      <c r="E165" s="42" t="s">
        <v>58</v>
      </c>
    </row>
    <row r="166" spans="1:5" ht="12.75">
      <c r="A166" t="s">
        <v>59</v>
      </c>
      <c r="E166" s="41" t="s">
        <v>60</v>
      </c>
    </row>
    <row r="167" spans="1:16" ht="12.75">
      <c r="A167" t="s">
        <v>49</v>
      </c>
      <c r="B167" s="36" t="s">
        <v>192</v>
      </c>
      <c r="C167" s="36" t="s">
        <v>193</v>
      </c>
      <c r="D167" s="37" t="s">
        <v>51</v>
      </c>
      <c r="E167" s="13" t="s">
        <v>194</v>
      </c>
      <c r="F167" s="38" t="s">
        <v>188</v>
      </c>
      <c r="G167" s="39">
        <v>25.28</v>
      </c>
      <c r="H167" s="38">
        <v>0</v>
      </c>
      <c r="I167" s="38">
        <f>ROUND(G167*H167,6)</f>
        <v>0</v>
      </c>
      <c r="L167" s="40">
        <v>0</v>
      </c>
      <c r="M167" s="34">
        <f>ROUND(ROUND(L167,2)*ROUND(G167,3),2)</f>
        <v>0</v>
      </c>
      <c r="N167" s="38" t="s">
        <v>54</v>
      </c>
      <c r="O167">
        <f>(M167*21)/100</f>
        <v>0</v>
      </c>
      <c r="P167" t="s">
        <v>27</v>
      </c>
    </row>
    <row r="168" spans="1:5" ht="12.75">
      <c r="A168" s="37" t="s">
        <v>55</v>
      </c>
      <c r="E168" s="41" t="s">
        <v>56</v>
      </c>
    </row>
    <row r="169" spans="1:5" ht="12.75">
      <c r="A169" s="37" t="s">
        <v>57</v>
      </c>
      <c r="E169" s="42" t="s">
        <v>58</v>
      </c>
    </row>
    <row r="170" spans="1:5" ht="12.75">
      <c r="A170" t="s">
        <v>59</v>
      </c>
      <c r="E170" s="41" t="s">
        <v>60</v>
      </c>
    </row>
    <row r="171" spans="1:16" ht="12.75">
      <c r="A171" t="s">
        <v>49</v>
      </c>
      <c r="B171" s="36" t="s">
        <v>195</v>
      </c>
      <c r="C171" s="36" t="s">
        <v>196</v>
      </c>
      <c r="D171" s="37" t="s">
        <v>51</v>
      </c>
      <c r="E171" s="13" t="s">
        <v>197</v>
      </c>
      <c r="F171" s="38" t="s">
        <v>188</v>
      </c>
      <c r="G171" s="39">
        <v>25.28</v>
      </c>
      <c r="H171" s="38">
        <v>0</v>
      </c>
      <c r="I171" s="38">
        <f>ROUND(G171*H171,6)</f>
        <v>0</v>
      </c>
      <c r="L171" s="40">
        <v>0</v>
      </c>
      <c r="M171" s="34">
        <f>ROUND(ROUND(L171,2)*ROUND(G171,3),2)</f>
        <v>0</v>
      </c>
      <c r="N171" s="38" t="s">
        <v>54</v>
      </c>
      <c r="O171">
        <f>(M171*21)/100</f>
        <v>0</v>
      </c>
      <c r="P171" t="s">
        <v>27</v>
      </c>
    </row>
    <row r="172" spans="1:5" ht="12.75">
      <c r="A172" s="37" t="s">
        <v>55</v>
      </c>
      <c r="E172" s="41" t="s">
        <v>56</v>
      </c>
    </row>
    <row r="173" spans="1:5" ht="12.75">
      <c r="A173" s="37" t="s">
        <v>57</v>
      </c>
      <c r="E173" s="42" t="s">
        <v>58</v>
      </c>
    </row>
    <row r="174" spans="1:5" ht="12.75">
      <c r="A174" t="s">
        <v>59</v>
      </c>
      <c r="E174" s="41" t="s">
        <v>60</v>
      </c>
    </row>
    <row r="175" spans="1:16" ht="25.5">
      <c r="A175" t="s">
        <v>49</v>
      </c>
      <c r="B175" s="36" t="s">
        <v>198</v>
      </c>
      <c r="C175" s="36" t="s">
        <v>199</v>
      </c>
      <c r="D175" s="37" t="s">
        <v>51</v>
      </c>
      <c r="E175" s="13" t="s">
        <v>200</v>
      </c>
      <c r="F175" s="38" t="s">
        <v>53</v>
      </c>
      <c r="G175" s="39">
        <v>110</v>
      </c>
      <c r="H175" s="38">
        <v>0</v>
      </c>
      <c r="I175" s="38">
        <f>ROUND(G175*H175,6)</f>
        <v>0</v>
      </c>
      <c r="L175" s="40">
        <v>0</v>
      </c>
      <c r="M175" s="34">
        <f>ROUND(ROUND(L175,2)*ROUND(G175,3),2)</f>
        <v>0</v>
      </c>
      <c r="N175" s="38" t="s">
        <v>54</v>
      </c>
      <c r="O175">
        <f>(M175*21)/100</f>
        <v>0</v>
      </c>
      <c r="P175" t="s">
        <v>27</v>
      </c>
    </row>
    <row r="176" spans="1:5" ht="12.75">
      <c r="A176" s="37" t="s">
        <v>55</v>
      </c>
      <c r="E176" s="41" t="s">
        <v>56</v>
      </c>
    </row>
    <row r="177" spans="1:5" ht="12.75">
      <c r="A177" s="37" t="s">
        <v>57</v>
      </c>
      <c r="E177" s="42" t="s">
        <v>58</v>
      </c>
    </row>
    <row r="178" spans="1:5" ht="12.75">
      <c r="A178" t="s">
        <v>59</v>
      </c>
      <c r="E178" s="41" t="s">
        <v>60</v>
      </c>
    </row>
    <row r="179" spans="1:16" ht="25.5">
      <c r="A179" t="s">
        <v>49</v>
      </c>
      <c r="B179" s="36" t="s">
        <v>201</v>
      </c>
      <c r="C179" s="36" t="s">
        <v>202</v>
      </c>
      <c r="D179" s="37" t="s">
        <v>51</v>
      </c>
      <c r="E179" s="13" t="s">
        <v>203</v>
      </c>
      <c r="F179" s="38" t="s">
        <v>65</v>
      </c>
      <c r="G179" s="39">
        <v>4</v>
      </c>
      <c r="H179" s="38">
        <v>0</v>
      </c>
      <c r="I179" s="38">
        <f>ROUND(G179*H179,6)</f>
        <v>0</v>
      </c>
      <c r="L179" s="40">
        <v>0</v>
      </c>
      <c r="M179" s="34">
        <f>ROUND(ROUND(L179,2)*ROUND(G179,3),2)</f>
        <v>0</v>
      </c>
      <c r="N179" s="38" t="s">
        <v>54</v>
      </c>
      <c r="O179">
        <f>(M179*21)/100</f>
        <v>0</v>
      </c>
      <c r="P179" t="s">
        <v>27</v>
      </c>
    </row>
    <row r="180" spans="1:5" ht="12.75">
      <c r="A180" s="37" t="s">
        <v>55</v>
      </c>
      <c r="E180" s="41" t="s">
        <v>56</v>
      </c>
    </row>
    <row r="181" spans="1:5" ht="12.75">
      <c r="A181" s="37" t="s">
        <v>57</v>
      </c>
      <c r="E181" s="42" t="s">
        <v>58</v>
      </c>
    </row>
    <row r="182" spans="1:5" ht="12.75">
      <c r="A182" t="s">
        <v>59</v>
      </c>
      <c r="E182" s="41" t="s">
        <v>60</v>
      </c>
    </row>
    <row r="183" spans="1:16" ht="25.5">
      <c r="A183" t="s">
        <v>49</v>
      </c>
      <c r="B183" s="36" t="s">
        <v>204</v>
      </c>
      <c r="C183" s="36" t="s">
        <v>205</v>
      </c>
      <c r="D183" s="37" t="s">
        <v>51</v>
      </c>
      <c r="E183" s="13" t="s">
        <v>206</v>
      </c>
      <c r="F183" s="38" t="s">
        <v>207</v>
      </c>
      <c r="G183" s="39">
        <v>13.8</v>
      </c>
      <c r="H183" s="38">
        <v>0</v>
      </c>
      <c r="I183" s="38">
        <f>ROUND(G183*H183,6)</f>
        <v>0</v>
      </c>
      <c r="L183" s="40">
        <v>0</v>
      </c>
      <c r="M183" s="34">
        <f>ROUND(ROUND(L183,2)*ROUND(G183,3),2)</f>
        <v>0</v>
      </c>
      <c r="N183" s="38" t="s">
        <v>54</v>
      </c>
      <c r="O183">
        <f>(M183*21)/100</f>
        <v>0</v>
      </c>
      <c r="P183" t="s">
        <v>27</v>
      </c>
    </row>
    <row r="184" spans="1:5" ht="12.75">
      <c r="A184" s="37" t="s">
        <v>55</v>
      </c>
      <c r="E184" s="41" t="s">
        <v>56</v>
      </c>
    </row>
    <row r="185" spans="1:5" ht="12.75">
      <c r="A185" s="37" t="s">
        <v>57</v>
      </c>
      <c r="E185" s="42" t="s">
        <v>58</v>
      </c>
    </row>
    <row r="186" spans="1:5" ht="12.75">
      <c r="A186" t="s">
        <v>59</v>
      </c>
      <c r="E186" s="41" t="s">
        <v>60</v>
      </c>
    </row>
    <row r="187" spans="1:16" ht="25.5">
      <c r="A187" t="s">
        <v>49</v>
      </c>
      <c r="B187" s="36" t="s">
        <v>208</v>
      </c>
      <c r="C187" s="36" t="s">
        <v>209</v>
      </c>
      <c r="D187" s="37" t="s">
        <v>51</v>
      </c>
      <c r="E187" s="13" t="s">
        <v>210</v>
      </c>
      <c r="F187" s="38" t="s">
        <v>53</v>
      </c>
      <c r="G187" s="39">
        <v>1380</v>
      </c>
      <c r="H187" s="38">
        <v>0</v>
      </c>
      <c r="I187" s="38">
        <f>ROUND(G187*H187,6)</f>
        <v>0</v>
      </c>
      <c r="L187" s="40">
        <v>0</v>
      </c>
      <c r="M187" s="34">
        <f>ROUND(ROUND(L187,2)*ROUND(G187,3),2)</f>
        <v>0</v>
      </c>
      <c r="N187" s="38" t="s">
        <v>54</v>
      </c>
      <c r="O187">
        <f>(M187*21)/100</f>
        <v>0</v>
      </c>
      <c r="P187" t="s">
        <v>27</v>
      </c>
    </row>
    <row r="188" spans="1:5" ht="12.75">
      <c r="A188" s="37" t="s">
        <v>55</v>
      </c>
      <c r="E188" s="41" t="s">
        <v>56</v>
      </c>
    </row>
    <row r="189" spans="1:5" ht="12.75">
      <c r="A189" s="37" t="s">
        <v>57</v>
      </c>
      <c r="E189" s="42" t="s">
        <v>58</v>
      </c>
    </row>
    <row r="190" spans="1:5" ht="12.75">
      <c r="A190" t="s">
        <v>59</v>
      </c>
      <c r="E190" s="41" t="s">
        <v>60</v>
      </c>
    </row>
    <row r="191" spans="1:16" ht="12.75">
      <c r="A191" t="s">
        <v>49</v>
      </c>
      <c r="B191" s="36" t="s">
        <v>211</v>
      </c>
      <c r="C191" s="36" t="s">
        <v>212</v>
      </c>
      <c r="D191" s="37" t="s">
        <v>51</v>
      </c>
      <c r="E191" s="13" t="s">
        <v>213</v>
      </c>
      <c r="F191" s="38" t="s">
        <v>65</v>
      </c>
      <c r="G191" s="39">
        <v>20</v>
      </c>
      <c r="H191" s="38">
        <v>0</v>
      </c>
      <c r="I191" s="38">
        <f>ROUND(G191*H191,6)</f>
        <v>0</v>
      </c>
      <c r="L191" s="40">
        <v>0</v>
      </c>
      <c r="M191" s="34">
        <f>ROUND(ROUND(L191,2)*ROUND(G191,3),2)</f>
        <v>0</v>
      </c>
      <c r="N191" s="38" t="s">
        <v>54</v>
      </c>
      <c r="O191">
        <f>(M191*21)/100</f>
        <v>0</v>
      </c>
      <c r="P191" t="s">
        <v>27</v>
      </c>
    </row>
    <row r="192" spans="1:5" ht="12.75">
      <c r="A192" s="37" t="s">
        <v>55</v>
      </c>
      <c r="E192" s="41" t="s">
        <v>56</v>
      </c>
    </row>
    <row r="193" spans="1:5" ht="12.75">
      <c r="A193" s="37" t="s">
        <v>57</v>
      </c>
      <c r="E193" s="42" t="s">
        <v>58</v>
      </c>
    </row>
    <row r="194" spans="1:5" ht="12.75">
      <c r="A194" t="s">
        <v>59</v>
      </c>
      <c r="E194" s="41" t="s">
        <v>60</v>
      </c>
    </row>
    <row r="195" spans="1:16" ht="12.75">
      <c r="A195" t="s">
        <v>49</v>
      </c>
      <c r="B195" s="36" t="s">
        <v>214</v>
      </c>
      <c r="C195" s="36" t="s">
        <v>215</v>
      </c>
      <c r="D195" s="37" t="s">
        <v>51</v>
      </c>
      <c r="E195" s="13" t="s">
        <v>216</v>
      </c>
      <c r="F195" s="38" t="s">
        <v>65</v>
      </c>
      <c r="G195" s="39">
        <v>20</v>
      </c>
      <c r="H195" s="38">
        <v>0</v>
      </c>
      <c r="I195" s="38">
        <f>ROUND(G195*H195,6)</f>
        <v>0</v>
      </c>
      <c r="L195" s="40">
        <v>0</v>
      </c>
      <c r="M195" s="34">
        <f>ROUND(ROUND(L195,2)*ROUND(G195,3),2)</f>
        <v>0</v>
      </c>
      <c r="N195" s="38" t="s">
        <v>54</v>
      </c>
      <c r="O195">
        <f>(M195*21)/100</f>
        <v>0</v>
      </c>
      <c r="P195" t="s">
        <v>27</v>
      </c>
    </row>
    <row r="196" spans="1:5" ht="12.75">
      <c r="A196" s="37" t="s">
        <v>55</v>
      </c>
      <c r="E196" s="41" t="s">
        <v>56</v>
      </c>
    </row>
    <row r="197" spans="1:5" ht="12.75">
      <c r="A197" s="37" t="s">
        <v>57</v>
      </c>
      <c r="E197" s="42" t="s">
        <v>58</v>
      </c>
    </row>
    <row r="198" spans="1:5" ht="12.75">
      <c r="A198" t="s">
        <v>59</v>
      </c>
      <c r="E198" s="41" t="s">
        <v>60</v>
      </c>
    </row>
    <row r="199" spans="1:16" ht="12.75">
      <c r="A199" t="s">
        <v>49</v>
      </c>
      <c r="B199" s="36" t="s">
        <v>217</v>
      </c>
      <c r="C199" s="36" t="s">
        <v>218</v>
      </c>
      <c r="D199" s="37" t="s">
        <v>51</v>
      </c>
      <c r="E199" s="13" t="s">
        <v>219</v>
      </c>
      <c r="F199" s="38" t="s">
        <v>65</v>
      </c>
      <c r="G199" s="39">
        <v>20</v>
      </c>
      <c r="H199" s="38">
        <v>0</v>
      </c>
      <c r="I199" s="38">
        <f>ROUND(G199*H199,6)</f>
        <v>0</v>
      </c>
      <c r="L199" s="40">
        <v>0</v>
      </c>
      <c r="M199" s="34">
        <f>ROUND(ROUND(L199,2)*ROUND(G199,3),2)</f>
        <v>0</v>
      </c>
      <c r="N199" s="38" t="s">
        <v>54</v>
      </c>
      <c r="O199">
        <f>(M199*21)/100</f>
        <v>0</v>
      </c>
      <c r="P199" t="s">
        <v>27</v>
      </c>
    </row>
    <row r="200" spans="1:5" ht="12.75">
      <c r="A200" s="37" t="s">
        <v>55</v>
      </c>
      <c r="E200" s="41" t="s">
        <v>56</v>
      </c>
    </row>
    <row r="201" spans="1:5" ht="12.75">
      <c r="A201" s="37" t="s">
        <v>57</v>
      </c>
      <c r="E201" s="42" t="s">
        <v>58</v>
      </c>
    </row>
    <row r="202" spans="1:5" ht="12.75">
      <c r="A202" t="s">
        <v>59</v>
      </c>
      <c r="E202" s="41" t="s">
        <v>60</v>
      </c>
    </row>
    <row r="203" spans="1:16" ht="12.75">
      <c r="A203" t="s">
        <v>49</v>
      </c>
      <c r="B203" s="36" t="s">
        <v>220</v>
      </c>
      <c r="C203" s="36" t="s">
        <v>221</v>
      </c>
      <c r="D203" s="37" t="s">
        <v>51</v>
      </c>
      <c r="E203" s="13" t="s">
        <v>222</v>
      </c>
      <c r="F203" s="38" t="s">
        <v>53</v>
      </c>
      <c r="G203" s="39">
        <v>100</v>
      </c>
      <c r="H203" s="38">
        <v>0</v>
      </c>
      <c r="I203" s="38">
        <f>ROUND(G203*H203,6)</f>
        <v>0</v>
      </c>
      <c r="L203" s="40">
        <v>0</v>
      </c>
      <c r="M203" s="34">
        <f>ROUND(ROUND(L203,2)*ROUND(G203,3),2)</f>
        <v>0</v>
      </c>
      <c r="N203" s="38" t="s">
        <v>54</v>
      </c>
      <c r="O203">
        <f>(M203*21)/100</f>
        <v>0</v>
      </c>
      <c r="P203" t="s">
        <v>27</v>
      </c>
    </row>
    <row r="204" spans="1:5" ht="12.75">
      <c r="A204" s="37" t="s">
        <v>55</v>
      </c>
      <c r="E204" s="41" t="s">
        <v>56</v>
      </c>
    </row>
    <row r="205" spans="1:5" ht="12.75">
      <c r="A205" s="37" t="s">
        <v>57</v>
      </c>
      <c r="E205" s="42" t="s">
        <v>58</v>
      </c>
    </row>
    <row r="206" spans="1:5" ht="12.75">
      <c r="A206" t="s">
        <v>59</v>
      </c>
      <c r="E206" s="41" t="s">
        <v>60</v>
      </c>
    </row>
    <row r="207" spans="1:16" ht="12.75">
      <c r="A207" t="s">
        <v>49</v>
      </c>
      <c r="B207" s="36" t="s">
        <v>223</v>
      </c>
      <c r="C207" s="36" t="s">
        <v>224</v>
      </c>
      <c r="D207" s="37" t="s">
        <v>51</v>
      </c>
      <c r="E207" s="13" t="s">
        <v>225</v>
      </c>
      <c r="F207" s="38" t="s">
        <v>53</v>
      </c>
      <c r="G207" s="39">
        <v>100</v>
      </c>
      <c r="H207" s="38">
        <v>0</v>
      </c>
      <c r="I207" s="38">
        <f>ROUND(G207*H207,6)</f>
        <v>0</v>
      </c>
      <c r="L207" s="40">
        <v>0</v>
      </c>
      <c r="M207" s="34">
        <f>ROUND(ROUND(L207,2)*ROUND(G207,3),2)</f>
        <v>0</v>
      </c>
      <c r="N207" s="38" t="s">
        <v>54</v>
      </c>
      <c r="O207">
        <f>(M207*21)/100</f>
        <v>0</v>
      </c>
      <c r="P207" t="s">
        <v>27</v>
      </c>
    </row>
    <row r="208" spans="1:5" ht="12.75">
      <c r="A208" s="37" t="s">
        <v>55</v>
      </c>
      <c r="E208" s="41" t="s">
        <v>56</v>
      </c>
    </row>
    <row r="209" spans="1:5" ht="12.75">
      <c r="A209" s="37" t="s">
        <v>57</v>
      </c>
      <c r="E209" s="42" t="s">
        <v>58</v>
      </c>
    </row>
    <row r="210" spans="1:5" ht="12.75">
      <c r="A210" t="s">
        <v>59</v>
      </c>
      <c r="E210" s="41" t="s">
        <v>60</v>
      </c>
    </row>
    <row r="211" spans="1:16" ht="12.75">
      <c r="A211" t="s">
        <v>49</v>
      </c>
      <c r="B211" s="36" t="s">
        <v>226</v>
      </c>
      <c r="C211" s="36" t="s">
        <v>227</v>
      </c>
      <c r="D211" s="37" t="s">
        <v>51</v>
      </c>
      <c r="E211" s="13" t="s">
        <v>228</v>
      </c>
      <c r="F211" s="38" t="s">
        <v>65</v>
      </c>
      <c r="G211" s="39">
        <v>8</v>
      </c>
      <c r="H211" s="38">
        <v>0</v>
      </c>
      <c r="I211" s="38">
        <f>ROUND(G211*H211,6)</f>
        <v>0</v>
      </c>
      <c r="L211" s="40">
        <v>0</v>
      </c>
      <c r="M211" s="34">
        <f>ROUND(ROUND(L211,2)*ROUND(G211,3),2)</f>
        <v>0</v>
      </c>
      <c r="N211" s="38" t="s">
        <v>54</v>
      </c>
      <c r="O211">
        <f>(M211*21)/100</f>
        <v>0</v>
      </c>
      <c r="P211" t="s">
        <v>27</v>
      </c>
    </row>
    <row r="212" spans="1:5" ht="12.75">
      <c r="A212" s="37" t="s">
        <v>55</v>
      </c>
      <c r="E212" s="41" t="s">
        <v>56</v>
      </c>
    </row>
    <row r="213" spans="1:5" ht="12.75">
      <c r="A213" s="37" t="s">
        <v>57</v>
      </c>
      <c r="E213" s="42" t="s">
        <v>58</v>
      </c>
    </row>
    <row r="214" spans="1:5" ht="12.75">
      <c r="A214" t="s">
        <v>59</v>
      </c>
      <c r="E214" s="41" t="s">
        <v>60</v>
      </c>
    </row>
    <row r="215" spans="1:16" ht="12.75">
      <c r="A215" t="s">
        <v>49</v>
      </c>
      <c r="B215" s="36" t="s">
        <v>229</v>
      </c>
      <c r="C215" s="36" t="s">
        <v>230</v>
      </c>
      <c r="D215" s="37" t="s">
        <v>51</v>
      </c>
      <c r="E215" s="13" t="s">
        <v>231</v>
      </c>
      <c r="F215" s="38" t="s">
        <v>65</v>
      </c>
      <c r="G215" s="39">
        <v>8</v>
      </c>
      <c r="H215" s="38">
        <v>0</v>
      </c>
      <c r="I215" s="38">
        <f>ROUND(G215*H215,6)</f>
        <v>0</v>
      </c>
      <c r="L215" s="40">
        <v>0</v>
      </c>
      <c r="M215" s="34">
        <f>ROUND(ROUND(L215,2)*ROUND(G215,3),2)</f>
        <v>0</v>
      </c>
      <c r="N215" s="38" t="s">
        <v>54</v>
      </c>
      <c r="O215">
        <f>(M215*21)/100</f>
        <v>0</v>
      </c>
      <c r="P215" t="s">
        <v>27</v>
      </c>
    </row>
    <row r="216" spans="1:5" ht="12.75">
      <c r="A216" s="37" t="s">
        <v>55</v>
      </c>
      <c r="E216" s="41" t="s">
        <v>56</v>
      </c>
    </row>
    <row r="217" spans="1:5" ht="12.75">
      <c r="A217" s="37" t="s">
        <v>57</v>
      </c>
      <c r="E217" s="42" t="s">
        <v>58</v>
      </c>
    </row>
    <row r="218" spans="1:5" ht="12.75">
      <c r="A218" t="s">
        <v>59</v>
      </c>
      <c r="E218" s="41" t="s">
        <v>60</v>
      </c>
    </row>
    <row r="219" spans="1:16" ht="12.75">
      <c r="A219" t="s">
        <v>49</v>
      </c>
      <c r="B219" s="36" t="s">
        <v>232</v>
      </c>
      <c r="C219" s="36" t="s">
        <v>233</v>
      </c>
      <c r="D219" s="37" t="s">
        <v>51</v>
      </c>
      <c r="E219" s="13" t="s">
        <v>234</v>
      </c>
      <c r="F219" s="38" t="s">
        <v>65</v>
      </c>
      <c r="G219" s="39">
        <v>1</v>
      </c>
      <c r="H219" s="38">
        <v>0</v>
      </c>
      <c r="I219" s="38">
        <f>ROUND(G219*H219,6)</f>
        <v>0</v>
      </c>
      <c r="L219" s="40">
        <v>0</v>
      </c>
      <c r="M219" s="34">
        <f>ROUND(ROUND(L219,2)*ROUND(G219,3),2)</f>
        <v>0</v>
      </c>
      <c r="N219" s="38" t="s">
        <v>54</v>
      </c>
      <c r="O219">
        <f>(M219*21)/100</f>
        <v>0</v>
      </c>
      <c r="P219" t="s">
        <v>27</v>
      </c>
    </row>
    <row r="220" spans="1:5" ht="12.75">
      <c r="A220" s="37" t="s">
        <v>55</v>
      </c>
      <c r="E220" s="41" t="s">
        <v>56</v>
      </c>
    </row>
    <row r="221" spans="1:5" ht="12.75">
      <c r="A221" s="37" t="s">
        <v>57</v>
      </c>
      <c r="E221" s="42" t="s">
        <v>58</v>
      </c>
    </row>
    <row r="222" spans="1:5" ht="12.75">
      <c r="A222" t="s">
        <v>59</v>
      </c>
      <c r="E222" s="41" t="s">
        <v>60</v>
      </c>
    </row>
    <row r="223" spans="1:16" ht="25.5">
      <c r="A223" t="s">
        <v>49</v>
      </c>
      <c r="B223" s="36" t="s">
        <v>232</v>
      </c>
      <c r="C223" s="36" t="s">
        <v>235</v>
      </c>
      <c r="D223" s="37" t="s">
        <v>51</v>
      </c>
      <c r="E223" s="13" t="s">
        <v>236</v>
      </c>
      <c r="F223" s="38" t="s">
        <v>237</v>
      </c>
      <c r="G223" s="39">
        <v>10</v>
      </c>
      <c r="H223" s="38">
        <v>0</v>
      </c>
      <c r="I223" s="38">
        <f>ROUND(G223*H223,6)</f>
        <v>0</v>
      </c>
      <c r="L223" s="40">
        <v>0</v>
      </c>
      <c r="M223" s="34">
        <f>ROUND(ROUND(L223,2)*ROUND(G223,3),2)</f>
        <v>0</v>
      </c>
      <c r="N223" s="38" t="s">
        <v>72</v>
      </c>
      <c r="O223">
        <f>(M223*21)/100</f>
        <v>0</v>
      </c>
      <c r="P223" t="s">
        <v>27</v>
      </c>
    </row>
    <row r="224" spans="1:5" ht="12.75">
      <c r="A224" s="37" t="s">
        <v>55</v>
      </c>
      <c r="E224" s="41" t="s">
        <v>56</v>
      </c>
    </row>
    <row r="225" spans="1:5" ht="12.75">
      <c r="A225" s="37" t="s">
        <v>57</v>
      </c>
      <c r="E225" s="42" t="s">
        <v>58</v>
      </c>
    </row>
    <row r="226" spans="1:5" ht="76.5">
      <c r="A226" t="s">
        <v>59</v>
      </c>
      <c r="E226" s="41" t="s">
        <v>238</v>
      </c>
    </row>
    <row r="227" spans="1:16" ht="12.75">
      <c r="A227" t="s">
        <v>49</v>
      </c>
      <c r="B227" s="36" t="s">
        <v>239</v>
      </c>
      <c r="C227" s="36" t="s">
        <v>240</v>
      </c>
      <c r="D227" s="37" t="s">
        <v>51</v>
      </c>
      <c r="E227" s="13" t="s">
        <v>241</v>
      </c>
      <c r="F227" s="38" t="s">
        <v>65</v>
      </c>
      <c r="G227" s="39">
        <v>1</v>
      </c>
      <c r="H227" s="38">
        <v>0</v>
      </c>
      <c r="I227" s="38">
        <f>ROUND(G227*H227,6)</f>
        <v>0</v>
      </c>
      <c r="L227" s="40">
        <v>0</v>
      </c>
      <c r="M227" s="34">
        <f>ROUND(ROUND(L227,2)*ROUND(G227,3),2)</f>
        <v>0</v>
      </c>
      <c r="N227" s="38" t="s">
        <v>54</v>
      </c>
      <c r="O227">
        <f>(M227*21)/100</f>
        <v>0</v>
      </c>
      <c r="P227" t="s">
        <v>27</v>
      </c>
    </row>
    <row r="228" spans="1:5" ht="12.75">
      <c r="A228" s="37" t="s">
        <v>55</v>
      </c>
      <c r="E228" s="41" t="s">
        <v>56</v>
      </c>
    </row>
    <row r="229" spans="1:5" ht="12.75">
      <c r="A229" s="37" t="s">
        <v>57</v>
      </c>
      <c r="E229" s="42" t="s">
        <v>58</v>
      </c>
    </row>
    <row r="230" spans="1:5" ht="12.75">
      <c r="A230" t="s">
        <v>59</v>
      </c>
      <c r="E230" s="41" t="s">
        <v>60</v>
      </c>
    </row>
    <row r="231" spans="1:16" ht="25.5">
      <c r="A231" t="s">
        <v>49</v>
      </c>
      <c r="B231" s="36" t="s">
        <v>242</v>
      </c>
      <c r="C231" s="36" t="s">
        <v>243</v>
      </c>
      <c r="D231" s="37" t="s">
        <v>51</v>
      </c>
      <c r="E231" s="13" t="s">
        <v>244</v>
      </c>
      <c r="F231" s="38" t="s">
        <v>237</v>
      </c>
      <c r="G231" s="39">
        <v>5</v>
      </c>
      <c r="H231" s="38">
        <v>0</v>
      </c>
      <c r="I231" s="38">
        <f>ROUND(G231*H231,6)</f>
        <v>0</v>
      </c>
      <c r="L231" s="40">
        <v>0</v>
      </c>
      <c r="M231" s="34">
        <f>ROUND(ROUND(L231,2)*ROUND(G231,3),2)</f>
        <v>0</v>
      </c>
      <c r="N231" s="38" t="s">
        <v>72</v>
      </c>
      <c r="O231">
        <f>(M231*21)/100</f>
        <v>0</v>
      </c>
      <c r="P231" t="s">
        <v>27</v>
      </c>
    </row>
    <row r="232" spans="1:5" ht="12.75">
      <c r="A232" s="37" t="s">
        <v>55</v>
      </c>
      <c r="E232" s="41" t="s">
        <v>56</v>
      </c>
    </row>
    <row r="233" spans="1:5" ht="12.75">
      <c r="A233" s="37" t="s">
        <v>57</v>
      </c>
      <c r="E233" s="42" t="s">
        <v>58</v>
      </c>
    </row>
    <row r="234" spans="1:5" ht="76.5">
      <c r="A234" t="s">
        <v>59</v>
      </c>
      <c r="E234" s="41" t="s">
        <v>238</v>
      </c>
    </row>
    <row r="235" spans="1:13" ht="12.75">
      <c r="A235" t="s">
        <v>46</v>
      </c>
      <c r="C235" s="33" t="s">
        <v>26</v>
      </c>
      <c r="E235" s="35" t="s">
        <v>245</v>
      </c>
      <c r="J235" s="34">
        <f>0</f>
        <v>0</v>
      </c>
      <c r="K235" s="34">
        <f>0</f>
        <v>0</v>
      </c>
      <c r="L235" s="34">
        <f>0+L236+L240+L244+L248+L252+L256+L260</f>
        <v>0</v>
      </c>
      <c r="M235" s="34">
        <f>0+M236+M240+M244+M248+M252+M256+M260</f>
        <v>0</v>
      </c>
    </row>
    <row r="236" spans="1:16" ht="12.75">
      <c r="A236" t="s">
        <v>49</v>
      </c>
      <c r="B236" s="36" t="s">
        <v>246</v>
      </c>
      <c r="C236" s="36" t="s">
        <v>247</v>
      </c>
      <c r="D236" s="37" t="s">
        <v>51</v>
      </c>
      <c r="E236" s="13" t="s">
        <v>248</v>
      </c>
      <c r="F236" s="38" t="s">
        <v>53</v>
      </c>
      <c r="G236" s="39">
        <v>5060</v>
      </c>
      <c r="H236" s="38">
        <v>0</v>
      </c>
      <c r="I236" s="38">
        <f>ROUND(G236*H236,6)</f>
        <v>0</v>
      </c>
      <c r="L236" s="40">
        <v>0</v>
      </c>
      <c r="M236" s="34">
        <f>ROUND(ROUND(L236,2)*ROUND(G236,3),2)</f>
        <v>0</v>
      </c>
      <c r="N236" s="38" t="s">
        <v>54</v>
      </c>
      <c r="O236">
        <f>(M236*21)/100</f>
        <v>0</v>
      </c>
      <c r="P236" t="s">
        <v>27</v>
      </c>
    </row>
    <row r="237" spans="1:5" ht="12.75">
      <c r="A237" s="37" t="s">
        <v>55</v>
      </c>
      <c r="E237" s="41" t="s">
        <v>56</v>
      </c>
    </row>
    <row r="238" spans="1:5" ht="12.75">
      <c r="A238" s="37" t="s">
        <v>57</v>
      </c>
      <c r="E238" s="42" t="s">
        <v>58</v>
      </c>
    </row>
    <row r="239" spans="1:5" ht="12.75">
      <c r="A239" t="s">
        <v>59</v>
      </c>
      <c r="E239" s="41" t="s">
        <v>60</v>
      </c>
    </row>
    <row r="240" spans="1:16" ht="12.75">
      <c r="A240" t="s">
        <v>49</v>
      </c>
      <c r="B240" s="36" t="s">
        <v>249</v>
      </c>
      <c r="C240" s="36" t="s">
        <v>250</v>
      </c>
      <c r="D240" s="37" t="s">
        <v>51</v>
      </c>
      <c r="E240" s="13" t="s">
        <v>251</v>
      </c>
      <c r="F240" s="38" t="s">
        <v>53</v>
      </c>
      <c r="G240" s="39">
        <v>5060</v>
      </c>
      <c r="H240" s="38">
        <v>0</v>
      </c>
      <c r="I240" s="38">
        <f>ROUND(G240*H240,6)</f>
        <v>0</v>
      </c>
      <c r="L240" s="40">
        <v>0</v>
      </c>
      <c r="M240" s="34">
        <f>ROUND(ROUND(L240,2)*ROUND(G240,3),2)</f>
        <v>0</v>
      </c>
      <c r="N240" s="38" t="s">
        <v>54</v>
      </c>
      <c r="O240">
        <f>(M240*21)/100</f>
        <v>0</v>
      </c>
      <c r="P240" t="s">
        <v>27</v>
      </c>
    </row>
    <row r="241" spans="1:5" ht="12.75">
      <c r="A241" s="37" t="s">
        <v>55</v>
      </c>
      <c r="E241" s="41" t="s">
        <v>56</v>
      </c>
    </row>
    <row r="242" spans="1:5" ht="12.75">
      <c r="A242" s="37" t="s">
        <v>57</v>
      </c>
      <c r="E242" s="42" t="s">
        <v>58</v>
      </c>
    </row>
    <row r="243" spans="1:5" ht="12.75">
      <c r="A243" t="s">
        <v>59</v>
      </c>
      <c r="E243" s="41" t="s">
        <v>60</v>
      </c>
    </row>
    <row r="244" spans="1:16" ht="12.75">
      <c r="A244" t="s">
        <v>49</v>
      </c>
      <c r="B244" s="36" t="s">
        <v>252</v>
      </c>
      <c r="C244" s="36" t="s">
        <v>253</v>
      </c>
      <c r="D244" s="37" t="s">
        <v>51</v>
      </c>
      <c r="E244" s="13" t="s">
        <v>254</v>
      </c>
      <c r="F244" s="38" t="s">
        <v>53</v>
      </c>
      <c r="G244" s="39">
        <v>5060</v>
      </c>
      <c r="H244" s="38">
        <v>0</v>
      </c>
      <c r="I244" s="38">
        <f>ROUND(G244*H244,6)</f>
        <v>0</v>
      </c>
      <c r="L244" s="40">
        <v>0</v>
      </c>
      <c r="M244" s="34">
        <f>ROUND(ROUND(L244,2)*ROUND(G244,3),2)</f>
        <v>0</v>
      </c>
      <c r="N244" s="38" t="s">
        <v>54</v>
      </c>
      <c r="O244">
        <f>(M244*21)/100</f>
        <v>0</v>
      </c>
      <c r="P244" t="s">
        <v>27</v>
      </c>
    </row>
    <row r="245" spans="1:5" ht="12.75">
      <c r="A245" s="37" t="s">
        <v>55</v>
      </c>
      <c r="E245" s="41" t="s">
        <v>56</v>
      </c>
    </row>
    <row r="246" spans="1:5" ht="12.75">
      <c r="A246" s="37" t="s">
        <v>57</v>
      </c>
      <c r="E246" s="42" t="s">
        <v>58</v>
      </c>
    </row>
    <row r="247" spans="1:5" ht="12.75">
      <c r="A247" t="s">
        <v>59</v>
      </c>
      <c r="E247" s="41" t="s">
        <v>60</v>
      </c>
    </row>
    <row r="248" spans="1:16" ht="12.75">
      <c r="A248" t="s">
        <v>49</v>
      </c>
      <c r="B248" s="36" t="s">
        <v>252</v>
      </c>
      <c r="C248" s="36" t="s">
        <v>255</v>
      </c>
      <c r="D248" s="37" t="s">
        <v>51</v>
      </c>
      <c r="E248" s="13" t="s">
        <v>256</v>
      </c>
      <c r="F248" s="38" t="s">
        <v>65</v>
      </c>
      <c r="G248" s="39">
        <v>15</v>
      </c>
      <c r="H248" s="38">
        <v>0</v>
      </c>
      <c r="I248" s="38">
        <f>ROUND(G248*H248,6)</f>
        <v>0</v>
      </c>
      <c r="L248" s="40">
        <v>0</v>
      </c>
      <c r="M248" s="34">
        <f>ROUND(ROUND(L248,2)*ROUND(G248,3),2)</f>
        <v>0</v>
      </c>
      <c r="N248" s="38" t="s">
        <v>54</v>
      </c>
      <c r="O248">
        <f>(M248*21)/100</f>
        <v>0</v>
      </c>
      <c r="P248" t="s">
        <v>27</v>
      </c>
    </row>
    <row r="249" spans="1:5" ht="12.75">
      <c r="A249" s="37" t="s">
        <v>55</v>
      </c>
      <c r="E249" s="41" t="s">
        <v>56</v>
      </c>
    </row>
    <row r="250" spans="1:5" ht="12.75">
      <c r="A250" s="37" t="s">
        <v>57</v>
      </c>
      <c r="E250" s="42" t="s">
        <v>58</v>
      </c>
    </row>
    <row r="251" spans="1:5" ht="12.75">
      <c r="A251" t="s">
        <v>59</v>
      </c>
      <c r="E251" s="41" t="s">
        <v>60</v>
      </c>
    </row>
    <row r="252" spans="1:16" ht="12.75">
      <c r="A252" t="s">
        <v>49</v>
      </c>
      <c r="B252" s="36" t="s">
        <v>257</v>
      </c>
      <c r="C252" s="36" t="s">
        <v>258</v>
      </c>
      <c r="D252" s="37" t="s">
        <v>51</v>
      </c>
      <c r="E252" s="13" t="s">
        <v>259</v>
      </c>
      <c r="F252" s="38" t="s">
        <v>260</v>
      </c>
      <c r="G252" s="39">
        <v>4</v>
      </c>
      <c r="H252" s="38">
        <v>0</v>
      </c>
      <c r="I252" s="38">
        <f>ROUND(G252*H252,6)</f>
        <v>0</v>
      </c>
      <c r="L252" s="40">
        <v>0</v>
      </c>
      <c r="M252" s="34">
        <f>ROUND(ROUND(L252,2)*ROUND(G252,3),2)</f>
        <v>0</v>
      </c>
      <c r="N252" s="38" t="s">
        <v>54</v>
      </c>
      <c r="O252">
        <f>(M252*21)/100</f>
        <v>0</v>
      </c>
      <c r="P252" t="s">
        <v>27</v>
      </c>
    </row>
    <row r="253" spans="1:5" ht="12.75">
      <c r="A253" s="37" t="s">
        <v>55</v>
      </c>
      <c r="E253" s="41" t="s">
        <v>56</v>
      </c>
    </row>
    <row r="254" spans="1:5" ht="12.75">
      <c r="A254" s="37" t="s">
        <v>57</v>
      </c>
      <c r="E254" s="42" t="s">
        <v>58</v>
      </c>
    </row>
    <row r="255" spans="1:5" ht="12.75">
      <c r="A255" t="s">
        <v>59</v>
      </c>
      <c r="E255" s="41" t="s">
        <v>60</v>
      </c>
    </row>
    <row r="256" spans="1:16" ht="12.75">
      <c r="A256" t="s">
        <v>49</v>
      </c>
      <c r="B256" s="36" t="s">
        <v>261</v>
      </c>
      <c r="C256" s="36" t="s">
        <v>262</v>
      </c>
      <c r="D256" s="37" t="s">
        <v>51</v>
      </c>
      <c r="E256" s="13" t="s">
        <v>263</v>
      </c>
      <c r="F256" s="38" t="s">
        <v>65</v>
      </c>
      <c r="G256" s="39">
        <v>15</v>
      </c>
      <c r="H256" s="38">
        <v>0</v>
      </c>
      <c r="I256" s="38">
        <f>ROUND(G256*H256,6)</f>
        <v>0</v>
      </c>
      <c r="L256" s="40">
        <v>0</v>
      </c>
      <c r="M256" s="34">
        <f>ROUND(ROUND(L256,2)*ROUND(G256,3),2)</f>
        <v>0</v>
      </c>
      <c r="N256" s="38" t="s">
        <v>54</v>
      </c>
      <c r="O256">
        <f>(M256*21)/100</f>
        <v>0</v>
      </c>
      <c r="P256" t="s">
        <v>27</v>
      </c>
    </row>
    <row r="257" spans="1:5" ht="12.75">
      <c r="A257" s="37" t="s">
        <v>55</v>
      </c>
      <c r="E257" s="41" t="s">
        <v>56</v>
      </c>
    </row>
    <row r="258" spans="1:5" ht="12.75">
      <c r="A258" s="37" t="s">
        <v>57</v>
      </c>
      <c r="E258" s="42" t="s">
        <v>58</v>
      </c>
    </row>
    <row r="259" spans="1:5" ht="12.75">
      <c r="A259" t="s">
        <v>59</v>
      </c>
      <c r="E259" s="41" t="s">
        <v>60</v>
      </c>
    </row>
    <row r="260" spans="1:16" ht="12.75">
      <c r="A260" t="s">
        <v>49</v>
      </c>
      <c r="B260" s="36" t="s">
        <v>264</v>
      </c>
      <c r="C260" s="36" t="s">
        <v>218</v>
      </c>
      <c r="D260" s="37" t="s">
        <v>51</v>
      </c>
      <c r="E260" s="13" t="s">
        <v>219</v>
      </c>
      <c r="F260" s="38" t="s">
        <v>65</v>
      </c>
      <c r="G260" s="39">
        <v>15</v>
      </c>
      <c r="H260" s="38">
        <v>0</v>
      </c>
      <c r="I260" s="38">
        <f>ROUND(G260*H260,6)</f>
        <v>0</v>
      </c>
      <c r="L260" s="40">
        <v>0</v>
      </c>
      <c r="M260" s="34">
        <f>ROUND(ROUND(L260,2)*ROUND(G260,3),2)</f>
        <v>0</v>
      </c>
      <c r="N260" s="38" t="s">
        <v>54</v>
      </c>
      <c r="O260">
        <f>(M260*21)/100</f>
        <v>0</v>
      </c>
      <c r="P260" t="s">
        <v>27</v>
      </c>
    </row>
    <row r="261" spans="1:5" ht="12.75">
      <c r="A261" s="37" t="s">
        <v>55</v>
      </c>
      <c r="E261" s="41" t="s">
        <v>56</v>
      </c>
    </row>
    <row r="262" spans="1:5" ht="12.75">
      <c r="A262" s="37" t="s">
        <v>57</v>
      </c>
      <c r="E262" s="42" t="s">
        <v>58</v>
      </c>
    </row>
    <row r="263" spans="1:5" ht="12.75">
      <c r="A263" t="s">
        <v>59</v>
      </c>
      <c r="E263" s="41" t="s">
        <v>60</v>
      </c>
    </row>
    <row r="264" spans="1:13" ht="12.75">
      <c r="A264" t="s">
        <v>46</v>
      </c>
      <c r="C264" s="33" t="s">
        <v>66</v>
      </c>
      <c r="E264" s="35" t="s">
        <v>265</v>
      </c>
      <c r="J264" s="34">
        <f>0</f>
        <v>0</v>
      </c>
      <c r="K264" s="34">
        <f>0</f>
        <v>0</v>
      </c>
      <c r="L264" s="34">
        <f>0+L265+L269+L273+L277+L281+L285+L289+L293+L297+L301+L305+L309+L313+L317</f>
        <v>0</v>
      </c>
      <c r="M264" s="34">
        <f>0+M265+M269+M273+M277+M281+M285+M289+M293+M297+M301+M305+M309+M313+M317</f>
        <v>0</v>
      </c>
    </row>
    <row r="265" spans="1:16" ht="12.75">
      <c r="A265" t="s">
        <v>49</v>
      </c>
      <c r="B265" s="36" t="s">
        <v>266</v>
      </c>
      <c r="C265" s="36" t="s">
        <v>267</v>
      </c>
      <c r="D265" s="37" t="s">
        <v>51</v>
      </c>
      <c r="E265" s="13" t="s">
        <v>268</v>
      </c>
      <c r="F265" s="38" t="s">
        <v>269</v>
      </c>
      <c r="G265" s="39">
        <v>1.2</v>
      </c>
      <c r="H265" s="38">
        <v>0</v>
      </c>
      <c r="I265" s="38">
        <f>ROUND(G265*H265,6)</f>
        <v>0</v>
      </c>
      <c r="L265" s="40">
        <v>0</v>
      </c>
      <c r="M265" s="34">
        <f>ROUND(ROUND(L265,2)*ROUND(G265,3),2)</f>
        <v>0</v>
      </c>
      <c r="N265" s="38" t="s">
        <v>72</v>
      </c>
      <c r="O265">
        <f>(M265*21)/100</f>
        <v>0</v>
      </c>
      <c r="P265" t="s">
        <v>27</v>
      </c>
    </row>
    <row r="266" spans="1:5" ht="12.75">
      <c r="A266" s="37" t="s">
        <v>55</v>
      </c>
      <c r="E266" s="41" t="s">
        <v>56</v>
      </c>
    </row>
    <row r="267" spans="1:5" ht="12.75">
      <c r="A267" s="37" t="s">
        <v>57</v>
      </c>
      <c r="E267" s="42" t="s">
        <v>58</v>
      </c>
    </row>
    <row r="268" spans="1:5" ht="63.75">
      <c r="A268" t="s">
        <v>59</v>
      </c>
      <c r="E268" s="41" t="s">
        <v>270</v>
      </c>
    </row>
    <row r="269" spans="1:16" ht="25.5">
      <c r="A269" t="s">
        <v>49</v>
      </c>
      <c r="B269" s="36" t="s">
        <v>271</v>
      </c>
      <c r="C269" s="36" t="s">
        <v>272</v>
      </c>
      <c r="D269" s="37" t="s">
        <v>51</v>
      </c>
      <c r="E269" s="13" t="s">
        <v>273</v>
      </c>
      <c r="F269" s="38" t="s">
        <v>65</v>
      </c>
      <c r="G269" s="39">
        <v>4</v>
      </c>
      <c r="H269" s="38">
        <v>0</v>
      </c>
      <c r="I269" s="38">
        <f>ROUND(G269*H269,6)</f>
        <v>0</v>
      </c>
      <c r="L269" s="40">
        <v>0</v>
      </c>
      <c r="M269" s="34">
        <f>ROUND(ROUND(L269,2)*ROUND(G269,3),2)</f>
        <v>0</v>
      </c>
      <c r="N269" s="38" t="s">
        <v>54</v>
      </c>
      <c r="O269">
        <f>(M269*21)/100</f>
        <v>0</v>
      </c>
      <c r="P269" t="s">
        <v>27</v>
      </c>
    </row>
    <row r="270" spans="1:5" ht="12.75">
      <c r="A270" s="37" t="s">
        <v>55</v>
      </c>
      <c r="E270" s="41" t="s">
        <v>56</v>
      </c>
    </row>
    <row r="271" spans="1:5" ht="12.75">
      <c r="A271" s="37" t="s">
        <v>57</v>
      </c>
      <c r="E271" s="42" t="s">
        <v>58</v>
      </c>
    </row>
    <row r="272" spans="1:5" ht="12.75">
      <c r="A272" t="s">
        <v>59</v>
      </c>
      <c r="E272" s="41" t="s">
        <v>60</v>
      </c>
    </row>
    <row r="273" spans="1:16" ht="12.75">
      <c r="A273" t="s">
        <v>49</v>
      </c>
      <c r="B273" s="36" t="s">
        <v>274</v>
      </c>
      <c r="C273" s="36" t="s">
        <v>275</v>
      </c>
      <c r="D273" s="37" t="s">
        <v>51</v>
      </c>
      <c r="E273" s="13" t="s">
        <v>276</v>
      </c>
      <c r="F273" s="38" t="s">
        <v>183</v>
      </c>
      <c r="G273" s="39">
        <v>1</v>
      </c>
      <c r="H273" s="38">
        <v>0</v>
      </c>
      <c r="I273" s="38">
        <f>ROUND(G273*H273,6)</f>
        <v>0</v>
      </c>
      <c r="L273" s="40">
        <v>0</v>
      </c>
      <c r="M273" s="34">
        <f>ROUND(ROUND(L273,2)*ROUND(G273,3),2)</f>
        <v>0</v>
      </c>
      <c r="N273" s="38" t="s">
        <v>54</v>
      </c>
      <c r="O273">
        <f>(M273*21)/100</f>
        <v>0</v>
      </c>
      <c r="P273" t="s">
        <v>27</v>
      </c>
    </row>
    <row r="274" spans="1:5" ht="12.75">
      <c r="A274" s="37" t="s">
        <v>55</v>
      </c>
      <c r="E274" s="41" t="s">
        <v>56</v>
      </c>
    </row>
    <row r="275" spans="1:5" ht="12.75">
      <c r="A275" s="37" t="s">
        <v>57</v>
      </c>
      <c r="E275" s="42" t="s">
        <v>58</v>
      </c>
    </row>
    <row r="276" spans="1:5" ht="12.75">
      <c r="A276" t="s">
        <v>59</v>
      </c>
      <c r="E276" s="41" t="s">
        <v>60</v>
      </c>
    </row>
    <row r="277" spans="1:16" ht="12.75">
      <c r="A277" t="s">
        <v>49</v>
      </c>
      <c r="B277" s="36" t="s">
        <v>277</v>
      </c>
      <c r="C277" s="36" t="s">
        <v>278</v>
      </c>
      <c r="D277" s="37" t="s">
        <v>51</v>
      </c>
      <c r="E277" s="13" t="s">
        <v>279</v>
      </c>
      <c r="F277" s="38" t="s">
        <v>280</v>
      </c>
      <c r="G277" s="39">
        <v>5</v>
      </c>
      <c r="H277" s="38">
        <v>0</v>
      </c>
      <c r="I277" s="38">
        <f>ROUND(G277*H277,6)</f>
        <v>0</v>
      </c>
      <c r="L277" s="40">
        <v>0</v>
      </c>
      <c r="M277" s="34">
        <f>ROUND(ROUND(L277,2)*ROUND(G277,3),2)</f>
        <v>0</v>
      </c>
      <c r="N277" s="38" t="s">
        <v>72</v>
      </c>
      <c r="O277">
        <f>(M277*21)/100</f>
        <v>0</v>
      </c>
      <c r="P277" t="s">
        <v>27</v>
      </c>
    </row>
    <row r="278" spans="1:5" ht="12.75">
      <c r="A278" s="37" t="s">
        <v>55</v>
      </c>
      <c r="E278" s="41" t="s">
        <v>56</v>
      </c>
    </row>
    <row r="279" spans="1:5" ht="12.75">
      <c r="A279" s="37" t="s">
        <v>57</v>
      </c>
      <c r="E279" s="42" t="s">
        <v>58</v>
      </c>
    </row>
    <row r="280" spans="1:5" ht="293.25">
      <c r="A280" t="s">
        <v>59</v>
      </c>
      <c r="E280" s="41" t="s">
        <v>281</v>
      </c>
    </row>
    <row r="281" spans="1:16" ht="12.75">
      <c r="A281" t="s">
        <v>49</v>
      </c>
      <c r="B281" s="36" t="s">
        <v>282</v>
      </c>
      <c r="C281" s="36" t="s">
        <v>283</v>
      </c>
      <c r="D281" s="37" t="s">
        <v>51</v>
      </c>
      <c r="E281" s="13" t="s">
        <v>284</v>
      </c>
      <c r="F281" s="38" t="s">
        <v>280</v>
      </c>
      <c r="G281" s="39">
        <v>378</v>
      </c>
      <c r="H281" s="38">
        <v>0</v>
      </c>
      <c r="I281" s="38">
        <f>ROUND(G281*H281,6)</f>
        <v>0</v>
      </c>
      <c r="L281" s="40">
        <v>0</v>
      </c>
      <c r="M281" s="34">
        <f>ROUND(ROUND(L281,2)*ROUND(G281,3),2)</f>
        <v>0</v>
      </c>
      <c r="N281" s="38" t="s">
        <v>72</v>
      </c>
      <c r="O281">
        <f>(M281*21)/100</f>
        <v>0</v>
      </c>
      <c r="P281" t="s">
        <v>27</v>
      </c>
    </row>
    <row r="282" spans="1:5" ht="12.75">
      <c r="A282" s="37" t="s">
        <v>55</v>
      </c>
      <c r="E282" s="41" t="s">
        <v>56</v>
      </c>
    </row>
    <row r="283" spans="1:5" ht="12.75">
      <c r="A283" s="37" t="s">
        <v>57</v>
      </c>
      <c r="E283" s="42" t="s">
        <v>58</v>
      </c>
    </row>
    <row r="284" spans="1:5" ht="318.75">
      <c r="A284" t="s">
        <v>59</v>
      </c>
      <c r="E284" s="41" t="s">
        <v>285</v>
      </c>
    </row>
    <row r="285" spans="1:16" ht="12.75">
      <c r="A285" t="s">
        <v>49</v>
      </c>
      <c r="B285" s="36" t="s">
        <v>286</v>
      </c>
      <c r="C285" s="36" t="s">
        <v>287</v>
      </c>
      <c r="D285" s="37" t="s">
        <v>51</v>
      </c>
      <c r="E285" s="13" t="s">
        <v>288</v>
      </c>
      <c r="F285" s="38" t="s">
        <v>280</v>
      </c>
      <c r="G285" s="39">
        <v>383</v>
      </c>
      <c r="H285" s="38">
        <v>0</v>
      </c>
      <c r="I285" s="38">
        <f>ROUND(G285*H285,6)</f>
        <v>0</v>
      </c>
      <c r="L285" s="40">
        <v>0</v>
      </c>
      <c r="M285" s="34">
        <f>ROUND(ROUND(L285,2)*ROUND(G285,3),2)</f>
        <v>0</v>
      </c>
      <c r="N285" s="38" t="s">
        <v>54</v>
      </c>
      <c r="O285">
        <f>(M285*21)/100</f>
        <v>0</v>
      </c>
      <c r="P285" t="s">
        <v>27</v>
      </c>
    </row>
    <row r="286" spans="1:5" ht="12.75">
      <c r="A286" s="37" t="s">
        <v>55</v>
      </c>
      <c r="E286" s="41" t="s">
        <v>56</v>
      </c>
    </row>
    <row r="287" spans="1:5" ht="12.75">
      <c r="A287" s="37" t="s">
        <v>57</v>
      </c>
      <c r="E287" s="42" t="s">
        <v>58</v>
      </c>
    </row>
    <row r="288" spans="1:5" ht="12.75">
      <c r="A288" t="s">
        <v>59</v>
      </c>
      <c r="E288" s="41" t="s">
        <v>60</v>
      </c>
    </row>
    <row r="289" spans="1:16" ht="12.75">
      <c r="A289" t="s">
        <v>49</v>
      </c>
      <c r="B289" s="36" t="s">
        <v>289</v>
      </c>
      <c r="C289" s="36" t="s">
        <v>290</v>
      </c>
      <c r="D289" s="37" t="s">
        <v>51</v>
      </c>
      <c r="E289" s="13" t="s">
        <v>291</v>
      </c>
      <c r="F289" s="38" t="s">
        <v>53</v>
      </c>
      <c r="G289" s="39">
        <v>1200</v>
      </c>
      <c r="H289" s="38">
        <v>0</v>
      </c>
      <c r="I289" s="38">
        <f>ROUND(G289*H289,6)</f>
        <v>0</v>
      </c>
      <c r="L289" s="40">
        <v>0</v>
      </c>
      <c r="M289" s="34">
        <f>ROUND(ROUND(L289,2)*ROUND(G289,3),2)</f>
        <v>0</v>
      </c>
      <c r="N289" s="38" t="s">
        <v>54</v>
      </c>
      <c r="O289">
        <f>(M289*21)/100</f>
        <v>0</v>
      </c>
      <c r="P289" t="s">
        <v>27</v>
      </c>
    </row>
    <row r="290" spans="1:5" ht="12.75">
      <c r="A290" s="37" t="s">
        <v>55</v>
      </c>
      <c r="E290" s="41" t="s">
        <v>56</v>
      </c>
    </row>
    <row r="291" spans="1:5" ht="12.75">
      <c r="A291" s="37" t="s">
        <v>57</v>
      </c>
      <c r="E291" s="42" t="s">
        <v>58</v>
      </c>
    </row>
    <row r="292" spans="1:5" ht="12.75">
      <c r="A292" t="s">
        <v>59</v>
      </c>
      <c r="E292" s="41" t="s">
        <v>60</v>
      </c>
    </row>
    <row r="293" spans="1:16" ht="12.75">
      <c r="A293" t="s">
        <v>49</v>
      </c>
      <c r="B293" s="36" t="s">
        <v>292</v>
      </c>
      <c r="C293" s="36" t="s">
        <v>293</v>
      </c>
      <c r="D293" s="37" t="s">
        <v>51</v>
      </c>
      <c r="E293" s="13" t="s">
        <v>294</v>
      </c>
      <c r="F293" s="38" t="s">
        <v>53</v>
      </c>
      <c r="G293" s="39">
        <v>102</v>
      </c>
      <c r="H293" s="38">
        <v>0</v>
      </c>
      <c r="I293" s="38">
        <f>ROUND(G293*H293,6)</f>
        <v>0</v>
      </c>
      <c r="L293" s="40">
        <v>0</v>
      </c>
      <c r="M293" s="34">
        <f>ROUND(ROUND(L293,2)*ROUND(G293,3),2)</f>
        <v>0</v>
      </c>
      <c r="N293" s="38" t="s">
        <v>54</v>
      </c>
      <c r="O293">
        <f>(M293*21)/100</f>
        <v>0</v>
      </c>
      <c r="P293" t="s">
        <v>27</v>
      </c>
    </row>
    <row r="294" spans="1:5" ht="12.75">
      <c r="A294" s="37" t="s">
        <v>55</v>
      </c>
      <c r="E294" s="41" t="s">
        <v>56</v>
      </c>
    </row>
    <row r="295" spans="1:5" ht="12.75">
      <c r="A295" s="37" t="s">
        <v>57</v>
      </c>
      <c r="E295" s="42" t="s">
        <v>58</v>
      </c>
    </row>
    <row r="296" spans="1:5" ht="12.75">
      <c r="A296" t="s">
        <v>59</v>
      </c>
      <c r="E296" s="41" t="s">
        <v>60</v>
      </c>
    </row>
    <row r="297" spans="1:16" ht="12.75">
      <c r="A297" t="s">
        <v>49</v>
      </c>
      <c r="B297" s="36" t="s">
        <v>295</v>
      </c>
      <c r="C297" s="36" t="s">
        <v>296</v>
      </c>
      <c r="D297" s="37" t="s">
        <v>51</v>
      </c>
      <c r="E297" s="13" t="s">
        <v>297</v>
      </c>
      <c r="F297" s="38" t="s">
        <v>53</v>
      </c>
      <c r="G297" s="39">
        <v>8</v>
      </c>
      <c r="H297" s="38">
        <v>0</v>
      </c>
      <c r="I297" s="38">
        <f>ROUND(G297*H297,6)</f>
        <v>0</v>
      </c>
      <c r="L297" s="40">
        <v>0</v>
      </c>
      <c r="M297" s="34">
        <f>ROUND(ROUND(L297,2)*ROUND(G297,3),2)</f>
        <v>0</v>
      </c>
      <c r="N297" s="38" t="s">
        <v>54</v>
      </c>
      <c r="O297">
        <f>(M297*21)/100</f>
        <v>0</v>
      </c>
      <c r="P297" t="s">
        <v>27</v>
      </c>
    </row>
    <row r="298" spans="1:5" ht="12.75">
      <c r="A298" s="37" t="s">
        <v>55</v>
      </c>
      <c r="E298" s="41" t="s">
        <v>56</v>
      </c>
    </row>
    <row r="299" spans="1:5" ht="12.75">
      <c r="A299" s="37" t="s">
        <v>57</v>
      </c>
      <c r="E299" s="42" t="s">
        <v>58</v>
      </c>
    </row>
    <row r="300" spans="1:5" ht="12.75">
      <c r="A300" t="s">
        <v>59</v>
      </c>
      <c r="E300" s="41" t="s">
        <v>60</v>
      </c>
    </row>
    <row r="301" spans="1:16" ht="12.75">
      <c r="A301" t="s">
        <v>49</v>
      </c>
      <c r="B301" s="36" t="s">
        <v>295</v>
      </c>
      <c r="C301" s="36" t="s">
        <v>298</v>
      </c>
      <c r="D301" s="37" t="s">
        <v>51</v>
      </c>
      <c r="E301" s="13" t="s">
        <v>299</v>
      </c>
      <c r="F301" s="38" t="s">
        <v>65</v>
      </c>
      <c r="G301" s="39">
        <v>1</v>
      </c>
      <c r="H301" s="38">
        <v>0</v>
      </c>
      <c r="I301" s="38">
        <f>ROUND(G301*H301,6)</f>
        <v>0</v>
      </c>
      <c r="L301" s="40">
        <v>0</v>
      </c>
      <c r="M301" s="34">
        <f>ROUND(ROUND(L301,2)*ROUND(G301,3),2)</f>
        <v>0</v>
      </c>
      <c r="N301" s="38" t="s">
        <v>54</v>
      </c>
      <c r="O301">
        <f>(M301*21)/100</f>
        <v>0</v>
      </c>
      <c r="P301" t="s">
        <v>27</v>
      </c>
    </row>
    <row r="302" spans="1:5" ht="12.75">
      <c r="A302" s="37" t="s">
        <v>55</v>
      </c>
      <c r="E302" s="41" t="s">
        <v>56</v>
      </c>
    </row>
    <row r="303" spans="1:5" ht="12.75">
      <c r="A303" s="37" t="s">
        <v>57</v>
      </c>
      <c r="E303" s="42" t="s">
        <v>58</v>
      </c>
    </row>
    <row r="304" spans="1:5" ht="12.75">
      <c r="A304" t="s">
        <v>59</v>
      </c>
      <c r="E304" s="41" t="s">
        <v>60</v>
      </c>
    </row>
    <row r="305" spans="1:16" ht="12.75">
      <c r="A305" t="s">
        <v>49</v>
      </c>
      <c r="B305" s="36" t="s">
        <v>300</v>
      </c>
      <c r="C305" s="36" t="s">
        <v>301</v>
      </c>
      <c r="D305" s="37" t="s">
        <v>51</v>
      </c>
      <c r="E305" s="13" t="s">
        <v>302</v>
      </c>
      <c r="F305" s="38" t="s">
        <v>65</v>
      </c>
      <c r="G305" s="39">
        <v>1</v>
      </c>
      <c r="H305" s="38">
        <v>0</v>
      </c>
      <c r="I305" s="38">
        <f>ROUND(G305*H305,6)</f>
        <v>0</v>
      </c>
      <c r="L305" s="40">
        <v>0</v>
      </c>
      <c r="M305" s="34">
        <f>ROUND(ROUND(L305,2)*ROUND(G305,3),2)</f>
        <v>0</v>
      </c>
      <c r="N305" s="38" t="s">
        <v>54</v>
      </c>
      <c r="O305">
        <f>(M305*21)/100</f>
        <v>0</v>
      </c>
      <c r="P305" t="s">
        <v>27</v>
      </c>
    </row>
    <row r="306" spans="1:5" ht="12.75">
      <c r="A306" s="37" t="s">
        <v>55</v>
      </c>
      <c r="E306" s="41" t="s">
        <v>56</v>
      </c>
    </row>
    <row r="307" spans="1:5" ht="12.75">
      <c r="A307" s="37" t="s">
        <v>57</v>
      </c>
      <c r="E307" s="42" t="s">
        <v>58</v>
      </c>
    </row>
    <row r="308" spans="1:5" ht="12.75">
      <c r="A308" t="s">
        <v>59</v>
      </c>
      <c r="E308" s="41" t="s">
        <v>60</v>
      </c>
    </row>
    <row r="309" spans="1:16" ht="12.75">
      <c r="A309" t="s">
        <v>49</v>
      </c>
      <c r="B309" s="36" t="s">
        <v>303</v>
      </c>
      <c r="C309" s="36" t="s">
        <v>304</v>
      </c>
      <c r="D309" s="37" t="s">
        <v>51</v>
      </c>
      <c r="E309" s="13" t="s">
        <v>305</v>
      </c>
      <c r="F309" s="38" t="s">
        <v>280</v>
      </c>
      <c r="G309" s="39">
        <v>180</v>
      </c>
      <c r="H309" s="38">
        <v>0</v>
      </c>
      <c r="I309" s="38">
        <f>ROUND(G309*H309,6)</f>
        <v>0</v>
      </c>
      <c r="L309" s="40">
        <v>0</v>
      </c>
      <c r="M309" s="34">
        <f>ROUND(ROUND(L309,2)*ROUND(G309,3),2)</f>
        <v>0</v>
      </c>
      <c r="N309" s="38" t="s">
        <v>54</v>
      </c>
      <c r="O309">
        <f>(M309*21)/100</f>
        <v>0</v>
      </c>
      <c r="P309" t="s">
        <v>27</v>
      </c>
    </row>
    <row r="310" spans="1:5" ht="12.75">
      <c r="A310" s="37" t="s">
        <v>55</v>
      </c>
      <c r="E310" s="41" t="s">
        <v>56</v>
      </c>
    </row>
    <row r="311" spans="1:5" ht="12.75">
      <c r="A311" s="37" t="s">
        <v>57</v>
      </c>
      <c r="E311" s="42" t="s">
        <v>58</v>
      </c>
    </row>
    <row r="312" spans="1:5" ht="12.75">
      <c r="A312" t="s">
        <v>59</v>
      </c>
      <c r="E312" s="41" t="s">
        <v>60</v>
      </c>
    </row>
    <row r="313" spans="1:16" ht="12.75">
      <c r="A313" t="s">
        <v>49</v>
      </c>
      <c r="B313" s="36" t="s">
        <v>306</v>
      </c>
      <c r="C313" s="36" t="s">
        <v>307</v>
      </c>
      <c r="D313" s="37" t="s">
        <v>51</v>
      </c>
      <c r="E313" s="13" t="s">
        <v>308</v>
      </c>
      <c r="F313" s="38" t="s">
        <v>309</v>
      </c>
      <c r="G313" s="39">
        <v>49.4</v>
      </c>
      <c r="H313" s="38">
        <v>0</v>
      </c>
      <c r="I313" s="38">
        <f>ROUND(G313*H313,6)</f>
        <v>0</v>
      </c>
      <c r="L313" s="40">
        <v>0</v>
      </c>
      <c r="M313" s="34">
        <f>ROUND(ROUND(L313,2)*ROUND(G313,3),2)</f>
        <v>0</v>
      </c>
      <c r="N313" s="38" t="s">
        <v>54</v>
      </c>
      <c r="O313">
        <f>(M313*21)/100</f>
        <v>0</v>
      </c>
      <c r="P313" t="s">
        <v>27</v>
      </c>
    </row>
    <row r="314" spans="1:5" ht="12.75">
      <c r="A314" s="37" t="s">
        <v>55</v>
      </c>
      <c r="E314" s="41" t="s">
        <v>56</v>
      </c>
    </row>
    <row r="315" spans="1:5" ht="12.75">
      <c r="A315" s="37" t="s">
        <v>57</v>
      </c>
      <c r="E315" s="42" t="s">
        <v>58</v>
      </c>
    </row>
    <row r="316" spans="1:5" ht="12.75">
      <c r="A316" t="s">
        <v>59</v>
      </c>
      <c r="E316" s="41" t="s">
        <v>60</v>
      </c>
    </row>
    <row r="317" spans="1:16" ht="12.75">
      <c r="A317" t="s">
        <v>49</v>
      </c>
      <c r="B317" s="36" t="s">
        <v>310</v>
      </c>
      <c r="C317" s="36" t="s">
        <v>311</v>
      </c>
      <c r="D317" s="37" t="s">
        <v>51</v>
      </c>
      <c r="E317" s="13" t="s">
        <v>312</v>
      </c>
      <c r="F317" s="38" t="s">
        <v>183</v>
      </c>
      <c r="G317" s="39">
        <v>1</v>
      </c>
      <c r="H317" s="38">
        <v>0</v>
      </c>
      <c r="I317" s="38">
        <f>ROUND(G317*H317,6)</f>
        <v>0</v>
      </c>
      <c r="L317" s="40">
        <v>0</v>
      </c>
      <c r="M317" s="34">
        <f>ROUND(ROUND(L317,2)*ROUND(G317,3),2)</f>
        <v>0</v>
      </c>
      <c r="N317" s="38" t="s">
        <v>54</v>
      </c>
      <c r="O317">
        <f>(M317*21)/100</f>
        <v>0</v>
      </c>
      <c r="P317" t="s">
        <v>27</v>
      </c>
    </row>
    <row r="318" spans="1:5" ht="12.75">
      <c r="A318" s="37" t="s">
        <v>55</v>
      </c>
      <c r="E318" s="41" t="s">
        <v>56</v>
      </c>
    </row>
    <row r="319" spans="1:5" ht="12.75">
      <c r="A319" s="37" t="s">
        <v>57</v>
      </c>
      <c r="E319" s="42" t="s">
        <v>58</v>
      </c>
    </row>
    <row r="320" spans="1:5" ht="12.75">
      <c r="A320" t="s">
        <v>59</v>
      </c>
      <c r="E320" s="41" t="s">
        <v>60</v>
      </c>
    </row>
    <row r="321" spans="1:13" ht="12.75">
      <c r="A321" t="s">
        <v>46</v>
      </c>
      <c r="C321" s="33" t="s">
        <v>69</v>
      </c>
      <c r="E321" s="35" t="s">
        <v>313</v>
      </c>
      <c r="J321" s="34">
        <f>0</f>
        <v>0</v>
      </c>
      <c r="K321" s="34">
        <f>0</f>
        <v>0</v>
      </c>
      <c r="L321" s="34">
        <f>0+L322+L326+L330</f>
        <v>0</v>
      </c>
      <c r="M321" s="34">
        <f>0+M322+M326+M330</f>
        <v>0</v>
      </c>
    </row>
    <row r="322" spans="1:16" ht="12.75">
      <c r="A322" t="s">
        <v>49</v>
      </c>
      <c r="B322" s="36" t="s">
        <v>314</v>
      </c>
      <c r="C322" s="36" t="s">
        <v>315</v>
      </c>
      <c r="D322" s="37" t="s">
        <v>51</v>
      </c>
      <c r="E322" s="13" t="s">
        <v>316</v>
      </c>
      <c r="F322" s="38" t="s">
        <v>65</v>
      </c>
      <c r="G322" s="39">
        <v>2</v>
      </c>
      <c r="H322" s="38">
        <v>0</v>
      </c>
      <c r="I322" s="38">
        <f>ROUND(G322*H322,6)</f>
        <v>0</v>
      </c>
      <c r="L322" s="40">
        <v>0</v>
      </c>
      <c r="M322" s="34">
        <f>ROUND(ROUND(L322,2)*ROUND(G322,3),2)</f>
        <v>0</v>
      </c>
      <c r="N322" s="38" t="s">
        <v>72</v>
      </c>
      <c r="O322">
        <f>(M322*21)/100</f>
        <v>0</v>
      </c>
      <c r="P322" t="s">
        <v>27</v>
      </c>
    </row>
    <row r="323" spans="1:5" ht="12.75">
      <c r="A323" s="37" t="s">
        <v>55</v>
      </c>
      <c r="E323" s="41" t="s">
        <v>56</v>
      </c>
    </row>
    <row r="324" spans="1:5" ht="12.75">
      <c r="A324" s="37" t="s">
        <v>57</v>
      </c>
      <c r="E324" s="42" t="s">
        <v>58</v>
      </c>
    </row>
    <row r="325" spans="1:5" ht="51">
      <c r="A325" t="s">
        <v>59</v>
      </c>
      <c r="E325" s="41" t="s">
        <v>317</v>
      </c>
    </row>
    <row r="326" spans="1:16" ht="12.75">
      <c r="A326" t="s">
        <v>49</v>
      </c>
      <c r="B326" s="36" t="s">
        <v>314</v>
      </c>
      <c r="C326" s="36" t="s">
        <v>318</v>
      </c>
      <c r="D326" s="37" t="s">
        <v>51</v>
      </c>
      <c r="E326" s="13" t="s">
        <v>319</v>
      </c>
      <c r="F326" s="38" t="s">
        <v>65</v>
      </c>
      <c r="G326" s="39">
        <v>2</v>
      </c>
      <c r="H326" s="38">
        <v>0</v>
      </c>
      <c r="I326" s="38">
        <f>ROUND(G326*H326,6)</f>
        <v>0</v>
      </c>
      <c r="L326" s="40">
        <v>0</v>
      </c>
      <c r="M326" s="34">
        <f>ROUND(ROUND(L326,2)*ROUND(G326,3),2)</f>
        <v>0</v>
      </c>
      <c r="N326" s="38" t="s">
        <v>72</v>
      </c>
      <c r="O326">
        <f>(M326*21)/100</f>
        <v>0</v>
      </c>
      <c r="P326" t="s">
        <v>27</v>
      </c>
    </row>
    <row r="327" spans="1:5" ht="12.75">
      <c r="A327" s="37" t="s">
        <v>55</v>
      </c>
      <c r="E327" s="41" t="s">
        <v>56</v>
      </c>
    </row>
    <row r="328" spans="1:5" ht="12.75">
      <c r="A328" s="37" t="s">
        <v>57</v>
      </c>
      <c r="E328" s="42" t="s">
        <v>58</v>
      </c>
    </row>
    <row r="329" spans="1:5" ht="51">
      <c r="A329" t="s">
        <v>59</v>
      </c>
      <c r="E329" s="41" t="s">
        <v>320</v>
      </c>
    </row>
    <row r="330" spans="1:16" ht="12.75">
      <c r="A330" t="s">
        <v>49</v>
      </c>
      <c r="B330" s="36" t="s">
        <v>321</v>
      </c>
      <c r="C330" s="36" t="s">
        <v>322</v>
      </c>
      <c r="D330" s="37" t="s">
        <v>51</v>
      </c>
      <c r="E330" s="13" t="s">
        <v>323</v>
      </c>
      <c r="F330" s="38" t="s">
        <v>65</v>
      </c>
      <c r="G330" s="39">
        <v>2</v>
      </c>
      <c r="H330" s="38">
        <v>0</v>
      </c>
      <c r="I330" s="38">
        <f>ROUND(G330*H330,6)</f>
        <v>0</v>
      </c>
      <c r="L330" s="40">
        <v>0</v>
      </c>
      <c r="M330" s="34">
        <f>ROUND(ROUND(L330,2)*ROUND(G330,3),2)</f>
        <v>0</v>
      </c>
      <c r="N330" s="38" t="s">
        <v>72</v>
      </c>
      <c r="O330">
        <f>(M330*21)/100</f>
        <v>0</v>
      </c>
      <c r="P330" t="s">
        <v>27</v>
      </c>
    </row>
    <row r="331" spans="1:5" ht="12.75">
      <c r="A331" s="37" t="s">
        <v>55</v>
      </c>
      <c r="E331" s="41" t="s">
        <v>56</v>
      </c>
    </row>
    <row r="332" spans="1:5" ht="12.75">
      <c r="A332" s="37" t="s">
        <v>57</v>
      </c>
      <c r="E332" s="42" t="s">
        <v>58</v>
      </c>
    </row>
    <row r="333" spans="1:5" ht="51">
      <c r="A333" t="s">
        <v>59</v>
      </c>
      <c r="E333" s="41" t="s">
        <v>317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324</v>
      </c>
      <c r="M3" s="43">
        <f>Rekapitulace!C12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324</v>
      </c>
      <c r="D4" s="9"/>
      <c r="E4" s="3" t="s">
        <v>325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COUNTIFS(L8:L63,"=0",A8:A63,"P")+COUNTIFS(L8:L63,"",A8:A63,"P")+SUM(Q8:Q63)</f>
        <v>13</v>
      </c>
    </row>
    <row r="8" spans="1:13" ht="12.75">
      <c r="A8" t="s">
        <v>44</v>
      </c>
      <c r="C8" s="30" t="s">
        <v>328</v>
      </c>
      <c r="E8" s="32" t="s">
        <v>327</v>
      </c>
      <c r="J8" s="31">
        <f>0+J9+J14+J35+J44+J53+J58</f>
        <v>0</v>
      </c>
      <c r="K8" s="31">
        <f>0+K9+K14+K35+K44+K53+K58</f>
        <v>0</v>
      </c>
      <c r="L8" s="31">
        <f>0+L9+L14+L35+L44+L53+L58</f>
        <v>0</v>
      </c>
      <c r="M8" s="31">
        <f>0+M9+M14+M35+M44+M53+M58</f>
        <v>0</v>
      </c>
    </row>
    <row r="9" spans="1:13" ht="12.75">
      <c r="A9" t="s">
        <v>46</v>
      </c>
      <c r="C9" s="33" t="s">
        <v>329</v>
      </c>
      <c r="E9" s="35" t="s">
        <v>330</v>
      </c>
      <c r="J9" s="34">
        <f>0</f>
        <v>0</v>
      </c>
      <c r="K9" s="34">
        <f>0</f>
        <v>0</v>
      </c>
      <c r="L9" s="34">
        <f>0+L10</f>
        <v>0</v>
      </c>
      <c r="M9" s="34">
        <f>0+M10</f>
        <v>0</v>
      </c>
    </row>
    <row r="10" spans="1:16" ht="38.25">
      <c r="A10" t="s">
        <v>49</v>
      </c>
      <c r="B10" s="36" t="s">
        <v>142</v>
      </c>
      <c r="C10" s="36" t="s">
        <v>331</v>
      </c>
      <c r="D10" s="37" t="s">
        <v>51</v>
      </c>
      <c r="E10" s="13" t="s">
        <v>332</v>
      </c>
      <c r="F10" s="38" t="s">
        <v>333</v>
      </c>
      <c r="G10" s="39">
        <v>117.895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72</v>
      </c>
      <c r="O10">
        <f>(M10*21)/100</f>
        <v>0</v>
      </c>
      <c r="P10" t="s">
        <v>27</v>
      </c>
    </row>
    <row r="11" spans="1:5" ht="25.5">
      <c r="A11" s="37" t="s">
        <v>55</v>
      </c>
      <c r="E11" s="41" t="s">
        <v>334</v>
      </c>
    </row>
    <row r="12" spans="1:5" ht="140.25">
      <c r="A12" s="37" t="s">
        <v>57</v>
      </c>
      <c r="E12" s="42" t="s">
        <v>335</v>
      </c>
    </row>
    <row r="13" spans="1:5" ht="242.25">
      <c r="A13" t="s">
        <v>59</v>
      </c>
      <c r="E13" s="41" t="s">
        <v>336</v>
      </c>
    </row>
    <row r="14" spans="1:13" ht="12.75">
      <c r="A14" t="s">
        <v>46</v>
      </c>
      <c r="C14" s="33" t="s">
        <v>47</v>
      </c>
      <c r="E14" s="35" t="s">
        <v>265</v>
      </c>
      <c r="J14" s="34">
        <f>0</f>
        <v>0</v>
      </c>
      <c r="K14" s="34">
        <f>0</f>
        <v>0</v>
      </c>
      <c r="L14" s="34">
        <f>0+L15+L19+L23+L27+L31</f>
        <v>0</v>
      </c>
      <c r="M14" s="34">
        <f>0+M15+M19+M23+M27+M31</f>
        <v>0</v>
      </c>
    </row>
    <row r="15" spans="1:16" ht="12.75">
      <c r="A15" t="s">
        <v>49</v>
      </c>
      <c r="B15" s="36" t="s">
        <v>26</v>
      </c>
      <c r="C15" s="36" t="s">
        <v>337</v>
      </c>
      <c r="D15" s="37" t="s">
        <v>51</v>
      </c>
      <c r="E15" s="13" t="s">
        <v>284</v>
      </c>
      <c r="F15" s="38" t="s">
        <v>280</v>
      </c>
      <c r="G15" s="39">
        <v>8.895</v>
      </c>
      <c r="H15" s="38">
        <v>0</v>
      </c>
      <c r="I15" s="38">
        <f>ROUND(G15*H15,6)</f>
        <v>0</v>
      </c>
      <c r="L15" s="40">
        <v>0</v>
      </c>
      <c r="M15" s="34">
        <f>ROUND(ROUND(L15,2)*ROUND(G15,3),2)</f>
        <v>0</v>
      </c>
      <c r="N15" s="38" t="s">
        <v>54</v>
      </c>
      <c r="O15">
        <f>(M15*21)/100</f>
        <v>0</v>
      </c>
      <c r="P15" t="s">
        <v>27</v>
      </c>
    </row>
    <row r="16" spans="1:5" ht="12.75">
      <c r="A16" s="37" t="s">
        <v>55</v>
      </c>
      <c r="E16" s="41" t="s">
        <v>51</v>
      </c>
    </row>
    <row r="17" spans="1:5" ht="38.25">
      <c r="A17" s="37" t="s">
        <v>57</v>
      </c>
      <c r="E17" s="42" t="s">
        <v>338</v>
      </c>
    </row>
    <row r="18" spans="1:5" ht="12.75">
      <c r="A18" t="s">
        <v>59</v>
      </c>
      <c r="E18" s="41" t="s">
        <v>60</v>
      </c>
    </row>
    <row r="19" spans="1:16" ht="12.75">
      <c r="A19" t="s">
        <v>49</v>
      </c>
      <c r="B19" s="36" t="s">
        <v>66</v>
      </c>
      <c r="C19" s="36" t="s">
        <v>339</v>
      </c>
      <c r="D19" s="37" t="s">
        <v>51</v>
      </c>
      <c r="E19" s="13" t="s">
        <v>340</v>
      </c>
      <c r="F19" s="38" t="s">
        <v>309</v>
      </c>
      <c r="G19" s="39">
        <v>20.2</v>
      </c>
      <c r="H19" s="38">
        <v>0</v>
      </c>
      <c r="I19" s="38">
        <f>ROUND(G19*H19,6)</f>
        <v>0</v>
      </c>
      <c r="L19" s="40">
        <v>0</v>
      </c>
      <c r="M19" s="34">
        <f>ROUND(ROUND(L19,2)*ROUND(G19,3),2)</f>
        <v>0</v>
      </c>
      <c r="N19" s="38" t="s">
        <v>54</v>
      </c>
      <c r="O19">
        <f>(M19*21)/100</f>
        <v>0</v>
      </c>
      <c r="P19" t="s">
        <v>27</v>
      </c>
    </row>
    <row r="20" spans="1:5" ht="12.75">
      <c r="A20" s="37" t="s">
        <v>55</v>
      </c>
      <c r="E20" s="41" t="s">
        <v>51</v>
      </c>
    </row>
    <row r="21" spans="1:5" ht="12.75">
      <c r="A21" s="37" t="s">
        <v>57</v>
      </c>
      <c r="E21" s="42" t="s">
        <v>341</v>
      </c>
    </row>
    <row r="22" spans="1:5" ht="12.75">
      <c r="A22" t="s">
        <v>59</v>
      </c>
      <c r="E22" s="41" t="s">
        <v>60</v>
      </c>
    </row>
    <row r="23" spans="1:16" ht="12.75">
      <c r="A23" t="s">
        <v>49</v>
      </c>
      <c r="B23" s="36" t="s">
        <v>69</v>
      </c>
      <c r="C23" s="36" t="s">
        <v>342</v>
      </c>
      <c r="D23" s="37" t="s">
        <v>51</v>
      </c>
      <c r="E23" s="13" t="s">
        <v>343</v>
      </c>
      <c r="F23" s="38" t="s">
        <v>309</v>
      </c>
      <c r="G23" s="39">
        <v>20.2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54</v>
      </c>
      <c r="O23">
        <f>(M23*21)/100</f>
        <v>0</v>
      </c>
      <c r="P23" t="s">
        <v>27</v>
      </c>
    </row>
    <row r="24" spans="1:5" ht="12.75">
      <c r="A24" s="37" t="s">
        <v>55</v>
      </c>
      <c r="E24" s="41" t="s">
        <v>51</v>
      </c>
    </row>
    <row r="25" spans="1:5" ht="12.75">
      <c r="A25" s="37" t="s">
        <v>57</v>
      </c>
      <c r="E25" s="42" t="s">
        <v>344</v>
      </c>
    </row>
    <row r="26" spans="1:5" ht="12.75">
      <c r="A26" t="s">
        <v>59</v>
      </c>
      <c r="E26" s="41" t="s">
        <v>60</v>
      </c>
    </row>
    <row r="27" spans="1:16" ht="12.75">
      <c r="A27" t="s">
        <v>49</v>
      </c>
      <c r="B27" s="36" t="s">
        <v>83</v>
      </c>
      <c r="C27" s="36" t="s">
        <v>287</v>
      </c>
      <c r="D27" s="37" t="s">
        <v>51</v>
      </c>
      <c r="E27" s="13" t="s">
        <v>288</v>
      </c>
      <c r="F27" s="38" t="s">
        <v>280</v>
      </c>
      <c r="G27" s="39">
        <v>10.868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54</v>
      </c>
      <c r="O27">
        <f>(M27*21)/100</f>
        <v>0</v>
      </c>
      <c r="P27" t="s">
        <v>27</v>
      </c>
    </row>
    <row r="28" spans="1:5" ht="12.75">
      <c r="A28" s="37" t="s">
        <v>55</v>
      </c>
      <c r="E28" s="41" t="s">
        <v>51</v>
      </c>
    </row>
    <row r="29" spans="1:5" ht="25.5">
      <c r="A29" s="37" t="s">
        <v>57</v>
      </c>
      <c r="E29" s="42" t="s">
        <v>345</v>
      </c>
    </row>
    <row r="30" spans="1:5" ht="12.75">
      <c r="A30" t="s">
        <v>59</v>
      </c>
      <c r="E30" s="41" t="s">
        <v>60</v>
      </c>
    </row>
    <row r="31" spans="1:16" ht="12.75">
      <c r="A31" t="s">
        <v>49</v>
      </c>
      <c r="B31" s="36" t="s">
        <v>136</v>
      </c>
      <c r="C31" s="36" t="s">
        <v>346</v>
      </c>
      <c r="D31" s="37" t="s">
        <v>51</v>
      </c>
      <c r="E31" s="13" t="s">
        <v>347</v>
      </c>
      <c r="F31" s="38" t="s">
        <v>280</v>
      </c>
      <c r="G31" s="39">
        <v>86.478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54</v>
      </c>
      <c r="O31">
        <f>(M31*21)/100</f>
        <v>0</v>
      </c>
      <c r="P31" t="s">
        <v>27</v>
      </c>
    </row>
    <row r="32" spans="1:5" ht="12.75">
      <c r="A32" s="37" t="s">
        <v>55</v>
      </c>
      <c r="E32" s="41" t="s">
        <v>51</v>
      </c>
    </row>
    <row r="33" spans="1:5" ht="76.5">
      <c r="A33" s="37" t="s">
        <v>57</v>
      </c>
      <c r="E33" s="42" t="s">
        <v>348</v>
      </c>
    </row>
    <row r="34" spans="1:5" ht="12.75">
      <c r="A34" t="s">
        <v>59</v>
      </c>
      <c r="E34" s="41" t="s">
        <v>60</v>
      </c>
    </row>
    <row r="35" spans="1:13" ht="12.75">
      <c r="A35" t="s">
        <v>46</v>
      </c>
      <c r="C35" s="33" t="s">
        <v>27</v>
      </c>
      <c r="E35" s="35" t="s">
        <v>349</v>
      </c>
      <c r="J35" s="34">
        <f>0</f>
        <v>0</v>
      </c>
      <c r="K35" s="34">
        <f>0</f>
        <v>0</v>
      </c>
      <c r="L35" s="34">
        <f>0+L36+L40</f>
        <v>0</v>
      </c>
      <c r="M35" s="34">
        <f>0+M36+M40</f>
        <v>0</v>
      </c>
    </row>
    <row r="36" spans="1:16" ht="12.75">
      <c r="A36" t="s">
        <v>49</v>
      </c>
      <c r="B36" s="36" t="s">
        <v>77</v>
      </c>
      <c r="C36" s="36" t="s">
        <v>350</v>
      </c>
      <c r="D36" s="37" t="s">
        <v>51</v>
      </c>
      <c r="E36" s="13" t="s">
        <v>351</v>
      </c>
      <c r="F36" s="38" t="s">
        <v>280</v>
      </c>
      <c r="G36" s="39">
        <v>11.431</v>
      </c>
      <c r="H36" s="38">
        <v>0</v>
      </c>
      <c r="I36" s="38">
        <f>ROUND(G36*H36,6)</f>
        <v>0</v>
      </c>
      <c r="L36" s="40">
        <v>0</v>
      </c>
      <c r="M36" s="34">
        <f>ROUND(ROUND(L36,2)*ROUND(G36,3),2)</f>
        <v>0</v>
      </c>
      <c r="N36" s="38" t="s">
        <v>54</v>
      </c>
      <c r="O36">
        <f>(M36*21)/100</f>
        <v>0</v>
      </c>
      <c r="P36" t="s">
        <v>27</v>
      </c>
    </row>
    <row r="37" spans="1:5" ht="12.75">
      <c r="A37" s="37" t="s">
        <v>55</v>
      </c>
      <c r="E37" s="41" t="s">
        <v>51</v>
      </c>
    </row>
    <row r="38" spans="1:5" ht="25.5">
      <c r="A38" s="37" t="s">
        <v>57</v>
      </c>
      <c r="E38" s="42" t="s">
        <v>352</v>
      </c>
    </row>
    <row r="39" spans="1:5" ht="12.75">
      <c r="A39" t="s">
        <v>59</v>
      </c>
      <c r="E39" s="41" t="s">
        <v>60</v>
      </c>
    </row>
    <row r="40" spans="1:16" ht="12.75">
      <c r="A40" t="s">
        <v>49</v>
      </c>
      <c r="B40" s="36" t="s">
        <v>136</v>
      </c>
      <c r="C40" s="36" t="s">
        <v>353</v>
      </c>
      <c r="D40" s="37" t="s">
        <v>51</v>
      </c>
      <c r="E40" s="13" t="s">
        <v>354</v>
      </c>
      <c r="F40" s="38" t="s">
        <v>309</v>
      </c>
      <c r="G40" s="39">
        <v>41.8</v>
      </c>
      <c r="H40" s="38">
        <v>0</v>
      </c>
      <c r="I40" s="38">
        <f>ROUND(G40*H40,6)</f>
        <v>0</v>
      </c>
      <c r="L40" s="40">
        <v>0</v>
      </c>
      <c r="M40" s="34">
        <f>ROUND(ROUND(L40,2)*ROUND(G40,3),2)</f>
        <v>0</v>
      </c>
      <c r="N40" s="38" t="s">
        <v>54</v>
      </c>
      <c r="O40">
        <f>(M40*21)/100</f>
        <v>0</v>
      </c>
      <c r="P40" t="s">
        <v>27</v>
      </c>
    </row>
    <row r="41" spans="1:5" ht="12.75">
      <c r="A41" s="37" t="s">
        <v>55</v>
      </c>
      <c r="E41" s="41" t="s">
        <v>51</v>
      </c>
    </row>
    <row r="42" spans="1:5" ht="12.75">
      <c r="A42" s="37" t="s">
        <v>57</v>
      </c>
      <c r="E42" s="42" t="s">
        <v>355</v>
      </c>
    </row>
    <row r="43" spans="1:5" ht="12.75">
      <c r="A43" t="s">
        <v>59</v>
      </c>
      <c r="E43" s="41" t="s">
        <v>60</v>
      </c>
    </row>
    <row r="44" spans="1:13" ht="12.75">
      <c r="A44" t="s">
        <v>46</v>
      </c>
      <c r="C44" s="33" t="s">
        <v>66</v>
      </c>
      <c r="E44" s="35" t="s">
        <v>356</v>
      </c>
      <c r="J44" s="34">
        <f>0</f>
        <v>0</v>
      </c>
      <c r="K44" s="34">
        <f>0</f>
        <v>0</v>
      </c>
      <c r="L44" s="34">
        <f>0+L45+L49</f>
        <v>0</v>
      </c>
      <c r="M44" s="34">
        <f>0+M45+M49</f>
        <v>0</v>
      </c>
    </row>
    <row r="45" spans="1:16" ht="12.75">
      <c r="A45" t="s">
        <v>49</v>
      </c>
      <c r="B45" s="36" t="s">
        <v>92</v>
      </c>
      <c r="C45" s="36" t="s">
        <v>357</v>
      </c>
      <c r="D45" s="37" t="s">
        <v>51</v>
      </c>
      <c r="E45" s="13" t="s">
        <v>358</v>
      </c>
      <c r="F45" s="38" t="s">
        <v>280</v>
      </c>
      <c r="G45" s="39">
        <v>25.1</v>
      </c>
      <c r="H45" s="38">
        <v>0</v>
      </c>
      <c r="I45" s="38">
        <f>ROUND(G45*H45,6)</f>
        <v>0</v>
      </c>
      <c r="L45" s="40">
        <v>0</v>
      </c>
      <c r="M45" s="34">
        <f>ROUND(ROUND(L45,2)*ROUND(G45,3),2)</f>
        <v>0</v>
      </c>
      <c r="N45" s="38" t="s">
        <v>54</v>
      </c>
      <c r="O45">
        <f>(M45*21)/100</f>
        <v>0</v>
      </c>
      <c r="P45" t="s">
        <v>27</v>
      </c>
    </row>
    <row r="46" spans="1:5" ht="12.75">
      <c r="A46" s="37" t="s">
        <v>55</v>
      </c>
      <c r="E46" s="41" t="s">
        <v>51</v>
      </c>
    </row>
    <row r="47" spans="1:5" ht="12.75">
      <c r="A47" s="37" t="s">
        <v>57</v>
      </c>
      <c r="E47" s="42" t="s">
        <v>359</v>
      </c>
    </row>
    <row r="48" spans="1:5" ht="12.75">
      <c r="A48" t="s">
        <v>59</v>
      </c>
      <c r="E48" s="41" t="s">
        <v>60</v>
      </c>
    </row>
    <row r="49" spans="1:16" ht="12.75">
      <c r="A49" t="s">
        <v>49</v>
      </c>
      <c r="B49" s="36" t="s">
        <v>123</v>
      </c>
      <c r="C49" s="36" t="s">
        <v>360</v>
      </c>
      <c r="D49" s="37" t="s">
        <v>51</v>
      </c>
      <c r="E49" s="13" t="s">
        <v>361</v>
      </c>
      <c r="F49" s="38" t="s">
        <v>309</v>
      </c>
      <c r="G49" s="39">
        <v>1.839</v>
      </c>
      <c r="H49" s="38">
        <v>0</v>
      </c>
      <c r="I49" s="38">
        <f>ROUND(G49*H49,6)</f>
        <v>0</v>
      </c>
      <c r="L49" s="40">
        <v>0</v>
      </c>
      <c r="M49" s="34">
        <f>ROUND(ROUND(L49,2)*ROUND(G49,3),2)</f>
        <v>0</v>
      </c>
      <c r="N49" s="38" t="s">
        <v>54</v>
      </c>
      <c r="O49">
        <f>(M49*21)/100</f>
        <v>0</v>
      </c>
      <c r="P49" t="s">
        <v>27</v>
      </c>
    </row>
    <row r="50" spans="1:5" ht="12.75">
      <c r="A50" s="37" t="s">
        <v>55</v>
      </c>
      <c r="E50" s="41" t="s">
        <v>51</v>
      </c>
    </row>
    <row r="51" spans="1:5" ht="25.5">
      <c r="A51" s="37" t="s">
        <v>57</v>
      </c>
      <c r="E51" s="42" t="s">
        <v>362</v>
      </c>
    </row>
    <row r="52" spans="1:5" ht="12.75">
      <c r="A52" t="s">
        <v>59</v>
      </c>
      <c r="E52" s="41" t="s">
        <v>60</v>
      </c>
    </row>
    <row r="53" spans="1:13" ht="12.75">
      <c r="A53" t="s">
        <v>46</v>
      </c>
      <c r="C53" s="33" t="s">
        <v>77</v>
      </c>
      <c r="E53" s="35" t="s">
        <v>363</v>
      </c>
      <c r="J53" s="34">
        <f>0</f>
        <v>0</v>
      </c>
      <c r="K53" s="34">
        <f>0</f>
        <v>0</v>
      </c>
      <c r="L53" s="34">
        <f>0+L54</f>
        <v>0</v>
      </c>
      <c r="M53" s="34">
        <f>0+M54</f>
        <v>0</v>
      </c>
    </row>
    <row r="54" spans="1:16" ht="12.75">
      <c r="A54" t="s">
        <v>49</v>
      </c>
      <c r="B54" s="36" t="s">
        <v>133</v>
      </c>
      <c r="C54" s="36" t="s">
        <v>364</v>
      </c>
      <c r="D54" s="37" t="s">
        <v>51</v>
      </c>
      <c r="E54" s="13" t="s">
        <v>365</v>
      </c>
      <c r="F54" s="38" t="s">
        <v>309</v>
      </c>
      <c r="G54" s="39">
        <v>41.8</v>
      </c>
      <c r="H54" s="38">
        <v>0</v>
      </c>
      <c r="I54" s="38">
        <f>ROUND(G54*H54,6)</f>
        <v>0</v>
      </c>
      <c r="L54" s="40">
        <v>0</v>
      </c>
      <c r="M54" s="34">
        <f>ROUND(ROUND(L54,2)*ROUND(G54,3),2)</f>
        <v>0</v>
      </c>
      <c r="N54" s="38" t="s">
        <v>54</v>
      </c>
      <c r="O54">
        <f>(M54*21)/100</f>
        <v>0</v>
      </c>
      <c r="P54" t="s">
        <v>27</v>
      </c>
    </row>
    <row r="55" spans="1:5" ht="12.75">
      <c r="A55" s="37" t="s">
        <v>55</v>
      </c>
      <c r="E55" s="41" t="s">
        <v>51</v>
      </c>
    </row>
    <row r="56" spans="1:5" ht="12.75">
      <c r="A56" s="37" t="s">
        <v>57</v>
      </c>
      <c r="E56" s="42" t="s">
        <v>366</v>
      </c>
    </row>
    <row r="57" spans="1:5" ht="12.75">
      <c r="A57" t="s">
        <v>59</v>
      </c>
      <c r="E57" s="41" t="s">
        <v>60</v>
      </c>
    </row>
    <row r="58" spans="1:13" ht="12.75">
      <c r="A58" t="s">
        <v>46</v>
      </c>
      <c r="C58" s="33" t="s">
        <v>83</v>
      </c>
      <c r="E58" s="35" t="s">
        <v>367</v>
      </c>
      <c r="J58" s="34">
        <f>0</f>
        <v>0</v>
      </c>
      <c r="K58" s="34">
        <f>0</f>
        <v>0</v>
      </c>
      <c r="L58" s="34">
        <f>0+L59+L63</f>
        <v>0</v>
      </c>
      <c r="M58" s="34">
        <f>0+M59+M63</f>
        <v>0</v>
      </c>
    </row>
    <row r="59" spans="1:16" ht="12.75">
      <c r="A59" t="s">
        <v>49</v>
      </c>
      <c r="B59" s="36" t="s">
        <v>139</v>
      </c>
      <c r="C59" s="36" t="s">
        <v>368</v>
      </c>
      <c r="D59" s="37" t="s">
        <v>51</v>
      </c>
      <c r="E59" s="13" t="s">
        <v>369</v>
      </c>
      <c r="F59" s="38" t="s">
        <v>53</v>
      </c>
      <c r="G59" s="39">
        <v>20.9</v>
      </c>
      <c r="H59" s="38">
        <v>0</v>
      </c>
      <c r="I59" s="38">
        <f>ROUND(G59*H59,6)</f>
        <v>0</v>
      </c>
      <c r="L59" s="40">
        <v>0</v>
      </c>
      <c r="M59" s="34">
        <f>ROUND(ROUND(L59,2)*ROUND(G59,3),2)</f>
        <v>0</v>
      </c>
      <c r="N59" s="38" t="s">
        <v>54</v>
      </c>
      <c r="O59">
        <f>(M59*21)/100</f>
        <v>0</v>
      </c>
      <c r="P59" t="s">
        <v>27</v>
      </c>
    </row>
    <row r="60" spans="1:5" ht="12.75">
      <c r="A60" s="37" t="s">
        <v>55</v>
      </c>
      <c r="E60" s="41" t="s">
        <v>51</v>
      </c>
    </row>
    <row r="61" spans="1:5" ht="12.75">
      <c r="A61" s="37" t="s">
        <v>57</v>
      </c>
      <c r="E61" s="42" t="s">
        <v>370</v>
      </c>
    </row>
    <row r="62" spans="1:5" ht="12.75">
      <c r="A62" t="s">
        <v>59</v>
      </c>
      <c r="E62" s="41" t="s">
        <v>60</v>
      </c>
    </row>
    <row r="63" spans="1:16" ht="25.5">
      <c r="A63" t="s">
        <v>49</v>
      </c>
      <c r="B63" s="36" t="s">
        <v>156</v>
      </c>
      <c r="C63" s="36" t="s">
        <v>371</v>
      </c>
      <c r="D63" s="37" t="s">
        <v>51</v>
      </c>
      <c r="E63" s="13" t="s">
        <v>372</v>
      </c>
      <c r="F63" s="38" t="s">
        <v>53</v>
      </c>
      <c r="G63" s="39">
        <v>55</v>
      </c>
      <c r="H63" s="38">
        <v>0</v>
      </c>
      <c r="I63" s="38">
        <f>ROUND(G63*H63,6)</f>
        <v>0</v>
      </c>
      <c r="L63" s="40">
        <v>0</v>
      </c>
      <c r="M63" s="34">
        <f>ROUND(ROUND(L63,2)*ROUND(G63,3),2)</f>
        <v>0</v>
      </c>
      <c r="N63" s="38" t="s">
        <v>54</v>
      </c>
      <c r="O63">
        <f>(M63*21)/100</f>
        <v>0</v>
      </c>
      <c r="P63" t="s">
        <v>27</v>
      </c>
    </row>
    <row r="64" spans="1:5" ht="12.75">
      <c r="A64" s="37" t="s">
        <v>55</v>
      </c>
      <c r="E64" s="41" t="s">
        <v>51</v>
      </c>
    </row>
    <row r="65" spans="1:5" ht="12.75">
      <c r="A65" s="37" t="s">
        <v>57</v>
      </c>
      <c r="E65" s="42" t="s">
        <v>51</v>
      </c>
    </row>
    <row r="66" spans="1:5" ht="12.75">
      <c r="A66" t="s">
        <v>59</v>
      </c>
      <c r="E66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373</v>
      </c>
      <c r="M3" s="43">
        <f>Rekapitulace!C14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373</v>
      </c>
      <c r="D4" s="9"/>
      <c r="E4" s="3" t="s">
        <v>374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COUNTIFS(L8:L55,"=0",A8:A55,"P")+COUNTIFS(L8:L55,"",A8:A55,"P")+SUM(Q8:Q55)</f>
        <v>11</v>
      </c>
    </row>
    <row r="8" spans="1:13" ht="12.75">
      <c r="A8" t="s">
        <v>44</v>
      </c>
      <c r="C8" s="30" t="s">
        <v>377</v>
      </c>
      <c r="E8" s="32" t="s">
        <v>376</v>
      </c>
      <c r="J8" s="31">
        <f>0+J9+J14+J35+J40+J49+J54</f>
        <v>0</v>
      </c>
      <c r="K8" s="31">
        <f>0+K9+K14+K35+K40+K49+K54</f>
        <v>0</v>
      </c>
      <c r="L8" s="31">
        <f>0+L9+L14+L35+L40+L49+L54</f>
        <v>0</v>
      </c>
      <c r="M8" s="31">
        <f>0+M9+M14+M35+M40+M49+M54</f>
        <v>0</v>
      </c>
    </row>
    <row r="9" spans="1:13" ht="12.75">
      <c r="A9" t="s">
        <v>46</v>
      </c>
      <c r="C9" s="33" t="s">
        <v>329</v>
      </c>
      <c r="E9" s="35" t="s">
        <v>330</v>
      </c>
      <c r="J9" s="34">
        <f>0</f>
        <v>0</v>
      </c>
      <c r="K9" s="34">
        <f>0</f>
        <v>0</v>
      </c>
      <c r="L9" s="34">
        <f>0+L10</f>
        <v>0</v>
      </c>
      <c r="M9" s="34">
        <f>0+M10</f>
        <v>0</v>
      </c>
    </row>
    <row r="10" spans="1:16" ht="38.25">
      <c r="A10" t="s">
        <v>49</v>
      </c>
      <c r="B10" s="36" t="s">
        <v>142</v>
      </c>
      <c r="C10" s="36" t="s">
        <v>331</v>
      </c>
      <c r="D10" s="37" t="s">
        <v>51</v>
      </c>
      <c r="E10" s="13" t="s">
        <v>332</v>
      </c>
      <c r="F10" s="38" t="s">
        <v>333</v>
      </c>
      <c r="G10" s="39">
        <v>33.188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72</v>
      </c>
      <c r="O10">
        <f>(M10*21)/100</f>
        <v>0</v>
      </c>
      <c r="P10" t="s">
        <v>27</v>
      </c>
    </row>
    <row r="11" spans="1:5" ht="25.5">
      <c r="A11" s="37" t="s">
        <v>55</v>
      </c>
      <c r="E11" s="41" t="s">
        <v>334</v>
      </c>
    </row>
    <row r="12" spans="1:5" ht="63.75">
      <c r="A12" s="37" t="s">
        <v>57</v>
      </c>
      <c r="E12" s="42" t="s">
        <v>378</v>
      </c>
    </row>
    <row r="13" spans="1:5" ht="255">
      <c r="A13" t="s">
        <v>59</v>
      </c>
      <c r="E13" s="41" t="s">
        <v>379</v>
      </c>
    </row>
    <row r="14" spans="1:13" ht="12.75">
      <c r="A14" t="s">
        <v>46</v>
      </c>
      <c r="C14" s="33" t="s">
        <v>47</v>
      </c>
      <c r="E14" s="35" t="s">
        <v>265</v>
      </c>
      <c r="J14" s="34">
        <f>0</f>
        <v>0</v>
      </c>
      <c r="K14" s="34">
        <f>0</f>
        <v>0</v>
      </c>
      <c r="L14" s="34">
        <f>0+L15+L19+L23+L27+L31</f>
        <v>0</v>
      </c>
      <c r="M14" s="34">
        <f>0+M15+M19+M23+M27+M31</f>
        <v>0</v>
      </c>
    </row>
    <row r="15" spans="1:16" ht="12.75">
      <c r="A15" t="s">
        <v>49</v>
      </c>
      <c r="B15" s="36" t="s">
        <v>47</v>
      </c>
      <c r="C15" s="36" t="s">
        <v>380</v>
      </c>
      <c r="D15" s="37" t="s">
        <v>51</v>
      </c>
      <c r="E15" s="13" t="s">
        <v>381</v>
      </c>
      <c r="F15" s="38" t="s">
        <v>280</v>
      </c>
      <c r="G15" s="39">
        <v>14.594</v>
      </c>
      <c r="H15" s="38">
        <v>0</v>
      </c>
      <c r="I15" s="38">
        <f>ROUND(G15*H15,6)</f>
        <v>0</v>
      </c>
      <c r="L15" s="40">
        <v>0</v>
      </c>
      <c r="M15" s="34">
        <f>ROUND(ROUND(L15,2)*ROUND(G15,3),2)</f>
        <v>0</v>
      </c>
      <c r="N15" s="38" t="s">
        <v>54</v>
      </c>
      <c r="O15">
        <f>(M15*21)/100</f>
        <v>0</v>
      </c>
      <c r="P15" t="s">
        <v>27</v>
      </c>
    </row>
    <row r="16" spans="1:5" ht="12.75">
      <c r="A16" s="37" t="s">
        <v>55</v>
      </c>
      <c r="E16" s="41" t="s">
        <v>51</v>
      </c>
    </row>
    <row r="17" spans="1:5" ht="38.25">
      <c r="A17" s="37" t="s">
        <v>57</v>
      </c>
      <c r="E17" s="42" t="s">
        <v>382</v>
      </c>
    </row>
    <row r="18" spans="1:5" ht="12.75">
      <c r="A18" t="s">
        <v>59</v>
      </c>
      <c r="E18" s="41" t="s">
        <v>60</v>
      </c>
    </row>
    <row r="19" spans="1:16" ht="12.75">
      <c r="A19" t="s">
        <v>49</v>
      </c>
      <c r="B19" s="36" t="s">
        <v>27</v>
      </c>
      <c r="C19" s="36" t="s">
        <v>383</v>
      </c>
      <c r="D19" s="37" t="s">
        <v>51</v>
      </c>
      <c r="E19" s="13" t="s">
        <v>279</v>
      </c>
      <c r="F19" s="38" t="s">
        <v>280</v>
      </c>
      <c r="G19" s="39">
        <v>2</v>
      </c>
      <c r="H19" s="38">
        <v>0</v>
      </c>
      <c r="I19" s="38">
        <f>ROUND(G19*H19,6)</f>
        <v>0</v>
      </c>
      <c r="L19" s="40">
        <v>0</v>
      </c>
      <c r="M19" s="34">
        <f>ROUND(ROUND(L19,2)*ROUND(G19,3),2)</f>
        <v>0</v>
      </c>
      <c r="N19" s="38" t="s">
        <v>54</v>
      </c>
      <c r="O19">
        <f>(M19*21)/100</f>
        <v>0</v>
      </c>
      <c r="P19" t="s">
        <v>27</v>
      </c>
    </row>
    <row r="20" spans="1:5" ht="12.75">
      <c r="A20" s="37" t="s">
        <v>55</v>
      </c>
      <c r="E20" s="41" t="s">
        <v>51</v>
      </c>
    </row>
    <row r="21" spans="1:5" ht="12.75">
      <c r="A21" s="37" t="s">
        <v>57</v>
      </c>
      <c r="E21" s="42" t="s">
        <v>384</v>
      </c>
    </row>
    <row r="22" spans="1:5" ht="12.75">
      <c r="A22" t="s">
        <v>59</v>
      </c>
      <c r="E22" s="41" t="s">
        <v>60</v>
      </c>
    </row>
    <row r="23" spans="1:16" ht="12.75">
      <c r="A23" t="s">
        <v>49</v>
      </c>
      <c r="B23" s="36" t="s">
        <v>66</v>
      </c>
      <c r="C23" s="36" t="s">
        <v>339</v>
      </c>
      <c r="D23" s="37" t="s">
        <v>51</v>
      </c>
      <c r="E23" s="13" t="s">
        <v>340</v>
      </c>
      <c r="F23" s="38" t="s">
        <v>309</v>
      </c>
      <c r="G23" s="39">
        <v>30.5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54</v>
      </c>
      <c r="O23">
        <f>(M23*21)/100</f>
        <v>0</v>
      </c>
      <c r="P23" t="s">
        <v>27</v>
      </c>
    </row>
    <row r="24" spans="1:5" ht="12.75">
      <c r="A24" s="37" t="s">
        <v>55</v>
      </c>
      <c r="E24" s="41" t="s">
        <v>51</v>
      </c>
    </row>
    <row r="25" spans="1:5" ht="12.75">
      <c r="A25" s="37" t="s">
        <v>57</v>
      </c>
      <c r="E25" s="42" t="s">
        <v>385</v>
      </c>
    </row>
    <row r="26" spans="1:5" ht="12.75">
      <c r="A26" t="s">
        <v>59</v>
      </c>
      <c r="E26" s="41" t="s">
        <v>60</v>
      </c>
    </row>
    <row r="27" spans="1:16" ht="12.75">
      <c r="A27" t="s">
        <v>49</v>
      </c>
      <c r="B27" s="36" t="s">
        <v>69</v>
      </c>
      <c r="C27" s="36" t="s">
        <v>342</v>
      </c>
      <c r="D27" s="37" t="s">
        <v>51</v>
      </c>
      <c r="E27" s="13" t="s">
        <v>343</v>
      </c>
      <c r="F27" s="38" t="s">
        <v>309</v>
      </c>
      <c r="G27" s="39">
        <v>30.5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54</v>
      </c>
      <c r="O27">
        <f>(M27*21)/100</f>
        <v>0</v>
      </c>
      <c r="P27" t="s">
        <v>27</v>
      </c>
    </row>
    <row r="28" spans="1:5" ht="12.75">
      <c r="A28" s="37" t="s">
        <v>55</v>
      </c>
      <c r="E28" s="41" t="s">
        <v>51</v>
      </c>
    </row>
    <row r="29" spans="1:5" ht="12.75">
      <c r="A29" s="37" t="s">
        <v>57</v>
      </c>
      <c r="E29" s="42" t="s">
        <v>386</v>
      </c>
    </row>
    <row r="30" spans="1:5" ht="12.75">
      <c r="A30" t="s">
        <v>59</v>
      </c>
      <c r="E30" s="41" t="s">
        <v>60</v>
      </c>
    </row>
    <row r="31" spans="1:16" ht="12.75">
      <c r="A31" t="s">
        <v>49</v>
      </c>
      <c r="B31" s="36" t="s">
        <v>133</v>
      </c>
      <c r="C31" s="36" t="s">
        <v>387</v>
      </c>
      <c r="D31" s="37" t="s">
        <v>51</v>
      </c>
      <c r="E31" s="13" t="s">
        <v>388</v>
      </c>
      <c r="F31" s="38" t="s">
        <v>389</v>
      </c>
      <c r="G31" s="39">
        <v>561.61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54</v>
      </c>
      <c r="O31">
        <f>(M31*21)/100</f>
        <v>0</v>
      </c>
      <c r="P31" t="s">
        <v>27</v>
      </c>
    </row>
    <row r="32" spans="1:5" ht="12.75">
      <c r="A32" s="37" t="s">
        <v>55</v>
      </c>
      <c r="E32" s="41" t="s">
        <v>51</v>
      </c>
    </row>
    <row r="33" spans="1:5" ht="63.75">
      <c r="A33" s="37" t="s">
        <v>57</v>
      </c>
      <c r="E33" s="42" t="s">
        <v>390</v>
      </c>
    </row>
    <row r="34" spans="1:5" ht="12.75">
      <c r="A34" t="s">
        <v>59</v>
      </c>
      <c r="E34" s="41" t="s">
        <v>60</v>
      </c>
    </row>
    <row r="35" spans="1:13" ht="12.75">
      <c r="A35" t="s">
        <v>46</v>
      </c>
      <c r="C35" s="33" t="s">
        <v>27</v>
      </c>
      <c r="E35" s="35" t="s">
        <v>349</v>
      </c>
      <c r="J35" s="34">
        <f>0</f>
        <v>0</v>
      </c>
      <c r="K35" s="34">
        <f>0</f>
        <v>0</v>
      </c>
      <c r="L35" s="34">
        <f>0+L36</f>
        <v>0</v>
      </c>
      <c r="M35" s="34">
        <f>0+M36</f>
        <v>0</v>
      </c>
    </row>
    <row r="36" spans="1:16" ht="12.75">
      <c r="A36" t="s">
        <v>49</v>
      </c>
      <c r="B36" s="36" t="s">
        <v>139</v>
      </c>
      <c r="C36" s="36" t="s">
        <v>353</v>
      </c>
      <c r="D36" s="37" t="s">
        <v>51</v>
      </c>
      <c r="E36" s="13" t="s">
        <v>354</v>
      </c>
      <c r="F36" s="38" t="s">
        <v>309</v>
      </c>
      <c r="G36" s="39">
        <v>41.8</v>
      </c>
      <c r="H36" s="38">
        <v>0</v>
      </c>
      <c r="I36" s="38">
        <f>ROUND(G36*H36,6)</f>
        <v>0</v>
      </c>
      <c r="L36" s="40">
        <v>0</v>
      </c>
      <c r="M36" s="34">
        <f>ROUND(ROUND(L36,2)*ROUND(G36,3),2)</f>
        <v>0</v>
      </c>
      <c r="N36" s="38" t="s">
        <v>54</v>
      </c>
      <c r="O36">
        <f>(M36*21)/100</f>
        <v>0</v>
      </c>
      <c r="P36" t="s">
        <v>27</v>
      </c>
    </row>
    <row r="37" spans="1:5" ht="12.75">
      <c r="A37" s="37" t="s">
        <v>55</v>
      </c>
      <c r="E37" s="41" t="s">
        <v>51</v>
      </c>
    </row>
    <row r="38" spans="1:5" ht="12.75">
      <c r="A38" s="37" t="s">
        <v>57</v>
      </c>
      <c r="E38" s="42" t="s">
        <v>391</v>
      </c>
    </row>
    <row r="39" spans="1:5" ht="12.75">
      <c r="A39" t="s">
        <v>59</v>
      </c>
      <c r="E39" s="41" t="s">
        <v>60</v>
      </c>
    </row>
    <row r="40" spans="1:13" ht="12.75">
      <c r="A40" t="s">
        <v>46</v>
      </c>
      <c r="C40" s="33" t="s">
        <v>69</v>
      </c>
      <c r="E40" s="35" t="s">
        <v>392</v>
      </c>
      <c r="J40" s="34">
        <f>0</f>
        <v>0</v>
      </c>
      <c r="K40" s="34">
        <f>0</f>
        <v>0</v>
      </c>
      <c r="L40" s="34">
        <f>0+L41+L45</f>
        <v>0</v>
      </c>
      <c r="M40" s="34">
        <f>0+M41+M45</f>
        <v>0</v>
      </c>
    </row>
    <row r="41" spans="1:16" ht="12.75">
      <c r="A41" t="s">
        <v>49</v>
      </c>
      <c r="B41" s="36" t="s">
        <v>86</v>
      </c>
      <c r="C41" s="36" t="s">
        <v>393</v>
      </c>
      <c r="D41" s="37" t="s">
        <v>51</v>
      </c>
      <c r="E41" s="13" t="s">
        <v>394</v>
      </c>
      <c r="F41" s="38" t="s">
        <v>309</v>
      </c>
      <c r="G41" s="39">
        <v>17</v>
      </c>
      <c r="H41" s="38">
        <v>0</v>
      </c>
      <c r="I41" s="38">
        <f>ROUND(G41*H41,6)</f>
        <v>0</v>
      </c>
      <c r="L41" s="40">
        <v>0</v>
      </c>
      <c r="M41" s="34">
        <f>ROUND(ROUND(L41,2)*ROUND(G41,3),2)</f>
        <v>0</v>
      </c>
      <c r="N41" s="38" t="s">
        <v>54</v>
      </c>
      <c r="O41">
        <f>(M41*21)/100</f>
        <v>0</v>
      </c>
      <c r="P41" t="s">
        <v>27</v>
      </c>
    </row>
    <row r="42" spans="1:5" ht="12.75">
      <c r="A42" s="37" t="s">
        <v>55</v>
      </c>
      <c r="E42" s="41" t="s">
        <v>51</v>
      </c>
    </row>
    <row r="43" spans="1:5" ht="12.75">
      <c r="A43" s="37" t="s">
        <v>57</v>
      </c>
      <c r="E43" s="42" t="s">
        <v>395</v>
      </c>
    </row>
    <row r="44" spans="1:5" ht="12.75">
      <c r="A44" t="s">
        <v>59</v>
      </c>
      <c r="E44" s="41" t="s">
        <v>60</v>
      </c>
    </row>
    <row r="45" spans="1:16" ht="12.75">
      <c r="A45" t="s">
        <v>49</v>
      </c>
      <c r="B45" s="36" t="s">
        <v>89</v>
      </c>
      <c r="C45" s="36" t="s">
        <v>396</v>
      </c>
      <c r="D45" s="37" t="s">
        <v>51</v>
      </c>
      <c r="E45" s="13" t="s">
        <v>397</v>
      </c>
      <c r="F45" s="38" t="s">
        <v>309</v>
      </c>
      <c r="G45" s="39">
        <v>19</v>
      </c>
      <c r="H45" s="38">
        <v>0</v>
      </c>
      <c r="I45" s="38">
        <f>ROUND(G45*H45,6)</f>
        <v>0</v>
      </c>
      <c r="L45" s="40">
        <v>0</v>
      </c>
      <c r="M45" s="34">
        <f>ROUND(ROUND(L45,2)*ROUND(G45,3),2)</f>
        <v>0</v>
      </c>
      <c r="N45" s="38" t="s">
        <v>54</v>
      </c>
      <c r="O45">
        <f>(M45*21)/100</f>
        <v>0</v>
      </c>
      <c r="P45" t="s">
        <v>27</v>
      </c>
    </row>
    <row r="46" spans="1:5" ht="12.75">
      <c r="A46" s="37" t="s">
        <v>55</v>
      </c>
      <c r="E46" s="41" t="s">
        <v>51</v>
      </c>
    </row>
    <row r="47" spans="1:5" ht="12.75">
      <c r="A47" s="37" t="s">
        <v>57</v>
      </c>
      <c r="E47" s="42" t="s">
        <v>398</v>
      </c>
    </row>
    <row r="48" spans="1:5" ht="12.75">
      <c r="A48" t="s">
        <v>59</v>
      </c>
      <c r="E48" s="41" t="s">
        <v>60</v>
      </c>
    </row>
    <row r="49" spans="1:13" ht="12.75">
      <c r="A49" t="s">
        <v>46</v>
      </c>
      <c r="C49" s="33" t="s">
        <v>77</v>
      </c>
      <c r="E49" s="35" t="s">
        <v>363</v>
      </c>
      <c r="J49" s="34">
        <f>0</f>
        <v>0</v>
      </c>
      <c r="K49" s="34">
        <f>0</f>
        <v>0</v>
      </c>
      <c r="L49" s="34">
        <f>0+L50</f>
        <v>0</v>
      </c>
      <c r="M49" s="34">
        <f>0+M50</f>
        <v>0</v>
      </c>
    </row>
    <row r="50" spans="1:16" ht="12.75">
      <c r="A50" t="s">
        <v>49</v>
      </c>
      <c r="B50" s="36" t="s">
        <v>136</v>
      </c>
      <c r="C50" s="36" t="s">
        <v>364</v>
      </c>
      <c r="D50" s="37" t="s">
        <v>51</v>
      </c>
      <c r="E50" s="13" t="s">
        <v>365</v>
      </c>
      <c r="F50" s="38" t="s">
        <v>309</v>
      </c>
      <c r="G50" s="39">
        <v>41.8</v>
      </c>
      <c r="H50" s="38">
        <v>0</v>
      </c>
      <c r="I50" s="38">
        <f>ROUND(G50*H50,6)</f>
        <v>0</v>
      </c>
      <c r="L50" s="40">
        <v>0</v>
      </c>
      <c r="M50" s="34">
        <f>ROUND(ROUND(L50,2)*ROUND(G50,3),2)</f>
        <v>0</v>
      </c>
      <c r="N50" s="38" t="s">
        <v>54</v>
      </c>
      <c r="O50">
        <f>(M50*21)/100</f>
        <v>0</v>
      </c>
      <c r="P50" t="s">
        <v>27</v>
      </c>
    </row>
    <row r="51" spans="1:5" ht="12.75">
      <c r="A51" s="37" t="s">
        <v>55</v>
      </c>
      <c r="E51" s="41" t="s">
        <v>51</v>
      </c>
    </row>
    <row r="52" spans="1:5" ht="12.75">
      <c r="A52" s="37" t="s">
        <v>57</v>
      </c>
      <c r="E52" s="42" t="s">
        <v>391</v>
      </c>
    </row>
    <row r="53" spans="1:5" ht="12.75">
      <c r="A53" t="s">
        <v>59</v>
      </c>
      <c r="E53" s="41" t="s">
        <v>60</v>
      </c>
    </row>
    <row r="54" spans="1:13" ht="12.75">
      <c r="A54" t="s">
        <v>46</v>
      </c>
      <c r="C54" s="33" t="s">
        <v>83</v>
      </c>
      <c r="E54" s="35" t="s">
        <v>367</v>
      </c>
      <c r="J54" s="34">
        <f>0</f>
        <v>0</v>
      </c>
      <c r="K54" s="34">
        <f>0</f>
        <v>0</v>
      </c>
      <c r="L54" s="34">
        <f>0+L55</f>
        <v>0</v>
      </c>
      <c r="M54" s="34">
        <f>0+M55</f>
        <v>0</v>
      </c>
    </row>
    <row r="55" spans="1:16" ht="12.75">
      <c r="A55" t="s">
        <v>49</v>
      </c>
      <c r="B55" s="36" t="s">
        <v>80</v>
      </c>
      <c r="C55" s="36" t="s">
        <v>399</v>
      </c>
      <c r="D55" s="37" t="s">
        <v>51</v>
      </c>
      <c r="E55" s="13" t="s">
        <v>400</v>
      </c>
      <c r="F55" s="38" t="s">
        <v>53</v>
      </c>
      <c r="G55" s="39">
        <v>20.9</v>
      </c>
      <c r="H55" s="38">
        <v>0</v>
      </c>
      <c r="I55" s="38">
        <f>ROUND(G55*H55,6)</f>
        <v>0</v>
      </c>
      <c r="L55" s="40">
        <v>0</v>
      </c>
      <c r="M55" s="34">
        <f>ROUND(ROUND(L55,2)*ROUND(G55,3),2)</f>
        <v>0</v>
      </c>
      <c r="N55" s="38" t="s">
        <v>54</v>
      </c>
      <c r="O55">
        <f>(M55*21)/100</f>
        <v>0</v>
      </c>
      <c r="P55" t="s">
        <v>27</v>
      </c>
    </row>
    <row r="56" spans="1:5" ht="12.75">
      <c r="A56" s="37" t="s">
        <v>55</v>
      </c>
      <c r="E56" s="41" t="s">
        <v>51</v>
      </c>
    </row>
    <row r="57" spans="1:5" ht="12.75">
      <c r="A57" s="37" t="s">
        <v>57</v>
      </c>
      <c r="E57" s="42" t="s">
        <v>401</v>
      </c>
    </row>
    <row r="58" spans="1:5" ht="12.75">
      <c r="A58" t="s">
        <v>59</v>
      </c>
      <c r="E58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402</v>
      </c>
      <c r="M3" s="43">
        <f>Rekapitulace!C16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402</v>
      </c>
      <c r="D4" s="9"/>
      <c r="E4" s="3" t="s">
        <v>403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COUNTIFS(L8:L130,"=0",A8:A130,"P")+COUNTIFS(L8:L130,"",A8:A130,"P")+SUM(Q8:Q130)</f>
        <v>31</v>
      </c>
    </row>
    <row r="8" spans="1:13" ht="12.75">
      <c r="A8" t="s">
        <v>44</v>
      </c>
      <c r="C8" s="30" t="s">
        <v>406</v>
      </c>
      <c r="E8" s="32" t="s">
        <v>405</v>
      </c>
      <c r="J8" s="31">
        <f>0+J9</f>
        <v>0</v>
      </c>
      <c r="K8" s="31">
        <f>0+K9</f>
        <v>0</v>
      </c>
      <c r="L8" s="31">
        <f>0+L9</f>
        <v>0</v>
      </c>
      <c r="M8" s="31">
        <f>0+M9</f>
        <v>0</v>
      </c>
    </row>
    <row r="9" spans="1:13" ht="12.75">
      <c r="A9" t="s">
        <v>46</v>
      </c>
      <c r="C9" s="33" t="s">
        <v>47</v>
      </c>
      <c r="E9" s="35" t="s">
        <v>407</v>
      </c>
      <c r="J9" s="34">
        <f>0</f>
        <v>0</v>
      </c>
      <c r="K9" s="34">
        <f>0</f>
        <v>0</v>
      </c>
      <c r="L9" s="34">
        <f>0+L10+L14+L18+L22+L26+L30+L34+L38+L42+L46+L50+L54+L58+L62+L66+L70+L74+L78+L82+L86+L90+L94+L98+L102+L106+L110+L114+L118+L122+L126+L130</f>
        <v>0</v>
      </c>
      <c r="M9" s="34">
        <f>0+M10+M14+M18+M22+M26+M30+M34+M38+M42+M46+M50+M54+M58+M62+M66+M70+M74+M78+M82+M86+M90+M94+M98+M102+M106+M110+M114+M118+M122+M126+M130</f>
        <v>0</v>
      </c>
    </row>
    <row r="10" spans="1:16" ht="12.75">
      <c r="A10" t="s">
        <v>49</v>
      </c>
      <c r="B10" s="36" t="s">
        <v>47</v>
      </c>
      <c r="C10" s="36" t="s">
        <v>408</v>
      </c>
      <c r="D10" s="37" t="s">
        <v>51</v>
      </c>
      <c r="E10" s="13" t="s">
        <v>409</v>
      </c>
      <c r="F10" s="38" t="s">
        <v>53</v>
      </c>
      <c r="G10" s="39">
        <v>30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54</v>
      </c>
      <c r="O10">
        <f>(M10*21)/100</f>
        <v>0</v>
      </c>
      <c r="P10" t="s">
        <v>27</v>
      </c>
    </row>
    <row r="11" spans="1:5" ht="12.75">
      <c r="A11" s="37" t="s">
        <v>55</v>
      </c>
      <c r="E11" s="41" t="s">
        <v>56</v>
      </c>
    </row>
    <row r="12" spans="1:5" ht="12.75">
      <c r="A12" s="37" t="s">
        <v>57</v>
      </c>
      <c r="E12" s="42" t="s">
        <v>98</v>
      </c>
    </row>
    <row r="13" spans="1:5" ht="12.75">
      <c r="A13" t="s">
        <v>59</v>
      </c>
      <c r="E13" s="41" t="s">
        <v>60</v>
      </c>
    </row>
    <row r="14" spans="1:16" ht="25.5">
      <c r="A14" t="s">
        <v>49</v>
      </c>
      <c r="B14" s="36" t="s">
        <v>27</v>
      </c>
      <c r="C14" s="36" t="s">
        <v>410</v>
      </c>
      <c r="D14" s="37" t="s">
        <v>51</v>
      </c>
      <c r="E14" s="13" t="s">
        <v>411</v>
      </c>
      <c r="F14" s="38" t="s">
        <v>53</v>
      </c>
      <c r="G14" s="39">
        <v>250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54</v>
      </c>
      <c r="O14">
        <f>(M14*21)/100</f>
        <v>0</v>
      </c>
      <c r="P14" t="s">
        <v>27</v>
      </c>
    </row>
    <row r="15" spans="1:5" ht="12.75">
      <c r="A15" s="37" t="s">
        <v>55</v>
      </c>
      <c r="E15" s="41" t="s">
        <v>56</v>
      </c>
    </row>
    <row r="16" spans="1:5" ht="12.75">
      <c r="A16" s="37" t="s">
        <v>57</v>
      </c>
      <c r="E16" s="42" t="s">
        <v>58</v>
      </c>
    </row>
    <row r="17" spans="1:5" ht="12.75">
      <c r="A17" t="s">
        <v>59</v>
      </c>
      <c r="E17" s="41" t="s">
        <v>60</v>
      </c>
    </row>
    <row r="18" spans="1:16" ht="25.5">
      <c r="A18" t="s">
        <v>49</v>
      </c>
      <c r="B18" s="36" t="s">
        <v>66</v>
      </c>
      <c r="C18" s="36" t="s">
        <v>412</v>
      </c>
      <c r="D18" s="37" t="s">
        <v>51</v>
      </c>
      <c r="E18" s="13" t="s">
        <v>413</v>
      </c>
      <c r="F18" s="38" t="s">
        <v>65</v>
      </c>
      <c r="G18" s="39">
        <v>10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54</v>
      </c>
      <c r="O18">
        <f>(M18*21)/100</f>
        <v>0</v>
      </c>
      <c r="P18" t="s">
        <v>27</v>
      </c>
    </row>
    <row r="19" spans="1:5" ht="12.75">
      <c r="A19" s="37" t="s">
        <v>55</v>
      </c>
      <c r="E19" s="41" t="s">
        <v>56</v>
      </c>
    </row>
    <row r="20" spans="1:5" ht="12.75">
      <c r="A20" s="37" t="s">
        <v>57</v>
      </c>
      <c r="E20" s="42" t="s">
        <v>58</v>
      </c>
    </row>
    <row r="21" spans="1:5" ht="12.75">
      <c r="A21" t="s">
        <v>59</v>
      </c>
      <c r="E21" s="41" t="s">
        <v>60</v>
      </c>
    </row>
    <row r="22" spans="1:16" ht="25.5">
      <c r="A22" t="s">
        <v>49</v>
      </c>
      <c r="B22" s="36" t="s">
        <v>69</v>
      </c>
      <c r="C22" s="36" t="s">
        <v>202</v>
      </c>
      <c r="D22" s="37" t="s">
        <v>51</v>
      </c>
      <c r="E22" s="13" t="s">
        <v>203</v>
      </c>
      <c r="F22" s="38" t="s">
        <v>65</v>
      </c>
      <c r="G22" s="39">
        <v>2</v>
      </c>
      <c r="H22" s="38">
        <v>0</v>
      </c>
      <c r="I22" s="38">
        <f>ROUND(G22*H22,6)</f>
        <v>0</v>
      </c>
      <c r="L22" s="40">
        <v>0</v>
      </c>
      <c r="M22" s="34">
        <f>ROUND(ROUND(L22,2)*ROUND(G22,3),2)</f>
        <v>0</v>
      </c>
      <c r="N22" s="38" t="s">
        <v>54</v>
      </c>
      <c r="O22">
        <f>(M22*21)/100</f>
        <v>0</v>
      </c>
      <c r="P22" t="s">
        <v>27</v>
      </c>
    </row>
    <row r="23" spans="1:5" ht="12.75">
      <c r="A23" s="37" t="s">
        <v>55</v>
      </c>
      <c r="E23" s="41" t="s">
        <v>56</v>
      </c>
    </row>
    <row r="24" spans="1:5" ht="12.75">
      <c r="A24" s="37" t="s">
        <v>57</v>
      </c>
      <c r="E24" s="42" t="s">
        <v>58</v>
      </c>
    </row>
    <row r="25" spans="1:5" ht="12.75">
      <c r="A25" t="s">
        <v>59</v>
      </c>
      <c r="E25" s="41" t="s">
        <v>60</v>
      </c>
    </row>
    <row r="26" spans="1:16" ht="25.5">
      <c r="A26" t="s">
        <v>49</v>
      </c>
      <c r="B26" s="36" t="s">
        <v>74</v>
      </c>
      <c r="C26" s="36" t="s">
        <v>414</v>
      </c>
      <c r="D26" s="37" t="s">
        <v>51</v>
      </c>
      <c r="E26" s="13" t="s">
        <v>415</v>
      </c>
      <c r="F26" s="38" t="s">
        <v>65</v>
      </c>
      <c r="G26" s="39">
        <v>4</v>
      </c>
      <c r="H26" s="38">
        <v>0</v>
      </c>
      <c r="I26" s="38">
        <f>ROUND(G26*H26,6)</f>
        <v>0</v>
      </c>
      <c r="L26" s="40">
        <v>0</v>
      </c>
      <c r="M26" s="34">
        <f>ROUND(ROUND(L26,2)*ROUND(G26,3),2)</f>
        <v>0</v>
      </c>
      <c r="N26" s="38" t="s">
        <v>54</v>
      </c>
      <c r="O26">
        <f>(M26*21)/100</f>
        <v>0</v>
      </c>
      <c r="P26" t="s">
        <v>27</v>
      </c>
    </row>
    <row r="27" spans="1:5" ht="12.75">
      <c r="A27" s="37" t="s">
        <v>55</v>
      </c>
      <c r="E27" s="41" t="s">
        <v>56</v>
      </c>
    </row>
    <row r="28" spans="1:5" ht="12.75">
      <c r="A28" s="37" t="s">
        <v>57</v>
      </c>
      <c r="E28" s="42" t="s">
        <v>58</v>
      </c>
    </row>
    <row r="29" spans="1:5" ht="12.75">
      <c r="A29" t="s">
        <v>59</v>
      </c>
      <c r="E29" s="41" t="s">
        <v>60</v>
      </c>
    </row>
    <row r="30" spans="1:16" ht="12.75">
      <c r="A30" t="s">
        <v>49</v>
      </c>
      <c r="B30" s="36" t="s">
        <v>77</v>
      </c>
      <c r="C30" s="36" t="s">
        <v>296</v>
      </c>
      <c r="D30" s="37" t="s">
        <v>51</v>
      </c>
      <c r="E30" s="13" t="s">
        <v>297</v>
      </c>
      <c r="F30" s="38" t="s">
        <v>53</v>
      </c>
      <c r="G30" s="39">
        <v>250</v>
      </c>
      <c r="H30" s="38">
        <v>0</v>
      </c>
      <c r="I30" s="38">
        <f>ROUND(G30*H30,6)</f>
        <v>0</v>
      </c>
      <c r="L30" s="40">
        <v>0</v>
      </c>
      <c r="M30" s="34">
        <f>ROUND(ROUND(L30,2)*ROUND(G30,3),2)</f>
        <v>0</v>
      </c>
      <c r="N30" s="38" t="s">
        <v>54</v>
      </c>
      <c r="O30">
        <f>(M30*21)/100</f>
        <v>0</v>
      </c>
      <c r="P30" t="s">
        <v>27</v>
      </c>
    </row>
    <row r="31" spans="1:5" ht="12.75">
      <c r="A31" s="37" t="s">
        <v>55</v>
      </c>
      <c r="E31" s="41" t="s">
        <v>56</v>
      </c>
    </row>
    <row r="32" spans="1:5" ht="12.75">
      <c r="A32" s="37" t="s">
        <v>57</v>
      </c>
      <c r="E32" s="42" t="s">
        <v>58</v>
      </c>
    </row>
    <row r="33" spans="1:5" ht="12.75">
      <c r="A33" t="s">
        <v>59</v>
      </c>
      <c r="E33" s="41" t="s">
        <v>60</v>
      </c>
    </row>
    <row r="34" spans="1:16" ht="12.75">
      <c r="A34" t="s">
        <v>49</v>
      </c>
      <c r="B34" s="36" t="s">
        <v>80</v>
      </c>
      <c r="C34" s="36" t="s">
        <v>221</v>
      </c>
      <c r="D34" s="37" t="s">
        <v>51</v>
      </c>
      <c r="E34" s="13" t="s">
        <v>222</v>
      </c>
      <c r="F34" s="38" t="s">
        <v>53</v>
      </c>
      <c r="G34" s="39">
        <v>30</v>
      </c>
      <c r="H34" s="38">
        <v>0</v>
      </c>
      <c r="I34" s="38">
        <f>ROUND(G34*H34,6)</f>
        <v>0</v>
      </c>
      <c r="L34" s="40">
        <v>0</v>
      </c>
      <c r="M34" s="34">
        <f>ROUND(ROUND(L34,2)*ROUND(G34,3),2)</f>
        <v>0</v>
      </c>
      <c r="N34" s="38" t="s">
        <v>54</v>
      </c>
      <c r="O34">
        <f>(M34*21)/100</f>
        <v>0</v>
      </c>
      <c r="P34" t="s">
        <v>27</v>
      </c>
    </row>
    <row r="35" spans="1:5" ht="12.75">
      <c r="A35" s="37" t="s">
        <v>55</v>
      </c>
      <c r="E35" s="41" t="s">
        <v>56</v>
      </c>
    </row>
    <row r="36" spans="1:5" ht="12.75">
      <c r="A36" s="37" t="s">
        <v>57</v>
      </c>
      <c r="E36" s="42" t="s">
        <v>58</v>
      </c>
    </row>
    <row r="37" spans="1:5" ht="12.75">
      <c r="A37" t="s">
        <v>59</v>
      </c>
      <c r="E37" s="41" t="s">
        <v>60</v>
      </c>
    </row>
    <row r="38" spans="1:16" ht="12.75">
      <c r="A38" t="s">
        <v>49</v>
      </c>
      <c r="B38" s="36" t="s">
        <v>83</v>
      </c>
      <c r="C38" s="36" t="s">
        <v>224</v>
      </c>
      <c r="D38" s="37" t="s">
        <v>51</v>
      </c>
      <c r="E38" s="13" t="s">
        <v>225</v>
      </c>
      <c r="F38" s="38" t="s">
        <v>53</v>
      </c>
      <c r="G38" s="39">
        <v>30</v>
      </c>
      <c r="H38" s="38">
        <v>0</v>
      </c>
      <c r="I38" s="38">
        <f>ROUND(G38*H38,6)</f>
        <v>0</v>
      </c>
      <c r="L38" s="40">
        <v>0</v>
      </c>
      <c r="M38" s="34">
        <f>ROUND(ROUND(L38,2)*ROUND(G38,3),2)</f>
        <v>0</v>
      </c>
      <c r="N38" s="38" t="s">
        <v>54</v>
      </c>
      <c r="O38">
        <f>(M38*21)/100</f>
        <v>0</v>
      </c>
      <c r="P38" t="s">
        <v>27</v>
      </c>
    </row>
    <row r="39" spans="1:5" ht="12.75">
      <c r="A39" s="37" t="s">
        <v>55</v>
      </c>
      <c r="E39" s="41" t="s">
        <v>56</v>
      </c>
    </row>
    <row r="40" spans="1:5" ht="12.75">
      <c r="A40" s="37" t="s">
        <v>57</v>
      </c>
      <c r="E40" s="42" t="s">
        <v>58</v>
      </c>
    </row>
    <row r="41" spans="1:5" ht="12.75">
      <c r="A41" t="s">
        <v>59</v>
      </c>
      <c r="E41" s="41" t="s">
        <v>60</v>
      </c>
    </row>
    <row r="42" spans="1:16" ht="25.5">
      <c r="A42" t="s">
        <v>49</v>
      </c>
      <c r="B42" s="36" t="s">
        <v>86</v>
      </c>
      <c r="C42" s="36" t="s">
        <v>416</v>
      </c>
      <c r="D42" s="37" t="s">
        <v>51</v>
      </c>
      <c r="E42" s="13" t="s">
        <v>417</v>
      </c>
      <c r="F42" s="38" t="s">
        <v>65</v>
      </c>
      <c r="G42" s="39">
        <v>1</v>
      </c>
      <c r="H42" s="38">
        <v>0</v>
      </c>
      <c r="I42" s="38">
        <f>ROUND(G42*H42,6)</f>
        <v>0</v>
      </c>
      <c r="L42" s="40">
        <v>0</v>
      </c>
      <c r="M42" s="34">
        <f>ROUND(ROUND(L42,2)*ROUND(G42,3),2)</f>
        <v>0</v>
      </c>
      <c r="N42" s="38" t="s">
        <v>54</v>
      </c>
      <c r="O42">
        <f>(M42*21)/100</f>
        <v>0</v>
      </c>
      <c r="P42" t="s">
        <v>27</v>
      </c>
    </row>
    <row r="43" spans="1:5" ht="12.75">
      <c r="A43" s="37" t="s">
        <v>55</v>
      </c>
      <c r="E43" s="41" t="s">
        <v>56</v>
      </c>
    </row>
    <row r="44" spans="1:5" ht="12.75">
      <c r="A44" s="37" t="s">
        <v>57</v>
      </c>
      <c r="E44" s="42" t="s">
        <v>58</v>
      </c>
    </row>
    <row r="45" spans="1:5" ht="12.75">
      <c r="A45" t="s">
        <v>59</v>
      </c>
      <c r="E45" s="41" t="s">
        <v>60</v>
      </c>
    </row>
    <row r="46" spans="1:16" ht="12.75">
      <c r="A46" t="s">
        <v>49</v>
      </c>
      <c r="B46" s="36" t="s">
        <v>89</v>
      </c>
      <c r="C46" s="36" t="s">
        <v>418</v>
      </c>
      <c r="D46" s="37" t="s">
        <v>51</v>
      </c>
      <c r="E46" s="13" t="s">
        <v>419</v>
      </c>
      <c r="F46" s="38" t="s">
        <v>65</v>
      </c>
      <c r="G46" s="39">
        <v>3</v>
      </c>
      <c r="H46" s="38">
        <v>0</v>
      </c>
      <c r="I46" s="38">
        <f>ROUND(G46*H46,6)</f>
        <v>0</v>
      </c>
      <c r="L46" s="40">
        <v>0</v>
      </c>
      <c r="M46" s="34">
        <f>ROUND(ROUND(L46,2)*ROUND(G46,3),2)</f>
        <v>0</v>
      </c>
      <c r="N46" s="38" t="s">
        <v>54</v>
      </c>
      <c r="O46">
        <f>(M46*21)/100</f>
        <v>0</v>
      </c>
      <c r="P46" t="s">
        <v>27</v>
      </c>
    </row>
    <row r="47" spans="1:5" ht="12.75">
      <c r="A47" s="37" t="s">
        <v>55</v>
      </c>
      <c r="E47" s="41" t="s">
        <v>56</v>
      </c>
    </row>
    <row r="48" spans="1:5" ht="12.75">
      <c r="A48" s="37" t="s">
        <v>57</v>
      </c>
      <c r="E48" s="42" t="s">
        <v>58</v>
      </c>
    </row>
    <row r="49" spans="1:5" ht="12.75">
      <c r="A49" t="s">
        <v>59</v>
      </c>
      <c r="E49" s="41" t="s">
        <v>60</v>
      </c>
    </row>
    <row r="50" spans="1:16" ht="25.5">
      <c r="A50" t="s">
        <v>49</v>
      </c>
      <c r="B50" s="36" t="s">
        <v>92</v>
      </c>
      <c r="C50" s="36" t="s">
        <v>70</v>
      </c>
      <c r="D50" s="37" t="s">
        <v>51</v>
      </c>
      <c r="E50" s="13" t="s">
        <v>420</v>
      </c>
      <c r="F50" s="38" t="s">
        <v>65</v>
      </c>
      <c r="G50" s="39">
        <v>1</v>
      </c>
      <c r="H50" s="38">
        <v>0</v>
      </c>
      <c r="I50" s="38">
        <f>ROUND(G50*H50,6)</f>
        <v>0</v>
      </c>
      <c r="L50" s="40">
        <v>0</v>
      </c>
      <c r="M50" s="34">
        <f>ROUND(ROUND(L50,2)*ROUND(G50,3),2)</f>
        <v>0</v>
      </c>
      <c r="N50" s="38" t="s">
        <v>72</v>
      </c>
      <c r="O50">
        <f>(M50*21)/100</f>
        <v>0</v>
      </c>
      <c r="P50" t="s">
        <v>27</v>
      </c>
    </row>
    <row r="51" spans="1:5" ht="12.75">
      <c r="A51" s="37" t="s">
        <v>55</v>
      </c>
      <c r="E51" s="41" t="s">
        <v>56</v>
      </c>
    </row>
    <row r="52" spans="1:5" ht="12.75">
      <c r="A52" s="37" t="s">
        <v>57</v>
      </c>
      <c r="E52" s="42" t="s">
        <v>58</v>
      </c>
    </row>
    <row r="53" spans="1:5" ht="127.5">
      <c r="A53" t="s">
        <v>59</v>
      </c>
      <c r="E53" s="41" t="s">
        <v>421</v>
      </c>
    </row>
    <row r="54" spans="1:16" ht="12.75">
      <c r="A54" t="s">
        <v>49</v>
      </c>
      <c r="B54" s="36" t="s">
        <v>95</v>
      </c>
      <c r="C54" s="36" t="s">
        <v>422</v>
      </c>
      <c r="D54" s="37" t="s">
        <v>51</v>
      </c>
      <c r="E54" s="13" t="s">
        <v>423</v>
      </c>
      <c r="F54" s="38" t="s">
        <v>65</v>
      </c>
      <c r="G54" s="39">
        <v>2</v>
      </c>
      <c r="H54" s="38">
        <v>0</v>
      </c>
      <c r="I54" s="38">
        <f>ROUND(G54*H54,6)</f>
        <v>0</v>
      </c>
      <c r="L54" s="40">
        <v>0</v>
      </c>
      <c r="M54" s="34">
        <f>ROUND(ROUND(L54,2)*ROUND(G54,3),2)</f>
        <v>0</v>
      </c>
      <c r="N54" s="38" t="s">
        <v>54</v>
      </c>
      <c r="O54">
        <f>(M54*21)/100</f>
        <v>0</v>
      </c>
      <c r="P54" t="s">
        <v>27</v>
      </c>
    </row>
    <row r="55" spans="1:5" ht="12.75">
      <c r="A55" s="37" t="s">
        <v>55</v>
      </c>
      <c r="E55" s="41" t="s">
        <v>56</v>
      </c>
    </row>
    <row r="56" spans="1:5" ht="12.75">
      <c r="A56" s="37" t="s">
        <v>57</v>
      </c>
      <c r="E56" s="42" t="s">
        <v>58</v>
      </c>
    </row>
    <row r="57" spans="1:5" ht="12.75">
      <c r="A57" t="s">
        <v>59</v>
      </c>
      <c r="E57" s="41" t="s">
        <v>60</v>
      </c>
    </row>
    <row r="58" spans="1:16" ht="12.75">
      <c r="A58" t="s">
        <v>49</v>
      </c>
      <c r="B58" s="36" t="s">
        <v>100</v>
      </c>
      <c r="C58" s="36" t="s">
        <v>424</v>
      </c>
      <c r="D58" s="37" t="s">
        <v>51</v>
      </c>
      <c r="E58" s="13" t="s">
        <v>425</v>
      </c>
      <c r="F58" s="38" t="s">
        <v>65</v>
      </c>
      <c r="G58" s="39">
        <v>1</v>
      </c>
      <c r="H58" s="38">
        <v>0</v>
      </c>
      <c r="I58" s="38">
        <f>ROUND(G58*H58,6)</f>
        <v>0</v>
      </c>
      <c r="L58" s="40">
        <v>0</v>
      </c>
      <c r="M58" s="34">
        <f>ROUND(ROUND(L58,2)*ROUND(G58,3),2)</f>
        <v>0</v>
      </c>
      <c r="N58" s="38" t="s">
        <v>54</v>
      </c>
      <c r="O58">
        <f>(M58*21)/100</f>
        <v>0</v>
      </c>
      <c r="P58" t="s">
        <v>27</v>
      </c>
    </row>
    <row r="59" spans="1:5" ht="12.75">
      <c r="A59" s="37" t="s">
        <v>55</v>
      </c>
      <c r="E59" s="41" t="s">
        <v>56</v>
      </c>
    </row>
    <row r="60" spans="1:5" ht="12.75">
      <c r="A60" s="37" t="s">
        <v>57</v>
      </c>
      <c r="E60" s="42" t="s">
        <v>58</v>
      </c>
    </row>
    <row r="61" spans="1:5" ht="12.75">
      <c r="A61" t="s">
        <v>59</v>
      </c>
      <c r="E61" s="41" t="s">
        <v>60</v>
      </c>
    </row>
    <row r="62" spans="1:16" ht="12.75">
      <c r="A62" t="s">
        <v>49</v>
      </c>
      <c r="B62" s="36" t="s">
        <v>104</v>
      </c>
      <c r="C62" s="36" t="s">
        <v>426</v>
      </c>
      <c r="D62" s="37" t="s">
        <v>51</v>
      </c>
      <c r="E62" s="13" t="s">
        <v>427</v>
      </c>
      <c r="F62" s="38" t="s">
        <v>65</v>
      </c>
      <c r="G62" s="39">
        <v>1</v>
      </c>
      <c r="H62" s="38">
        <v>0</v>
      </c>
      <c r="I62" s="38">
        <f>ROUND(G62*H62,6)</f>
        <v>0</v>
      </c>
      <c r="L62" s="40">
        <v>0</v>
      </c>
      <c r="M62" s="34">
        <f>ROUND(ROUND(L62,2)*ROUND(G62,3),2)</f>
        <v>0</v>
      </c>
      <c r="N62" s="38" t="s">
        <v>54</v>
      </c>
      <c r="O62">
        <f>(M62*21)/100</f>
        <v>0</v>
      </c>
      <c r="P62" t="s">
        <v>27</v>
      </c>
    </row>
    <row r="63" spans="1:5" ht="12.75">
      <c r="A63" s="37" t="s">
        <v>55</v>
      </c>
      <c r="E63" s="41" t="s">
        <v>56</v>
      </c>
    </row>
    <row r="64" spans="1:5" ht="12.75">
      <c r="A64" s="37" t="s">
        <v>57</v>
      </c>
      <c r="E64" s="42" t="s">
        <v>58</v>
      </c>
    </row>
    <row r="65" spans="1:5" ht="12.75">
      <c r="A65" t="s">
        <v>59</v>
      </c>
      <c r="E65" s="41" t="s">
        <v>60</v>
      </c>
    </row>
    <row r="66" spans="1:16" ht="12.75">
      <c r="A66" t="s">
        <v>49</v>
      </c>
      <c r="B66" s="36" t="s">
        <v>108</v>
      </c>
      <c r="C66" s="36" t="s">
        <v>428</v>
      </c>
      <c r="D66" s="37" t="s">
        <v>51</v>
      </c>
      <c r="E66" s="13" t="s">
        <v>429</v>
      </c>
      <c r="F66" s="38" t="s">
        <v>65</v>
      </c>
      <c r="G66" s="39">
        <v>1</v>
      </c>
      <c r="H66" s="38">
        <v>0</v>
      </c>
      <c r="I66" s="38">
        <f>ROUND(G66*H66,6)</f>
        <v>0</v>
      </c>
      <c r="L66" s="40">
        <v>0</v>
      </c>
      <c r="M66" s="34">
        <f>ROUND(ROUND(L66,2)*ROUND(G66,3),2)</f>
        <v>0</v>
      </c>
      <c r="N66" s="38" t="s">
        <v>54</v>
      </c>
      <c r="O66">
        <f>(M66*21)/100</f>
        <v>0</v>
      </c>
      <c r="P66" t="s">
        <v>27</v>
      </c>
    </row>
    <row r="67" spans="1:5" ht="12.75">
      <c r="A67" s="37" t="s">
        <v>55</v>
      </c>
      <c r="E67" s="41" t="s">
        <v>56</v>
      </c>
    </row>
    <row r="68" spans="1:5" ht="12.75">
      <c r="A68" s="37" t="s">
        <v>57</v>
      </c>
      <c r="E68" s="42" t="s">
        <v>58</v>
      </c>
    </row>
    <row r="69" spans="1:5" ht="12.75">
      <c r="A69" t="s">
        <v>59</v>
      </c>
      <c r="E69" s="41" t="s">
        <v>60</v>
      </c>
    </row>
    <row r="70" spans="1:16" ht="12.75">
      <c r="A70" t="s">
        <v>49</v>
      </c>
      <c r="B70" s="36" t="s">
        <v>112</v>
      </c>
      <c r="C70" s="36" t="s">
        <v>430</v>
      </c>
      <c r="D70" s="37" t="s">
        <v>51</v>
      </c>
      <c r="E70" s="13" t="s">
        <v>431</v>
      </c>
      <c r="F70" s="38" t="s">
        <v>65</v>
      </c>
      <c r="G70" s="39">
        <v>2</v>
      </c>
      <c r="H70" s="38">
        <v>0</v>
      </c>
      <c r="I70" s="38">
        <f>ROUND(G70*H70,6)</f>
        <v>0</v>
      </c>
      <c r="L70" s="40">
        <v>0</v>
      </c>
      <c r="M70" s="34">
        <f>ROUND(ROUND(L70,2)*ROUND(G70,3),2)</f>
        <v>0</v>
      </c>
      <c r="N70" s="38" t="s">
        <v>54</v>
      </c>
      <c r="O70">
        <f>(M70*21)/100</f>
        <v>0</v>
      </c>
      <c r="P70" t="s">
        <v>27</v>
      </c>
    </row>
    <row r="71" spans="1:5" ht="12.75">
      <c r="A71" s="37" t="s">
        <v>55</v>
      </c>
      <c r="E71" s="41" t="s">
        <v>56</v>
      </c>
    </row>
    <row r="72" spans="1:5" ht="12.75">
      <c r="A72" s="37" t="s">
        <v>57</v>
      </c>
      <c r="E72" s="42" t="s">
        <v>58</v>
      </c>
    </row>
    <row r="73" spans="1:5" ht="12.75">
      <c r="A73" t="s">
        <v>59</v>
      </c>
      <c r="E73" s="41" t="s">
        <v>60</v>
      </c>
    </row>
    <row r="74" spans="1:16" ht="12.75">
      <c r="A74" t="s">
        <v>49</v>
      </c>
      <c r="B74" s="36" t="s">
        <v>116</v>
      </c>
      <c r="C74" s="36" t="s">
        <v>432</v>
      </c>
      <c r="D74" s="37" t="s">
        <v>51</v>
      </c>
      <c r="E74" s="13" t="s">
        <v>433</v>
      </c>
      <c r="F74" s="38" t="s">
        <v>65</v>
      </c>
      <c r="G74" s="39">
        <v>1</v>
      </c>
      <c r="H74" s="38">
        <v>0</v>
      </c>
      <c r="I74" s="38">
        <f>ROUND(G74*H74,6)</f>
        <v>0</v>
      </c>
      <c r="L74" s="40">
        <v>0</v>
      </c>
      <c r="M74" s="34">
        <f>ROUND(ROUND(L74,2)*ROUND(G74,3),2)</f>
        <v>0</v>
      </c>
      <c r="N74" s="38" t="s">
        <v>54</v>
      </c>
      <c r="O74">
        <f>(M74*21)/100</f>
        <v>0</v>
      </c>
      <c r="P74" t="s">
        <v>27</v>
      </c>
    </row>
    <row r="75" spans="1:5" ht="12.75">
      <c r="A75" s="37" t="s">
        <v>55</v>
      </c>
      <c r="E75" s="41" t="s">
        <v>56</v>
      </c>
    </row>
    <row r="76" spans="1:5" ht="12.75">
      <c r="A76" s="37" t="s">
        <v>57</v>
      </c>
      <c r="E76" s="42" t="s">
        <v>58</v>
      </c>
    </row>
    <row r="77" spans="1:5" ht="12.75">
      <c r="A77" t="s">
        <v>59</v>
      </c>
      <c r="E77" s="41" t="s">
        <v>60</v>
      </c>
    </row>
    <row r="78" spans="1:16" ht="25.5">
      <c r="A78" t="s">
        <v>49</v>
      </c>
      <c r="B78" s="36" t="s">
        <v>120</v>
      </c>
      <c r="C78" s="36" t="s">
        <v>434</v>
      </c>
      <c r="D78" s="37" t="s">
        <v>51</v>
      </c>
      <c r="E78" s="13" t="s">
        <v>435</v>
      </c>
      <c r="F78" s="38" t="s">
        <v>65</v>
      </c>
      <c r="G78" s="39">
        <v>1</v>
      </c>
      <c r="H78" s="38">
        <v>0</v>
      </c>
      <c r="I78" s="38">
        <f>ROUND(G78*H78,6)</f>
        <v>0</v>
      </c>
      <c r="L78" s="40">
        <v>0</v>
      </c>
      <c r="M78" s="34">
        <f>ROUND(ROUND(L78,2)*ROUND(G78,3),2)</f>
        <v>0</v>
      </c>
      <c r="N78" s="38" t="s">
        <v>54</v>
      </c>
      <c r="O78">
        <f>(M78*21)/100</f>
        <v>0</v>
      </c>
      <c r="P78" t="s">
        <v>27</v>
      </c>
    </row>
    <row r="79" spans="1:5" ht="12.75">
      <c r="A79" s="37" t="s">
        <v>55</v>
      </c>
      <c r="E79" s="41" t="s">
        <v>56</v>
      </c>
    </row>
    <row r="80" spans="1:5" ht="12.75">
      <c r="A80" s="37" t="s">
        <v>57</v>
      </c>
      <c r="E80" s="42" t="s">
        <v>58</v>
      </c>
    </row>
    <row r="81" spans="1:5" ht="12.75">
      <c r="A81" t="s">
        <v>59</v>
      </c>
      <c r="E81" s="41" t="s">
        <v>60</v>
      </c>
    </row>
    <row r="82" spans="1:16" ht="25.5">
      <c r="A82" t="s">
        <v>49</v>
      </c>
      <c r="B82" s="36" t="s">
        <v>123</v>
      </c>
      <c r="C82" s="36" t="s">
        <v>436</v>
      </c>
      <c r="D82" s="37" t="s">
        <v>51</v>
      </c>
      <c r="E82" s="13" t="s">
        <v>437</v>
      </c>
      <c r="F82" s="38" t="s">
        <v>65</v>
      </c>
      <c r="G82" s="39">
        <v>1</v>
      </c>
      <c r="H82" s="38">
        <v>0</v>
      </c>
      <c r="I82" s="38">
        <f>ROUND(G82*H82,6)</f>
        <v>0</v>
      </c>
      <c r="L82" s="40">
        <v>0</v>
      </c>
      <c r="M82" s="34">
        <f>ROUND(ROUND(L82,2)*ROUND(G82,3),2)</f>
        <v>0</v>
      </c>
      <c r="N82" s="38" t="s">
        <v>54</v>
      </c>
      <c r="O82">
        <f>(M82*21)/100</f>
        <v>0</v>
      </c>
      <c r="P82" t="s">
        <v>27</v>
      </c>
    </row>
    <row r="83" spans="1:5" ht="12.75">
      <c r="A83" s="37" t="s">
        <v>55</v>
      </c>
      <c r="E83" s="41" t="s">
        <v>56</v>
      </c>
    </row>
    <row r="84" spans="1:5" ht="12.75">
      <c r="A84" s="37" t="s">
        <v>57</v>
      </c>
      <c r="E84" s="42" t="s">
        <v>58</v>
      </c>
    </row>
    <row r="85" spans="1:5" ht="12.75">
      <c r="A85" t="s">
        <v>59</v>
      </c>
      <c r="E85" s="41" t="s">
        <v>60</v>
      </c>
    </row>
    <row r="86" spans="1:16" ht="12.75">
      <c r="A86" t="s">
        <v>49</v>
      </c>
      <c r="B86" s="36" t="s">
        <v>130</v>
      </c>
      <c r="C86" s="36" t="s">
        <v>438</v>
      </c>
      <c r="D86" s="37" t="s">
        <v>51</v>
      </c>
      <c r="E86" s="13" t="s">
        <v>439</v>
      </c>
      <c r="F86" s="38" t="s">
        <v>163</v>
      </c>
      <c r="G86" s="39">
        <v>32</v>
      </c>
      <c r="H86" s="38">
        <v>0</v>
      </c>
      <c r="I86" s="38">
        <f>ROUND(G86*H86,6)</f>
        <v>0</v>
      </c>
      <c r="L86" s="40">
        <v>0</v>
      </c>
      <c r="M86" s="34">
        <f>ROUND(ROUND(L86,2)*ROUND(G86,3),2)</f>
        <v>0</v>
      </c>
      <c r="N86" s="38" t="s">
        <v>54</v>
      </c>
      <c r="O86">
        <f>(M86*21)/100</f>
        <v>0</v>
      </c>
      <c r="P86" t="s">
        <v>27</v>
      </c>
    </row>
    <row r="87" spans="1:5" ht="12.75">
      <c r="A87" s="37" t="s">
        <v>55</v>
      </c>
      <c r="E87" s="41" t="s">
        <v>56</v>
      </c>
    </row>
    <row r="88" spans="1:5" ht="12.75">
      <c r="A88" s="37" t="s">
        <v>57</v>
      </c>
      <c r="E88" s="42" t="s">
        <v>58</v>
      </c>
    </row>
    <row r="89" spans="1:5" ht="12.75">
      <c r="A89" t="s">
        <v>59</v>
      </c>
      <c r="E89" s="41" t="s">
        <v>60</v>
      </c>
    </row>
    <row r="90" spans="1:16" ht="12.75">
      <c r="A90" t="s">
        <v>49</v>
      </c>
      <c r="B90" s="36" t="s">
        <v>133</v>
      </c>
      <c r="C90" s="36" t="s">
        <v>440</v>
      </c>
      <c r="D90" s="37" t="s">
        <v>51</v>
      </c>
      <c r="E90" s="13" t="s">
        <v>441</v>
      </c>
      <c r="F90" s="38" t="s">
        <v>280</v>
      </c>
      <c r="G90" s="39">
        <v>12</v>
      </c>
      <c r="H90" s="38">
        <v>0</v>
      </c>
      <c r="I90" s="38">
        <f>ROUND(G90*H90,6)</f>
        <v>0</v>
      </c>
      <c r="L90" s="40">
        <v>0</v>
      </c>
      <c r="M90" s="34">
        <f>ROUND(ROUND(L90,2)*ROUND(G90,3),2)</f>
        <v>0</v>
      </c>
      <c r="N90" s="38" t="s">
        <v>54</v>
      </c>
      <c r="O90">
        <f>(M90*21)/100</f>
        <v>0</v>
      </c>
      <c r="P90" t="s">
        <v>27</v>
      </c>
    </row>
    <row r="91" spans="1:5" ht="12.75">
      <c r="A91" s="37" t="s">
        <v>55</v>
      </c>
      <c r="E91" s="41" t="s">
        <v>56</v>
      </c>
    </row>
    <row r="92" spans="1:5" ht="12.75">
      <c r="A92" s="37" t="s">
        <v>57</v>
      </c>
      <c r="E92" s="42" t="s">
        <v>58</v>
      </c>
    </row>
    <row r="93" spans="1:5" ht="12.75">
      <c r="A93" t="s">
        <v>59</v>
      </c>
      <c r="E93" s="41" t="s">
        <v>60</v>
      </c>
    </row>
    <row r="94" spans="1:16" ht="12.75">
      <c r="A94" t="s">
        <v>49</v>
      </c>
      <c r="B94" s="36" t="s">
        <v>136</v>
      </c>
      <c r="C94" s="36" t="s">
        <v>442</v>
      </c>
      <c r="D94" s="37" t="s">
        <v>51</v>
      </c>
      <c r="E94" s="13" t="s">
        <v>443</v>
      </c>
      <c r="F94" s="38" t="s">
        <v>280</v>
      </c>
      <c r="G94" s="39">
        <v>100</v>
      </c>
      <c r="H94" s="38">
        <v>0</v>
      </c>
      <c r="I94" s="38">
        <f>ROUND(G94*H94,6)</f>
        <v>0</v>
      </c>
      <c r="L94" s="40">
        <v>0</v>
      </c>
      <c r="M94" s="34">
        <f>ROUND(ROUND(L94,2)*ROUND(G94,3),2)</f>
        <v>0</v>
      </c>
      <c r="N94" s="38" t="s">
        <v>54</v>
      </c>
      <c r="O94">
        <f>(M94*21)/100</f>
        <v>0</v>
      </c>
      <c r="P94" t="s">
        <v>27</v>
      </c>
    </row>
    <row r="95" spans="1:5" ht="12.75">
      <c r="A95" s="37" t="s">
        <v>55</v>
      </c>
      <c r="E95" s="41" t="s">
        <v>56</v>
      </c>
    </row>
    <row r="96" spans="1:5" ht="12.75">
      <c r="A96" s="37" t="s">
        <v>57</v>
      </c>
      <c r="E96" s="42" t="s">
        <v>58</v>
      </c>
    </row>
    <row r="97" spans="1:5" ht="12.75">
      <c r="A97" t="s">
        <v>59</v>
      </c>
      <c r="E97" s="41" t="s">
        <v>60</v>
      </c>
    </row>
    <row r="98" spans="1:16" ht="12.75">
      <c r="A98" t="s">
        <v>49</v>
      </c>
      <c r="B98" s="36" t="s">
        <v>139</v>
      </c>
      <c r="C98" s="36" t="s">
        <v>287</v>
      </c>
      <c r="D98" s="37" t="s">
        <v>51</v>
      </c>
      <c r="E98" s="13" t="s">
        <v>288</v>
      </c>
      <c r="F98" s="38" t="s">
        <v>280</v>
      </c>
      <c r="G98" s="39">
        <v>112</v>
      </c>
      <c r="H98" s="38">
        <v>0</v>
      </c>
      <c r="I98" s="38">
        <f>ROUND(G98*H98,6)</f>
        <v>0</v>
      </c>
      <c r="L98" s="40">
        <v>0</v>
      </c>
      <c r="M98" s="34">
        <f>ROUND(ROUND(L98,2)*ROUND(G98,3),2)</f>
        <v>0</v>
      </c>
      <c r="N98" s="38" t="s">
        <v>54</v>
      </c>
      <c r="O98">
        <f>(M98*21)/100</f>
        <v>0</v>
      </c>
      <c r="P98" t="s">
        <v>27</v>
      </c>
    </row>
    <row r="99" spans="1:5" ht="12.75">
      <c r="A99" s="37" t="s">
        <v>55</v>
      </c>
      <c r="E99" s="41" t="s">
        <v>56</v>
      </c>
    </row>
    <row r="100" spans="1:5" ht="12.75">
      <c r="A100" s="37" t="s">
        <v>57</v>
      </c>
      <c r="E100" s="42" t="s">
        <v>58</v>
      </c>
    </row>
    <row r="101" spans="1:5" ht="12.75">
      <c r="A101" t="s">
        <v>59</v>
      </c>
      <c r="E101" s="41" t="s">
        <v>60</v>
      </c>
    </row>
    <row r="102" spans="1:16" ht="12.75">
      <c r="A102" t="s">
        <v>49</v>
      </c>
      <c r="B102" s="36" t="s">
        <v>142</v>
      </c>
      <c r="C102" s="36" t="s">
        <v>293</v>
      </c>
      <c r="D102" s="37" t="s">
        <v>51</v>
      </c>
      <c r="E102" s="13" t="s">
        <v>294</v>
      </c>
      <c r="F102" s="38" t="s">
        <v>53</v>
      </c>
      <c r="G102" s="39">
        <v>45</v>
      </c>
      <c r="H102" s="38">
        <v>0</v>
      </c>
      <c r="I102" s="38">
        <f>ROUND(G102*H102,6)</f>
        <v>0</v>
      </c>
      <c r="L102" s="40">
        <v>0</v>
      </c>
      <c r="M102" s="34">
        <f>ROUND(ROUND(L102,2)*ROUND(G102,3),2)</f>
        <v>0</v>
      </c>
      <c r="N102" s="38" t="s">
        <v>54</v>
      </c>
      <c r="O102">
        <f>(M102*21)/100</f>
        <v>0</v>
      </c>
      <c r="P102" t="s">
        <v>27</v>
      </c>
    </row>
    <row r="103" spans="1:5" ht="12.75">
      <c r="A103" s="37" t="s">
        <v>55</v>
      </c>
      <c r="E103" s="41" t="s">
        <v>56</v>
      </c>
    </row>
    <row r="104" spans="1:5" ht="12.75">
      <c r="A104" s="37" t="s">
        <v>57</v>
      </c>
      <c r="E104" s="42" t="s">
        <v>58</v>
      </c>
    </row>
    <row r="105" spans="1:5" ht="12.75">
      <c r="A105" t="s">
        <v>59</v>
      </c>
      <c r="E105" s="41" t="s">
        <v>60</v>
      </c>
    </row>
    <row r="106" spans="1:16" ht="12.75">
      <c r="A106" t="s">
        <v>49</v>
      </c>
      <c r="B106" s="36" t="s">
        <v>148</v>
      </c>
      <c r="C106" s="36" t="s">
        <v>304</v>
      </c>
      <c r="D106" s="37" t="s">
        <v>51</v>
      </c>
      <c r="E106" s="13" t="s">
        <v>305</v>
      </c>
      <c r="F106" s="38" t="s">
        <v>280</v>
      </c>
      <c r="G106" s="39">
        <v>136</v>
      </c>
      <c r="H106" s="38">
        <v>0</v>
      </c>
      <c r="I106" s="38">
        <f>ROUND(G106*H106,6)</f>
        <v>0</v>
      </c>
      <c r="L106" s="40">
        <v>0</v>
      </c>
      <c r="M106" s="34">
        <f>ROUND(ROUND(L106,2)*ROUND(G106,3),2)</f>
        <v>0</v>
      </c>
      <c r="N106" s="38" t="s">
        <v>54</v>
      </c>
      <c r="O106">
        <f>(M106*21)/100</f>
        <v>0</v>
      </c>
      <c r="P106" t="s">
        <v>27</v>
      </c>
    </row>
    <row r="107" spans="1:5" ht="12.75">
      <c r="A107" s="37" t="s">
        <v>55</v>
      </c>
      <c r="E107" s="41" t="s">
        <v>56</v>
      </c>
    </row>
    <row r="108" spans="1:5" ht="12.75">
      <c r="A108" s="37" t="s">
        <v>57</v>
      </c>
      <c r="E108" s="42" t="s">
        <v>58</v>
      </c>
    </row>
    <row r="109" spans="1:5" ht="12.75">
      <c r="A109" t="s">
        <v>59</v>
      </c>
      <c r="E109" s="41" t="s">
        <v>60</v>
      </c>
    </row>
    <row r="110" spans="1:16" ht="12.75">
      <c r="A110" t="s">
        <v>49</v>
      </c>
      <c r="B110" s="36" t="s">
        <v>152</v>
      </c>
      <c r="C110" s="36" t="s">
        <v>444</v>
      </c>
      <c r="D110" s="37" t="s">
        <v>51</v>
      </c>
      <c r="E110" s="13" t="s">
        <v>445</v>
      </c>
      <c r="F110" s="38" t="s">
        <v>65</v>
      </c>
      <c r="G110" s="39">
        <v>2</v>
      </c>
      <c r="H110" s="38">
        <v>0</v>
      </c>
      <c r="I110" s="38">
        <f>ROUND(G110*H110,6)</f>
        <v>0</v>
      </c>
      <c r="L110" s="40">
        <v>0</v>
      </c>
      <c r="M110" s="34">
        <f>ROUND(ROUND(L110,2)*ROUND(G110,3),2)</f>
        <v>0</v>
      </c>
      <c r="N110" s="38" t="s">
        <v>54</v>
      </c>
      <c r="O110">
        <f>(M110*21)/100</f>
        <v>0</v>
      </c>
      <c r="P110" t="s">
        <v>27</v>
      </c>
    </row>
    <row r="111" spans="1:5" ht="12.75">
      <c r="A111" s="37" t="s">
        <v>55</v>
      </c>
      <c r="E111" s="41" t="s">
        <v>56</v>
      </c>
    </row>
    <row r="112" spans="1:5" ht="12.75">
      <c r="A112" s="37" t="s">
        <v>57</v>
      </c>
      <c r="E112" s="42" t="s">
        <v>58</v>
      </c>
    </row>
    <row r="113" spans="1:5" ht="12.75">
      <c r="A113" t="s">
        <v>59</v>
      </c>
      <c r="E113" s="41" t="s">
        <v>60</v>
      </c>
    </row>
    <row r="114" spans="1:16" ht="12.75">
      <c r="A114" t="s">
        <v>49</v>
      </c>
      <c r="B114" s="36" t="s">
        <v>156</v>
      </c>
      <c r="C114" s="36" t="s">
        <v>446</v>
      </c>
      <c r="D114" s="37" t="s">
        <v>51</v>
      </c>
      <c r="E114" s="13" t="s">
        <v>447</v>
      </c>
      <c r="F114" s="38" t="s">
        <v>65</v>
      </c>
      <c r="G114" s="39">
        <v>2</v>
      </c>
      <c r="H114" s="38">
        <v>0</v>
      </c>
      <c r="I114" s="38">
        <f>ROUND(G114*H114,6)</f>
        <v>0</v>
      </c>
      <c r="L114" s="40">
        <v>0</v>
      </c>
      <c r="M114" s="34">
        <f>ROUND(ROUND(L114,2)*ROUND(G114,3),2)</f>
        <v>0</v>
      </c>
      <c r="N114" s="38" t="s">
        <v>54</v>
      </c>
      <c r="O114">
        <f>(M114*21)/100</f>
        <v>0</v>
      </c>
      <c r="P114" t="s">
        <v>27</v>
      </c>
    </row>
    <row r="115" spans="1:5" ht="12.75">
      <c r="A115" s="37" t="s">
        <v>55</v>
      </c>
      <c r="E115" s="41" t="s">
        <v>56</v>
      </c>
    </row>
    <row r="116" spans="1:5" ht="12.75">
      <c r="A116" s="37" t="s">
        <v>57</v>
      </c>
      <c r="E116" s="42" t="s">
        <v>58</v>
      </c>
    </row>
    <row r="117" spans="1:5" ht="12.75">
      <c r="A117" t="s">
        <v>59</v>
      </c>
      <c r="E117" s="41" t="s">
        <v>60</v>
      </c>
    </row>
    <row r="118" spans="1:16" ht="12.75">
      <c r="A118" t="s">
        <v>49</v>
      </c>
      <c r="B118" s="36" t="s">
        <v>160</v>
      </c>
      <c r="C118" s="36" t="s">
        <v>448</v>
      </c>
      <c r="D118" s="37" t="s">
        <v>51</v>
      </c>
      <c r="E118" s="13" t="s">
        <v>449</v>
      </c>
      <c r="F118" s="38" t="s">
        <v>53</v>
      </c>
      <c r="G118" s="39">
        <v>250</v>
      </c>
      <c r="H118" s="38">
        <v>0</v>
      </c>
      <c r="I118" s="38">
        <f>ROUND(G118*H118,6)</f>
        <v>0</v>
      </c>
      <c r="L118" s="40">
        <v>0</v>
      </c>
      <c r="M118" s="34">
        <f>ROUND(ROUND(L118,2)*ROUND(G118,3),2)</f>
        <v>0</v>
      </c>
      <c r="N118" s="38" t="s">
        <v>54</v>
      </c>
      <c r="O118">
        <f>(M118*21)/100</f>
        <v>0</v>
      </c>
      <c r="P118" t="s">
        <v>27</v>
      </c>
    </row>
    <row r="119" spans="1:5" ht="12.75">
      <c r="A119" s="37" t="s">
        <v>55</v>
      </c>
      <c r="E119" s="41" t="s">
        <v>56</v>
      </c>
    </row>
    <row r="120" spans="1:5" ht="12.75">
      <c r="A120" s="37" t="s">
        <v>57</v>
      </c>
      <c r="E120" s="42" t="s">
        <v>58</v>
      </c>
    </row>
    <row r="121" spans="1:5" ht="12.75">
      <c r="A121" t="s">
        <v>59</v>
      </c>
      <c r="E121" s="41" t="s">
        <v>60</v>
      </c>
    </row>
    <row r="122" spans="1:16" ht="25.5">
      <c r="A122" t="s">
        <v>49</v>
      </c>
      <c r="B122" s="36" t="s">
        <v>164</v>
      </c>
      <c r="C122" s="36" t="s">
        <v>450</v>
      </c>
      <c r="D122" s="37" t="s">
        <v>51</v>
      </c>
      <c r="E122" s="13" t="s">
        <v>451</v>
      </c>
      <c r="F122" s="38" t="s">
        <v>333</v>
      </c>
      <c r="G122" s="39">
        <v>0.45</v>
      </c>
      <c r="H122" s="38">
        <v>0</v>
      </c>
      <c r="I122" s="38">
        <f>ROUND(G122*H122,6)</f>
        <v>0</v>
      </c>
      <c r="L122" s="40">
        <v>0</v>
      </c>
      <c r="M122" s="34">
        <f>ROUND(ROUND(L122,2)*ROUND(G122,3),2)</f>
        <v>0</v>
      </c>
      <c r="N122" s="38" t="s">
        <v>54</v>
      </c>
      <c r="O122">
        <f>(M122*21)/100</f>
        <v>0</v>
      </c>
      <c r="P122" t="s">
        <v>27</v>
      </c>
    </row>
    <row r="123" spans="1:5" ht="12.75">
      <c r="A123" s="37" t="s">
        <v>55</v>
      </c>
      <c r="E123" s="41" t="s">
        <v>56</v>
      </c>
    </row>
    <row r="124" spans="1:5" ht="12.75">
      <c r="A124" s="37" t="s">
        <v>57</v>
      </c>
      <c r="E124" s="42" t="s">
        <v>58</v>
      </c>
    </row>
    <row r="125" spans="1:5" ht="12.75">
      <c r="A125" t="s">
        <v>59</v>
      </c>
      <c r="E125" s="41" t="s">
        <v>60</v>
      </c>
    </row>
    <row r="126" spans="1:16" ht="12.75">
      <c r="A126" t="s">
        <v>49</v>
      </c>
      <c r="B126" s="36" t="s">
        <v>167</v>
      </c>
      <c r="C126" s="36" t="s">
        <v>181</v>
      </c>
      <c r="D126" s="37" t="s">
        <v>51</v>
      </c>
      <c r="E126" s="13" t="s">
        <v>182</v>
      </c>
      <c r="F126" s="38" t="s">
        <v>183</v>
      </c>
      <c r="G126" s="39">
        <v>1</v>
      </c>
      <c r="H126" s="38">
        <v>0</v>
      </c>
      <c r="I126" s="38">
        <f>ROUND(G126*H126,6)</f>
        <v>0</v>
      </c>
      <c r="L126" s="40">
        <v>0</v>
      </c>
      <c r="M126" s="34">
        <f>ROUND(ROUND(L126,2)*ROUND(G126,3),2)</f>
        <v>0</v>
      </c>
      <c r="N126" s="38" t="s">
        <v>54</v>
      </c>
      <c r="O126">
        <f>(M126*21)/100</f>
        <v>0</v>
      </c>
      <c r="P126" t="s">
        <v>27</v>
      </c>
    </row>
    <row r="127" spans="1:5" ht="12.75">
      <c r="A127" s="37" t="s">
        <v>55</v>
      </c>
      <c r="E127" s="41" t="s">
        <v>56</v>
      </c>
    </row>
    <row r="128" spans="1:5" ht="12.75">
      <c r="A128" s="37" t="s">
        <v>57</v>
      </c>
      <c r="E128" s="42" t="s">
        <v>58</v>
      </c>
    </row>
    <row r="129" spans="1:5" ht="12.75">
      <c r="A129" t="s">
        <v>59</v>
      </c>
      <c r="E129" s="41" t="s">
        <v>60</v>
      </c>
    </row>
    <row r="130" spans="1:16" ht="12.75">
      <c r="A130" t="s">
        <v>49</v>
      </c>
      <c r="B130" s="36" t="s">
        <v>170</v>
      </c>
      <c r="C130" s="36" t="s">
        <v>452</v>
      </c>
      <c r="D130" s="37" t="s">
        <v>51</v>
      </c>
      <c r="E130" s="13" t="s">
        <v>453</v>
      </c>
      <c r="F130" s="38" t="s">
        <v>163</v>
      </c>
      <c r="G130" s="39">
        <v>24</v>
      </c>
      <c r="H130" s="38">
        <v>0</v>
      </c>
      <c r="I130" s="38">
        <f>ROUND(G130*H130,6)</f>
        <v>0</v>
      </c>
      <c r="L130" s="40">
        <v>0</v>
      </c>
      <c r="M130" s="34">
        <f>ROUND(ROUND(L130,2)*ROUND(G130,3),2)</f>
        <v>0</v>
      </c>
      <c r="N130" s="38" t="s">
        <v>54</v>
      </c>
      <c r="O130">
        <f>(M130*21)/100</f>
        <v>0</v>
      </c>
      <c r="P130" t="s">
        <v>27</v>
      </c>
    </row>
    <row r="131" spans="1:5" ht="12.75">
      <c r="A131" s="37" t="s">
        <v>55</v>
      </c>
      <c r="E131" s="41" t="s">
        <v>56</v>
      </c>
    </row>
    <row r="132" spans="1:5" ht="12.75">
      <c r="A132" s="37" t="s">
        <v>57</v>
      </c>
      <c r="E132" s="42" t="s">
        <v>58</v>
      </c>
    </row>
    <row r="133" spans="1:5" ht="12.75">
      <c r="A133" t="s">
        <v>59</v>
      </c>
      <c r="E133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454</v>
      </c>
      <c r="M3" s="43">
        <f>Rekapitulace!C18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454</v>
      </c>
      <c r="D4" s="9"/>
      <c r="E4" s="3" t="s">
        <v>455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COUNTIFS(L8:L31,"=0",A8:A31,"P")+COUNTIFS(L8:L31,"",A8:A31,"P")+SUM(Q8:Q31)</f>
        <v>6</v>
      </c>
    </row>
    <row r="8" spans="1:13" ht="12.75">
      <c r="A8" t="s">
        <v>44</v>
      </c>
      <c r="C8" s="30" t="s">
        <v>458</v>
      </c>
      <c r="E8" s="32" t="s">
        <v>457</v>
      </c>
      <c r="J8" s="31">
        <f>0+J9+J22</f>
        <v>0</v>
      </c>
      <c r="K8" s="31">
        <f>0+K9+K22</f>
        <v>0</v>
      </c>
      <c r="L8" s="31">
        <f>0+L9+L22</f>
        <v>0</v>
      </c>
      <c r="M8" s="31">
        <f>0+M9+M22</f>
        <v>0</v>
      </c>
    </row>
    <row r="9" spans="1:13" ht="12.75">
      <c r="A9" t="s">
        <v>46</v>
      </c>
      <c r="C9" s="33" t="s">
        <v>47</v>
      </c>
      <c r="E9" s="35" t="s">
        <v>459</v>
      </c>
      <c r="J9" s="34">
        <f>0</f>
        <v>0</v>
      </c>
      <c r="K9" s="34">
        <f>0</f>
        <v>0</v>
      </c>
      <c r="L9" s="34">
        <f>0+L10+L14+L18</f>
        <v>0</v>
      </c>
      <c r="M9" s="34">
        <f>0+M10+M14+M18</f>
        <v>0</v>
      </c>
    </row>
    <row r="10" spans="1:16" ht="12.75">
      <c r="A10" t="s">
        <v>49</v>
      </c>
      <c r="B10" s="36" t="s">
        <v>47</v>
      </c>
      <c r="C10" s="36" t="s">
        <v>460</v>
      </c>
      <c r="D10" s="37" t="s">
        <v>51</v>
      </c>
      <c r="E10" s="13" t="s">
        <v>461</v>
      </c>
      <c r="F10" s="38" t="s">
        <v>183</v>
      </c>
      <c r="G10" s="39">
        <v>1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72</v>
      </c>
      <c r="O10">
        <f>(M10*21)/100</f>
        <v>0</v>
      </c>
      <c r="P10" t="s">
        <v>27</v>
      </c>
    </row>
    <row r="11" spans="1:5" ht="12.75">
      <c r="A11" s="37" t="s">
        <v>55</v>
      </c>
      <c r="E11" s="41" t="s">
        <v>462</v>
      </c>
    </row>
    <row r="12" spans="1:5" ht="12.75">
      <c r="A12" s="37" t="s">
        <v>57</v>
      </c>
      <c r="E12" s="42" t="s">
        <v>463</v>
      </c>
    </row>
    <row r="13" spans="1:5" ht="89.25">
      <c r="A13" t="s">
        <v>59</v>
      </c>
      <c r="E13" s="41" t="s">
        <v>464</v>
      </c>
    </row>
    <row r="14" spans="1:16" ht="12.75">
      <c r="A14" t="s">
        <v>49</v>
      </c>
      <c r="B14" s="36" t="s">
        <v>27</v>
      </c>
      <c r="C14" s="36" t="s">
        <v>465</v>
      </c>
      <c r="D14" s="37" t="s">
        <v>51</v>
      </c>
      <c r="E14" s="13" t="s">
        <v>466</v>
      </c>
      <c r="F14" s="38" t="s">
        <v>183</v>
      </c>
      <c r="G14" s="39">
        <v>1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72</v>
      </c>
      <c r="O14">
        <f>(M14*21)/100</f>
        <v>0</v>
      </c>
      <c r="P14" t="s">
        <v>27</v>
      </c>
    </row>
    <row r="15" spans="1:5" ht="12.75">
      <c r="A15" s="37" t="s">
        <v>55</v>
      </c>
      <c r="E15" s="41" t="s">
        <v>467</v>
      </c>
    </row>
    <row r="16" spans="1:5" ht="12.75">
      <c r="A16" s="37" t="s">
        <v>57</v>
      </c>
      <c r="E16" s="42" t="s">
        <v>463</v>
      </c>
    </row>
    <row r="17" spans="1:5" ht="114.75">
      <c r="A17" t="s">
        <v>59</v>
      </c>
      <c r="E17" s="41" t="s">
        <v>468</v>
      </c>
    </row>
    <row r="18" spans="1:16" ht="12.75">
      <c r="A18" t="s">
        <v>49</v>
      </c>
      <c r="B18" s="36" t="s">
        <v>26</v>
      </c>
      <c r="C18" s="36" t="s">
        <v>469</v>
      </c>
      <c r="D18" s="37" t="s">
        <v>51</v>
      </c>
      <c r="E18" s="13" t="s">
        <v>470</v>
      </c>
      <c r="F18" s="38" t="s">
        <v>183</v>
      </c>
      <c r="G18" s="39">
        <v>1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72</v>
      </c>
      <c r="O18">
        <f>(M18*21)/100</f>
        <v>0</v>
      </c>
      <c r="P18" t="s">
        <v>27</v>
      </c>
    </row>
    <row r="19" spans="1:5" ht="12.75">
      <c r="A19" s="37" t="s">
        <v>55</v>
      </c>
      <c r="E19" s="41" t="s">
        <v>471</v>
      </c>
    </row>
    <row r="20" spans="1:5" ht="12.75">
      <c r="A20" s="37" t="s">
        <v>57</v>
      </c>
      <c r="E20" s="42" t="s">
        <v>463</v>
      </c>
    </row>
    <row r="21" spans="1:5" ht="38.25">
      <c r="A21" t="s">
        <v>59</v>
      </c>
      <c r="E21" s="41" t="s">
        <v>472</v>
      </c>
    </row>
    <row r="22" spans="1:13" ht="12.75">
      <c r="A22" t="s">
        <v>46</v>
      </c>
      <c r="C22" s="33" t="s">
        <v>27</v>
      </c>
      <c r="E22" s="35" t="s">
        <v>473</v>
      </c>
      <c r="J22" s="34">
        <f>0</f>
        <v>0</v>
      </c>
      <c r="K22" s="34">
        <f>0</f>
        <v>0</v>
      </c>
      <c r="L22" s="34">
        <f>0+L23+L27+L31</f>
        <v>0</v>
      </c>
      <c r="M22" s="34">
        <f>0+M23+M27+M31</f>
        <v>0</v>
      </c>
    </row>
    <row r="23" spans="1:16" ht="12.75">
      <c r="A23" t="s">
        <v>49</v>
      </c>
      <c r="B23" s="36" t="s">
        <v>66</v>
      </c>
      <c r="C23" s="36" t="s">
        <v>474</v>
      </c>
      <c r="D23" s="37" t="s">
        <v>51</v>
      </c>
      <c r="E23" s="13" t="s">
        <v>475</v>
      </c>
      <c r="F23" s="38" t="s">
        <v>183</v>
      </c>
      <c r="G23" s="39">
        <v>1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72</v>
      </c>
      <c r="O23">
        <f>(M23*21)/100</f>
        <v>0</v>
      </c>
      <c r="P23" t="s">
        <v>27</v>
      </c>
    </row>
    <row r="24" spans="1:5" ht="12.75">
      <c r="A24" s="37" t="s">
        <v>55</v>
      </c>
      <c r="E24" s="41" t="s">
        <v>476</v>
      </c>
    </row>
    <row r="25" spans="1:5" ht="12.75">
      <c r="A25" s="37" t="s">
        <v>57</v>
      </c>
      <c r="E25" s="42" t="s">
        <v>463</v>
      </c>
    </row>
    <row r="26" spans="1:5" ht="89.25">
      <c r="A26" t="s">
        <v>59</v>
      </c>
      <c r="E26" s="41" t="s">
        <v>477</v>
      </c>
    </row>
    <row r="27" spans="1:16" ht="12.75">
      <c r="A27" t="s">
        <v>49</v>
      </c>
      <c r="B27" s="36" t="s">
        <v>69</v>
      </c>
      <c r="C27" s="36" t="s">
        <v>478</v>
      </c>
      <c r="D27" s="37" t="s">
        <v>51</v>
      </c>
      <c r="E27" s="13" t="s">
        <v>479</v>
      </c>
      <c r="F27" s="38" t="s">
        <v>183</v>
      </c>
      <c r="G27" s="39">
        <v>1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72</v>
      </c>
      <c r="O27">
        <f>(M27*21)/100</f>
        <v>0</v>
      </c>
      <c r="P27" t="s">
        <v>27</v>
      </c>
    </row>
    <row r="28" spans="1:5" ht="12.75">
      <c r="A28" s="37" t="s">
        <v>55</v>
      </c>
      <c r="E28" s="41" t="s">
        <v>480</v>
      </c>
    </row>
    <row r="29" spans="1:5" ht="12.75">
      <c r="A29" s="37" t="s">
        <v>57</v>
      </c>
      <c r="E29" s="42" t="s">
        <v>463</v>
      </c>
    </row>
    <row r="30" spans="1:5" ht="76.5">
      <c r="A30" t="s">
        <v>59</v>
      </c>
      <c r="E30" s="41" t="s">
        <v>481</v>
      </c>
    </row>
    <row r="31" spans="1:16" ht="12.75">
      <c r="A31" t="s">
        <v>49</v>
      </c>
      <c r="B31" s="36" t="s">
        <v>74</v>
      </c>
      <c r="C31" s="36" t="s">
        <v>482</v>
      </c>
      <c r="D31" s="37" t="s">
        <v>51</v>
      </c>
      <c r="E31" s="13" t="s">
        <v>483</v>
      </c>
      <c r="F31" s="38" t="s">
        <v>183</v>
      </c>
      <c r="G31" s="39">
        <v>1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72</v>
      </c>
      <c r="O31">
        <f>(M31*21)/100</f>
        <v>0</v>
      </c>
      <c r="P31" t="s">
        <v>27</v>
      </c>
    </row>
    <row r="32" spans="1:5" ht="12.75">
      <c r="A32" s="37" t="s">
        <v>55</v>
      </c>
      <c r="E32" s="41" t="s">
        <v>484</v>
      </c>
    </row>
    <row r="33" spans="1:5" ht="12.75">
      <c r="A33" s="37" t="s">
        <v>57</v>
      </c>
      <c r="E33" s="42" t="s">
        <v>485</v>
      </c>
    </row>
    <row r="34" spans="1:5" ht="25.5">
      <c r="A34" t="s">
        <v>59</v>
      </c>
      <c r="E34" s="41" t="s">
        <v>486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Voráčková Marta, Mgr.</dc:creator>
  <cp:keywords/>
  <dc:description/>
  <cp:lastModifiedBy>Voráčková Marta, Mgr.</cp:lastModifiedBy>
  <dcterms:created xsi:type="dcterms:W3CDTF">2023-06-22T06:50:19Z</dcterms:created>
  <dcterms:modified xsi:type="dcterms:W3CDTF">2023-06-22T06:50:19Z</dcterms:modified>
  <cp:category/>
  <cp:version/>
  <cp:contentType/>
  <cp:contentStatus/>
</cp:coreProperties>
</file>