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C:\D\Dokumenty\Brno, Židenice, budova zastávky - Oprava vnějších ploch\"/>
    </mc:Choice>
  </mc:AlternateContent>
  <xr:revisionPtr revIDLastSave="0" documentId="8_{2A4DFC84-7695-463C-B642-8392ACE0AA4D}" xr6:coauthVersionLast="36" xr6:coauthVersionMax="36" xr10:uidLastSave="{00000000-0000-0000-0000-000000000000}"/>
  <bookViews>
    <workbookView xWindow="0" yWindow="0" windowWidth="19890" windowHeight="8025" xr2:uid="{00000000-000D-0000-FFFF-FFFF00000000}"/>
  </bookViews>
  <sheets>
    <sheet name="Rekapitulace stavby" sheetId="1" r:id="rId1"/>
    <sheet name="SO 00 - VEDLEJŠÍ A OSTATN..." sheetId="2" r:id="rId2"/>
    <sheet name="SO 01 - BUDOVA ZASTÁVKY -..." sheetId="3" r:id="rId3"/>
  </sheets>
  <definedNames>
    <definedName name="_xlnm._FilterDatabase" localSheetId="1" hidden="1">'SO 00 - VEDLEJŠÍ A OSTATN...'!$C$116:$K$127</definedName>
    <definedName name="_xlnm._FilterDatabase" localSheetId="2" hidden="1">'SO 01 - BUDOVA ZASTÁVKY -...'!$C$129:$K$594</definedName>
    <definedName name="_xlnm.Print_Titles" localSheetId="0">'Rekapitulace stavby'!$92:$92</definedName>
    <definedName name="_xlnm.Print_Titles" localSheetId="1">'SO 00 - VEDLEJŠÍ A OSTATN...'!$116:$116</definedName>
    <definedName name="_xlnm.Print_Titles" localSheetId="2">'SO 01 - BUDOVA ZASTÁVKY -...'!$129:$129</definedName>
    <definedName name="_xlnm.Print_Area" localSheetId="0">'Rekapitulace stavby'!$D$4:$AO$76,'Rekapitulace stavby'!$C$82:$AQ$97</definedName>
    <definedName name="_xlnm.Print_Area" localSheetId="1">'SO 00 - VEDLEJŠÍ A OSTATN...'!$C$4:$J$76,'SO 00 - VEDLEJŠÍ A OSTATN...'!$C$82:$J$98,'SO 00 - VEDLEJŠÍ A OSTATN...'!$C$104:$K$127</definedName>
    <definedName name="_xlnm.Print_Area" localSheetId="2">'SO 01 - BUDOVA ZASTÁVKY -...'!$C$4:$J$76,'SO 01 - BUDOVA ZASTÁVKY -...'!$C$82:$J$111,'SO 01 - BUDOVA ZASTÁVKY -...'!$C$117:$K$594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593" i="3"/>
  <c r="BH593" i="3"/>
  <c r="BG593" i="3"/>
  <c r="BF593" i="3"/>
  <c r="T593" i="3"/>
  <c r="R593" i="3"/>
  <c r="P593" i="3"/>
  <c r="BI581" i="3"/>
  <c r="BH581" i="3"/>
  <c r="BG581" i="3"/>
  <c r="BF581" i="3"/>
  <c r="T581" i="3"/>
  <c r="R581" i="3"/>
  <c r="P581" i="3"/>
  <c r="BI576" i="3"/>
  <c r="BH576" i="3"/>
  <c r="BG576" i="3"/>
  <c r="BF576" i="3"/>
  <c r="T576" i="3"/>
  <c r="R576" i="3"/>
  <c r="P576" i="3"/>
  <c r="BI571" i="3"/>
  <c r="BH571" i="3"/>
  <c r="BG571" i="3"/>
  <c r="BF571" i="3"/>
  <c r="T571" i="3"/>
  <c r="R571" i="3"/>
  <c r="P571" i="3"/>
  <c r="BI565" i="3"/>
  <c r="BH565" i="3"/>
  <c r="BG565" i="3"/>
  <c r="BF565" i="3"/>
  <c r="T565" i="3"/>
  <c r="R565" i="3"/>
  <c r="P565" i="3"/>
  <c r="BI559" i="3"/>
  <c r="BH559" i="3"/>
  <c r="BG559" i="3"/>
  <c r="BF559" i="3"/>
  <c r="T559" i="3"/>
  <c r="R559" i="3"/>
  <c r="P559" i="3"/>
  <c r="BI554" i="3"/>
  <c r="BH554" i="3"/>
  <c r="BG554" i="3"/>
  <c r="BF554" i="3"/>
  <c r="T554" i="3"/>
  <c r="R554" i="3"/>
  <c r="P554" i="3"/>
  <c r="BI548" i="3"/>
  <c r="BH548" i="3"/>
  <c r="BG548" i="3"/>
  <c r="BF548" i="3"/>
  <c r="T548" i="3"/>
  <c r="R548" i="3"/>
  <c r="P548" i="3"/>
  <c r="BI544" i="3"/>
  <c r="BH544" i="3"/>
  <c r="BG544" i="3"/>
  <c r="BF544" i="3"/>
  <c r="T544" i="3"/>
  <c r="R544" i="3"/>
  <c r="P544" i="3"/>
  <c r="BI541" i="3"/>
  <c r="BH541" i="3"/>
  <c r="BG541" i="3"/>
  <c r="BF541" i="3"/>
  <c r="T541" i="3"/>
  <c r="R541" i="3"/>
  <c r="P541" i="3"/>
  <c r="BI538" i="3"/>
  <c r="BH538" i="3"/>
  <c r="BG538" i="3"/>
  <c r="BF538" i="3"/>
  <c r="T538" i="3"/>
  <c r="R538" i="3"/>
  <c r="P538" i="3"/>
  <c r="BI535" i="3"/>
  <c r="BH535" i="3"/>
  <c r="BG535" i="3"/>
  <c r="BF535" i="3"/>
  <c r="T535" i="3"/>
  <c r="R535" i="3"/>
  <c r="P535" i="3"/>
  <c r="BI532" i="3"/>
  <c r="BH532" i="3"/>
  <c r="BG532" i="3"/>
  <c r="BF532" i="3"/>
  <c r="T532" i="3"/>
  <c r="R532" i="3"/>
  <c r="P532" i="3"/>
  <c r="BI529" i="3"/>
  <c r="BH529" i="3"/>
  <c r="BG529" i="3"/>
  <c r="BF529" i="3"/>
  <c r="T529" i="3"/>
  <c r="R529" i="3"/>
  <c r="P529" i="3"/>
  <c r="BI526" i="3"/>
  <c r="BH526" i="3"/>
  <c r="BG526" i="3"/>
  <c r="BF526" i="3"/>
  <c r="T526" i="3"/>
  <c r="R526" i="3"/>
  <c r="P526" i="3"/>
  <c r="BI523" i="3"/>
  <c r="BH523" i="3"/>
  <c r="BG523" i="3"/>
  <c r="BF523" i="3"/>
  <c r="T523" i="3"/>
  <c r="R523" i="3"/>
  <c r="P523" i="3"/>
  <c r="BI516" i="3"/>
  <c r="BH516" i="3"/>
  <c r="BG516" i="3"/>
  <c r="BF516" i="3"/>
  <c r="T516" i="3"/>
  <c r="R516" i="3"/>
  <c r="P516" i="3"/>
  <c r="BI509" i="3"/>
  <c r="BH509" i="3"/>
  <c r="BG509" i="3"/>
  <c r="BF509" i="3"/>
  <c r="T509" i="3"/>
  <c r="R509" i="3"/>
  <c r="P509" i="3"/>
  <c r="BI504" i="3"/>
  <c r="BH504" i="3"/>
  <c r="BG504" i="3"/>
  <c r="BF504" i="3"/>
  <c r="T504" i="3"/>
  <c r="R504" i="3"/>
  <c r="P504" i="3"/>
  <c r="BI499" i="3"/>
  <c r="BH499" i="3"/>
  <c r="BG499" i="3"/>
  <c r="BF499" i="3"/>
  <c r="T499" i="3"/>
  <c r="R499" i="3"/>
  <c r="P499" i="3"/>
  <c r="BI492" i="3"/>
  <c r="BH492" i="3"/>
  <c r="BG492" i="3"/>
  <c r="BF492" i="3"/>
  <c r="T492" i="3"/>
  <c r="R492" i="3"/>
  <c r="P492" i="3"/>
  <c r="BI485" i="3"/>
  <c r="BH485" i="3"/>
  <c r="BG485" i="3"/>
  <c r="BF485" i="3"/>
  <c r="T485" i="3"/>
  <c r="R485" i="3"/>
  <c r="P485" i="3"/>
  <c r="BI478" i="3"/>
  <c r="BH478" i="3"/>
  <c r="BG478" i="3"/>
  <c r="BF478" i="3"/>
  <c r="T478" i="3"/>
  <c r="R478" i="3"/>
  <c r="P478" i="3"/>
  <c r="BI474" i="3"/>
  <c r="BH474" i="3"/>
  <c r="BG474" i="3"/>
  <c r="BF474" i="3"/>
  <c r="T474" i="3"/>
  <c r="T473" i="3" s="1"/>
  <c r="R474" i="3"/>
  <c r="R473" i="3"/>
  <c r="P474" i="3"/>
  <c r="P473" i="3"/>
  <c r="BI471" i="3"/>
  <c r="BH471" i="3"/>
  <c r="BG471" i="3"/>
  <c r="BF471" i="3"/>
  <c r="T471" i="3"/>
  <c r="R471" i="3"/>
  <c r="P471" i="3"/>
  <c r="BI469" i="3"/>
  <c r="BH469" i="3"/>
  <c r="BG469" i="3"/>
  <c r="BF469" i="3"/>
  <c r="T469" i="3"/>
  <c r="R469" i="3"/>
  <c r="P469" i="3"/>
  <c r="BI465" i="3"/>
  <c r="BH465" i="3"/>
  <c r="BG465" i="3"/>
  <c r="BF465" i="3"/>
  <c r="T465" i="3"/>
  <c r="R465" i="3"/>
  <c r="P465" i="3"/>
  <c r="BI463" i="3"/>
  <c r="BH463" i="3"/>
  <c r="BG463" i="3"/>
  <c r="BF463" i="3"/>
  <c r="T463" i="3"/>
  <c r="R463" i="3"/>
  <c r="P463" i="3"/>
  <c r="BI457" i="3"/>
  <c r="BH457" i="3"/>
  <c r="BG457" i="3"/>
  <c r="BF457" i="3"/>
  <c r="T457" i="3"/>
  <c r="R457" i="3"/>
  <c r="P457" i="3"/>
  <c r="BI455" i="3"/>
  <c r="BH455" i="3"/>
  <c r="BG455" i="3"/>
  <c r="BF455" i="3"/>
  <c r="T455" i="3"/>
  <c r="R455" i="3"/>
  <c r="P455" i="3"/>
  <c r="BI450" i="3"/>
  <c r="BH450" i="3"/>
  <c r="BG450" i="3"/>
  <c r="BF450" i="3"/>
  <c r="T450" i="3"/>
  <c r="R450" i="3"/>
  <c r="P450" i="3"/>
  <c r="BI445" i="3"/>
  <c r="BH445" i="3"/>
  <c r="BG445" i="3"/>
  <c r="BF445" i="3"/>
  <c r="T445" i="3"/>
  <c r="R445" i="3"/>
  <c r="P445" i="3"/>
  <c r="BI440" i="3"/>
  <c r="BH440" i="3"/>
  <c r="BG440" i="3"/>
  <c r="BF440" i="3"/>
  <c r="T440" i="3"/>
  <c r="R440" i="3"/>
  <c r="P440" i="3"/>
  <c r="BI434" i="3"/>
  <c r="BH434" i="3"/>
  <c r="BG434" i="3"/>
  <c r="BF434" i="3"/>
  <c r="T434" i="3"/>
  <c r="R434" i="3"/>
  <c r="P434" i="3"/>
  <c r="BI429" i="3"/>
  <c r="BH429" i="3"/>
  <c r="BG429" i="3"/>
  <c r="BF429" i="3"/>
  <c r="T429" i="3"/>
  <c r="R429" i="3"/>
  <c r="P429" i="3"/>
  <c r="BI424" i="3"/>
  <c r="BH424" i="3"/>
  <c r="BG424" i="3"/>
  <c r="BF424" i="3"/>
  <c r="T424" i="3"/>
  <c r="R424" i="3"/>
  <c r="P424" i="3"/>
  <c r="BI419" i="3"/>
  <c r="BH419" i="3"/>
  <c r="BG419" i="3"/>
  <c r="BF419" i="3"/>
  <c r="T419" i="3"/>
  <c r="R419" i="3"/>
  <c r="P419" i="3"/>
  <c r="BI414" i="3"/>
  <c r="BH414" i="3"/>
  <c r="BG414" i="3"/>
  <c r="BF414" i="3"/>
  <c r="T414" i="3"/>
  <c r="R414" i="3"/>
  <c r="P414" i="3"/>
  <c r="BI409" i="3"/>
  <c r="BH409" i="3"/>
  <c r="BG409" i="3"/>
  <c r="BF409" i="3"/>
  <c r="T409" i="3"/>
  <c r="R409" i="3"/>
  <c r="P409" i="3"/>
  <c r="BI403" i="3"/>
  <c r="BH403" i="3"/>
  <c r="BG403" i="3"/>
  <c r="BF403" i="3"/>
  <c r="T403" i="3"/>
  <c r="R403" i="3"/>
  <c r="P403" i="3"/>
  <c r="BI397" i="3"/>
  <c r="BH397" i="3"/>
  <c r="BG397" i="3"/>
  <c r="BF397" i="3"/>
  <c r="T397" i="3"/>
  <c r="R397" i="3"/>
  <c r="P397" i="3"/>
  <c r="BI392" i="3"/>
  <c r="BH392" i="3"/>
  <c r="BG392" i="3"/>
  <c r="BF392" i="3"/>
  <c r="T392" i="3"/>
  <c r="R392" i="3"/>
  <c r="P392" i="3"/>
  <c r="BI387" i="3"/>
  <c r="BH387" i="3"/>
  <c r="BG387" i="3"/>
  <c r="BF387" i="3"/>
  <c r="T387" i="3"/>
  <c r="R387" i="3"/>
  <c r="P387" i="3"/>
  <c r="BI382" i="3"/>
  <c r="BH382" i="3"/>
  <c r="BG382" i="3"/>
  <c r="BF382" i="3"/>
  <c r="T382" i="3"/>
  <c r="R382" i="3"/>
  <c r="P382" i="3"/>
  <c r="BI375" i="3"/>
  <c r="BH375" i="3"/>
  <c r="BG375" i="3"/>
  <c r="BF375" i="3"/>
  <c r="T375" i="3"/>
  <c r="T374" i="3"/>
  <c r="R375" i="3"/>
  <c r="R374" i="3"/>
  <c r="P375" i="3"/>
  <c r="P374" i="3"/>
  <c r="BI369" i="3"/>
  <c r="BH369" i="3"/>
  <c r="BG369" i="3"/>
  <c r="BF369" i="3"/>
  <c r="T369" i="3"/>
  <c r="R369" i="3"/>
  <c r="P369" i="3"/>
  <c r="BI365" i="3"/>
  <c r="BH365" i="3"/>
  <c r="BG365" i="3"/>
  <c r="BF365" i="3"/>
  <c r="T365" i="3"/>
  <c r="R365" i="3"/>
  <c r="P365" i="3"/>
  <c r="BI363" i="3"/>
  <c r="BH363" i="3"/>
  <c r="BG363" i="3"/>
  <c r="BF363" i="3"/>
  <c r="T363" i="3"/>
  <c r="R363" i="3"/>
  <c r="P363" i="3"/>
  <c r="BI357" i="3"/>
  <c r="BH357" i="3"/>
  <c r="BG357" i="3"/>
  <c r="BF357" i="3"/>
  <c r="T357" i="3"/>
  <c r="R357" i="3"/>
  <c r="P357" i="3"/>
  <c r="BI348" i="3"/>
  <c r="BH348" i="3"/>
  <c r="BG348" i="3"/>
  <c r="BF348" i="3"/>
  <c r="T348" i="3"/>
  <c r="R348" i="3"/>
  <c r="P348" i="3"/>
  <c r="BI342" i="3"/>
  <c r="BH342" i="3"/>
  <c r="BG342" i="3"/>
  <c r="BF342" i="3"/>
  <c r="T342" i="3"/>
  <c r="R342" i="3"/>
  <c r="P342" i="3"/>
  <c r="BI336" i="3"/>
  <c r="BH336" i="3"/>
  <c r="BG336" i="3"/>
  <c r="BF336" i="3"/>
  <c r="T336" i="3"/>
  <c r="R336" i="3"/>
  <c r="P336" i="3"/>
  <c r="BI331" i="3"/>
  <c r="BH331" i="3"/>
  <c r="BG331" i="3"/>
  <c r="BF331" i="3"/>
  <c r="T331" i="3"/>
  <c r="R331" i="3"/>
  <c r="P331" i="3"/>
  <c r="BI326" i="3"/>
  <c r="BH326" i="3"/>
  <c r="BG326" i="3"/>
  <c r="BF326" i="3"/>
  <c r="T326" i="3"/>
  <c r="R326" i="3"/>
  <c r="P326" i="3"/>
  <c r="BI320" i="3"/>
  <c r="BH320" i="3"/>
  <c r="BG320" i="3"/>
  <c r="BF320" i="3"/>
  <c r="T320" i="3"/>
  <c r="R320" i="3"/>
  <c r="P320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1" i="3"/>
  <c r="BH301" i="3"/>
  <c r="BG301" i="3"/>
  <c r="BF301" i="3"/>
  <c r="T301" i="3"/>
  <c r="R301" i="3"/>
  <c r="P301" i="3"/>
  <c r="BI296" i="3"/>
  <c r="BH296" i="3"/>
  <c r="BG296" i="3"/>
  <c r="BF296" i="3"/>
  <c r="T296" i="3"/>
  <c r="R296" i="3"/>
  <c r="P296" i="3"/>
  <c r="BI290" i="3"/>
  <c r="BH290" i="3"/>
  <c r="BG290" i="3"/>
  <c r="BF290" i="3"/>
  <c r="T290" i="3"/>
  <c r="R290" i="3"/>
  <c r="P290" i="3"/>
  <c r="BI285" i="3"/>
  <c r="BH285" i="3"/>
  <c r="BG285" i="3"/>
  <c r="BF285" i="3"/>
  <c r="T285" i="3"/>
  <c r="R285" i="3"/>
  <c r="P285" i="3"/>
  <c r="BI280" i="3"/>
  <c r="BH280" i="3"/>
  <c r="BG280" i="3"/>
  <c r="BF280" i="3"/>
  <c r="T280" i="3"/>
  <c r="R280" i="3"/>
  <c r="P280" i="3"/>
  <c r="BI275" i="3"/>
  <c r="BH275" i="3"/>
  <c r="BG275" i="3"/>
  <c r="BF275" i="3"/>
  <c r="T275" i="3"/>
  <c r="R275" i="3"/>
  <c r="P275" i="3"/>
  <c r="BI270" i="3"/>
  <c r="BH270" i="3"/>
  <c r="BG270" i="3"/>
  <c r="BF270" i="3"/>
  <c r="T270" i="3"/>
  <c r="R270" i="3"/>
  <c r="P270" i="3"/>
  <c r="BI263" i="3"/>
  <c r="BH263" i="3"/>
  <c r="BG263" i="3"/>
  <c r="BF263" i="3"/>
  <c r="T263" i="3"/>
  <c r="R263" i="3"/>
  <c r="P263" i="3"/>
  <c r="BI257" i="3"/>
  <c r="BH257" i="3"/>
  <c r="BG257" i="3"/>
  <c r="BF257" i="3"/>
  <c r="T257" i="3"/>
  <c r="R257" i="3"/>
  <c r="P257" i="3"/>
  <c r="BI252" i="3"/>
  <c r="BH252" i="3"/>
  <c r="BG252" i="3"/>
  <c r="BF252" i="3"/>
  <c r="T252" i="3"/>
  <c r="R252" i="3"/>
  <c r="P252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2" i="3"/>
  <c r="BH222" i="3"/>
  <c r="BG222" i="3"/>
  <c r="BF222" i="3"/>
  <c r="T222" i="3"/>
  <c r="R222" i="3"/>
  <c r="P222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R155" i="3"/>
  <c r="P155" i="3"/>
  <c r="BI150" i="3"/>
  <c r="BH150" i="3"/>
  <c r="BG150" i="3"/>
  <c r="BF150" i="3"/>
  <c r="T150" i="3"/>
  <c r="R150" i="3"/>
  <c r="P150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F124" i="3"/>
  <c r="E122" i="3"/>
  <c r="F89" i="3"/>
  <c r="E87" i="3"/>
  <c r="J24" i="3"/>
  <c r="E24" i="3"/>
  <c r="J127" i="3"/>
  <c r="J23" i="3"/>
  <c r="J21" i="3"/>
  <c r="E21" i="3"/>
  <c r="J126" i="3" s="1"/>
  <c r="J20" i="3"/>
  <c r="J18" i="3"/>
  <c r="E18" i="3"/>
  <c r="F127" i="3" s="1"/>
  <c r="J17" i="3"/>
  <c r="J15" i="3"/>
  <c r="E15" i="3"/>
  <c r="F91" i="3"/>
  <c r="J14" i="3"/>
  <c r="J12" i="3"/>
  <c r="J124" i="3"/>
  <c r="E7" i="3"/>
  <c r="E120" i="3" s="1"/>
  <c r="J37" i="2"/>
  <c r="J36" i="2"/>
  <c r="AY95" i="1" s="1"/>
  <c r="J35" i="2"/>
  <c r="AX95" i="1"/>
  <c r="BI126" i="2"/>
  <c r="BH126" i="2"/>
  <c r="BG126" i="2"/>
  <c r="BF126" i="2"/>
  <c r="T126" i="2"/>
  <c r="R126" i="2"/>
  <c r="P126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F111" i="2"/>
  <c r="E109" i="2"/>
  <c r="F89" i="2"/>
  <c r="E87" i="2"/>
  <c r="J24" i="2"/>
  <c r="E24" i="2"/>
  <c r="J92" i="2" s="1"/>
  <c r="J23" i="2"/>
  <c r="J21" i="2"/>
  <c r="E21" i="2"/>
  <c r="J91" i="2"/>
  <c r="J20" i="2"/>
  <c r="J18" i="2"/>
  <c r="E18" i="2"/>
  <c r="F114" i="2"/>
  <c r="J17" i="2"/>
  <c r="J15" i="2"/>
  <c r="E15" i="2"/>
  <c r="F91" i="2" s="1"/>
  <c r="J14" i="2"/>
  <c r="J12" i="2"/>
  <c r="J89" i="2" s="1"/>
  <c r="E7" i="2"/>
  <c r="E85" i="2"/>
  <c r="L90" i="1"/>
  <c r="AM90" i="1"/>
  <c r="AM89" i="1"/>
  <c r="L89" i="1"/>
  <c r="AM87" i="1"/>
  <c r="L87" i="1"/>
  <c r="L85" i="1"/>
  <c r="L84" i="1"/>
  <c r="J119" i="2"/>
  <c r="J326" i="3"/>
  <c r="J504" i="3"/>
  <c r="J285" i="3"/>
  <c r="J369" i="3"/>
  <c r="J270" i="3"/>
  <c r="J471" i="3"/>
  <c r="J252" i="3"/>
  <c r="J170" i="3"/>
  <c r="J465" i="3"/>
  <c r="BK369" i="3"/>
  <c r="BK320" i="3"/>
  <c r="J529" i="3"/>
  <c r="BK429" i="3"/>
  <c r="BK252" i="3"/>
  <c r="J544" i="3"/>
  <c r="BK455" i="3"/>
  <c r="J230" i="3"/>
  <c r="J593" i="3"/>
  <c r="J541" i="3"/>
  <c r="BK204" i="3"/>
  <c r="BK571" i="3"/>
  <c r="BK538" i="3"/>
  <c r="J392" i="3"/>
  <c r="J485" i="3"/>
  <c r="J201" i="3"/>
  <c r="J414" i="3"/>
  <c r="J320" i="3"/>
  <c r="J189" i="3"/>
  <c r="J365" i="3"/>
  <c r="J244" i="3"/>
  <c r="J382" i="3"/>
  <c r="J236" i="3"/>
  <c r="BK504" i="3"/>
  <c r="BK326" i="3"/>
  <c r="J133" i="3"/>
  <c r="BK548" i="3"/>
  <c r="J474" i="3"/>
  <c r="BK170" i="3"/>
  <c r="J499" i="3"/>
  <c r="J445" i="3"/>
  <c r="BK208" i="3"/>
  <c r="BK230" i="3"/>
  <c r="AS94" i="1"/>
  <c r="BK342" i="3"/>
  <c r="J306" i="3"/>
  <c r="J210" i="3"/>
  <c r="BK457" i="3"/>
  <c r="J409" i="3"/>
  <c r="J301" i="3"/>
  <c r="J150" i="3"/>
  <c r="BK275" i="3"/>
  <c r="J179" i="3"/>
  <c r="BK409" i="3"/>
  <c r="BK315" i="3"/>
  <c r="J137" i="3"/>
  <c r="J331" i="3"/>
  <c r="BK593" i="3"/>
  <c r="J523" i="3"/>
  <c r="J387" i="3"/>
  <c r="BK210" i="3"/>
  <c r="J581" i="3"/>
  <c r="BK199" i="3"/>
  <c r="J139" i="3"/>
  <c r="J548" i="3"/>
  <c r="BK478" i="3"/>
  <c r="J440" i="3"/>
  <c r="BK241" i="3"/>
  <c r="BK434" i="3"/>
  <c r="J121" i="2"/>
  <c r="J336" i="3"/>
  <c r="BK290" i="3"/>
  <c r="J204" i="3"/>
  <c r="J463" i="3"/>
  <c r="J141" i="3"/>
  <c r="BK285" i="3"/>
  <c r="BK257" i="3"/>
  <c r="J429" i="3"/>
  <c r="BK182" i="3"/>
  <c r="J419" i="3"/>
  <c r="BK312" i="3"/>
  <c r="BK135" i="3"/>
  <c r="J576" i="3"/>
  <c r="BK485" i="3"/>
  <c r="BK244" i="3"/>
  <c r="BK141" i="3"/>
  <c r="J538" i="3"/>
  <c r="J182" i="3"/>
  <c r="BK529" i="3"/>
  <c r="J492" i="3"/>
  <c r="BK363" i="3"/>
  <c r="BK499" i="3"/>
  <c r="BK382" i="3"/>
  <c r="J34" i="2"/>
  <c r="AW95" i="1" s="1"/>
  <c r="BK222" i="3"/>
  <c r="BK509" i="3"/>
  <c r="J166" i="3"/>
  <c r="J342" i="3"/>
  <c r="J241" i="3"/>
  <c r="J424" i="3"/>
  <c r="BK195" i="3"/>
  <c r="J455" i="3"/>
  <c r="BK357" i="3"/>
  <c r="J214" i="3"/>
  <c r="J478" i="3"/>
  <c r="BK581" i="3"/>
  <c r="J535" i="3"/>
  <c r="J403" i="3"/>
  <c r="J275" i="3"/>
  <c r="BK155" i="3"/>
  <c r="BK544" i="3"/>
  <c r="BK174" i="3"/>
  <c r="J516" i="3"/>
  <c r="BK189" i="3"/>
  <c r="BK419" i="3"/>
  <c r="J222" i="3"/>
  <c r="J233" i="3"/>
  <c r="BK119" i="2"/>
  <c r="BK523" i="3"/>
  <c r="J312" i="3"/>
  <c r="J176" i="3"/>
  <c r="BK139" i="3"/>
  <c r="BK375" i="3"/>
  <c r="BK331" i="3"/>
  <c r="BK212" i="3"/>
  <c r="BK270" i="3"/>
  <c r="J145" i="3"/>
  <c r="J397" i="3"/>
  <c r="BK336" i="3"/>
  <c r="J160" i="3"/>
  <c r="BK445" i="3"/>
  <c r="J315" i="3"/>
  <c r="J559" i="3"/>
  <c r="BK492" i="3"/>
  <c r="J290" i="3"/>
  <c r="BK201" i="3"/>
  <c r="BK576" i="3"/>
  <c r="J457" i="3"/>
  <c r="BK133" i="3"/>
  <c r="J526" i="3"/>
  <c r="BK185" i="3"/>
  <c r="BK387" i="3"/>
  <c r="BK150" i="3"/>
  <c r="BK440" i="3"/>
  <c r="BK166" i="3"/>
  <c r="J363" i="3"/>
  <c r="BK541" i="3"/>
  <c r="J212" i="3"/>
  <c r="J565" i="3"/>
  <c r="BK535" i="3"/>
  <c r="J195" i="3"/>
  <c r="BK565" i="3"/>
  <c r="J509" i="3"/>
  <c r="J135" i="3"/>
  <c r="BK296" i="3"/>
  <c r="BK474" i="3"/>
  <c r="BK121" i="2"/>
  <c r="BK365" i="3"/>
  <c r="BK301" i="3"/>
  <c r="BK145" i="3"/>
  <c r="BK309" i="3"/>
  <c r="BK424" i="3"/>
  <c r="J348" i="3"/>
  <c r="BK263" i="3"/>
  <c r="BK465" i="3"/>
  <c r="BK214" i="3"/>
  <c r="J469" i="3"/>
  <c r="J554" i="3"/>
  <c r="BK236" i="3"/>
  <c r="BK126" i="2"/>
  <c r="BK526" i="3"/>
  <c r="J434" i="3"/>
  <c r="BK179" i="3"/>
  <c r="BK471" i="3"/>
  <c r="BK469" i="3"/>
  <c r="J357" i="3"/>
  <c r="J208" i="3"/>
  <c r="J280" i="3"/>
  <c r="J185" i="3"/>
  <c r="BK463" i="3"/>
  <c r="BK137" i="3"/>
  <c r="BK403" i="3"/>
  <c r="J450" i="3"/>
  <c r="BK160" i="3"/>
  <c r="J263" i="3"/>
  <c r="BK348" i="3"/>
  <c r="J571" i="3"/>
  <c r="J155" i="3"/>
  <c r="J126" i="2"/>
  <c r="J375" i="3"/>
  <c r="BK172" i="3"/>
  <c r="BK516" i="3"/>
  <c r="BK392" i="3"/>
  <c r="BK280" i="3"/>
  <c r="BK233" i="3"/>
  <c r="BK306" i="3"/>
  <c r="J199" i="3"/>
  <c r="J296" i="3"/>
  <c r="J172" i="3"/>
  <c r="BK414" i="3"/>
  <c r="J309" i="3"/>
  <c r="J532" i="3"/>
  <c r="BK397" i="3"/>
  <c r="J257" i="3"/>
  <c r="J174" i="3"/>
  <c r="BK559" i="3"/>
  <c r="BK532" i="3"/>
  <c r="BK176" i="3"/>
  <c r="BK554" i="3"/>
  <c r="BK450" i="3"/>
  <c r="T118" i="2" l="1"/>
  <c r="T117" i="2" s="1"/>
  <c r="P269" i="3"/>
  <c r="R132" i="3"/>
  <c r="P325" i="3"/>
  <c r="P132" i="3"/>
  <c r="BK295" i="3"/>
  <c r="J295" i="3" s="1"/>
  <c r="J101" i="3" s="1"/>
  <c r="BK381" i="3"/>
  <c r="J381" i="3"/>
  <c r="J105" i="3"/>
  <c r="P477" i="3"/>
  <c r="P528" i="3"/>
  <c r="BK118" i="2"/>
  <c r="J118" i="2"/>
  <c r="J97" i="2" s="1"/>
  <c r="BK251" i="3"/>
  <c r="J251" i="3" s="1"/>
  <c r="J99" i="3" s="1"/>
  <c r="T269" i="3"/>
  <c r="T381" i="3"/>
  <c r="T477" i="3"/>
  <c r="R118" i="2"/>
  <c r="R117" i="2" s="1"/>
  <c r="T132" i="3"/>
  <c r="R269" i="3"/>
  <c r="R381" i="3"/>
  <c r="R477" i="3"/>
  <c r="R528" i="3"/>
  <c r="BK547" i="3"/>
  <c r="J547" i="3" s="1"/>
  <c r="J110" i="3" s="1"/>
  <c r="P547" i="3"/>
  <c r="BK132" i="3"/>
  <c r="J132" i="3"/>
  <c r="J98" i="3" s="1"/>
  <c r="BK269" i="3"/>
  <c r="J269" i="3" s="1"/>
  <c r="J100" i="3" s="1"/>
  <c r="T295" i="3"/>
  <c r="BK341" i="3"/>
  <c r="J341" i="3"/>
  <c r="J103" i="3" s="1"/>
  <c r="R341" i="3"/>
  <c r="BK477" i="3"/>
  <c r="BK528" i="3"/>
  <c r="J528" i="3"/>
  <c r="J109" i="3" s="1"/>
  <c r="T251" i="3"/>
  <c r="R295" i="3"/>
  <c r="T325" i="3"/>
  <c r="T341" i="3"/>
  <c r="T528" i="3"/>
  <c r="T547" i="3"/>
  <c r="R251" i="3"/>
  <c r="P381" i="3"/>
  <c r="P118" i="2"/>
  <c r="P117" i="2"/>
  <c r="AU95" i="1"/>
  <c r="P251" i="3"/>
  <c r="P295" i="3"/>
  <c r="BK325" i="3"/>
  <c r="J325" i="3"/>
  <c r="J102" i="3" s="1"/>
  <c r="R325" i="3"/>
  <c r="P341" i="3"/>
  <c r="R547" i="3"/>
  <c r="BK473" i="3"/>
  <c r="J473" i="3" s="1"/>
  <c r="J106" i="3" s="1"/>
  <c r="BK374" i="3"/>
  <c r="J374" i="3" s="1"/>
  <c r="J104" i="3" s="1"/>
  <c r="BK117" i="2"/>
  <c r="J117" i="2"/>
  <c r="J96" i="2" s="1"/>
  <c r="J91" i="3"/>
  <c r="BE135" i="3"/>
  <c r="BE137" i="3"/>
  <c r="BE222" i="3"/>
  <c r="BE529" i="3"/>
  <c r="BE532" i="3"/>
  <c r="BE172" i="3"/>
  <c r="BE212" i="3"/>
  <c r="BE236" i="3"/>
  <c r="BE382" i="3"/>
  <c r="BE392" i="3"/>
  <c r="BE397" i="3"/>
  <c r="BE414" i="3"/>
  <c r="BE471" i="3"/>
  <c r="BE474" i="3"/>
  <c r="BE509" i="3"/>
  <c r="BE535" i="3"/>
  <c r="BE541" i="3"/>
  <c r="BE554" i="3"/>
  <c r="BE133" i="3"/>
  <c r="BE166" i="3"/>
  <c r="BE174" i="3"/>
  <c r="BE179" i="3"/>
  <c r="BE455" i="3"/>
  <c r="BE465" i="3"/>
  <c r="BE538" i="3"/>
  <c r="BE544" i="3"/>
  <c r="BE559" i="3"/>
  <c r="BE565" i="3"/>
  <c r="F126" i="3"/>
  <c r="BE155" i="3"/>
  <c r="BE185" i="3"/>
  <c r="BE195" i="3"/>
  <c r="BE210" i="3"/>
  <c r="BE445" i="3"/>
  <c r="BE499" i="3"/>
  <c r="BE523" i="3"/>
  <c r="BE571" i="3"/>
  <c r="BE576" i="3"/>
  <c r="BE581" i="3"/>
  <c r="BE593" i="3"/>
  <c r="BE170" i="3"/>
  <c r="BE204" i="3"/>
  <c r="BE214" i="3"/>
  <c r="BE270" i="3"/>
  <c r="BE320" i="3"/>
  <c r="BE429" i="3"/>
  <c r="BE434" i="3"/>
  <c r="BE440" i="3"/>
  <c r="BE478" i="3"/>
  <c r="BE548" i="3"/>
  <c r="BE160" i="3"/>
  <c r="BE285" i="3"/>
  <c r="BE301" i="3"/>
  <c r="BE306" i="3"/>
  <c r="BE342" i="3"/>
  <c r="BE357" i="3"/>
  <c r="BE375" i="3"/>
  <c r="BE403" i="3"/>
  <c r="BE450" i="3"/>
  <c r="E85" i="3"/>
  <c r="BE139" i="3"/>
  <c r="BE145" i="3"/>
  <c r="BE208" i="3"/>
  <c r="BE233" i="3"/>
  <c r="BE280" i="3"/>
  <c r="BE331" i="3"/>
  <c r="BE348" i="3"/>
  <c r="BE363" i="3"/>
  <c r="BE387" i="3"/>
  <c r="BE424" i="3"/>
  <c r="BE469" i="3"/>
  <c r="J92" i="3"/>
  <c r="BE201" i="3"/>
  <c r="BE230" i="3"/>
  <c r="BE257" i="3"/>
  <c r="BE263" i="3"/>
  <c r="BE290" i="3"/>
  <c r="BE296" i="3"/>
  <c r="BE312" i="3"/>
  <c r="BE315" i="3"/>
  <c r="BE457" i="3"/>
  <c r="BE504" i="3"/>
  <c r="J89" i="3"/>
  <c r="BE141" i="3"/>
  <c r="BE252" i="3"/>
  <c r="BE275" i="3"/>
  <c r="BE336" i="3"/>
  <c r="BE365" i="3"/>
  <c r="BE463" i="3"/>
  <c r="BE241" i="3"/>
  <c r="BE244" i="3"/>
  <c r="BE326" i="3"/>
  <c r="F92" i="3"/>
  <c r="BE150" i="3"/>
  <c r="BE199" i="3"/>
  <c r="BE485" i="3"/>
  <c r="BE492" i="3"/>
  <c r="BE516" i="3"/>
  <c r="BE526" i="3"/>
  <c r="BE176" i="3"/>
  <c r="BE182" i="3"/>
  <c r="BE189" i="3"/>
  <c r="BE309" i="3"/>
  <c r="BE369" i="3"/>
  <c r="BE409" i="3"/>
  <c r="BE419" i="3"/>
  <c r="BE126" i="2"/>
  <c r="E107" i="2"/>
  <c r="J113" i="2"/>
  <c r="BE119" i="2"/>
  <c r="F92" i="2"/>
  <c r="F113" i="2"/>
  <c r="BE121" i="2"/>
  <c r="J111" i="2"/>
  <c r="J114" i="2"/>
  <c r="F34" i="3"/>
  <c r="BA96" i="1" s="1"/>
  <c r="F36" i="3"/>
  <c r="BC96" i="1" s="1"/>
  <c r="F35" i="2"/>
  <c r="BB95" i="1"/>
  <c r="F36" i="2"/>
  <c r="BC95" i="1"/>
  <c r="F37" i="3"/>
  <c r="BD96" i="1"/>
  <c r="F37" i="2"/>
  <c r="BD95" i="1" s="1"/>
  <c r="F35" i="3"/>
  <c r="BB96" i="1" s="1"/>
  <c r="J34" i="3"/>
  <c r="AW96" i="1" s="1"/>
  <c r="F34" i="2"/>
  <c r="BA95" i="1" s="1"/>
  <c r="T476" i="3" l="1"/>
  <c r="BK476" i="3"/>
  <c r="J476" i="3"/>
  <c r="J107" i="3" s="1"/>
  <c r="R476" i="3"/>
  <c r="P476" i="3"/>
  <c r="P131" i="3"/>
  <c r="P130" i="3"/>
  <c r="AU96" i="1"/>
  <c r="AU94" i="1" s="1"/>
  <c r="T131" i="3"/>
  <c r="T130" i="3"/>
  <c r="R131" i="3"/>
  <c r="R130" i="3" s="1"/>
  <c r="BK131" i="3"/>
  <c r="J131" i="3"/>
  <c r="J97" i="3" s="1"/>
  <c r="J477" i="3"/>
  <c r="J108" i="3"/>
  <c r="BC94" i="1"/>
  <c r="AY94" i="1"/>
  <c r="BA94" i="1"/>
  <c r="W30" i="1"/>
  <c r="J30" i="2"/>
  <c r="AG95" i="1" s="1"/>
  <c r="BD94" i="1"/>
  <c r="W33" i="1"/>
  <c r="J33" i="2"/>
  <c r="AV95" i="1"/>
  <c r="AT95" i="1"/>
  <c r="F33" i="3"/>
  <c r="AZ96" i="1" s="1"/>
  <c r="F33" i="2"/>
  <c r="AZ95" i="1"/>
  <c r="BB94" i="1"/>
  <c r="W31" i="1"/>
  <c r="J33" i="3"/>
  <c r="AV96" i="1" s="1"/>
  <c r="AT96" i="1" s="1"/>
  <c r="BK130" i="3" l="1"/>
  <c r="J130" i="3"/>
  <c r="J96" i="3" s="1"/>
  <c r="AN95" i="1"/>
  <c r="J39" i="2"/>
  <c r="AX94" i="1"/>
  <c r="AZ94" i="1"/>
  <c r="W29" i="1" s="1"/>
  <c r="AW94" i="1"/>
  <c r="AK30" i="1" s="1"/>
  <c r="W32" i="1"/>
  <c r="J30" i="3" l="1"/>
  <c r="AG96" i="1"/>
  <c r="AV94" i="1"/>
  <c r="AK29" i="1" s="1"/>
  <c r="J39" i="3" l="1"/>
  <c r="AG94" i="1"/>
  <c r="AN96" i="1"/>
  <c r="AT94" i="1"/>
  <c r="AN94" i="1" l="1"/>
  <c r="AK26" i="1"/>
  <c r="AK35" i="1" l="1"/>
</calcChain>
</file>

<file path=xl/sharedStrings.xml><?xml version="1.0" encoding="utf-8"?>
<sst xmlns="http://schemas.openxmlformats.org/spreadsheetml/2006/main" count="4788" uniqueCount="751">
  <si>
    <t>Export Komplet</t>
  </si>
  <si>
    <t/>
  </si>
  <si>
    <t>2.0</t>
  </si>
  <si>
    <t>ZAMOK</t>
  </si>
  <si>
    <t>False</t>
  </si>
  <si>
    <t>{c0c553d7-12c1-4d43-83c2-282e14e7c154}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</si>
  <si>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</si>
  <si>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</si>
  <si>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</si>
  <si>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</si>
  <si>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</si>
  <si>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</si>
  <si>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</si>
  <si>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</si>
  <si>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2023-060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</si>
  <si>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</si>
  <si>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</si>
  <si>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BRNO - Židenice, budova zastávky - Oprava vnějších ploch</t>
  </si>
  <si>
    <t>KSO:</t>
  </si>
  <si>
    <t>CC-CZ:</t>
  </si>
  <si>
    <t>Místo:</t>
  </si>
  <si>
    <t>Brno-Židenice</t>
  </si>
  <si>
    <t>Datum:</t>
  </si>
  <si>
    <t>11. 5. 2023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</si>
  <si>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</si>
  <si>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</si>
  <si>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</si>
  <si>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</si>
  <si>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</si>
  <si>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</si>
  <si>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</si>
  <si>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</si>
  <si>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</si>
  <si>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</si>
  <si>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</si>
  <si>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</si>
  <si>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</si>
  <si>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</si>
  <si>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</si>
  <si>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</si>
  <si>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</si>
  <si>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</si>
  <si>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</si>
  <si>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</si>
  <si>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</si>
  <si>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</si>
  <si>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</si>
  <si>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</si>
  <si>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</si>
  <si>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</si>
  <si>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</si>
  <si>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</si>
  <si>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</si>
  <si>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</si>
  <si>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</si>
  <si>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</si>
  <si>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</si>
  <si>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</si>
  <si>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</si>
  <si>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</si>
  <si>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</si>
  <si>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</si>
  <si>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</si>
  <si>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</si>
  <si>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</si>
  <si>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</si>
  <si>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</si>
  <si>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</si>
  <si>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</si>
  <si>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</si>
  <si>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</si>
  <si>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</si>
  <si>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</si>
  <si>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</si>
  <si>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</si>
  <si>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</si>
  <si>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</si>
  <si>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</si>
  <si>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</si>
  <si>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</si>
  <si>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</si>
  <si>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</si>
  <si>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</si>
  <si>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A OSTATNÍ NÁKLADY</t>
  </si>
  <si>
    <t>STA</t>
  </si>
  <si>
    <t>1</t>
  </si>
  <si>
    <t>{a4f8eaea-7603-4a48-8e48-fdb419bdc81a}</t>
  </si>
  <si>
    <t>2</t>
  </si>
  <si>
    <t>SO 01</t>
  </si>
  <si>
    <t>BUDOVA ZASTÁVKY - Oprava zpevněných ploch</t>
  </si>
  <si>
    <t>{a710f66f-fa17-4b58-8b13-da615effd0ed}</t>
  </si>
  <si>
    <t>KRYCÍ LIST SOUPISU PRACÍ</t>
  </si>
  <si>
    <t>Objekt:</t>
  </si>
  <si>
    <t>SO 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</si>
  <si>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</si>
  <si>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</si>
  <si>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</si>
  <si>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</si>
  <si>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</si>
  <si>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</si>
  <si>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</si>
  <si>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</si>
  <si>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</si>
  <si>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</si>
  <si>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</si>
  <si>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</si>
  <si>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</si>
  <si>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</si>
  <si>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</si>
  <si>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</si>
  <si>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</si>
  <si>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</si>
  <si>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</si>
  <si>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</si>
  <si>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</si>
  <si>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</si>
  <si>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</si>
  <si>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</si>
  <si>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012303000</t>
  </si>
  <si>
    <t>Geodetické práce po výstavbě</t>
  </si>
  <si>
    <t>sada</t>
  </si>
  <si>
    <t>CS ÚRS 2021 01</t>
  </si>
  <si>
    <t>4</t>
  </si>
  <si>
    <t>PP</t>
  </si>
  <si>
    <t>030001000</t>
  </si>
  <si>
    <t>Zařízení staveniště</t>
  </si>
  <si>
    <t>CS ÚRS 2016 02</t>
  </si>
  <si>
    <t>VV</t>
  </si>
  <si>
    <t>"komplet náklady"    1</t>
  </si>
  <si>
    <t>spojené s realizací, údržbou a odstraněním zařízení staveniště, čištěním veřejného prostranství, náklady na spotřeby energií</t>
  </si>
  <si>
    <t>staveništní rozvaděč, ochrana zeleně, mobilní oplocení, BOZP vč. bezpečnostních značek dočasných či trvalých</t>
  </si>
  <si>
    <t>3</t>
  </si>
  <si>
    <t>041403000</t>
  </si>
  <si>
    <t>Koordinátor BOZP na staveništi</t>
  </si>
  <si>
    <t>8</t>
  </si>
  <si>
    <t>Inženýrská činnost dozory koordinátor BOZP na staveništi</t>
  </si>
  <si>
    <t>SO 01 - BUDOVA ZASTÁVKY - Oprava zpevněných ploch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</si>
  <si>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</si>
  <si>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</si>
  <si>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</si>
  <si>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</si>
  <si>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</si>
  <si>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</si>
  <si>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</si>
  <si>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</si>
  <si>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</si>
  <si>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</si>
  <si>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</si>
  <si>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</si>
  <si>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</si>
  <si>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</si>
  <si>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>HSV</t>
  </si>
  <si>
    <t>Práce a dodávky HSV</t>
  </si>
  <si>
    <t>Zemní práce</t>
  </si>
  <si>
    <t>112101101</t>
  </si>
  <si>
    <t>Odstranění stromů listnatých průměru kmene přes 100 do 300 mm</t>
  </si>
  <si>
    <t>kus</t>
  </si>
  <si>
    <t>CS ÚRS 2023 01</t>
  </si>
  <si>
    <t>1488469233</t>
  </si>
  <si>
    <t>Odstranění stromů s odřezáním kmene a s odvětvením listnatých, průměru kmene přes 100 do 300 mm</t>
  </si>
  <si>
    <t>112251101</t>
  </si>
  <si>
    <t>Odstranění pařezů průměru přes 100 do 300 mm</t>
  </si>
  <si>
    <t>481917092</t>
  </si>
  <si>
    <t>Odstranění pařezů strojně s jejich vykopáním nebo vytrháním průměru přes 100 do 300 mm</t>
  </si>
  <si>
    <t>112251102</t>
  </si>
  <si>
    <t>Odstranění pařezů průměru přes 300 do 500 mm</t>
  </si>
  <si>
    <t>-1963056344</t>
  </si>
  <si>
    <t>Odstranění pařezů strojně s jejich vykopáním nebo vytrháním průměru přes 300 do 500 mm</t>
  </si>
  <si>
    <t>112251103</t>
  </si>
  <si>
    <t>Odstranění pařezů průměru přes 500 do 700 mm</t>
  </si>
  <si>
    <t>1941685176</t>
  </si>
  <si>
    <t>Odstranění pařezů strojně s jejich vykopáním nebo vytrháním průměru přes 500 do 700 mm</t>
  </si>
  <si>
    <t>122211101</t>
  </si>
  <si>
    <t>Odkopávky a prokopávky v hornině třídy těžitelnosti I, skupiny 3 ručně</t>
  </si>
  <si>
    <t>m3</t>
  </si>
  <si>
    <t>755114066</t>
  </si>
  <si>
    <t>Odkopávky a prokopávky ručně zapažené i nezapažené v hornině třídy těžitelnosti I skupiny 3</t>
  </si>
  <si>
    <t>"podél budovy zastávky - vede zde uzemnění hromosvodu + jímací tyče"</t>
  </si>
  <si>
    <t>48*1,2*0,4*1,1</t>
  </si>
  <si>
    <t>6</t>
  </si>
  <si>
    <t>122251102</t>
  </si>
  <si>
    <t>Odkopávky a prokopávky nezapažené v hornině třídy těžitelnosti I, skupiny 3 objem do 50 m3 strojně</t>
  </si>
  <si>
    <t>Odkopávky a prokopávky nezapažené strojně v hornině třídy těžitelnosti I skupiny 3 přes 20 do 50 m3</t>
  </si>
  <si>
    <t>D 14</t>
  </si>
  <si>
    <t>24,0</t>
  </si>
  <si>
    <t>Součet</t>
  </si>
  <si>
    <t>7</t>
  </si>
  <si>
    <t>122552204</t>
  </si>
  <si>
    <t>Odkopávky a prokopávky nezapažené pro silnice a dálnice v hornině třídy těžitelnosti III objem do 500 m3 strojně</t>
  </si>
  <si>
    <t>1224714840</t>
  </si>
  <si>
    <t>Odkopávky a prokopávky nezapažené pro silnice a dálnice strojně v hornině třídy těžitelnosti III přes 100 do 500 m3</t>
  </si>
  <si>
    <t>D 14 odečten ruční výkop okolo objektu z důvodu vedení stávající zemní části hromosvodu</t>
  </si>
  <si>
    <t>184,0-25,344</t>
  </si>
  <si>
    <t>129911123</t>
  </si>
  <si>
    <t>Bourání zdiva z ŽB nebo předpjatého betonu v odkopávkách nebo prokopávkách ručně</t>
  </si>
  <si>
    <t>-1791014082</t>
  </si>
  <si>
    <t>Bourání konstrukcí v odkopávkách a prokopávkách ručně s přemístěním suti na hromady na vzdálenost do 20 m nebo s naložením na dopravní prostředek z betonu železového nebo předpjatého</t>
  </si>
  <si>
    <t>"rušená šachta pro popel"  1,65*0,45*0,5*2 + 1,8*0,45*0,5</t>
  </si>
  <si>
    <t>"rušený výlez z krytu CO"    2,9*0,5*0,5*2 + 0,8*0,5*0,5*2</t>
  </si>
  <si>
    <t>9</t>
  </si>
  <si>
    <t>131213701</t>
  </si>
  <si>
    <t>Hloubení nezapažených jam v soudržných horninách třídy těžitelnosti I skupiny 3 ručně</t>
  </si>
  <si>
    <t>-1155464657</t>
  </si>
  <si>
    <t>Hloubení nezapažených jam ručně s urovnáním dna do předepsaného profilu a spádu v hornině třídy těžitelnosti I skupiny 3 soudržných</t>
  </si>
  <si>
    <t>D15</t>
  </si>
  <si>
    <t>základy obloukových zábran a označení parkoviště</t>
  </si>
  <si>
    <t>0,25</t>
  </si>
  <si>
    <t>10</t>
  </si>
  <si>
    <t>132251252</t>
  </si>
  <si>
    <t>Hloubení rýh nezapažených š do 2000 mm v hornině třídy těžitelnosti I skupiny 3 objem do 50 m3 strojně</t>
  </si>
  <si>
    <t>1291382923</t>
  </si>
  <si>
    <t>Hloubení nezapažených rýh šířky přes 800 do 2 000 mm strojně s urovnáním dna do předepsaného profilu a spádu v hornině třídy těžitelnosti I skupiny 3 přes 20 do 50 m3</t>
  </si>
  <si>
    <t xml:space="preserve">"rýha pro provedení opěrné stěny pod úrovní pláně pro zpevněnou plochu"  </t>
  </si>
  <si>
    <t>1,2*41</t>
  </si>
  <si>
    <t>11</t>
  </si>
  <si>
    <t>162201421</t>
  </si>
  <si>
    <t>Vodorovné přemístění pařezů do 1 km D přes 100 do 300 mm</t>
  </si>
  <si>
    <t>-1190901116</t>
  </si>
  <si>
    <t>Vodorovné přemístění větví, kmenů nebo pařezů s naložením, složením a dopravou do 1000 m pařezů kmenů, průměru přes 100 do 300 mm</t>
  </si>
  <si>
    <t>12</t>
  </si>
  <si>
    <t>162201422</t>
  </si>
  <si>
    <t>Vodorovné přemístění pařezů do 1 km D přes 300 do 500 mm</t>
  </si>
  <si>
    <t>-1837295383</t>
  </si>
  <si>
    <t>Vodorovné přemístění větví, kmenů nebo pařezů s naložením, složením a dopravou do 1000 m pařezů kmenů, průměru přes 300 do 500 mm</t>
  </si>
  <si>
    <t>13</t>
  </si>
  <si>
    <t>162201423</t>
  </si>
  <si>
    <t>Vodorovné přemístění pařezů do 1 km D přes 500 do 700 mm</t>
  </si>
  <si>
    <t>1042225589</t>
  </si>
  <si>
    <t>Vodorovné přemístění větví, kmenů nebo pařezů s naložením, složením a dopravou do 1000 m pařezů kmenů, průměru přes 500 do 700 mm</t>
  </si>
  <si>
    <t>14</t>
  </si>
  <si>
    <t>162301971</t>
  </si>
  <si>
    <t>Příplatek k vodorovnému přemístění pařezů D přes 100 do 300 mm ZKD 1 km</t>
  </si>
  <si>
    <t>187923305</t>
  </si>
  <si>
    <t>Vodorovné přemístění větví, kmenů nebo pařezů s naložením, složením a dopravou Příplatek k cenám za každých dalších i započatých 1000 m přes 1000 m pařezů kmenů, průměru přes 100 do 300 mm</t>
  </si>
  <si>
    <t>45*19</t>
  </si>
  <si>
    <t>162301972</t>
  </si>
  <si>
    <t>Příplatek k vodorovnému přemístění pařezů D přes 300 do 500 mm ZKD 1 km</t>
  </si>
  <si>
    <t>1786124505</t>
  </si>
  <si>
    <t>Vodorovné přemístění větví, kmenů nebo pařezů s naložením, složením a dopravou Příplatek k cenám za každých dalších i započatých 1000 m přes 1000 m pařezů kmenů, průměru přes 300 do 500 mm</t>
  </si>
  <si>
    <t>1*19</t>
  </si>
  <si>
    <t>16</t>
  </si>
  <si>
    <t>162301973</t>
  </si>
  <si>
    <t>Příplatek k vodorovnému přemístění pařezů D přes 500 do 700 mm ZKD 1 km</t>
  </si>
  <si>
    <t>-56736171</t>
  </si>
  <si>
    <t>Vodorovné přemístění větví, kmenů nebo pařezů s naložením, složením a dopravou Příplatek k cenám za každých dalších i započatých 1000 m přes 1000 m pařezů kmenů, průměru přes 500 do 700 mm</t>
  </si>
  <si>
    <t>3*19</t>
  </si>
  <si>
    <t>17</t>
  </si>
  <si>
    <t>162351103</t>
  </si>
  <si>
    <t>Vodorovné přemístění přes 50 do 500 m výkopku/sypaniny z horniny třídy těžitelnosti I skupiny 1 až 3</t>
  </si>
  <si>
    <t>1876743405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</si>
  <si>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</si>
  <si>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 xml:space="preserve">"odvoz na meziskládku + odvoz pro zpětný zásyp po provedení opěrné stěny"   </t>
  </si>
  <si>
    <t>49,2*2</t>
  </si>
  <si>
    <t>18</t>
  </si>
  <si>
    <t>162751117</t>
  </si>
  <si>
    <t>Vodorovné přemístění do 10000 m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</si>
  <si>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</si>
  <si>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"na skládku SŽ v areálu ST -  Horní Heršpice</t>
  </si>
  <si>
    <t>184,0</t>
  </si>
  <si>
    <t>19</t>
  </si>
  <si>
    <t>167111101</t>
  </si>
  <si>
    <t>Nakládání výkopku z hornin třídy těžitelnosti I, skupiny 1 až 3 ručně</t>
  </si>
  <si>
    <t>Nakládání, skládání a překládání neulehlého výkopku nebo sypaniny ručně nakládání, z hornin třídy těžitelnosti I, skupiny 1 až 3</t>
  </si>
  <si>
    <t>20</t>
  </si>
  <si>
    <t>167151101</t>
  </si>
  <si>
    <t>Nakládání výkopku z hornin třídy těžitelnosti I skupiny 1 až 3 do 100 m3</t>
  </si>
  <si>
    <t>-1170446545</t>
  </si>
  <si>
    <t>Nakládání, skládání a překládání neulehlého výkopku nebo sypaniny strojně nakládání, množství do 100 m3, z horniny třídy těžitelnosti I, skupiny 1 až 3</t>
  </si>
  <si>
    <t>171151103</t>
  </si>
  <si>
    <t>Uložení sypaniny z hornin soudržných do násypů zhutněných strojně</t>
  </si>
  <si>
    <t>-892921106</t>
  </si>
  <si>
    <t>Uložení sypanin do násypů strojně s rozprostřením sypaniny ve vrstvách a s hrubým urovnáním zhutněných z hornin soudržných jakékoliv třídy těžitelnosti</t>
  </si>
  <si>
    <t>"zpětný zásyp po provedení opěrné stěny"  49,2</t>
  </si>
  <si>
    <t>22</t>
  </si>
  <si>
    <t>171251201</t>
  </si>
  <si>
    <t>Uložení sypaniny na skládky nebo meziskládky</t>
  </si>
  <si>
    <t>431501952</t>
  </si>
  <si>
    <t>Uložení sypaniny na skládky nebo meziskládky bez hutnění s upravením uložené sypaniny do předepsaného tvaru</t>
  </si>
  <si>
    <t xml:space="preserve">"uložení zeminy v areálu SŽ - Horní Heršpice" </t>
  </si>
  <si>
    <t>"z pol. 16275-1117"    208</t>
  </si>
  <si>
    <t>23</t>
  </si>
  <si>
    <t>174251201</t>
  </si>
  <si>
    <t>Zásyp jam po pařezech D pařezů do 300 mm strojně</t>
  </si>
  <si>
    <t>-1985039333</t>
  </si>
  <si>
    <t>Zásyp jam po pařezech strojně výkopkem z horniny získané při dobývání pařezů s hrubým urovnáním povrchu zasypávky průměru pařezu přes 100 do 300 mm</t>
  </si>
  <si>
    <t>24</t>
  </si>
  <si>
    <t>174251202</t>
  </si>
  <si>
    <t>Zásyp jam po pařezech D pařezů přes 300 do 500 mm strojně</t>
  </si>
  <si>
    <t>633181242</t>
  </si>
  <si>
    <t>Zásyp jam po pařezech strojně výkopkem z horniny získané při dobývání pařezů s hrubým urovnáním povrchu zasypávky průměru pařezu přes 300 do 500 mm</t>
  </si>
  <si>
    <t>25</t>
  </si>
  <si>
    <t>174251203</t>
  </si>
  <si>
    <t>Zásyp jam po pařezech D pařezů přes 500 do 700 mm strojně</t>
  </si>
  <si>
    <t>-717409773</t>
  </si>
  <si>
    <t>Zásyp jam po pařezech strojně výkopkem z horniny získané při dobývání pařezů s hrubým urovnáním povrchu zasypávky průměru pařezu přes 500 do 700 mm</t>
  </si>
  <si>
    <t>26</t>
  </si>
  <si>
    <t>181111111</t>
  </si>
  <si>
    <t>Plošná úprava terénu do 500 m2 zemina skupiny 1 až 4 nerovnosti do 100 mm v rovinně a svahu do 1:5</t>
  </si>
  <si>
    <t>m2</t>
  </si>
  <si>
    <t>Plošná úprava terénu v zemině skupiny 1 až 4 s urovnáním povrchu bez doplnění ornice souvislé plochy do 500 m2 při nerovnostech terénu přes 50 do 100 mm v rovině nebo na svahu do 1:5</t>
  </si>
  <si>
    <t>D 15</t>
  </si>
  <si>
    <t>okapový chodník</t>
  </si>
  <si>
    <t>28,0</t>
  </si>
  <si>
    <t>parkoviště</t>
  </si>
  <si>
    <t>331,0</t>
  </si>
  <si>
    <t>27</t>
  </si>
  <si>
    <t>181152302</t>
  </si>
  <si>
    <t>Úprava pláně pro silnice a dálnice v zářezech se zhutněním</t>
  </si>
  <si>
    <t>-1282074836</t>
  </si>
  <si>
    <t>Úprava pláně na stavbách silnic a dálnic strojně v zářezech mimo skalních se zhutněním</t>
  </si>
  <si>
    <t>28</t>
  </si>
  <si>
    <t>331</t>
  </si>
  <si>
    <t>181411121</t>
  </si>
  <si>
    <t>Založení lučního trávníku výsevem plochy do 1000 m2 v rovině a ve svahu do 1:5</t>
  </si>
  <si>
    <t>1798624348</t>
  </si>
  <si>
    <t>Založení trávníku na půdě předem připravené plochy do 1000 m2 výsevem včetně utažení lučního v rovině nebo na svahu do 1:5</t>
  </si>
  <si>
    <t>300</t>
  </si>
  <si>
    <t>29</t>
  </si>
  <si>
    <t>M</t>
  </si>
  <si>
    <t>00572100</t>
  </si>
  <si>
    <t>osivo jetelotráva intenzivní víceletá</t>
  </si>
  <si>
    <t>kg</t>
  </si>
  <si>
    <t>-364850212</t>
  </si>
  <si>
    <t>300*0,015 'Přepočtené koeficientem množství</t>
  </si>
  <si>
    <t>30</t>
  </si>
  <si>
    <t>181951112</t>
  </si>
  <si>
    <t>Úprava pláně v hornině třídy těžitelnosti I, skupiny 1 až 3 se zhutněním strojně</t>
  </si>
  <si>
    <t>Úprava pláně vyrovnáním výškových rozdílů strojně v hornině třídy těžitelnosti I, skupiny 1 až 3 se zhutněním</t>
  </si>
  <si>
    <t>svah</t>
  </si>
  <si>
    <t>31</t>
  </si>
  <si>
    <t>182151111</t>
  </si>
  <si>
    <t>Svahování v zářezech v hornině třídy těžitelnosti I skupiny 1 až 3 strojně</t>
  </si>
  <si>
    <t>-1261984627</t>
  </si>
  <si>
    <t>Svahování trvalých svahů do projektovaných profilů strojně s potřebným přemístěním výkopku při svahování v zářezech v hornině třídy těžitelnosti I, skupiny 1 až 3</t>
  </si>
  <si>
    <t>"svah po odstranění pařezů"   300</t>
  </si>
  <si>
    <t>32</t>
  </si>
  <si>
    <t>10364100</t>
  </si>
  <si>
    <t>zemina pro terénní úpravy - tříděná</t>
  </si>
  <si>
    <t>t</t>
  </si>
  <si>
    <t>-865339926</t>
  </si>
  <si>
    <t>"vysvahování svahu do nivelety"</t>
  </si>
  <si>
    <t>300*0,10*1,7</t>
  </si>
  <si>
    <t>"zasypání jam po pařezech"</t>
  </si>
  <si>
    <t>(45+3+1)*1,7</t>
  </si>
  <si>
    <t>Zakládání</t>
  </si>
  <si>
    <t>33</t>
  </si>
  <si>
    <t>275313711</t>
  </si>
  <si>
    <t>Základové patky z betonu tř. C 20/25</t>
  </si>
  <si>
    <t>Základy z betonu prostého patky a bloky z betonu kamenem neprokládaného tř. C 20/25</t>
  </si>
  <si>
    <t>34</t>
  </si>
  <si>
    <t>275351121</t>
  </si>
  <si>
    <t>Zřízení bednění základových patek</t>
  </si>
  <si>
    <t>Bednění základů patek zřízení</t>
  </si>
  <si>
    <t>0,5*0,3*4*5</t>
  </si>
  <si>
    <t>35</t>
  </si>
  <si>
    <t>275351122</t>
  </si>
  <si>
    <t>Odstranění bednění základových patek</t>
  </si>
  <si>
    <t>Bednění základů patek odstranění</t>
  </si>
  <si>
    <t>Svislé a kompletní konstrukce</t>
  </si>
  <si>
    <t>36</t>
  </si>
  <si>
    <t>311322511</t>
  </si>
  <si>
    <t>Nosná zeď ze ŽB odolného proti agresivnímu prostředí tř. C 25/30 bez výztuže</t>
  </si>
  <si>
    <t>Nadzákladové zdi z betonu železového (bez výztuže) nosné odolného proti agresivnímu prostředí tř. C 25/30</t>
  </si>
  <si>
    <t>D17</t>
  </si>
  <si>
    <t>0,3*1,6*40,05</t>
  </si>
  <si>
    <t>37</t>
  </si>
  <si>
    <t>311351122</t>
  </si>
  <si>
    <t>Odstranění oboustranného bednění nosných nadzákladových zdí</t>
  </si>
  <si>
    <t>38</t>
  </si>
  <si>
    <t>Bednění nadzákladových zdí nosných rovné oboustranné za každou stranu odstranění</t>
  </si>
  <si>
    <t>2*1,6*40,05</t>
  </si>
  <si>
    <t>311351121</t>
  </si>
  <si>
    <t>Zřízení oboustranného bednění nosných nadzákladových zdí</t>
  </si>
  <si>
    <t>Bednění nadzákladových zdí nosných rovné oboustranné za každou stranu zřízení</t>
  </si>
  <si>
    <t>39</t>
  </si>
  <si>
    <t>311351911</t>
  </si>
  <si>
    <t>Příplatek k cenám bednění nosných nadzákladových zdí za pohledový beton</t>
  </si>
  <si>
    <t>40</t>
  </si>
  <si>
    <t>Bednění nadzákladových zdí nosných Příplatek k cenám bednění za pohledový beton</t>
  </si>
  <si>
    <t>311361821</t>
  </si>
  <si>
    <t>Výztuž nosných zdí betonářskou ocelí 10 505</t>
  </si>
  <si>
    <t>42</t>
  </si>
  <si>
    <t>Výztuž nadzákladových zdí nosných svislých nebo odkloněných od svislice, rovných nebo oblých z betonářské oceli 10 505 (R) nebo BSt 500</t>
  </si>
  <si>
    <t>1239,4/1000</t>
  </si>
  <si>
    <t>Vodorovné konstrukce</t>
  </si>
  <si>
    <t>41</t>
  </si>
  <si>
    <t>411121232</t>
  </si>
  <si>
    <t>Montáž prefabrikovaných ŽB stropů ze stropních desek dl do 1800 mm</t>
  </si>
  <si>
    <t>48</t>
  </si>
  <si>
    <t>Montáž prefabrikovaných železobetonových stropů  se zalitím spár, včetně podpěrné konstrukce, na cementovou maltu ze stropních desek, šířky do 600 mm a délky přes 900 do 1800 mm</t>
  </si>
  <si>
    <t>PFB.4120005</t>
  </si>
  <si>
    <t>Deska stropní vylehčená H = 90 mm PZD 179/29/9  V3</t>
  </si>
  <si>
    <t>50</t>
  </si>
  <si>
    <t>4*1,01</t>
  </si>
  <si>
    <t>43</t>
  </si>
  <si>
    <t>411121243</t>
  </si>
  <si>
    <t>Montáž prefabrikovaných ŽB stropů ze stropních desek dl přes 1800 do 2700 mm</t>
  </si>
  <si>
    <t>-1865333231</t>
  </si>
  <si>
    <t>Montáž prefabrikovaných železobetonových stropů se zalitím spár, včetně podpěrné konstrukce, na cementovou maltu ze stropních desek, šířky do 600 mm a délky přes 1800 do 2700 mm</t>
  </si>
  <si>
    <t>"výtahová šachta pro popel + nouzový výlez z krytu CO"  5+6</t>
  </si>
  <si>
    <t>44</t>
  </si>
  <si>
    <t>59341221</t>
  </si>
  <si>
    <t>deska stropní plná PZD 2100x300x90mm</t>
  </si>
  <si>
    <t>-1705173610</t>
  </si>
  <si>
    <t>"výtahová šachta pro popel"   5</t>
  </si>
  <si>
    <t>45</t>
  </si>
  <si>
    <t>59341123</t>
  </si>
  <si>
    <t>deska stropní plná PZD 2390x290x100mm</t>
  </si>
  <si>
    <t>884564707</t>
  </si>
  <si>
    <t>"nouzový výlez z krytu CO"  6</t>
  </si>
  <si>
    <t>46</t>
  </si>
  <si>
    <t>413941123</t>
  </si>
  <si>
    <t>Osazování ocelových válcovaných nosníků stropů I, IE, U, UE nebo L do č. 22</t>
  </si>
  <si>
    <t>76</t>
  </si>
  <si>
    <t>Osazování ocelových válcovaných nosníků ve stropech I nebo IE nebo U nebo UE nebo L č. 14 až 22 nebo výšky do 220 mm</t>
  </si>
  <si>
    <t>28,7/1000</t>
  </si>
  <si>
    <t>47</t>
  </si>
  <si>
    <t>13010718</t>
  </si>
  <si>
    <t>ocel profilová IPN 160 jakost 11 375</t>
  </si>
  <si>
    <t>78</t>
  </si>
  <si>
    <t>28,7/1000*1,08</t>
  </si>
  <si>
    <t>Komunikace pozemní</t>
  </si>
  <si>
    <t>R-564750114</t>
  </si>
  <si>
    <t>Podklad z kameniva hrubého drceného vel. 0-32 mm tl 180 mm</t>
  </si>
  <si>
    <t>R-položka</t>
  </si>
  <si>
    <t>100</t>
  </si>
  <si>
    <t>49</t>
  </si>
  <si>
    <t>564861111</t>
  </si>
  <si>
    <t>Podklad ze štěrkodrtě ŠD tl 200 mm</t>
  </si>
  <si>
    <t>106</t>
  </si>
  <si>
    <t>Podklad ze štěrkodrti ŠD  s rozprostřením a zhutněním, po zhutnění tl. 200 mm</t>
  </si>
  <si>
    <t xml:space="preserve"> D 15</t>
  </si>
  <si>
    <t>564962111</t>
  </si>
  <si>
    <t>Podklad z mechanicky zpevněného kameniva MZK tl 200 mm</t>
  </si>
  <si>
    <t>108</t>
  </si>
  <si>
    <t>Podklad z mechanicky zpevněného kameniva MZK (minerální beton)  s rozprostřením a s hutněním, po zhutnění tl. 200 mm</t>
  </si>
  <si>
    <t>Úpravy povrchů, podlahy a osazování výplní</t>
  </si>
  <si>
    <t>51</t>
  </si>
  <si>
    <t>622311101</t>
  </si>
  <si>
    <t>Vápenná omítka hrubá jednovrstvá nezatřená vnějších stěn nanášená ručně</t>
  </si>
  <si>
    <t>-451866691</t>
  </si>
  <si>
    <t>Omítka vápenná vnějších ploch nanášená ručně jednovrstvá, tloušťky do 15 mm hrubá nezatřená stěn</t>
  </si>
  <si>
    <t>zapravení ostění po demolici shozu uhlí</t>
  </si>
  <si>
    <t>4,0</t>
  </si>
  <si>
    <t>52</t>
  </si>
  <si>
    <t>631311121</t>
  </si>
  <si>
    <t>Doplnění dosavadních mazanin betonem prostým plochy do 1 m2 tloušťky do 80 mm</t>
  </si>
  <si>
    <t>-1883304669</t>
  </si>
  <si>
    <t>Doplnění dosavadních mazanin prostým betonem s dodáním hmot, bez potěru, plochy jednotlivě do 1 m2 a tl. do 80 mm</t>
  </si>
  <si>
    <t xml:space="preserve">"zapravení zhlaví stěn po odbourání - výtahová šachta pro popel + nourový výlez z krytu CO" </t>
  </si>
  <si>
    <t>(1,65*0,45*2 + 1,8*0,45*0,45)*0,05</t>
  </si>
  <si>
    <t>(2,9*0,5*2 + 0,8*0,5*2)*0,05</t>
  </si>
  <si>
    <t>"podlnění stěn do úrovně prefabrikovaných desek"</t>
  </si>
  <si>
    <t>0,15*2,7*0,1 + 03*1,65*0,1*2</t>
  </si>
  <si>
    <t>0,25*1,8*0,1*2</t>
  </si>
  <si>
    <t>53</t>
  </si>
  <si>
    <t>631351111</t>
  </si>
  <si>
    <t>Zřízení bednění otvorů a prostupů v podlahách</t>
  </si>
  <si>
    <t>1984277366</t>
  </si>
  <si>
    <t>Bednění v podlahách otvorů a prostupů zřízení</t>
  </si>
  <si>
    <t>"výtahová šachta pro popel + nouzový výlez z krytu CO"</t>
  </si>
  <si>
    <t>(1,65*2 + 1,2*2 +2,7+1,8)*0,25</t>
  </si>
  <si>
    <t>(2,9*2+1,9*2+1,8*2+0,8*2)*0,25</t>
  </si>
  <si>
    <t>54</t>
  </si>
  <si>
    <t>631351112</t>
  </si>
  <si>
    <t>Odstranění bednění otvorů a prostupů v podlahách</t>
  </si>
  <si>
    <t>-1058626462</t>
  </si>
  <si>
    <t>Bednění v podlahách otvorů a prostupů odstranění</t>
  </si>
  <si>
    <t>55</t>
  </si>
  <si>
    <t>637211134</t>
  </si>
  <si>
    <t>Okapový chodník z betonových dlaždic tl 50 mm do kameniva</t>
  </si>
  <si>
    <t>983443006</t>
  </si>
  <si>
    <t>Okapový chodník z dlaždic betonových do kameniva s vyplněním spár drobným kamenivem, tl. dlaždic 50 mm</t>
  </si>
  <si>
    <t>56</t>
  </si>
  <si>
    <t>631311135</t>
  </si>
  <si>
    <t>Mazanina tl do 240 mm z betonu prostého bez zvýšených nároků na prostředí tř. C 20/25</t>
  </si>
  <si>
    <t>140</t>
  </si>
  <si>
    <t>Mazanina z betonu  prostého bez zvýšených nároků na prostředí tl. přes 120 do 240 mm tř. C 20/25</t>
  </si>
  <si>
    <t>0,3</t>
  </si>
  <si>
    <t>Trubní vedení</t>
  </si>
  <si>
    <t>57</t>
  </si>
  <si>
    <t>R-859900111</t>
  </si>
  <si>
    <t>Napojení liniového odvodnění kanalizačním potrubím DN 150 na stávající kanalizaci v šachtě Š6 (D+M)</t>
  </si>
  <si>
    <t>m</t>
  </si>
  <si>
    <t>1176163661</t>
  </si>
  <si>
    <t>D + M napojení liniového odvodnění DN 110 na kanalizaci</t>
  </si>
  <si>
    <t>"vč. zřízení otvoru v plášti šachty pro navrženou kanalizaci"</t>
  </si>
  <si>
    <t>Kompletní konstrukce - výkop, pískový obsyp, zásyp, kanalizační potrubí + napojení do Š6 ve výšce  cca 90 cm s ukončením kolenem 90 st."</t>
  </si>
  <si>
    <t>Ostatní konstrukce a práce, bourání</t>
  </si>
  <si>
    <t>58</t>
  </si>
  <si>
    <t>113106121</t>
  </si>
  <si>
    <t>Rozebrání dlažeb z betonových nebo kamenných dlaždic komunikací pro pěší ručně</t>
  </si>
  <si>
    <t>150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</si>
  <si>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</si>
  <si>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22,7</t>
  </si>
  <si>
    <t>59</t>
  </si>
  <si>
    <t>764001821</t>
  </si>
  <si>
    <t>Demontáž krytiny ze svitků nebo tabulí do suti</t>
  </si>
  <si>
    <t>152</t>
  </si>
  <si>
    <t>Demontáž klempířských konstrukcí krytiny ze svitků nebo tabulí do suti</t>
  </si>
  <si>
    <t>60</t>
  </si>
  <si>
    <t>R-9131066</t>
  </si>
  <si>
    <t>Přehutnění vrstvy kameniva</t>
  </si>
  <si>
    <t>154</t>
  </si>
  <si>
    <t>D 19, D 15</t>
  </si>
  <si>
    <t>61</t>
  </si>
  <si>
    <t>916991121</t>
  </si>
  <si>
    <t>Lože pod obrubníky, krajníky nebo obruby z dlažebních kostek z betonu prostého</t>
  </si>
  <si>
    <t>156</t>
  </si>
  <si>
    <t>Lože pod obrubníky, krajníky nebo obruby z dlažebních kostek  z betonu prostého</t>
  </si>
  <si>
    <t>48,0*0,25*0,25</t>
  </si>
  <si>
    <t>4,0*0,25*0,25</t>
  </si>
  <si>
    <t>62</t>
  </si>
  <si>
    <t>962022391</t>
  </si>
  <si>
    <t>Bourání zdiva nadzákladového kamenného na MV nebo MVC přes 1 m3</t>
  </si>
  <si>
    <t>160</t>
  </si>
  <si>
    <t>Bourání zdiva nadzákladového kamenného na maltu vápennou nebo vápenocementovou, objemu přes 1 m3</t>
  </si>
  <si>
    <t>5,2</t>
  </si>
  <si>
    <t>včetně teracových kcí</t>
  </si>
  <si>
    <t>63</t>
  </si>
  <si>
    <t>962032231</t>
  </si>
  <si>
    <t>Bourání zdiva z cihel pálených nebo vápenopískových na MV nebo MVC přes 1 m3</t>
  </si>
  <si>
    <t>162</t>
  </si>
  <si>
    <t>Bourání zdiva nadzákladového z cihel nebo tvárnic  z cihel pálených nebo vápenopískových, na maltu vápennou nebo vápenocementovou, objemu přes 1 m3</t>
  </si>
  <si>
    <t>1,8+5,2</t>
  </si>
  <si>
    <t>64</t>
  </si>
  <si>
    <t>963051110</t>
  </si>
  <si>
    <t>Bourání ŽB stropů deskových tl do 80 mm</t>
  </si>
  <si>
    <t>166</t>
  </si>
  <si>
    <t>Bourání železobetonových stropů  deskových, tl. do 80 mm</t>
  </si>
  <si>
    <t>0,4</t>
  </si>
  <si>
    <t>65</t>
  </si>
  <si>
    <t>R-9931066</t>
  </si>
  <si>
    <t>D + M dilatační spáry bet. kcí</t>
  </si>
  <si>
    <t>mb</t>
  </si>
  <si>
    <t>170</t>
  </si>
  <si>
    <t>1,6*5</t>
  </si>
  <si>
    <t>66</t>
  </si>
  <si>
    <t>R-913106</t>
  </si>
  <si>
    <t>D + M vyznačení vodorovného značení do drážky 50/50 bílým kamenivem</t>
  </si>
  <si>
    <t>172</t>
  </si>
  <si>
    <t>D 19</t>
  </si>
  <si>
    <t>102</t>
  </si>
  <si>
    <t>67</t>
  </si>
  <si>
    <t>113152111</t>
  </si>
  <si>
    <t>Odstranění podkladů zpevněných ploch z kameniva těženého</t>
  </si>
  <si>
    <t>174</t>
  </si>
  <si>
    <t>Odstranění podkladů zpevněných ploch  s přemístěním na skládku na vzdálenost do 20 m nebo s naložením na dopravní prostředek z kameniva těženého</t>
  </si>
  <si>
    <t>22,7*0,15</t>
  </si>
  <si>
    <t>68</t>
  </si>
  <si>
    <t>916131213</t>
  </si>
  <si>
    <t>Osazení silničního obrubníku betonového stojatého s boční opěrou do lože z betonu prostého</t>
  </si>
  <si>
    <t>176</t>
  </si>
  <si>
    <t>Osazení silničního obrubníku betonového se zřízením lože, s vyplněním a zatřením spár cementovou maltou stojatého s boční opěrou z betonu prostého, do lože z betonu prostého</t>
  </si>
  <si>
    <t>48,0</t>
  </si>
  <si>
    <t>69</t>
  </si>
  <si>
    <t>59217031</t>
  </si>
  <si>
    <t>obrubník betonový silniční 1000x150x250mm</t>
  </si>
  <si>
    <t>178</t>
  </si>
  <si>
    <t>48,0*1,15</t>
  </si>
  <si>
    <t>70</t>
  </si>
  <si>
    <t>59217029</t>
  </si>
  <si>
    <t>obrubník betonový silniční nájezdový 1000x150x150mm</t>
  </si>
  <si>
    <t>180</t>
  </si>
  <si>
    <t>4,0*1,15</t>
  </si>
  <si>
    <t>71</t>
  </si>
  <si>
    <t>979054441</t>
  </si>
  <si>
    <t>Očištění vybouraných z desek nebo dlaždic s původním spárováním z kameniva těženého</t>
  </si>
  <si>
    <t>190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</si>
  <si>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</si>
  <si>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72</t>
  </si>
  <si>
    <t>R-9927552</t>
  </si>
  <si>
    <t>Odtoky z drenážních trubek  D 80 mm do opěrných zdí vč. dodávky</t>
  </si>
  <si>
    <t>192</t>
  </si>
  <si>
    <t>73</t>
  </si>
  <si>
    <t>997013152</t>
  </si>
  <si>
    <t>Vnitrostaveništní doprava suti a vybouraných hmot pro budovy v do 9 m s omezením mechanizace</t>
  </si>
  <si>
    <t>200</t>
  </si>
  <si>
    <t>Vnitrostaveništní doprava suti a vybouraných hmot  vodorovně do 50 m svisle s omezením mechanizace pro budovy a haly výšky přes 6 do 9 m</t>
  </si>
  <si>
    <t>39,182</t>
  </si>
  <si>
    <t>"výtahová šachta pro popel + nourový výlez z krytu CO - přepočet  m3 na tuny"</t>
  </si>
  <si>
    <t>2,998*2,5</t>
  </si>
  <si>
    <t>74</t>
  </si>
  <si>
    <t>997013501</t>
  </si>
  <si>
    <t>Odvoz suti a vybouraných hmot na skládku nebo meziskládku do 1 km se složením</t>
  </si>
  <si>
    <t>202</t>
  </si>
  <si>
    <t>Odvoz suti a vybouraných hmot na skládku nebo meziskládku  se složením, na vzdálenost do 1 km</t>
  </si>
  <si>
    <t>75</t>
  </si>
  <si>
    <t>997013509</t>
  </si>
  <si>
    <t>Příplatek k odvozu suti a vybouraných hmot na skládku ZKD 1 km přes 1 km</t>
  </si>
  <si>
    <t>204</t>
  </si>
  <si>
    <t>Odvoz suti a vybouraných hmot na skládku nebo meziskládku  se složením, na vzdálenost Příplatek k ceně za každý další i započatý 1 km přes 1 km</t>
  </si>
  <si>
    <t>46,677*19 "Přepočtené koeficientem množství</t>
  </si>
  <si>
    <t>997013631</t>
  </si>
  <si>
    <t>Poplatek za uložení na skládce (skládkovné) stavebního odpadu směsného kód odpadu 17 09 04</t>
  </si>
  <si>
    <t>206</t>
  </si>
  <si>
    <t>Poplatek za uložení stavebního odpadu na skládce (skládkovné) směsného stavebního a demoličního zatříděného do Katalogu odpadů pod kódem 17 09 04</t>
  </si>
  <si>
    <t>77</t>
  </si>
  <si>
    <t>R-997013</t>
  </si>
  <si>
    <t>Poplatek za uložení pařezů na skládce (skladkovné)</t>
  </si>
  <si>
    <t>1501098303</t>
  </si>
  <si>
    <t>998</t>
  </si>
  <si>
    <t>Přesun hmot</t>
  </si>
  <si>
    <t>998223011</t>
  </si>
  <si>
    <t>Přesun hmot pro pozemní komunikace s krytem dlážděným</t>
  </si>
  <si>
    <t>-765539867</t>
  </si>
  <si>
    <t>Přesun hmot pro pozemní komunikace s krytem dlážděným dopravní vzdálenost do 200 m jakékoliv délky objektu</t>
  </si>
  <si>
    <t>PSV</t>
  </si>
  <si>
    <t>Práce a dodávky PSV</t>
  </si>
  <si>
    <t>711</t>
  </si>
  <si>
    <t>Izolace proti vodě, vlhkosti a plynům</t>
  </si>
  <si>
    <t>79</t>
  </si>
  <si>
    <t>711141559</t>
  </si>
  <si>
    <t>Provedení izolace proti zemní vlhkosti pásy přitavením vodorovné NAIP</t>
  </si>
  <si>
    <t>210</t>
  </si>
  <si>
    <t>Provedení izolace proti zemní vlhkosti pásy přitavením  NAIP na ploše vodorovné V</t>
  </si>
  <si>
    <t>9,0</t>
  </si>
  <si>
    <t>1,65*2,7 + 2,9*1,8</t>
  </si>
  <si>
    <t>711142559</t>
  </si>
  <si>
    <t>Provedení izolace proti zemní vlhkosti pásy přitavením svislé NAIP</t>
  </si>
  <si>
    <t>-805253904</t>
  </si>
  <si>
    <t>Provedení izolace proti zemní vlhkosti pásy přitavením NAIP na ploše svislé S</t>
  </si>
  <si>
    <t>2,5</t>
  </si>
  <si>
    <t>"výtahová šachta pro polel + nouzový výlez z krytu CO"</t>
  </si>
  <si>
    <t>(1,65+1,65+2,7+2,7)*0,2 + (2,9+2,9+1,8+1,8)*0,2</t>
  </si>
  <si>
    <t>80</t>
  </si>
  <si>
    <t>DEK.1010151220</t>
  </si>
  <si>
    <t>ELASTEK 40 SPECIAL MINERAL (role/7,5m2)</t>
  </si>
  <si>
    <t>212</t>
  </si>
  <si>
    <t>9,0*1,15 + 2,5*1,2</t>
  </si>
  <si>
    <t>9,675*1,15 + 3,62*1,2</t>
  </si>
  <si>
    <t>81</t>
  </si>
  <si>
    <t>711161273</t>
  </si>
  <si>
    <t>Provedení izolace proti zemní vlhkosti svislé z nopové fólie</t>
  </si>
  <si>
    <t>214</t>
  </si>
  <si>
    <t>Provedení izolace proti zemní vlhkosti nopovou fólií na ploše svislé S z nopové fólie</t>
  </si>
  <si>
    <t>80,0</t>
  </si>
  <si>
    <t>82</t>
  </si>
  <si>
    <t>28323010</t>
  </si>
  <si>
    <t>fólie profilovaná (nopová) drenážní HDPE s výškou nopů 20mm</t>
  </si>
  <si>
    <t>216</t>
  </si>
  <si>
    <t>80,0*1,15</t>
  </si>
  <si>
    <t>83</t>
  </si>
  <si>
    <t>711411001</t>
  </si>
  <si>
    <t>Provedení izolace proti tlakové vodě vodorovné za studena nátěrem penetračním</t>
  </si>
  <si>
    <t>218</t>
  </si>
  <si>
    <t>Provedení izolace proti povrchové a podpovrchové tlakové vodě natěradly a tmely za studena  na ploše vodorovné V nátěrem penetračním</t>
  </si>
  <si>
    <t>101</t>
  </si>
  <si>
    <t>711412001</t>
  </si>
  <si>
    <t>Provedení izolace proti tlakové vodě svislé za studena nátěrem penetračním</t>
  </si>
  <si>
    <t>689731566</t>
  </si>
  <si>
    <t>Provedení izolace proti povrchové a podpovrchové tlakové vodě natěradly a tmely za studena na ploše svislé S nátěrem penetračním</t>
  </si>
  <si>
    <t>3,62</t>
  </si>
  <si>
    <t>84</t>
  </si>
  <si>
    <t>11163150</t>
  </si>
  <si>
    <t>lak penetrační asfaltový</t>
  </si>
  <si>
    <t>-404037147</t>
  </si>
  <si>
    <t>24,2424242424242*0,00033 'Přepočtené koeficientem množství</t>
  </si>
  <si>
    <t>85</t>
  </si>
  <si>
    <t>998711201</t>
  </si>
  <si>
    <t>Přesun hmot procentní pro izolace proti vodě, vlhkosti a plynům v objektech v do 6 m</t>
  </si>
  <si>
    <t>%</t>
  </si>
  <si>
    <t>220</t>
  </si>
  <si>
    <t>Přesun hmot pro izolace proti vodě, vlhkosti a plynům  stanovený procentní sazbou (%) z ceny vodorovná dopravní vzdálenost do 50 m v objektech výšky do 6 m</t>
  </si>
  <si>
    <t>764</t>
  </si>
  <si>
    <t>Konstrukce klempířské</t>
  </si>
  <si>
    <t>86</t>
  </si>
  <si>
    <t>1098824806</t>
  </si>
  <si>
    <t>"shoz uhlí"    1,1*1,85</t>
  </si>
  <si>
    <t>87</t>
  </si>
  <si>
    <t>764002871</t>
  </si>
  <si>
    <t>Demontáž lemování zdí do suti</t>
  </si>
  <si>
    <t>585605319</t>
  </si>
  <si>
    <t>Demontáž klempířských konstrukcí lemování zdí do suti</t>
  </si>
  <si>
    <t>"shoz uhlí"  1,8+1,05</t>
  </si>
  <si>
    <t>88</t>
  </si>
  <si>
    <t>764011402</t>
  </si>
  <si>
    <t>Podkladní plech z PZ plechu pro hřebeny, nároží, úžlabí nebo okapové hrany tl 0,55 mm rš 200 mm</t>
  </si>
  <si>
    <t>-1975139479</t>
  </si>
  <si>
    <t>Podkladní plech z pozinkovaného plechu tloušťky 0,55 mm rš 200 mm</t>
  </si>
  <si>
    <t>"shoz uhlí"  1,85+1,1</t>
  </si>
  <si>
    <t>89</t>
  </si>
  <si>
    <t>764111401</t>
  </si>
  <si>
    <t>Krytina střechy rovné drážkováním ze svitků z Pz plechu rš 500 mm sklonu do 30°</t>
  </si>
  <si>
    <t>-1444988088</t>
  </si>
  <si>
    <t>Krytina ze svitků nebo tabulí z pozinkovaného plechu s úpravou u okapů, prostupů a výčnělků střechy rovné drážkováním ze svitků rš 500 mm, sklon střechy do 30°</t>
  </si>
  <si>
    <t>"shoz uhlí"  1,85*1,1</t>
  </si>
  <si>
    <t>90</t>
  </si>
  <si>
    <t>764212402</t>
  </si>
  <si>
    <t>Oplechování štítu závětrnou lištou z Pz plechu rš 200 mm</t>
  </si>
  <si>
    <t>32186283</t>
  </si>
  <si>
    <t>Oplechování střešních prvků z pozinkovaného plechu štítu závětrnou lištou rš 200 mm</t>
  </si>
  <si>
    <t>"shoz uhlí"  1,1</t>
  </si>
  <si>
    <t>91</t>
  </si>
  <si>
    <t>764311603</t>
  </si>
  <si>
    <t>Lemování rovných zdí střech s krytinou prejzovou nebo vlnitou z Pz s povrchovou úpravou rš 250 mm</t>
  </si>
  <si>
    <t>-628875412</t>
  </si>
  <si>
    <t>Lemování zdí z pozinkovaného plechu s povrchovou úpravou boční nebo horní rovné, střech s krytinou prejzovou nebo vlnitou rš 250 mm</t>
  </si>
  <si>
    <t>"shoz uhlí"  1,05+1,8</t>
  </si>
  <si>
    <t>767</t>
  </si>
  <si>
    <t>Konstrukce zámečnické</t>
  </si>
  <si>
    <t>92</t>
  </si>
  <si>
    <t>Z/01</t>
  </si>
  <si>
    <t>D + M ocelový rošt vstupu nad anglickým dvorkem - kompletně dle výkresu D20</t>
  </si>
  <si>
    <t>ks</t>
  </si>
  <si>
    <t>224</t>
  </si>
  <si>
    <t>vč. demontáže a likvidace stávajícího - voz D05</t>
  </si>
  <si>
    <t>D 20</t>
  </si>
  <si>
    <t>93</t>
  </si>
  <si>
    <t>Z/02</t>
  </si>
  <si>
    <t>D + M ocelový rošt  anglického  dvorku - kompletně dle výkresu D20</t>
  </si>
  <si>
    <t>226</t>
  </si>
  <si>
    <t>94</t>
  </si>
  <si>
    <t>Z/12</t>
  </si>
  <si>
    <t>D + M polymerbetonový žlab - kompletně dle výkresu D20</t>
  </si>
  <si>
    <t>236</t>
  </si>
  <si>
    <t>39,5</t>
  </si>
  <si>
    <t>vč. lože - viz D 08</t>
  </si>
  <si>
    <t>95</t>
  </si>
  <si>
    <t>Z/13</t>
  </si>
  <si>
    <t>D + M polymerbetonová vpusť - kompletně dle výkresu D20</t>
  </si>
  <si>
    <t>238</t>
  </si>
  <si>
    <t>96</t>
  </si>
  <si>
    <t>Z/09</t>
  </si>
  <si>
    <t>D + M oblouková zábrana 2000/1000 - kompletně dle výkresu D20</t>
  </si>
  <si>
    <t>248</t>
  </si>
  <si>
    <t>97</t>
  </si>
  <si>
    <t>Z/10</t>
  </si>
  <si>
    <t>D + M oblouková zábrana 1000/1000 - kompletně dle výkresu D20</t>
  </si>
  <si>
    <t>250</t>
  </si>
  <si>
    <t>98</t>
  </si>
  <si>
    <t>nabídka 01</t>
  </si>
  <si>
    <t>Automatická parkovací závora délky 5m s výstražnou lampou s anténou, kompletní konstrukce vč. základu a zajištění přívodu el. ze stávající rozvodny   (D+M)</t>
  </si>
  <si>
    <t>soub</t>
  </si>
  <si>
    <t>2123532854</t>
  </si>
  <si>
    <t>Vjezdová brána (D+M)</t>
  </si>
  <si>
    <t>"např. typ WIDEL 5m KIT"</t>
  </si>
  <si>
    <t>přípojovací kabel el. cca 15 m ze stávající el. rozvodny vč provrtání stěny pro tento kabel + zapravení</t>
  </si>
  <si>
    <t>základová konstrukce pro ovládací sloupek závory</t>
  </si>
  <si>
    <t>rameno závory uvažováno 5 m - přesné zaměření proběhne na stavbě a následné objednání po zaměření</t>
  </si>
  <si>
    <t>přijímač deskový čtyřkanálový s plovoucím kódem pro 256 uživatelů</t>
  </si>
  <si>
    <t>Dvoukanálový dálkový ovladač 16 ks</t>
  </si>
  <si>
    <t>záložní zdroj - baterie 24 V s akumulátorem a dobíjecí kartou</t>
  </si>
  <si>
    <t>jednosmyčkový detektor vozidel 24V - k činnosti detektoru je využíváno změny indukční smyčky umístěné pod povrchem vozovky</t>
  </si>
  <si>
    <t xml:space="preserve">"při výpadku napájení možnost manuálního odblokování klíčem - 16 ks"      </t>
  </si>
  <si>
    <t>"revize elektro s osvědčením D + technickou prohlídku a zkoušku a oprava průkazu způsobilosti"   1</t>
  </si>
  <si>
    <t>99</t>
  </si>
  <si>
    <t>998767201</t>
  </si>
  <si>
    <t>Přesun hmot procentní pro zámečnické konstrukce v objektech v do 6 m</t>
  </si>
  <si>
    <t>222</t>
  </si>
  <si>
    <t>Přesun hmot pro zámečnické konstrukce  stanovený procentní sazbou (%) z ceny vodorovná dopravní vzdálenost do 50 m v objektech výšky do 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</si>
</sst>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4" t="s">
        <v>14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2"/>
      <c r="AL5" s="22"/>
      <c r="AM5" s="22"/>
      <c r="AN5" s="22"/>
      <c r="AO5" s="22"/>
      <c r="AP5" s="22"/>
      <c r="AQ5" s="22"/>
      <c r="AR5" s="20"/>
      <c r="BE5" s="25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6" t="s">
        <v>17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2"/>
      <c r="AL6" s="22"/>
      <c r="AM6" s="22"/>
      <c r="AN6" s="22"/>
      <c r="AO6" s="22"/>
      <c r="AP6" s="22"/>
      <c r="AQ6" s="22"/>
      <c r="AR6" s="20"/>
      <c r="BE6" s="25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2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2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5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5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2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52"/>
      <c r="BS13" s="17" t="s">
        <v>6</v>
      </c>
    </row>
    <row r="14" spans="1:74">
      <c r="B14" s="21"/>
      <c r="C14" s="22"/>
      <c r="D14" s="22"/>
      <c r="E14" s="257" t="s">
        <v>31</v>
      </c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5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2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5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52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2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5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52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2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2"/>
    </row>
    <row r="23" spans="1:71" s="1" customFormat="1" ht="16.5" customHeight="1">
      <c r="B23" s="21"/>
      <c r="C23" s="22"/>
      <c r="D23" s="22"/>
      <c r="E23" s="259" t="s">
        <v>1</v>
      </c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O23" s="22"/>
      <c r="AP23" s="22"/>
      <c r="AQ23" s="22"/>
      <c r="AR23" s="20"/>
      <c r="BE23" s="25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2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0">
        <f>ROUND(AG94,2)</f>
        <v>0</v>
      </c>
      <c r="AL26" s="261"/>
      <c r="AM26" s="261"/>
      <c r="AN26" s="261"/>
      <c r="AO26" s="261"/>
      <c r="AP26" s="36"/>
      <c r="AQ26" s="36"/>
      <c r="AR26" s="39"/>
      <c r="BE26" s="25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2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2" t="s">
        <v>38</v>
      </c>
      <c r="M28" s="262"/>
      <c r="N28" s="262"/>
      <c r="O28" s="262"/>
      <c r="P28" s="262"/>
      <c r="Q28" s="36"/>
      <c r="R28" s="36"/>
      <c r="S28" s="36"/>
      <c r="T28" s="36"/>
      <c r="U28" s="36"/>
      <c r="V28" s="36"/>
      <c r="W28" s="262" t="s">
        <v>39</v>
      </c>
      <c r="X28" s="262"/>
      <c r="Y28" s="262"/>
      <c r="Z28" s="262"/>
      <c r="AA28" s="262"/>
      <c r="AB28" s="262"/>
      <c r="AC28" s="262"/>
      <c r="AD28" s="262"/>
      <c r="AE28" s="262"/>
      <c r="AF28" s="36"/>
      <c r="AG28" s="36"/>
      <c r="AH28" s="36"/>
      <c r="AI28" s="36"/>
      <c r="AJ28" s="36"/>
      <c r="AK28" s="262" t="s">
        <v>40</v>
      </c>
      <c r="AL28" s="262"/>
      <c r="AM28" s="262"/>
      <c r="AN28" s="262"/>
      <c r="AO28" s="262"/>
      <c r="AP28" s="36"/>
      <c r="AQ28" s="36"/>
      <c r="AR28" s="39"/>
      <c r="BE28" s="252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65">
        <v>0.21</v>
      </c>
      <c r="M29" s="264"/>
      <c r="N29" s="264"/>
      <c r="O29" s="264"/>
      <c r="P29" s="264"/>
      <c r="Q29" s="41"/>
      <c r="R29" s="41"/>
      <c r="S29" s="41"/>
      <c r="T29" s="41"/>
      <c r="U29" s="41"/>
      <c r="V29" s="41"/>
      <c r="W29" s="263">
        <f>ROUND(AZ94, 2)</f>
        <v>0</v>
      </c>
      <c r="X29" s="264"/>
      <c r="Y29" s="264"/>
      <c r="Z29" s="264"/>
      <c r="AA29" s="264"/>
      <c r="AB29" s="264"/>
      <c r="AC29" s="264"/>
      <c r="AD29" s="264"/>
      <c r="AE29" s="264"/>
      <c r="AF29" s="41"/>
      <c r="AG29" s="41"/>
      <c r="AH29" s="41"/>
      <c r="AI29" s="41"/>
      <c r="AJ29" s="41"/>
      <c r="AK29" s="263">
        <f>ROUND(AV94, 2)</f>
        <v>0</v>
      </c>
      <c r="AL29" s="264"/>
      <c r="AM29" s="264"/>
      <c r="AN29" s="264"/>
      <c r="AO29" s="264"/>
      <c r="AP29" s="41"/>
      <c r="AQ29" s="41"/>
      <c r="AR29" s="42"/>
      <c r="BE29" s="253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65">
        <v>0.15</v>
      </c>
      <c r="M30" s="264"/>
      <c r="N30" s="264"/>
      <c r="O30" s="264"/>
      <c r="P30" s="264"/>
      <c r="Q30" s="41"/>
      <c r="R30" s="41"/>
      <c r="S30" s="41"/>
      <c r="T30" s="41"/>
      <c r="U30" s="41"/>
      <c r="V30" s="41"/>
      <c r="W30" s="263">
        <f>ROUND(BA94, 2)</f>
        <v>0</v>
      </c>
      <c r="X30" s="264"/>
      <c r="Y30" s="264"/>
      <c r="Z30" s="264"/>
      <c r="AA30" s="264"/>
      <c r="AB30" s="264"/>
      <c r="AC30" s="264"/>
      <c r="AD30" s="264"/>
      <c r="AE30" s="264"/>
      <c r="AF30" s="41"/>
      <c r="AG30" s="41"/>
      <c r="AH30" s="41"/>
      <c r="AI30" s="41"/>
      <c r="AJ30" s="41"/>
      <c r="AK30" s="263">
        <f>ROUND(AW94, 2)</f>
        <v>0</v>
      </c>
      <c r="AL30" s="264"/>
      <c r="AM30" s="264"/>
      <c r="AN30" s="264"/>
      <c r="AO30" s="264"/>
      <c r="AP30" s="41"/>
      <c r="AQ30" s="41"/>
      <c r="AR30" s="42"/>
      <c r="BE30" s="253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65">
        <v>0.21</v>
      </c>
      <c r="M31" s="264"/>
      <c r="N31" s="264"/>
      <c r="O31" s="264"/>
      <c r="P31" s="264"/>
      <c r="Q31" s="41"/>
      <c r="R31" s="41"/>
      <c r="S31" s="41"/>
      <c r="T31" s="41"/>
      <c r="U31" s="41"/>
      <c r="V31" s="41"/>
      <c r="W31" s="263">
        <f>ROUND(BB94, 2)</f>
        <v>0</v>
      </c>
      <c r="X31" s="264"/>
      <c r="Y31" s="264"/>
      <c r="Z31" s="264"/>
      <c r="AA31" s="264"/>
      <c r="AB31" s="264"/>
      <c r="AC31" s="264"/>
      <c r="AD31" s="264"/>
      <c r="AE31" s="264"/>
      <c r="AF31" s="41"/>
      <c r="AG31" s="41"/>
      <c r="AH31" s="41"/>
      <c r="AI31" s="41"/>
      <c r="AJ31" s="41"/>
      <c r="AK31" s="263">
        <v>0</v>
      </c>
      <c r="AL31" s="264"/>
      <c r="AM31" s="264"/>
      <c r="AN31" s="264"/>
      <c r="AO31" s="264"/>
      <c r="AP31" s="41"/>
      <c r="AQ31" s="41"/>
      <c r="AR31" s="42"/>
      <c r="BE31" s="253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65">
        <v>0.15</v>
      </c>
      <c r="M32" s="264"/>
      <c r="N32" s="264"/>
      <c r="O32" s="264"/>
      <c r="P32" s="264"/>
      <c r="Q32" s="41"/>
      <c r="R32" s="41"/>
      <c r="S32" s="41"/>
      <c r="T32" s="41"/>
      <c r="U32" s="41"/>
      <c r="V32" s="41"/>
      <c r="W32" s="263">
        <f>ROUND(BC94, 2)</f>
        <v>0</v>
      </c>
      <c r="X32" s="264"/>
      <c r="Y32" s="264"/>
      <c r="Z32" s="264"/>
      <c r="AA32" s="264"/>
      <c r="AB32" s="264"/>
      <c r="AC32" s="264"/>
      <c r="AD32" s="264"/>
      <c r="AE32" s="264"/>
      <c r="AF32" s="41"/>
      <c r="AG32" s="41"/>
      <c r="AH32" s="41"/>
      <c r="AI32" s="41"/>
      <c r="AJ32" s="41"/>
      <c r="AK32" s="263">
        <v>0</v>
      </c>
      <c r="AL32" s="264"/>
      <c r="AM32" s="264"/>
      <c r="AN32" s="264"/>
      <c r="AO32" s="264"/>
      <c r="AP32" s="41"/>
      <c r="AQ32" s="41"/>
      <c r="AR32" s="42"/>
      <c r="BE32" s="253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65">
        <v>0</v>
      </c>
      <c r="M33" s="264"/>
      <c r="N33" s="264"/>
      <c r="O33" s="264"/>
      <c r="P33" s="264"/>
      <c r="Q33" s="41"/>
      <c r="R33" s="41"/>
      <c r="S33" s="41"/>
      <c r="T33" s="41"/>
      <c r="U33" s="41"/>
      <c r="V33" s="41"/>
      <c r="W33" s="263">
        <f>ROUND(BD94, 2)</f>
        <v>0</v>
      </c>
      <c r="X33" s="264"/>
      <c r="Y33" s="264"/>
      <c r="Z33" s="264"/>
      <c r="AA33" s="264"/>
      <c r="AB33" s="264"/>
      <c r="AC33" s="264"/>
      <c r="AD33" s="264"/>
      <c r="AE33" s="264"/>
      <c r="AF33" s="41"/>
      <c r="AG33" s="41"/>
      <c r="AH33" s="41"/>
      <c r="AI33" s="41"/>
      <c r="AJ33" s="41"/>
      <c r="AK33" s="263">
        <v>0</v>
      </c>
      <c r="AL33" s="264"/>
      <c r="AM33" s="264"/>
      <c r="AN33" s="264"/>
      <c r="AO33" s="264"/>
      <c r="AP33" s="41"/>
      <c r="AQ33" s="41"/>
      <c r="AR33" s="42"/>
      <c r="BE33" s="253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2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66" t="s">
        <v>49</v>
      </c>
      <c r="Y35" s="267"/>
      <c r="Z35" s="267"/>
      <c r="AA35" s="267"/>
      <c r="AB35" s="267"/>
      <c r="AC35" s="45"/>
      <c r="AD35" s="45"/>
      <c r="AE35" s="45"/>
      <c r="AF35" s="45"/>
      <c r="AG35" s="45"/>
      <c r="AH35" s="45"/>
      <c r="AI35" s="45"/>
      <c r="AJ35" s="45"/>
      <c r="AK35" s="268">
        <f>SUM(AK26:AK33)</f>
        <v>0</v>
      </c>
      <c r="AL35" s="267"/>
      <c r="AM35" s="267"/>
      <c r="AN35" s="267"/>
      <c r="AO35" s="26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2023-060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0" t="str">
        <f>K6</f>
        <v>BRNO - Židenice, budova zastávky - Oprava vnějších ploch</v>
      </c>
      <c r="M85" s="271"/>
      <c r="N85" s="271"/>
      <c r="O85" s="271"/>
      <c r="P85" s="271"/>
      <c r="Q85" s="271"/>
      <c r="R85" s="271"/>
      <c r="S85" s="271"/>
      <c r="T85" s="271"/>
      <c r="U85" s="271"/>
      <c r="V85" s="271"/>
      <c r="W85" s="271"/>
      <c r="X85" s="271"/>
      <c r="Y85" s="271"/>
      <c r="Z85" s="271"/>
      <c r="AA85" s="271"/>
      <c r="AB85" s="271"/>
      <c r="AC85" s="271"/>
      <c r="AD85" s="271"/>
      <c r="AE85" s="271"/>
      <c r="AF85" s="271"/>
      <c r="AG85" s="271"/>
      <c r="AH85" s="271"/>
      <c r="AI85" s="271"/>
      <c r="AJ85" s="271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Brno-Židenice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2" t="str">
        <f>IF(AN8= "","",AN8)</f>
        <v>11. 5. 2023</v>
      </c>
      <c r="AN87" s="272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73" t="str">
        <f>IF(E17="","",E17)</f>
        <v xml:space="preserve"> </v>
      </c>
      <c r="AN89" s="274"/>
      <c r="AO89" s="274"/>
      <c r="AP89" s="274"/>
      <c r="AQ89" s="36"/>
      <c r="AR89" s="39"/>
      <c r="AS89" s="275" t="s">
        <v>57</v>
      </c>
      <c r="AT89" s="27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73" t="str">
        <f>IF(E20="","",E20)</f>
        <v xml:space="preserve"> </v>
      </c>
      <c r="AN90" s="274"/>
      <c r="AO90" s="274"/>
      <c r="AP90" s="274"/>
      <c r="AQ90" s="36"/>
      <c r="AR90" s="39"/>
      <c r="AS90" s="277"/>
      <c r="AT90" s="27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9"/>
      <c r="AT91" s="28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1" t="s">
        <v>58</v>
      </c>
      <c r="D92" s="282"/>
      <c r="E92" s="282"/>
      <c r="F92" s="282"/>
      <c r="G92" s="282"/>
      <c r="H92" s="73"/>
      <c r="I92" s="283" t="s">
        <v>59</v>
      </c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4" t="s">
        <v>60</v>
      </c>
      <c r="AH92" s="282"/>
      <c r="AI92" s="282"/>
      <c r="AJ92" s="282"/>
      <c r="AK92" s="282"/>
      <c r="AL92" s="282"/>
      <c r="AM92" s="282"/>
      <c r="AN92" s="283" t="s">
        <v>61</v>
      </c>
      <c r="AO92" s="282"/>
      <c r="AP92" s="285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9">
        <f>ROUND(SUM(AG95:AG96),2)</f>
        <v>0</v>
      </c>
      <c r="AH94" s="289"/>
      <c r="AI94" s="289"/>
      <c r="AJ94" s="289"/>
      <c r="AK94" s="289"/>
      <c r="AL94" s="289"/>
      <c r="AM94" s="289"/>
      <c r="AN94" s="290">
        <f>SUM(AG94,AT94)</f>
        <v>0</v>
      </c>
      <c r="AO94" s="290"/>
      <c r="AP94" s="290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16.5" customHeight="1">
      <c r="A95" s="93" t="s">
        <v>81</v>
      </c>
      <c r="B95" s="94"/>
      <c r="C95" s="95"/>
      <c r="D95" s="288" t="s">
        <v>82</v>
      </c>
      <c r="E95" s="288"/>
      <c r="F95" s="288"/>
      <c r="G95" s="288"/>
      <c r="H95" s="288"/>
      <c r="I95" s="96"/>
      <c r="J95" s="288" t="s">
        <v>83</v>
      </c>
      <c r="K95" s="288"/>
      <c r="L95" s="288"/>
      <c r="M95" s="288"/>
      <c r="N95" s="288"/>
      <c r="O95" s="288"/>
      <c r="P95" s="288"/>
      <c r="Q95" s="288"/>
      <c r="R95" s="288"/>
      <c r="S95" s="288"/>
      <c r="T95" s="288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  <c r="AE95" s="288"/>
      <c r="AF95" s="288"/>
      <c r="AG95" s="286">
        <f>'SO 00 - VEDLEJŠÍ A OSTATN...'!J30</f>
        <v>0</v>
      </c>
      <c r="AH95" s="287"/>
      <c r="AI95" s="287"/>
      <c r="AJ95" s="287"/>
      <c r="AK95" s="287"/>
      <c r="AL95" s="287"/>
      <c r="AM95" s="287"/>
      <c r="AN95" s="286">
        <f>SUM(AG95,AT95)</f>
        <v>0</v>
      </c>
      <c r="AO95" s="287"/>
      <c r="AP95" s="287"/>
      <c r="AQ95" s="97" t="s">
        <v>84</v>
      </c>
      <c r="AR95" s="98"/>
      <c r="AS95" s="99">
        <v>0</v>
      </c>
      <c r="AT95" s="100">
        <f>ROUND(SUM(AV95:AW95),2)</f>
        <v>0</v>
      </c>
      <c r="AU95" s="101">
        <f>'SO 00 - VEDLEJŠÍ A OSTATN...'!P117</f>
        <v>0</v>
      </c>
      <c r="AV95" s="100">
        <f>'SO 00 - VEDLEJŠÍ A OSTATN...'!J33</f>
        <v>0</v>
      </c>
      <c r="AW95" s="100">
        <f>'SO 00 - VEDLEJŠÍ A OSTATN...'!J34</f>
        <v>0</v>
      </c>
      <c r="AX95" s="100">
        <f>'SO 00 - VEDLEJŠÍ A OSTATN...'!J35</f>
        <v>0</v>
      </c>
      <c r="AY95" s="100">
        <f>'SO 00 - VEDLEJŠÍ A OSTATN...'!J36</f>
        <v>0</v>
      </c>
      <c r="AZ95" s="100">
        <f>'SO 00 - VEDLEJŠÍ A OSTATN...'!F33</f>
        <v>0</v>
      </c>
      <c r="BA95" s="100">
        <f>'SO 00 - VEDLEJŠÍ A OSTATN...'!F34</f>
        <v>0</v>
      </c>
      <c r="BB95" s="100">
        <f>'SO 00 - VEDLEJŠÍ A OSTATN...'!F35</f>
        <v>0</v>
      </c>
      <c r="BC95" s="100">
        <f>'SO 00 - VEDLEJŠÍ A OSTATN...'!F36</f>
        <v>0</v>
      </c>
      <c r="BD95" s="102">
        <f>'SO 00 - VEDLEJŠÍ A OSTATN...'!F37</f>
        <v>0</v>
      </c>
      <c r="BT95" s="103" t="s">
        <v>85</v>
      </c>
      <c r="BV95" s="103" t="s">
        <v>79</v>
      </c>
      <c r="BW95" s="103" t="s">
        <v>86</v>
      </c>
      <c r="BX95" s="103" t="s">
        <v>5</v>
      </c>
      <c r="CL95" s="103" t="s">
        <v>1</v>
      </c>
      <c r="CM95" s="103" t="s">
        <v>87</v>
      </c>
    </row>
    <row r="96" spans="1:91" s="7" customFormat="1" ht="24.75" customHeight="1">
      <c r="A96" s="93" t="s">
        <v>81</v>
      </c>
      <c r="B96" s="94"/>
      <c r="C96" s="95"/>
      <c r="D96" s="288" t="s">
        <v>88</v>
      </c>
      <c r="E96" s="288"/>
      <c r="F96" s="288"/>
      <c r="G96" s="288"/>
      <c r="H96" s="288"/>
      <c r="I96" s="96"/>
      <c r="J96" s="288" t="s">
        <v>89</v>
      </c>
      <c r="K96" s="288"/>
      <c r="L96" s="288"/>
      <c r="M96" s="288"/>
      <c r="N96" s="288"/>
      <c r="O96" s="288"/>
      <c r="P96" s="288"/>
      <c r="Q96" s="288"/>
      <c r="R96" s="288"/>
      <c r="S96" s="288"/>
      <c r="T96" s="288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  <c r="AE96" s="288"/>
      <c r="AF96" s="288"/>
      <c r="AG96" s="286">
        <f>'SO 01 - BUDOVA ZASTÁVKY -...'!J30</f>
        <v>0</v>
      </c>
      <c r="AH96" s="287"/>
      <c r="AI96" s="287"/>
      <c r="AJ96" s="287"/>
      <c r="AK96" s="287"/>
      <c r="AL96" s="287"/>
      <c r="AM96" s="287"/>
      <c r="AN96" s="286">
        <f>SUM(AG96,AT96)</f>
        <v>0</v>
      </c>
      <c r="AO96" s="287"/>
      <c r="AP96" s="287"/>
      <c r="AQ96" s="97" t="s">
        <v>84</v>
      </c>
      <c r="AR96" s="98"/>
      <c r="AS96" s="104">
        <v>0</v>
      </c>
      <c r="AT96" s="105">
        <f>ROUND(SUM(AV96:AW96),2)</f>
        <v>0</v>
      </c>
      <c r="AU96" s="106">
        <f>'SO 01 - BUDOVA ZASTÁVKY -...'!P130</f>
        <v>0</v>
      </c>
      <c r="AV96" s="105">
        <f>'SO 01 - BUDOVA ZASTÁVKY -...'!J33</f>
        <v>0</v>
      </c>
      <c r="AW96" s="105">
        <f>'SO 01 - BUDOVA ZASTÁVKY -...'!J34</f>
        <v>0</v>
      </c>
      <c r="AX96" s="105">
        <f>'SO 01 - BUDOVA ZASTÁVKY -...'!J35</f>
        <v>0</v>
      </c>
      <c r="AY96" s="105">
        <f>'SO 01 - BUDOVA ZASTÁVKY -...'!J36</f>
        <v>0</v>
      </c>
      <c r="AZ96" s="105">
        <f>'SO 01 - BUDOVA ZASTÁVKY -...'!F33</f>
        <v>0</v>
      </c>
      <c r="BA96" s="105">
        <f>'SO 01 - BUDOVA ZASTÁVKY -...'!F34</f>
        <v>0</v>
      </c>
      <c r="BB96" s="105">
        <f>'SO 01 - BUDOVA ZASTÁVKY -...'!F35</f>
        <v>0</v>
      </c>
      <c r="BC96" s="105">
        <f>'SO 01 - BUDOVA ZASTÁVKY -...'!F36</f>
        <v>0</v>
      </c>
      <c r="BD96" s="107">
        <f>'SO 01 - BUDOVA ZASTÁVKY -...'!F37</f>
        <v>0</v>
      </c>
      <c r="BT96" s="103" t="s">
        <v>85</v>
      </c>
      <c r="BV96" s="103" t="s">
        <v>79</v>
      </c>
      <c r="BW96" s="103" t="s">
        <v>90</v>
      </c>
      <c r="BX96" s="103" t="s">
        <v>5</v>
      </c>
      <c r="CL96" s="103" t="s">
        <v>1</v>
      </c>
      <c r="CM96" s="103" t="s">
        <v>87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J7+WIgS/BR1/K3YyfjqLKIjXYks/QJsZSjV/90T3pxJphQA5J60UlOYFGJTzMohxVrg4oeaQB4hUVpkUu3DSzw==" saltValue="Bw81ihdQNG0rCVznQqLqzNy8H4rF+P1XbxnGmROqsrgxtgrgjjJbBD6fVA4hMd78pmkj08SvcDyL9hz+PawpU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0 - VEDLEJŠÍ A OSTATN...'!C2" display="/" xr:uid="{00000000-0004-0000-0000-000000000000}"/>
    <hyperlink ref="A96" location="'SO 01 - BUDOVA ZASTÁVKY -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91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BRNO - Židenice, budova zastávky - Oprava vnějších ploch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92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93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33</v>
      </c>
      <c r="G12" s="34"/>
      <c r="H12" s="34"/>
      <c r="I12" s="112" t="s">
        <v>22</v>
      </c>
      <c r="J12" s="114" t="str">
        <f>'Rekapitulace stavby'!AN8</f>
        <v>11. 5. 2023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>70994234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Správa železnic, státní organizace</v>
      </c>
      <c r="F15" s="34"/>
      <c r="G15" s="34"/>
      <c r="H15" s="34"/>
      <c r="I15" s="112" t="s">
        <v>28</v>
      </c>
      <c r="J15" s="113" t="str">
        <f>IF('Rekapitulace stavby'!AN11="","",'Rekapitulace stavby'!AN11)</f>
        <v>CZ70994234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28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ROUND((SUM(BE117:BE127)),  2)</f>
        <v>0</v>
      </c>
      <c r="G33" s="34"/>
      <c r="H33" s="34"/>
      <c r="I33" s="124">
        <v>0.21</v>
      </c>
      <c r="J33" s="123">
        <f>ROUND(((SUM(BE117:BE127))*I33),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ROUND((SUM(BF117:BF127)),  2)</f>
        <v>0</v>
      </c>
      <c r="G34" s="34"/>
      <c r="H34" s="34"/>
      <c r="I34" s="124">
        <v>0.15</v>
      </c>
      <c r="J34" s="123">
        <f>ROUND(((SUM(BF117:BF127))*I34),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ROUND((SUM(BG117:BG127)),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ROUND((SUM(BH117:BH127)),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ROUND((SUM(BI117:BI127)),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BRNO - Židenice, budova zastávky - Oprava vnějších ploch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0" t="str">
        <f>E9</f>
        <v>SO 00 - VEDLEJŠÍ A OSTATNÍ NÁKLADY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11. 5. 2023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95</v>
      </c>
      <c r="D94" s="144"/>
      <c r="E94" s="144"/>
      <c r="F94" s="144"/>
      <c r="G94" s="144"/>
      <c r="H94" s="144"/>
      <c r="I94" s="144"/>
      <c r="J94" s="145" t="s">
        <v>96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97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98</v>
      </c>
    </row>
    <row r="97" spans="1:31" s="9" customFormat="1" ht="24.95" customHeight="1">
      <c r="B97" s="147"/>
      <c r="C97" s="148"/>
      <c r="D97" s="149" t="s">
        <v>99</v>
      </c>
      <c r="E97" s="150"/>
      <c r="F97" s="150"/>
      <c r="G97" s="150"/>
      <c r="H97" s="150"/>
      <c r="I97" s="150"/>
      <c r="J97" s="151">
        <f>J118</f>
        <v>0</v>
      </c>
      <c r="K97" s="148"/>
      <c r="L97" s="152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100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299" t="str">
        <f>E7</f>
        <v>BRNO - Židenice, budova zastávky - Oprava vnějších ploch</v>
      </c>
      <c r="F107" s="300"/>
      <c r="G107" s="300"/>
      <c r="H107" s="300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92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70" t="str">
        <f>E9</f>
        <v>SO 00 - VEDLEJŠÍ A OSTATNÍ NÁKLADY</v>
      </c>
      <c r="F109" s="301"/>
      <c r="G109" s="301"/>
      <c r="H109" s="301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29" t="s">
        <v>22</v>
      </c>
      <c r="J111" s="66" t="str">
        <f>IF(J12="","",J12)</f>
        <v>11. 5. 2023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24</v>
      </c>
      <c r="D113" s="36"/>
      <c r="E113" s="36"/>
      <c r="F113" s="27" t="str">
        <f>E15</f>
        <v>Správa železnic, státní organizace</v>
      </c>
      <c r="G113" s="36"/>
      <c r="H113" s="36"/>
      <c r="I113" s="29" t="s">
        <v>32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30</v>
      </c>
      <c r="D114" s="36"/>
      <c r="E114" s="36"/>
      <c r="F114" s="27" t="str">
        <f>IF(E18="","",E18)</f>
        <v>Vyplň údaj</v>
      </c>
      <c r="G114" s="36"/>
      <c r="H114" s="36"/>
      <c r="I114" s="29" t="s">
        <v>35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0" customFormat="1" ht="29.25" customHeight="1">
      <c r="A116" s="153"/>
      <c r="B116" s="154"/>
      <c r="C116" s="155" t="s">
        <v>101</v>
      </c>
      <c r="D116" s="156" t="s">
        <v>62</v>
      </c>
      <c r="E116" s="156" t="s">
        <v>58</v>
      </c>
      <c r="F116" s="156" t="s">
        <v>59</v>
      </c>
      <c r="G116" s="156" t="s">
        <v>102</v>
      </c>
      <c r="H116" s="156" t="s">
        <v>103</v>
      </c>
      <c r="I116" s="156" t="s">
        <v>104</v>
      </c>
      <c r="J116" s="156" t="s">
        <v>96</v>
      </c>
      <c r="K116" s="157" t="s">
        <v>105</v>
      </c>
      <c r="L116" s="158"/>
      <c r="M116" s="75" t="s">
        <v>1</v>
      </c>
      <c r="N116" s="76" t="s">
        <v>41</v>
      </c>
      <c r="O116" s="76" t="s">
        <v>106</v>
      </c>
      <c r="P116" s="76" t="s">
        <v>107</v>
      </c>
      <c r="Q116" s="76" t="s">
        <v>108</v>
      </c>
      <c r="R116" s="76" t="s">
        <v>109</v>
      </c>
      <c r="S116" s="76" t="s">
        <v>110</v>
      </c>
      <c r="T116" s="77" t="s">
        <v>111</v>
      </c>
      <c r="U116" s="15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/>
    </row>
    <row r="117" spans="1:65" s="2" customFormat="1" ht="22.9" customHeight="1">
      <c r="A117" s="34"/>
      <c r="B117" s="35"/>
      <c r="C117" s="82" t="s">
        <v>112</v>
      </c>
      <c r="D117" s="36"/>
      <c r="E117" s="36"/>
      <c r="F117" s="36"/>
      <c r="G117" s="36"/>
      <c r="H117" s="36"/>
      <c r="I117" s="36"/>
      <c r="J117" s="159">
        <f>BK117</f>
        <v>0</v>
      </c>
      <c r="K117" s="36"/>
      <c r="L117" s="39"/>
      <c r="M117" s="78"/>
      <c r="N117" s="160"/>
      <c r="O117" s="79"/>
      <c r="P117" s="161">
        <f>P118</f>
        <v>0</v>
      </c>
      <c r="Q117" s="79"/>
      <c r="R117" s="161">
        <f>R118</f>
        <v>0</v>
      </c>
      <c r="S117" s="79"/>
      <c r="T117" s="16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76</v>
      </c>
      <c r="AU117" s="17" t="s">
        <v>98</v>
      </c>
      <c r="BK117" s="163">
        <f>BK118</f>
        <v>0</v>
      </c>
    </row>
    <row r="118" spans="1:65" s="11" customFormat="1" ht="25.9" customHeight="1">
      <c r="B118" s="164"/>
      <c r="C118" s="165"/>
      <c r="D118" s="166" t="s">
        <v>76</v>
      </c>
      <c r="E118" s="167" t="s">
        <v>113</v>
      </c>
      <c r="F118" s="167" t="s">
        <v>114</v>
      </c>
      <c r="G118" s="165"/>
      <c r="H118" s="165"/>
      <c r="I118" s="168"/>
      <c r="J118" s="169">
        <f>BK118</f>
        <v>0</v>
      </c>
      <c r="K118" s="165"/>
      <c r="L118" s="170"/>
      <c r="M118" s="171"/>
      <c r="N118" s="172"/>
      <c r="O118" s="172"/>
      <c r="P118" s="173">
        <f>SUM(P119:P127)</f>
        <v>0</v>
      </c>
      <c r="Q118" s="172"/>
      <c r="R118" s="173">
        <f>SUM(R119:R127)</f>
        <v>0</v>
      </c>
      <c r="S118" s="172"/>
      <c r="T118" s="174">
        <f>SUM(T119:T127)</f>
        <v>0</v>
      </c>
      <c r="AR118" s="175" t="s">
        <v>115</v>
      </c>
      <c r="AT118" s="176" t="s">
        <v>76</v>
      </c>
      <c r="AU118" s="176" t="s">
        <v>77</v>
      </c>
      <c r="AY118" s="175" t="s">
        <v>116</v>
      </c>
      <c r="BK118" s="177">
        <f>SUM(BK119:BK127)</f>
        <v>0</v>
      </c>
    </row>
    <row r="119" spans="1:65" s="2" customFormat="1" ht="16.5" customHeight="1">
      <c r="A119" s="34"/>
      <c r="B119" s="35"/>
      <c r="C119" s="178" t="s">
        <v>85</v>
      </c>
      <c r="D119" s="178" t="s">
        <v>117</v>
      </c>
      <c r="E119" s="179" t="s">
        <v>118</v>
      </c>
      <c r="F119" s="180" t="s">
        <v>119</v>
      </c>
      <c r="G119" s="181" t="s">
        <v>120</v>
      </c>
      <c r="H119" s="182">
        <v>1</v>
      </c>
      <c r="I119" s="183"/>
      <c r="J119" s="184">
        <f>ROUND(I119*H119,2)</f>
        <v>0</v>
      </c>
      <c r="K119" s="180" t="s">
        <v>121</v>
      </c>
      <c r="L119" s="39"/>
      <c r="M119" s="185" t="s">
        <v>1</v>
      </c>
      <c r="N119" s="186" t="s">
        <v>42</v>
      </c>
      <c r="O119" s="71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122</v>
      </c>
      <c r="AT119" s="189" t="s">
        <v>117</v>
      </c>
      <c r="AU119" s="189" t="s">
        <v>85</v>
      </c>
      <c r="AY119" s="17" t="s">
        <v>116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7" t="s">
        <v>85</v>
      </c>
      <c r="BK119" s="190">
        <f>ROUND(I119*H119,2)</f>
        <v>0</v>
      </c>
      <c r="BL119" s="17" t="s">
        <v>122</v>
      </c>
      <c r="BM119" s="189" t="s">
        <v>87</v>
      </c>
    </row>
    <row r="120" spans="1:65" s="2" customFormat="1" ht="11.25">
      <c r="A120" s="34"/>
      <c r="B120" s="35"/>
      <c r="C120" s="36"/>
      <c r="D120" s="191" t="s">
        <v>123</v>
      </c>
      <c r="E120" s="36"/>
      <c r="F120" s="192" t="s">
        <v>119</v>
      </c>
      <c r="G120" s="36"/>
      <c r="H120" s="36"/>
      <c r="I120" s="193"/>
      <c r="J120" s="36"/>
      <c r="K120" s="36"/>
      <c r="L120" s="39"/>
      <c r="M120" s="194"/>
      <c r="N120" s="195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123</v>
      </c>
      <c r="AU120" s="17" t="s">
        <v>85</v>
      </c>
    </row>
    <row r="121" spans="1:65" s="2" customFormat="1" ht="16.5" customHeight="1">
      <c r="A121" s="34"/>
      <c r="B121" s="35"/>
      <c r="C121" s="178" t="s">
        <v>87</v>
      </c>
      <c r="D121" s="178" t="s">
        <v>117</v>
      </c>
      <c r="E121" s="179" t="s">
        <v>124</v>
      </c>
      <c r="F121" s="180" t="s">
        <v>125</v>
      </c>
      <c r="G121" s="181" t="s">
        <v>120</v>
      </c>
      <c r="H121" s="182">
        <v>1</v>
      </c>
      <c r="I121" s="183"/>
      <c r="J121" s="184">
        <f>ROUND(I121*H121,2)</f>
        <v>0</v>
      </c>
      <c r="K121" s="180" t="s">
        <v>126</v>
      </c>
      <c r="L121" s="39"/>
      <c r="M121" s="185" t="s">
        <v>1</v>
      </c>
      <c r="N121" s="186" t="s">
        <v>42</v>
      </c>
      <c r="O121" s="71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122</v>
      </c>
      <c r="AT121" s="189" t="s">
        <v>117</v>
      </c>
      <c r="AU121" s="189" t="s">
        <v>85</v>
      </c>
      <c r="AY121" s="17" t="s">
        <v>116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7" t="s">
        <v>85</v>
      </c>
      <c r="BK121" s="190">
        <f>ROUND(I121*H121,2)</f>
        <v>0</v>
      </c>
      <c r="BL121" s="17" t="s">
        <v>122</v>
      </c>
      <c r="BM121" s="189" t="s">
        <v>122</v>
      </c>
    </row>
    <row r="122" spans="1:65" s="2" customFormat="1" ht="11.25">
      <c r="A122" s="34"/>
      <c r="B122" s="35"/>
      <c r="C122" s="36"/>
      <c r="D122" s="191" t="s">
        <v>123</v>
      </c>
      <c r="E122" s="36"/>
      <c r="F122" s="192" t="s">
        <v>125</v>
      </c>
      <c r="G122" s="36"/>
      <c r="H122" s="36"/>
      <c r="I122" s="193"/>
      <c r="J122" s="36"/>
      <c r="K122" s="36"/>
      <c r="L122" s="39"/>
      <c r="M122" s="194"/>
      <c r="N122" s="195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123</v>
      </c>
      <c r="AU122" s="17" t="s">
        <v>85</v>
      </c>
    </row>
    <row r="123" spans="1:65" s="12" customFormat="1" ht="11.25">
      <c r="B123" s="196"/>
      <c r="C123" s="197"/>
      <c r="D123" s="191" t="s">
        <v>127</v>
      </c>
      <c r="E123" s="198" t="s">
        <v>1</v>
      </c>
      <c r="F123" s="199" t="s">
        <v>128</v>
      </c>
      <c r="G123" s="197"/>
      <c r="H123" s="200">
        <v>1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127</v>
      </c>
      <c r="AU123" s="206" t="s">
        <v>85</v>
      </c>
      <c r="AV123" s="12" t="s">
        <v>87</v>
      </c>
      <c r="AW123" s="12" t="s">
        <v>34</v>
      </c>
      <c r="AX123" s="12" t="s">
        <v>85</v>
      </c>
      <c r="AY123" s="206" t="s">
        <v>116</v>
      </c>
    </row>
    <row r="124" spans="1:65" s="13" customFormat="1" ht="33.75">
      <c r="B124" s="207"/>
      <c r="C124" s="208"/>
      <c r="D124" s="191" t="s">
        <v>127</v>
      </c>
      <c r="E124" s="209" t="s">
        <v>1</v>
      </c>
      <c r="F124" s="210" t="s">
        <v>129</v>
      </c>
      <c r="G124" s="208"/>
      <c r="H124" s="209" t="s">
        <v>1</v>
      </c>
      <c r="I124" s="211"/>
      <c r="J124" s="208"/>
      <c r="K124" s="208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127</v>
      </c>
      <c r="AU124" s="216" t="s">
        <v>85</v>
      </c>
      <c r="AV124" s="13" t="s">
        <v>85</v>
      </c>
      <c r="AW124" s="13" t="s">
        <v>34</v>
      </c>
      <c r="AX124" s="13" t="s">
        <v>77</v>
      </c>
      <c r="AY124" s="216" t="s">
        <v>116</v>
      </c>
    </row>
    <row r="125" spans="1:65" s="13" customFormat="1" ht="22.5">
      <c r="B125" s="207"/>
      <c r="C125" s="208"/>
      <c r="D125" s="191" t="s">
        <v>127</v>
      </c>
      <c r="E125" s="209" t="s">
        <v>1</v>
      </c>
      <c r="F125" s="210" t="s">
        <v>130</v>
      </c>
      <c r="G125" s="208"/>
      <c r="H125" s="209" t="s">
        <v>1</v>
      </c>
      <c r="I125" s="211"/>
      <c r="J125" s="208"/>
      <c r="K125" s="208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127</v>
      </c>
      <c r="AU125" s="216" t="s">
        <v>85</v>
      </c>
      <c r="AV125" s="13" t="s">
        <v>85</v>
      </c>
      <c r="AW125" s="13" t="s">
        <v>34</v>
      </c>
      <c r="AX125" s="13" t="s">
        <v>77</v>
      </c>
      <c r="AY125" s="216" t="s">
        <v>116</v>
      </c>
    </row>
    <row r="126" spans="1:65" s="2" customFormat="1" ht="16.5" customHeight="1">
      <c r="A126" s="34"/>
      <c r="B126" s="35"/>
      <c r="C126" s="178" t="s">
        <v>131</v>
      </c>
      <c r="D126" s="178" t="s">
        <v>117</v>
      </c>
      <c r="E126" s="179" t="s">
        <v>132</v>
      </c>
      <c r="F126" s="180" t="s">
        <v>133</v>
      </c>
      <c r="G126" s="181" t="s">
        <v>120</v>
      </c>
      <c r="H126" s="182">
        <v>1</v>
      </c>
      <c r="I126" s="183"/>
      <c r="J126" s="184">
        <f>ROUND(I126*H126,2)</f>
        <v>0</v>
      </c>
      <c r="K126" s="180" t="s">
        <v>126</v>
      </c>
      <c r="L126" s="39"/>
      <c r="M126" s="185" t="s">
        <v>1</v>
      </c>
      <c r="N126" s="186" t="s">
        <v>42</v>
      </c>
      <c r="O126" s="71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122</v>
      </c>
      <c r="AT126" s="189" t="s">
        <v>117</v>
      </c>
      <c r="AU126" s="189" t="s">
        <v>85</v>
      </c>
      <c r="AY126" s="17" t="s">
        <v>116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85</v>
      </c>
      <c r="BK126" s="190">
        <f>ROUND(I126*H126,2)</f>
        <v>0</v>
      </c>
      <c r="BL126" s="17" t="s">
        <v>122</v>
      </c>
      <c r="BM126" s="189" t="s">
        <v>134</v>
      </c>
    </row>
    <row r="127" spans="1:65" s="2" customFormat="1" ht="11.25">
      <c r="A127" s="34"/>
      <c r="B127" s="35"/>
      <c r="C127" s="36"/>
      <c r="D127" s="191" t="s">
        <v>123</v>
      </c>
      <c r="E127" s="36"/>
      <c r="F127" s="192" t="s">
        <v>135</v>
      </c>
      <c r="G127" s="36"/>
      <c r="H127" s="36"/>
      <c r="I127" s="193"/>
      <c r="J127" s="36"/>
      <c r="K127" s="36"/>
      <c r="L127" s="39"/>
      <c r="M127" s="217"/>
      <c r="N127" s="218"/>
      <c r="O127" s="219"/>
      <c r="P127" s="219"/>
      <c r="Q127" s="219"/>
      <c r="R127" s="219"/>
      <c r="S127" s="219"/>
      <c r="T127" s="220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123</v>
      </c>
      <c r="AU127" s="17" t="s">
        <v>85</v>
      </c>
    </row>
    <row r="128" spans="1:65" s="2" customFormat="1" ht="6.95" customHeight="1">
      <c r="A128" s="3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39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FivSrNsBnmX6zxANv8Jp4bMPCww5h0Kfh3f2kY8f7/WRQbrxKylc+3rJjF5RWrs/ep09+VIWtA31nqjdGR4ang==" saltValue="LwahIScNzPfhWulUFkqksMuXBYRwn8ZtGlONArl6eORQLUDpe5COirMHllj6pl8UEhYqhwMTCF5c259NosCaSg==" spinCount="100000" sheet="1" objects="1" scenarios="1" formatColumns="0" formatRows="0" autoFilter="0"/>
  <autoFilter ref="C116:K127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59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91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BRNO - Židenice, budova zastávky - Oprava vnějších ploch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92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136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33</v>
      </c>
      <c r="G12" s="34"/>
      <c r="H12" s="34"/>
      <c r="I12" s="112" t="s">
        <v>22</v>
      </c>
      <c r="J12" s="114" t="str">
        <f>'Rekapitulace stavby'!AN8</f>
        <v>11. 5. 2023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>70994234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Správa železnic, státní organizace</v>
      </c>
      <c r="F15" s="34"/>
      <c r="G15" s="34"/>
      <c r="H15" s="34"/>
      <c r="I15" s="112" t="s">
        <v>28</v>
      </c>
      <c r="J15" s="113" t="str">
        <f>IF('Rekapitulace stavby'!AN11="","",'Rekapitulace stavby'!AN11)</f>
        <v>CZ70994234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28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ROUND(J130,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ROUND((SUM(BE130:BE594)),  2)</f>
        <v>0</v>
      </c>
      <c r="G33" s="34"/>
      <c r="H33" s="34"/>
      <c r="I33" s="124">
        <v>0.21</v>
      </c>
      <c r="J33" s="123">
        <f>ROUND(((SUM(BE130:BE594))*I33),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ROUND((SUM(BF130:BF594)),  2)</f>
        <v>0</v>
      </c>
      <c r="G34" s="34"/>
      <c r="H34" s="34"/>
      <c r="I34" s="124">
        <v>0.15</v>
      </c>
      <c r="J34" s="123">
        <f>ROUND(((SUM(BF130:BF594))*I34),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ROUND((SUM(BG130:BG594)),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ROUND((SUM(BH130:BH594)),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ROUND((SUM(BI130:BI594)),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BRNO - Židenice, budova zastávky - Oprava vnějších ploch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0" t="str">
        <f>E9</f>
        <v>SO 01 - BUDOVA ZASTÁVKY - Oprava zpevněných ploch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11. 5. 2023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95</v>
      </c>
      <c r="D94" s="144"/>
      <c r="E94" s="144"/>
      <c r="F94" s="144"/>
      <c r="G94" s="144"/>
      <c r="H94" s="144"/>
      <c r="I94" s="144"/>
      <c r="J94" s="145" t="s">
        <v>96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97</v>
      </c>
      <c r="D96" s="36"/>
      <c r="E96" s="36"/>
      <c r="F96" s="36"/>
      <c r="G96" s="36"/>
      <c r="H96" s="36"/>
      <c r="I96" s="36"/>
      <c r="J96" s="84">
        <f>J130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98</v>
      </c>
    </row>
    <row r="97" spans="1:31" s="9" customFormat="1" ht="24.95" customHeight="1">
      <c r="B97" s="147"/>
      <c r="C97" s="148"/>
      <c r="D97" s="149" t="s">
        <v>137</v>
      </c>
      <c r="E97" s="150"/>
      <c r="F97" s="150"/>
      <c r="G97" s="150"/>
      <c r="H97" s="150"/>
      <c r="I97" s="150"/>
      <c r="J97" s="151">
        <f>J131</f>
        <v>0</v>
      </c>
      <c r="K97" s="148"/>
      <c r="L97" s="152"/>
    </row>
    <row r="98" spans="1:31" s="14" customFormat="1" ht="19.899999999999999" customHeight="1">
      <c r="B98" s="221"/>
      <c r="C98" s="222"/>
      <c r="D98" s="223" t="s">
        <v>138</v>
      </c>
      <c r="E98" s="224"/>
      <c r="F98" s="224"/>
      <c r="G98" s="224"/>
      <c r="H98" s="224"/>
      <c r="I98" s="224"/>
      <c r="J98" s="225">
        <f>J132</f>
        <v>0</v>
      </c>
      <c r="K98" s="222"/>
      <c r="L98" s="226"/>
    </row>
    <row r="99" spans="1:31" s="14" customFormat="1" ht="19.899999999999999" customHeight="1">
      <c r="B99" s="221"/>
      <c r="C99" s="222"/>
      <c r="D99" s="223" t="s">
        <v>139</v>
      </c>
      <c r="E99" s="224"/>
      <c r="F99" s="224"/>
      <c r="G99" s="224"/>
      <c r="H99" s="224"/>
      <c r="I99" s="224"/>
      <c r="J99" s="225">
        <f>J251</f>
        <v>0</v>
      </c>
      <c r="K99" s="222"/>
      <c r="L99" s="226"/>
    </row>
    <row r="100" spans="1:31" s="14" customFormat="1" ht="19.899999999999999" customHeight="1">
      <c r="B100" s="221"/>
      <c r="C100" s="222"/>
      <c r="D100" s="223" t="s">
        <v>140</v>
      </c>
      <c r="E100" s="224"/>
      <c r="F100" s="224"/>
      <c r="G100" s="224"/>
      <c r="H100" s="224"/>
      <c r="I100" s="224"/>
      <c r="J100" s="225">
        <f>J269</f>
        <v>0</v>
      </c>
      <c r="K100" s="222"/>
      <c r="L100" s="226"/>
    </row>
    <row r="101" spans="1:31" s="14" customFormat="1" ht="19.899999999999999" customHeight="1">
      <c r="B101" s="221"/>
      <c r="C101" s="222"/>
      <c r="D101" s="223" t="s">
        <v>141</v>
      </c>
      <c r="E101" s="224"/>
      <c r="F101" s="224"/>
      <c r="G101" s="224"/>
      <c r="H101" s="224"/>
      <c r="I101" s="224"/>
      <c r="J101" s="225">
        <f>J295</f>
        <v>0</v>
      </c>
      <c r="K101" s="222"/>
      <c r="L101" s="226"/>
    </row>
    <row r="102" spans="1:31" s="14" customFormat="1" ht="19.899999999999999" customHeight="1">
      <c r="B102" s="221"/>
      <c r="C102" s="222"/>
      <c r="D102" s="223" t="s">
        <v>142</v>
      </c>
      <c r="E102" s="224"/>
      <c r="F102" s="224"/>
      <c r="G102" s="224"/>
      <c r="H102" s="224"/>
      <c r="I102" s="224"/>
      <c r="J102" s="225">
        <f>J325</f>
        <v>0</v>
      </c>
      <c r="K102" s="222"/>
      <c r="L102" s="226"/>
    </row>
    <row r="103" spans="1:31" s="14" customFormat="1" ht="19.899999999999999" customHeight="1">
      <c r="B103" s="221"/>
      <c r="C103" s="222"/>
      <c r="D103" s="223" t="s">
        <v>143</v>
      </c>
      <c r="E103" s="224"/>
      <c r="F103" s="224"/>
      <c r="G103" s="224"/>
      <c r="H103" s="224"/>
      <c r="I103" s="224"/>
      <c r="J103" s="225">
        <f>J341</f>
        <v>0</v>
      </c>
      <c r="K103" s="222"/>
      <c r="L103" s="226"/>
    </row>
    <row r="104" spans="1:31" s="14" customFormat="1" ht="19.899999999999999" customHeight="1">
      <c r="B104" s="221"/>
      <c r="C104" s="222"/>
      <c r="D104" s="223" t="s">
        <v>144</v>
      </c>
      <c r="E104" s="224"/>
      <c r="F104" s="224"/>
      <c r="G104" s="224"/>
      <c r="H104" s="224"/>
      <c r="I104" s="224"/>
      <c r="J104" s="225">
        <f>J374</f>
        <v>0</v>
      </c>
      <c r="K104" s="222"/>
      <c r="L104" s="226"/>
    </row>
    <row r="105" spans="1:31" s="14" customFormat="1" ht="19.899999999999999" customHeight="1">
      <c r="B105" s="221"/>
      <c r="C105" s="222"/>
      <c r="D105" s="223" t="s">
        <v>145</v>
      </c>
      <c r="E105" s="224"/>
      <c r="F105" s="224"/>
      <c r="G105" s="224"/>
      <c r="H105" s="224"/>
      <c r="I105" s="224"/>
      <c r="J105" s="225">
        <f>J381</f>
        <v>0</v>
      </c>
      <c r="K105" s="222"/>
      <c r="L105" s="226"/>
    </row>
    <row r="106" spans="1:31" s="14" customFormat="1" ht="19.899999999999999" customHeight="1">
      <c r="B106" s="221"/>
      <c r="C106" s="222"/>
      <c r="D106" s="223" t="s">
        <v>146</v>
      </c>
      <c r="E106" s="224"/>
      <c r="F106" s="224"/>
      <c r="G106" s="224"/>
      <c r="H106" s="224"/>
      <c r="I106" s="224"/>
      <c r="J106" s="225">
        <f>J473</f>
        <v>0</v>
      </c>
      <c r="K106" s="222"/>
      <c r="L106" s="226"/>
    </row>
    <row r="107" spans="1:31" s="9" customFormat="1" ht="24.95" customHeight="1">
      <c r="B107" s="147"/>
      <c r="C107" s="148"/>
      <c r="D107" s="149" t="s">
        <v>147</v>
      </c>
      <c r="E107" s="150"/>
      <c r="F107" s="150"/>
      <c r="G107" s="150"/>
      <c r="H107" s="150"/>
      <c r="I107" s="150"/>
      <c r="J107" s="151">
        <f>J476</f>
        <v>0</v>
      </c>
      <c r="K107" s="148"/>
      <c r="L107" s="152"/>
    </row>
    <row r="108" spans="1:31" s="14" customFormat="1" ht="19.899999999999999" customHeight="1">
      <c r="B108" s="221"/>
      <c r="C108" s="222"/>
      <c r="D108" s="223" t="s">
        <v>148</v>
      </c>
      <c r="E108" s="224"/>
      <c r="F108" s="224"/>
      <c r="G108" s="224"/>
      <c r="H108" s="224"/>
      <c r="I108" s="224"/>
      <c r="J108" s="225">
        <f>J477</f>
        <v>0</v>
      </c>
      <c r="K108" s="222"/>
      <c r="L108" s="226"/>
    </row>
    <row r="109" spans="1:31" s="14" customFormat="1" ht="19.899999999999999" customHeight="1">
      <c r="B109" s="221"/>
      <c r="C109" s="222"/>
      <c r="D109" s="223" t="s">
        <v>149</v>
      </c>
      <c r="E109" s="224"/>
      <c r="F109" s="224"/>
      <c r="G109" s="224"/>
      <c r="H109" s="224"/>
      <c r="I109" s="224"/>
      <c r="J109" s="225">
        <f>J528</f>
        <v>0</v>
      </c>
      <c r="K109" s="222"/>
      <c r="L109" s="226"/>
    </row>
    <row r="110" spans="1:31" s="14" customFormat="1" ht="19.899999999999999" customHeight="1">
      <c r="B110" s="221"/>
      <c r="C110" s="222"/>
      <c r="D110" s="223" t="s">
        <v>150</v>
      </c>
      <c r="E110" s="224"/>
      <c r="F110" s="224"/>
      <c r="G110" s="224"/>
      <c r="H110" s="224"/>
      <c r="I110" s="224"/>
      <c r="J110" s="225">
        <f>J547</f>
        <v>0</v>
      </c>
      <c r="K110" s="222"/>
      <c r="L110" s="226"/>
    </row>
    <row r="111" spans="1:31" s="2" customFormat="1" ht="21.7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pans="1:31" s="2" customFormat="1" ht="6.95" customHeight="1">
      <c r="A116" s="34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24.95" customHeight="1">
      <c r="A117" s="34"/>
      <c r="B117" s="35"/>
      <c r="C117" s="23" t="s">
        <v>100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2" customHeight="1">
      <c r="A119" s="34"/>
      <c r="B119" s="35"/>
      <c r="C119" s="29" t="s">
        <v>16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6.5" customHeight="1">
      <c r="A120" s="34"/>
      <c r="B120" s="35"/>
      <c r="C120" s="36"/>
      <c r="D120" s="36"/>
      <c r="E120" s="299" t="str">
        <f>E7</f>
        <v>BRNO - Židenice, budova zastávky - Oprava vnějších ploch</v>
      </c>
      <c r="F120" s="300"/>
      <c r="G120" s="300"/>
      <c r="H120" s="300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92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270" t="str">
        <f>E9</f>
        <v>SO 01 - BUDOVA ZASTÁVKY - Oprava zpevněných ploch</v>
      </c>
      <c r="F122" s="301"/>
      <c r="G122" s="301"/>
      <c r="H122" s="301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20</v>
      </c>
      <c r="D124" s="36"/>
      <c r="E124" s="36"/>
      <c r="F124" s="27" t="str">
        <f>F12</f>
        <v xml:space="preserve"> </v>
      </c>
      <c r="G124" s="36"/>
      <c r="H124" s="36"/>
      <c r="I124" s="29" t="s">
        <v>22</v>
      </c>
      <c r="J124" s="66" t="str">
        <f>IF(J12="","",J12)</f>
        <v>11. 5. 2023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5.2" customHeight="1">
      <c r="A126" s="34"/>
      <c r="B126" s="35"/>
      <c r="C126" s="29" t="s">
        <v>24</v>
      </c>
      <c r="D126" s="36"/>
      <c r="E126" s="36"/>
      <c r="F126" s="27" t="str">
        <f>E15</f>
        <v>Správa železnic, státní organizace</v>
      </c>
      <c r="G126" s="36"/>
      <c r="H126" s="36"/>
      <c r="I126" s="29" t="s">
        <v>32</v>
      </c>
      <c r="J126" s="32" t="str">
        <f>E21</f>
        <v xml:space="preserve"> 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30</v>
      </c>
      <c r="D127" s="36"/>
      <c r="E127" s="36"/>
      <c r="F127" s="27" t="str">
        <f>IF(E18="","",E18)</f>
        <v>Vyplň údaj</v>
      </c>
      <c r="G127" s="36"/>
      <c r="H127" s="36"/>
      <c r="I127" s="29" t="s">
        <v>35</v>
      </c>
      <c r="J127" s="32" t="str">
        <f>E24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0" customFormat="1" ht="29.25" customHeight="1">
      <c r="A129" s="153"/>
      <c r="B129" s="154"/>
      <c r="C129" s="155" t="s">
        <v>101</v>
      </c>
      <c r="D129" s="156" t="s">
        <v>62</v>
      </c>
      <c r="E129" s="156" t="s">
        <v>58</v>
      </c>
      <c r="F129" s="156" t="s">
        <v>59</v>
      </c>
      <c r="G129" s="156" t="s">
        <v>102</v>
      </c>
      <c r="H129" s="156" t="s">
        <v>103</v>
      </c>
      <c r="I129" s="156" t="s">
        <v>104</v>
      </c>
      <c r="J129" s="156" t="s">
        <v>96</v>
      </c>
      <c r="K129" s="157" t="s">
        <v>105</v>
      </c>
      <c r="L129" s="158"/>
      <c r="M129" s="75" t="s">
        <v>1</v>
      </c>
      <c r="N129" s="76" t="s">
        <v>41</v>
      </c>
      <c r="O129" s="76" t="s">
        <v>106</v>
      </c>
      <c r="P129" s="76" t="s">
        <v>107</v>
      </c>
      <c r="Q129" s="76" t="s">
        <v>108</v>
      </c>
      <c r="R129" s="76" t="s">
        <v>109</v>
      </c>
      <c r="S129" s="76" t="s">
        <v>110</v>
      </c>
      <c r="T129" s="77" t="s">
        <v>111</v>
      </c>
      <c r="U129" s="15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/>
    </row>
    <row r="130" spans="1:65" s="2" customFormat="1" ht="22.9" customHeight="1">
      <c r="A130" s="34"/>
      <c r="B130" s="35"/>
      <c r="C130" s="82" t="s">
        <v>112</v>
      </c>
      <c r="D130" s="36"/>
      <c r="E130" s="36"/>
      <c r="F130" s="36"/>
      <c r="G130" s="36"/>
      <c r="H130" s="36"/>
      <c r="I130" s="36"/>
      <c r="J130" s="159">
        <f>BK130</f>
        <v>0</v>
      </c>
      <c r="K130" s="36"/>
      <c r="L130" s="39"/>
      <c r="M130" s="78"/>
      <c r="N130" s="160"/>
      <c r="O130" s="79"/>
      <c r="P130" s="161">
        <f>P131+P476</f>
        <v>0</v>
      </c>
      <c r="Q130" s="79"/>
      <c r="R130" s="161">
        <f>R131+R476</f>
        <v>547.11502883000003</v>
      </c>
      <c r="S130" s="79"/>
      <c r="T130" s="162">
        <f>T131+T476</f>
        <v>39.19933540000001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76</v>
      </c>
      <c r="AU130" s="17" t="s">
        <v>98</v>
      </c>
      <c r="BK130" s="163">
        <f>BK131+BK476</f>
        <v>0</v>
      </c>
    </row>
    <row r="131" spans="1:65" s="11" customFormat="1" ht="25.9" customHeight="1">
      <c r="B131" s="164"/>
      <c r="C131" s="165"/>
      <c r="D131" s="166" t="s">
        <v>76</v>
      </c>
      <c r="E131" s="167" t="s">
        <v>151</v>
      </c>
      <c r="F131" s="167" t="s">
        <v>152</v>
      </c>
      <c r="G131" s="165"/>
      <c r="H131" s="165"/>
      <c r="I131" s="168"/>
      <c r="J131" s="169">
        <f>BK131</f>
        <v>0</v>
      </c>
      <c r="K131" s="165"/>
      <c r="L131" s="170"/>
      <c r="M131" s="171"/>
      <c r="N131" s="172"/>
      <c r="O131" s="172"/>
      <c r="P131" s="173">
        <f>P132+P251+P269+P295+P325+P341+P374+P381+P473</f>
        <v>0</v>
      </c>
      <c r="Q131" s="172"/>
      <c r="R131" s="173">
        <f>R132+R251+R269+R295+R325+R341+R374+R381+R473</f>
        <v>546.85860503000004</v>
      </c>
      <c r="S131" s="172"/>
      <c r="T131" s="174">
        <f>T132+T251+T269+T295+T325+T341+T374+T381+T473</f>
        <v>39.182260000000007</v>
      </c>
      <c r="AR131" s="175" t="s">
        <v>85</v>
      </c>
      <c r="AT131" s="176" t="s">
        <v>76</v>
      </c>
      <c r="AU131" s="176" t="s">
        <v>77</v>
      </c>
      <c r="AY131" s="175" t="s">
        <v>116</v>
      </c>
      <c r="BK131" s="177">
        <f>BK132+BK251+BK269+BK295+BK325+BK341+BK374+BK381+BK473</f>
        <v>0</v>
      </c>
    </row>
    <row r="132" spans="1:65" s="11" customFormat="1" ht="22.9" customHeight="1">
      <c r="B132" s="164"/>
      <c r="C132" s="165"/>
      <c r="D132" s="166" t="s">
        <v>76</v>
      </c>
      <c r="E132" s="227" t="s">
        <v>85</v>
      </c>
      <c r="F132" s="227" t="s">
        <v>153</v>
      </c>
      <c r="G132" s="165"/>
      <c r="H132" s="165"/>
      <c r="I132" s="168"/>
      <c r="J132" s="228">
        <f>BK132</f>
        <v>0</v>
      </c>
      <c r="K132" s="165"/>
      <c r="L132" s="170"/>
      <c r="M132" s="171"/>
      <c r="N132" s="172"/>
      <c r="O132" s="172"/>
      <c r="P132" s="173">
        <f>SUM(P133:P250)</f>
        <v>0</v>
      </c>
      <c r="Q132" s="172"/>
      <c r="R132" s="173">
        <f>SUM(R133:R250)</f>
        <v>134.30450000000002</v>
      </c>
      <c r="S132" s="172"/>
      <c r="T132" s="174">
        <f>SUM(T133:T250)</f>
        <v>0</v>
      </c>
      <c r="AR132" s="175" t="s">
        <v>85</v>
      </c>
      <c r="AT132" s="176" t="s">
        <v>76</v>
      </c>
      <c r="AU132" s="176" t="s">
        <v>85</v>
      </c>
      <c r="AY132" s="175" t="s">
        <v>116</v>
      </c>
      <c r="BK132" s="177">
        <f>SUM(BK133:BK250)</f>
        <v>0</v>
      </c>
    </row>
    <row r="133" spans="1:65" s="2" customFormat="1" ht="24.2" customHeight="1">
      <c r="A133" s="34"/>
      <c r="B133" s="35"/>
      <c r="C133" s="178" t="s">
        <v>85</v>
      </c>
      <c r="D133" s="178" t="s">
        <v>117</v>
      </c>
      <c r="E133" s="179" t="s">
        <v>154</v>
      </c>
      <c r="F133" s="180" t="s">
        <v>155</v>
      </c>
      <c r="G133" s="181" t="s">
        <v>156</v>
      </c>
      <c r="H133" s="182">
        <v>1</v>
      </c>
      <c r="I133" s="183"/>
      <c r="J133" s="184">
        <f>ROUND(I133*H133,2)</f>
        <v>0</v>
      </c>
      <c r="K133" s="180" t="s">
        <v>157</v>
      </c>
      <c r="L133" s="39"/>
      <c r="M133" s="185" t="s">
        <v>1</v>
      </c>
      <c r="N133" s="186" t="s">
        <v>42</v>
      </c>
      <c r="O133" s="71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122</v>
      </c>
      <c r="AT133" s="189" t="s">
        <v>117</v>
      </c>
      <c r="AU133" s="189" t="s">
        <v>87</v>
      </c>
      <c r="AY133" s="17" t="s">
        <v>116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85</v>
      </c>
      <c r="BK133" s="190">
        <f>ROUND(I133*H133,2)</f>
        <v>0</v>
      </c>
      <c r="BL133" s="17" t="s">
        <v>122</v>
      </c>
      <c r="BM133" s="189" t="s">
        <v>158</v>
      </c>
    </row>
    <row r="134" spans="1:65" s="2" customFormat="1" ht="19.5">
      <c r="A134" s="34"/>
      <c r="B134" s="35"/>
      <c r="C134" s="36"/>
      <c r="D134" s="191" t="s">
        <v>123</v>
      </c>
      <c r="E134" s="36"/>
      <c r="F134" s="192" t="s">
        <v>159</v>
      </c>
      <c r="G134" s="36"/>
      <c r="H134" s="36"/>
      <c r="I134" s="193"/>
      <c r="J134" s="36"/>
      <c r="K134" s="36"/>
      <c r="L134" s="39"/>
      <c r="M134" s="194"/>
      <c r="N134" s="195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123</v>
      </c>
      <c r="AU134" s="17" t="s">
        <v>87</v>
      </c>
    </row>
    <row r="135" spans="1:65" s="2" customFormat="1" ht="21.75" customHeight="1">
      <c r="A135" s="34"/>
      <c r="B135" s="35"/>
      <c r="C135" s="178" t="s">
        <v>87</v>
      </c>
      <c r="D135" s="178" t="s">
        <v>117</v>
      </c>
      <c r="E135" s="179" t="s">
        <v>160</v>
      </c>
      <c r="F135" s="180" t="s">
        <v>161</v>
      </c>
      <c r="G135" s="181" t="s">
        <v>156</v>
      </c>
      <c r="H135" s="182">
        <v>45</v>
      </c>
      <c r="I135" s="183"/>
      <c r="J135" s="184">
        <f>ROUND(I135*H135,2)</f>
        <v>0</v>
      </c>
      <c r="K135" s="180" t="s">
        <v>157</v>
      </c>
      <c r="L135" s="39"/>
      <c r="M135" s="185" t="s">
        <v>1</v>
      </c>
      <c r="N135" s="186" t="s">
        <v>42</v>
      </c>
      <c r="O135" s="71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122</v>
      </c>
      <c r="AT135" s="189" t="s">
        <v>117</v>
      </c>
      <c r="AU135" s="189" t="s">
        <v>87</v>
      </c>
      <c r="AY135" s="17" t="s">
        <v>116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85</v>
      </c>
      <c r="BK135" s="190">
        <f>ROUND(I135*H135,2)</f>
        <v>0</v>
      </c>
      <c r="BL135" s="17" t="s">
        <v>122</v>
      </c>
      <c r="BM135" s="189" t="s">
        <v>162</v>
      </c>
    </row>
    <row r="136" spans="1:65" s="2" customFormat="1" ht="19.5">
      <c r="A136" s="34"/>
      <c r="B136" s="35"/>
      <c r="C136" s="36"/>
      <c r="D136" s="191" t="s">
        <v>123</v>
      </c>
      <c r="E136" s="36"/>
      <c r="F136" s="192" t="s">
        <v>163</v>
      </c>
      <c r="G136" s="36"/>
      <c r="H136" s="36"/>
      <c r="I136" s="193"/>
      <c r="J136" s="36"/>
      <c r="K136" s="36"/>
      <c r="L136" s="39"/>
      <c r="M136" s="194"/>
      <c r="N136" s="195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123</v>
      </c>
      <c r="AU136" s="17" t="s">
        <v>87</v>
      </c>
    </row>
    <row r="137" spans="1:65" s="2" customFormat="1" ht="21.75" customHeight="1">
      <c r="A137" s="34"/>
      <c r="B137" s="35"/>
      <c r="C137" s="178" t="s">
        <v>131</v>
      </c>
      <c r="D137" s="178" t="s">
        <v>117</v>
      </c>
      <c r="E137" s="179" t="s">
        <v>164</v>
      </c>
      <c r="F137" s="180" t="s">
        <v>165</v>
      </c>
      <c r="G137" s="181" t="s">
        <v>156</v>
      </c>
      <c r="H137" s="182">
        <v>1</v>
      </c>
      <c r="I137" s="183"/>
      <c r="J137" s="184">
        <f>ROUND(I137*H137,2)</f>
        <v>0</v>
      </c>
      <c r="K137" s="180" t="s">
        <v>157</v>
      </c>
      <c r="L137" s="39"/>
      <c r="M137" s="185" t="s">
        <v>1</v>
      </c>
      <c r="N137" s="186" t="s">
        <v>42</v>
      </c>
      <c r="O137" s="71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122</v>
      </c>
      <c r="AT137" s="189" t="s">
        <v>117</v>
      </c>
      <c r="AU137" s="189" t="s">
        <v>87</v>
      </c>
      <c r="AY137" s="17" t="s">
        <v>116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85</v>
      </c>
      <c r="BK137" s="190">
        <f>ROUND(I137*H137,2)</f>
        <v>0</v>
      </c>
      <c r="BL137" s="17" t="s">
        <v>122</v>
      </c>
      <c r="BM137" s="189" t="s">
        <v>166</v>
      </c>
    </row>
    <row r="138" spans="1:65" s="2" customFormat="1" ht="19.5">
      <c r="A138" s="34"/>
      <c r="B138" s="35"/>
      <c r="C138" s="36"/>
      <c r="D138" s="191" t="s">
        <v>123</v>
      </c>
      <c r="E138" s="36"/>
      <c r="F138" s="192" t="s">
        <v>167</v>
      </c>
      <c r="G138" s="36"/>
      <c r="H138" s="36"/>
      <c r="I138" s="193"/>
      <c r="J138" s="36"/>
      <c r="K138" s="36"/>
      <c r="L138" s="39"/>
      <c r="M138" s="194"/>
      <c r="N138" s="195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123</v>
      </c>
      <c r="AU138" s="17" t="s">
        <v>87</v>
      </c>
    </row>
    <row r="139" spans="1:65" s="2" customFormat="1" ht="21.75" customHeight="1">
      <c r="A139" s="34"/>
      <c r="B139" s="35"/>
      <c r="C139" s="178" t="s">
        <v>122</v>
      </c>
      <c r="D139" s="178" t="s">
        <v>117</v>
      </c>
      <c r="E139" s="179" t="s">
        <v>168</v>
      </c>
      <c r="F139" s="180" t="s">
        <v>169</v>
      </c>
      <c r="G139" s="181" t="s">
        <v>156</v>
      </c>
      <c r="H139" s="182">
        <v>3</v>
      </c>
      <c r="I139" s="183"/>
      <c r="J139" s="184">
        <f>ROUND(I139*H139,2)</f>
        <v>0</v>
      </c>
      <c r="K139" s="180" t="s">
        <v>157</v>
      </c>
      <c r="L139" s="39"/>
      <c r="M139" s="185" t="s">
        <v>1</v>
      </c>
      <c r="N139" s="186" t="s">
        <v>42</v>
      </c>
      <c r="O139" s="71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122</v>
      </c>
      <c r="AT139" s="189" t="s">
        <v>117</v>
      </c>
      <c r="AU139" s="189" t="s">
        <v>87</v>
      </c>
      <c r="AY139" s="17" t="s">
        <v>116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85</v>
      </c>
      <c r="BK139" s="190">
        <f>ROUND(I139*H139,2)</f>
        <v>0</v>
      </c>
      <c r="BL139" s="17" t="s">
        <v>122</v>
      </c>
      <c r="BM139" s="189" t="s">
        <v>170</v>
      </c>
    </row>
    <row r="140" spans="1:65" s="2" customFormat="1" ht="19.5">
      <c r="A140" s="34"/>
      <c r="B140" s="35"/>
      <c r="C140" s="36"/>
      <c r="D140" s="191" t="s">
        <v>123</v>
      </c>
      <c r="E140" s="36"/>
      <c r="F140" s="192" t="s">
        <v>171</v>
      </c>
      <c r="G140" s="36"/>
      <c r="H140" s="36"/>
      <c r="I140" s="193"/>
      <c r="J140" s="36"/>
      <c r="K140" s="36"/>
      <c r="L140" s="39"/>
      <c r="M140" s="194"/>
      <c r="N140" s="195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123</v>
      </c>
      <c r="AU140" s="17" t="s">
        <v>87</v>
      </c>
    </row>
    <row r="141" spans="1:65" s="2" customFormat="1" ht="24.2" customHeight="1">
      <c r="A141" s="34"/>
      <c r="B141" s="35"/>
      <c r="C141" s="178" t="s">
        <v>115</v>
      </c>
      <c r="D141" s="178" t="s">
        <v>117</v>
      </c>
      <c r="E141" s="179" t="s">
        <v>172</v>
      </c>
      <c r="F141" s="180" t="s">
        <v>173</v>
      </c>
      <c r="G141" s="181" t="s">
        <v>174</v>
      </c>
      <c r="H141" s="182">
        <v>25.344000000000001</v>
      </c>
      <c r="I141" s="183"/>
      <c r="J141" s="184">
        <f>ROUND(I141*H141,2)</f>
        <v>0</v>
      </c>
      <c r="K141" s="180" t="s">
        <v>157</v>
      </c>
      <c r="L141" s="39"/>
      <c r="M141" s="185" t="s">
        <v>1</v>
      </c>
      <c r="N141" s="186" t="s">
        <v>42</v>
      </c>
      <c r="O141" s="71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122</v>
      </c>
      <c r="AT141" s="189" t="s">
        <v>117</v>
      </c>
      <c r="AU141" s="189" t="s">
        <v>87</v>
      </c>
      <c r="AY141" s="17" t="s">
        <v>116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85</v>
      </c>
      <c r="BK141" s="190">
        <f>ROUND(I141*H141,2)</f>
        <v>0</v>
      </c>
      <c r="BL141" s="17" t="s">
        <v>122</v>
      </c>
      <c r="BM141" s="189" t="s">
        <v>175</v>
      </c>
    </row>
    <row r="142" spans="1:65" s="2" customFormat="1" ht="19.5">
      <c r="A142" s="34"/>
      <c r="B142" s="35"/>
      <c r="C142" s="36"/>
      <c r="D142" s="191" t="s">
        <v>123</v>
      </c>
      <c r="E142" s="36"/>
      <c r="F142" s="192" t="s">
        <v>176</v>
      </c>
      <c r="G142" s="36"/>
      <c r="H142" s="36"/>
      <c r="I142" s="193"/>
      <c r="J142" s="36"/>
      <c r="K142" s="36"/>
      <c r="L142" s="39"/>
      <c r="M142" s="194"/>
      <c r="N142" s="195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123</v>
      </c>
      <c r="AU142" s="17" t="s">
        <v>87</v>
      </c>
    </row>
    <row r="143" spans="1:65" s="13" customFormat="1" ht="22.5">
      <c r="B143" s="207"/>
      <c r="C143" s="208"/>
      <c r="D143" s="191" t="s">
        <v>127</v>
      </c>
      <c r="E143" s="209" t="s">
        <v>1</v>
      </c>
      <c r="F143" s="210" t="s">
        <v>177</v>
      </c>
      <c r="G143" s="208"/>
      <c r="H143" s="209" t="s">
        <v>1</v>
      </c>
      <c r="I143" s="211"/>
      <c r="J143" s="208"/>
      <c r="K143" s="208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127</v>
      </c>
      <c r="AU143" s="216" t="s">
        <v>87</v>
      </c>
      <c r="AV143" s="13" t="s">
        <v>85</v>
      </c>
      <c r="AW143" s="13" t="s">
        <v>34</v>
      </c>
      <c r="AX143" s="13" t="s">
        <v>77</v>
      </c>
      <c r="AY143" s="216" t="s">
        <v>116</v>
      </c>
    </row>
    <row r="144" spans="1:65" s="12" customFormat="1" ht="11.25">
      <c r="B144" s="196"/>
      <c r="C144" s="197"/>
      <c r="D144" s="191" t="s">
        <v>127</v>
      </c>
      <c r="E144" s="198" t="s">
        <v>1</v>
      </c>
      <c r="F144" s="199" t="s">
        <v>178</v>
      </c>
      <c r="G144" s="197"/>
      <c r="H144" s="200">
        <v>25.344000000000001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127</v>
      </c>
      <c r="AU144" s="206" t="s">
        <v>87</v>
      </c>
      <c r="AV144" s="12" t="s">
        <v>87</v>
      </c>
      <c r="AW144" s="12" t="s">
        <v>34</v>
      </c>
      <c r="AX144" s="12" t="s">
        <v>85</v>
      </c>
      <c r="AY144" s="206" t="s">
        <v>116</v>
      </c>
    </row>
    <row r="145" spans="1:65" s="2" customFormat="1" ht="33" customHeight="1">
      <c r="A145" s="34"/>
      <c r="B145" s="35"/>
      <c r="C145" s="178" t="s">
        <v>179</v>
      </c>
      <c r="D145" s="178" t="s">
        <v>117</v>
      </c>
      <c r="E145" s="179" t="s">
        <v>180</v>
      </c>
      <c r="F145" s="180" t="s">
        <v>181</v>
      </c>
      <c r="G145" s="181" t="s">
        <v>174</v>
      </c>
      <c r="H145" s="182">
        <v>24</v>
      </c>
      <c r="I145" s="183"/>
      <c r="J145" s="184">
        <f>ROUND(I145*H145,2)</f>
        <v>0</v>
      </c>
      <c r="K145" s="180" t="s">
        <v>157</v>
      </c>
      <c r="L145" s="39"/>
      <c r="M145" s="185" t="s">
        <v>1</v>
      </c>
      <c r="N145" s="186" t="s">
        <v>42</v>
      </c>
      <c r="O145" s="71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122</v>
      </c>
      <c r="AT145" s="189" t="s">
        <v>117</v>
      </c>
      <c r="AU145" s="189" t="s">
        <v>87</v>
      </c>
      <c r="AY145" s="17" t="s">
        <v>116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85</v>
      </c>
      <c r="BK145" s="190">
        <f>ROUND(I145*H145,2)</f>
        <v>0</v>
      </c>
      <c r="BL145" s="17" t="s">
        <v>122</v>
      </c>
      <c r="BM145" s="189" t="s">
        <v>122</v>
      </c>
    </row>
    <row r="146" spans="1:65" s="2" customFormat="1" ht="19.5">
      <c r="A146" s="34"/>
      <c r="B146" s="35"/>
      <c r="C146" s="36"/>
      <c r="D146" s="191" t="s">
        <v>123</v>
      </c>
      <c r="E146" s="36"/>
      <c r="F146" s="192" t="s">
        <v>182</v>
      </c>
      <c r="G146" s="36"/>
      <c r="H146" s="36"/>
      <c r="I146" s="193"/>
      <c r="J146" s="36"/>
      <c r="K146" s="36"/>
      <c r="L146" s="39"/>
      <c r="M146" s="194"/>
      <c r="N146" s="195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123</v>
      </c>
      <c r="AU146" s="17" t="s">
        <v>87</v>
      </c>
    </row>
    <row r="147" spans="1:65" s="13" customFormat="1" ht="11.25">
      <c r="B147" s="207"/>
      <c r="C147" s="208"/>
      <c r="D147" s="191" t="s">
        <v>127</v>
      </c>
      <c r="E147" s="209" t="s">
        <v>1</v>
      </c>
      <c r="F147" s="210" t="s">
        <v>183</v>
      </c>
      <c r="G147" s="208"/>
      <c r="H147" s="209" t="s">
        <v>1</v>
      </c>
      <c r="I147" s="211"/>
      <c r="J147" s="208"/>
      <c r="K147" s="208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127</v>
      </c>
      <c r="AU147" s="216" t="s">
        <v>87</v>
      </c>
      <c r="AV147" s="13" t="s">
        <v>85</v>
      </c>
      <c r="AW147" s="13" t="s">
        <v>34</v>
      </c>
      <c r="AX147" s="13" t="s">
        <v>77</v>
      </c>
      <c r="AY147" s="216" t="s">
        <v>116</v>
      </c>
    </row>
    <row r="148" spans="1:65" s="12" customFormat="1" ht="11.25">
      <c r="B148" s="196"/>
      <c r="C148" s="197"/>
      <c r="D148" s="191" t="s">
        <v>127</v>
      </c>
      <c r="E148" s="198" t="s">
        <v>1</v>
      </c>
      <c r="F148" s="199" t="s">
        <v>184</v>
      </c>
      <c r="G148" s="197"/>
      <c r="H148" s="200">
        <v>24</v>
      </c>
      <c r="I148" s="201"/>
      <c r="J148" s="197"/>
      <c r="K148" s="197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127</v>
      </c>
      <c r="AU148" s="206" t="s">
        <v>87</v>
      </c>
      <c r="AV148" s="12" t="s">
        <v>87</v>
      </c>
      <c r="AW148" s="12" t="s">
        <v>34</v>
      </c>
      <c r="AX148" s="12" t="s">
        <v>77</v>
      </c>
      <c r="AY148" s="206" t="s">
        <v>116</v>
      </c>
    </row>
    <row r="149" spans="1:65" s="15" customFormat="1" ht="11.25">
      <c r="B149" s="229"/>
      <c r="C149" s="230"/>
      <c r="D149" s="191" t="s">
        <v>127</v>
      </c>
      <c r="E149" s="231" t="s">
        <v>1</v>
      </c>
      <c r="F149" s="232" t="s">
        <v>185</v>
      </c>
      <c r="G149" s="230"/>
      <c r="H149" s="233">
        <v>24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127</v>
      </c>
      <c r="AU149" s="239" t="s">
        <v>87</v>
      </c>
      <c r="AV149" s="15" t="s">
        <v>122</v>
      </c>
      <c r="AW149" s="15" t="s">
        <v>34</v>
      </c>
      <c r="AX149" s="15" t="s">
        <v>85</v>
      </c>
      <c r="AY149" s="239" t="s">
        <v>116</v>
      </c>
    </row>
    <row r="150" spans="1:65" s="2" customFormat="1" ht="37.9" customHeight="1">
      <c r="A150" s="34"/>
      <c r="B150" s="35"/>
      <c r="C150" s="178" t="s">
        <v>186</v>
      </c>
      <c r="D150" s="178" t="s">
        <v>117</v>
      </c>
      <c r="E150" s="179" t="s">
        <v>187</v>
      </c>
      <c r="F150" s="180" t="s">
        <v>188</v>
      </c>
      <c r="G150" s="181" t="s">
        <v>174</v>
      </c>
      <c r="H150" s="182">
        <v>158.65600000000001</v>
      </c>
      <c r="I150" s="183"/>
      <c r="J150" s="184">
        <f>ROUND(I150*H150,2)</f>
        <v>0</v>
      </c>
      <c r="K150" s="180" t="s">
        <v>157</v>
      </c>
      <c r="L150" s="39"/>
      <c r="M150" s="185" t="s">
        <v>1</v>
      </c>
      <c r="N150" s="186" t="s">
        <v>42</v>
      </c>
      <c r="O150" s="71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122</v>
      </c>
      <c r="AT150" s="189" t="s">
        <v>117</v>
      </c>
      <c r="AU150" s="189" t="s">
        <v>87</v>
      </c>
      <c r="AY150" s="17" t="s">
        <v>116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85</v>
      </c>
      <c r="BK150" s="190">
        <f>ROUND(I150*H150,2)</f>
        <v>0</v>
      </c>
      <c r="BL150" s="17" t="s">
        <v>122</v>
      </c>
      <c r="BM150" s="189" t="s">
        <v>189</v>
      </c>
    </row>
    <row r="151" spans="1:65" s="2" customFormat="1" ht="19.5">
      <c r="A151" s="34"/>
      <c r="B151" s="35"/>
      <c r="C151" s="36"/>
      <c r="D151" s="191" t="s">
        <v>123</v>
      </c>
      <c r="E151" s="36"/>
      <c r="F151" s="192" t="s">
        <v>190</v>
      </c>
      <c r="G151" s="36"/>
      <c r="H151" s="36"/>
      <c r="I151" s="193"/>
      <c r="J151" s="36"/>
      <c r="K151" s="36"/>
      <c r="L151" s="39"/>
      <c r="M151" s="194"/>
      <c r="N151" s="195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123</v>
      </c>
      <c r="AU151" s="17" t="s">
        <v>87</v>
      </c>
    </row>
    <row r="152" spans="1:65" s="13" customFormat="1" ht="22.5">
      <c r="B152" s="207"/>
      <c r="C152" s="208"/>
      <c r="D152" s="191" t="s">
        <v>127</v>
      </c>
      <c r="E152" s="209" t="s">
        <v>1</v>
      </c>
      <c r="F152" s="210" t="s">
        <v>191</v>
      </c>
      <c r="G152" s="208"/>
      <c r="H152" s="209" t="s">
        <v>1</v>
      </c>
      <c r="I152" s="211"/>
      <c r="J152" s="208"/>
      <c r="K152" s="208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127</v>
      </c>
      <c r="AU152" s="216" t="s">
        <v>87</v>
      </c>
      <c r="AV152" s="13" t="s">
        <v>85</v>
      </c>
      <c r="AW152" s="13" t="s">
        <v>34</v>
      </c>
      <c r="AX152" s="13" t="s">
        <v>77</v>
      </c>
      <c r="AY152" s="216" t="s">
        <v>116</v>
      </c>
    </row>
    <row r="153" spans="1:65" s="12" customFormat="1" ht="11.25">
      <c r="B153" s="196"/>
      <c r="C153" s="197"/>
      <c r="D153" s="191" t="s">
        <v>127</v>
      </c>
      <c r="E153" s="198" t="s">
        <v>1</v>
      </c>
      <c r="F153" s="199" t="s">
        <v>192</v>
      </c>
      <c r="G153" s="197"/>
      <c r="H153" s="200">
        <v>158.65600000000001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127</v>
      </c>
      <c r="AU153" s="206" t="s">
        <v>87</v>
      </c>
      <c r="AV153" s="12" t="s">
        <v>87</v>
      </c>
      <c r="AW153" s="12" t="s">
        <v>34</v>
      </c>
      <c r="AX153" s="12" t="s">
        <v>77</v>
      </c>
      <c r="AY153" s="206" t="s">
        <v>116</v>
      </c>
    </row>
    <row r="154" spans="1:65" s="15" customFormat="1" ht="11.25">
      <c r="B154" s="229"/>
      <c r="C154" s="230"/>
      <c r="D154" s="191" t="s">
        <v>127</v>
      </c>
      <c r="E154" s="231" t="s">
        <v>1</v>
      </c>
      <c r="F154" s="232" t="s">
        <v>185</v>
      </c>
      <c r="G154" s="230"/>
      <c r="H154" s="233">
        <v>158.65600000000001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127</v>
      </c>
      <c r="AU154" s="239" t="s">
        <v>87</v>
      </c>
      <c r="AV154" s="15" t="s">
        <v>122</v>
      </c>
      <c r="AW154" s="15" t="s">
        <v>34</v>
      </c>
      <c r="AX154" s="15" t="s">
        <v>85</v>
      </c>
      <c r="AY154" s="239" t="s">
        <v>116</v>
      </c>
    </row>
    <row r="155" spans="1:65" s="2" customFormat="1" ht="24.2" customHeight="1">
      <c r="A155" s="34"/>
      <c r="B155" s="35"/>
      <c r="C155" s="178" t="s">
        <v>134</v>
      </c>
      <c r="D155" s="178" t="s">
        <v>117</v>
      </c>
      <c r="E155" s="179" t="s">
        <v>193</v>
      </c>
      <c r="F155" s="180" t="s">
        <v>194</v>
      </c>
      <c r="G155" s="181" t="s">
        <v>174</v>
      </c>
      <c r="H155" s="182">
        <v>2.9980000000000002</v>
      </c>
      <c r="I155" s="183"/>
      <c r="J155" s="184">
        <f>ROUND(I155*H155,2)</f>
        <v>0</v>
      </c>
      <c r="K155" s="180" t="s">
        <v>157</v>
      </c>
      <c r="L155" s="39"/>
      <c r="M155" s="185" t="s">
        <v>1</v>
      </c>
      <c r="N155" s="186" t="s">
        <v>42</v>
      </c>
      <c r="O155" s="71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122</v>
      </c>
      <c r="AT155" s="189" t="s">
        <v>117</v>
      </c>
      <c r="AU155" s="189" t="s">
        <v>87</v>
      </c>
      <c r="AY155" s="17" t="s">
        <v>116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85</v>
      </c>
      <c r="BK155" s="190">
        <f>ROUND(I155*H155,2)</f>
        <v>0</v>
      </c>
      <c r="BL155" s="17" t="s">
        <v>122</v>
      </c>
      <c r="BM155" s="189" t="s">
        <v>195</v>
      </c>
    </row>
    <row r="156" spans="1:65" s="2" customFormat="1" ht="39">
      <c r="A156" s="34"/>
      <c r="B156" s="35"/>
      <c r="C156" s="36"/>
      <c r="D156" s="191" t="s">
        <v>123</v>
      </c>
      <c r="E156" s="36"/>
      <c r="F156" s="192" t="s">
        <v>196</v>
      </c>
      <c r="G156" s="36"/>
      <c r="H156" s="36"/>
      <c r="I156" s="193"/>
      <c r="J156" s="36"/>
      <c r="K156" s="36"/>
      <c r="L156" s="39"/>
      <c r="M156" s="194"/>
      <c r="N156" s="195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123</v>
      </c>
      <c r="AU156" s="17" t="s">
        <v>87</v>
      </c>
    </row>
    <row r="157" spans="1:65" s="12" customFormat="1" ht="11.25">
      <c r="B157" s="196"/>
      <c r="C157" s="197"/>
      <c r="D157" s="191" t="s">
        <v>127</v>
      </c>
      <c r="E157" s="198" t="s">
        <v>1</v>
      </c>
      <c r="F157" s="199" t="s">
        <v>197</v>
      </c>
      <c r="G157" s="197"/>
      <c r="H157" s="200">
        <v>1.1479999999999999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127</v>
      </c>
      <c r="AU157" s="206" t="s">
        <v>87</v>
      </c>
      <c r="AV157" s="12" t="s">
        <v>87</v>
      </c>
      <c r="AW157" s="12" t="s">
        <v>34</v>
      </c>
      <c r="AX157" s="12" t="s">
        <v>77</v>
      </c>
      <c r="AY157" s="206" t="s">
        <v>116</v>
      </c>
    </row>
    <row r="158" spans="1:65" s="12" customFormat="1" ht="11.25">
      <c r="B158" s="196"/>
      <c r="C158" s="197"/>
      <c r="D158" s="191" t="s">
        <v>127</v>
      </c>
      <c r="E158" s="198" t="s">
        <v>1</v>
      </c>
      <c r="F158" s="199" t="s">
        <v>198</v>
      </c>
      <c r="G158" s="197"/>
      <c r="H158" s="200">
        <v>1.85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127</v>
      </c>
      <c r="AU158" s="206" t="s">
        <v>87</v>
      </c>
      <c r="AV158" s="12" t="s">
        <v>87</v>
      </c>
      <c r="AW158" s="12" t="s">
        <v>34</v>
      </c>
      <c r="AX158" s="12" t="s">
        <v>77</v>
      </c>
      <c r="AY158" s="206" t="s">
        <v>116</v>
      </c>
    </row>
    <row r="159" spans="1:65" s="15" customFormat="1" ht="11.25">
      <c r="B159" s="229"/>
      <c r="C159" s="230"/>
      <c r="D159" s="191" t="s">
        <v>127</v>
      </c>
      <c r="E159" s="231" t="s">
        <v>1</v>
      </c>
      <c r="F159" s="232" t="s">
        <v>185</v>
      </c>
      <c r="G159" s="230"/>
      <c r="H159" s="233">
        <v>2.9980000000000002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127</v>
      </c>
      <c r="AU159" s="239" t="s">
        <v>87</v>
      </c>
      <c r="AV159" s="15" t="s">
        <v>122</v>
      </c>
      <c r="AW159" s="15" t="s">
        <v>34</v>
      </c>
      <c r="AX159" s="15" t="s">
        <v>85</v>
      </c>
      <c r="AY159" s="239" t="s">
        <v>116</v>
      </c>
    </row>
    <row r="160" spans="1:65" s="2" customFormat="1" ht="24.2" customHeight="1">
      <c r="A160" s="34"/>
      <c r="B160" s="35"/>
      <c r="C160" s="178" t="s">
        <v>199</v>
      </c>
      <c r="D160" s="178" t="s">
        <v>117</v>
      </c>
      <c r="E160" s="179" t="s">
        <v>200</v>
      </c>
      <c r="F160" s="180" t="s">
        <v>201</v>
      </c>
      <c r="G160" s="181" t="s">
        <v>174</v>
      </c>
      <c r="H160" s="182">
        <v>0.25</v>
      </c>
      <c r="I160" s="183"/>
      <c r="J160" s="184">
        <f>ROUND(I160*H160,2)</f>
        <v>0</v>
      </c>
      <c r="K160" s="180" t="s">
        <v>157</v>
      </c>
      <c r="L160" s="39"/>
      <c r="M160" s="185" t="s">
        <v>1</v>
      </c>
      <c r="N160" s="186" t="s">
        <v>42</v>
      </c>
      <c r="O160" s="71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122</v>
      </c>
      <c r="AT160" s="189" t="s">
        <v>117</v>
      </c>
      <c r="AU160" s="189" t="s">
        <v>87</v>
      </c>
      <c r="AY160" s="17" t="s">
        <v>116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85</v>
      </c>
      <c r="BK160" s="190">
        <f>ROUND(I160*H160,2)</f>
        <v>0</v>
      </c>
      <c r="BL160" s="17" t="s">
        <v>122</v>
      </c>
      <c r="BM160" s="189" t="s">
        <v>202</v>
      </c>
    </row>
    <row r="161" spans="1:65" s="2" customFormat="1" ht="29.25">
      <c r="A161" s="34"/>
      <c r="B161" s="35"/>
      <c r="C161" s="36"/>
      <c r="D161" s="191" t="s">
        <v>123</v>
      </c>
      <c r="E161" s="36"/>
      <c r="F161" s="192" t="s">
        <v>203</v>
      </c>
      <c r="G161" s="36"/>
      <c r="H161" s="36"/>
      <c r="I161" s="193"/>
      <c r="J161" s="36"/>
      <c r="K161" s="36"/>
      <c r="L161" s="39"/>
      <c r="M161" s="194"/>
      <c r="N161" s="195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123</v>
      </c>
      <c r="AU161" s="17" t="s">
        <v>87</v>
      </c>
    </row>
    <row r="162" spans="1:65" s="13" customFormat="1" ht="11.25">
      <c r="B162" s="207"/>
      <c r="C162" s="208"/>
      <c r="D162" s="191" t="s">
        <v>127</v>
      </c>
      <c r="E162" s="209" t="s">
        <v>1</v>
      </c>
      <c r="F162" s="210" t="s">
        <v>204</v>
      </c>
      <c r="G162" s="208"/>
      <c r="H162" s="209" t="s">
        <v>1</v>
      </c>
      <c r="I162" s="211"/>
      <c r="J162" s="208"/>
      <c r="K162" s="208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127</v>
      </c>
      <c r="AU162" s="216" t="s">
        <v>87</v>
      </c>
      <c r="AV162" s="13" t="s">
        <v>85</v>
      </c>
      <c r="AW162" s="13" t="s">
        <v>34</v>
      </c>
      <c r="AX162" s="13" t="s">
        <v>77</v>
      </c>
      <c r="AY162" s="216" t="s">
        <v>116</v>
      </c>
    </row>
    <row r="163" spans="1:65" s="13" customFormat="1" ht="11.25">
      <c r="B163" s="207"/>
      <c r="C163" s="208"/>
      <c r="D163" s="191" t="s">
        <v>127</v>
      </c>
      <c r="E163" s="209" t="s">
        <v>1</v>
      </c>
      <c r="F163" s="210" t="s">
        <v>205</v>
      </c>
      <c r="G163" s="208"/>
      <c r="H163" s="209" t="s">
        <v>1</v>
      </c>
      <c r="I163" s="211"/>
      <c r="J163" s="208"/>
      <c r="K163" s="208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127</v>
      </c>
      <c r="AU163" s="216" t="s">
        <v>87</v>
      </c>
      <c r="AV163" s="13" t="s">
        <v>85</v>
      </c>
      <c r="AW163" s="13" t="s">
        <v>34</v>
      </c>
      <c r="AX163" s="13" t="s">
        <v>77</v>
      </c>
      <c r="AY163" s="216" t="s">
        <v>116</v>
      </c>
    </row>
    <row r="164" spans="1:65" s="12" customFormat="1" ht="11.25">
      <c r="B164" s="196"/>
      <c r="C164" s="197"/>
      <c r="D164" s="191" t="s">
        <v>127</v>
      </c>
      <c r="E164" s="198" t="s">
        <v>1</v>
      </c>
      <c r="F164" s="199" t="s">
        <v>206</v>
      </c>
      <c r="G164" s="197"/>
      <c r="H164" s="200">
        <v>0.25</v>
      </c>
      <c r="I164" s="201"/>
      <c r="J164" s="197"/>
      <c r="K164" s="197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127</v>
      </c>
      <c r="AU164" s="206" t="s">
        <v>87</v>
      </c>
      <c r="AV164" s="12" t="s">
        <v>87</v>
      </c>
      <c r="AW164" s="12" t="s">
        <v>34</v>
      </c>
      <c r="AX164" s="12" t="s">
        <v>77</v>
      </c>
      <c r="AY164" s="206" t="s">
        <v>116</v>
      </c>
    </row>
    <row r="165" spans="1:65" s="15" customFormat="1" ht="11.25">
      <c r="B165" s="229"/>
      <c r="C165" s="230"/>
      <c r="D165" s="191" t="s">
        <v>127</v>
      </c>
      <c r="E165" s="231" t="s">
        <v>1</v>
      </c>
      <c r="F165" s="232" t="s">
        <v>185</v>
      </c>
      <c r="G165" s="230"/>
      <c r="H165" s="233">
        <v>0.25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AT165" s="239" t="s">
        <v>127</v>
      </c>
      <c r="AU165" s="239" t="s">
        <v>87</v>
      </c>
      <c r="AV165" s="15" t="s">
        <v>122</v>
      </c>
      <c r="AW165" s="15" t="s">
        <v>34</v>
      </c>
      <c r="AX165" s="15" t="s">
        <v>85</v>
      </c>
      <c r="AY165" s="239" t="s">
        <v>116</v>
      </c>
    </row>
    <row r="166" spans="1:65" s="2" customFormat="1" ht="33" customHeight="1">
      <c r="A166" s="34"/>
      <c r="B166" s="35"/>
      <c r="C166" s="178" t="s">
        <v>207</v>
      </c>
      <c r="D166" s="178" t="s">
        <v>117</v>
      </c>
      <c r="E166" s="179" t="s">
        <v>208</v>
      </c>
      <c r="F166" s="180" t="s">
        <v>209</v>
      </c>
      <c r="G166" s="181" t="s">
        <v>174</v>
      </c>
      <c r="H166" s="182">
        <v>49.2</v>
      </c>
      <c r="I166" s="183"/>
      <c r="J166" s="184">
        <f>ROUND(I166*H166,2)</f>
        <v>0</v>
      </c>
      <c r="K166" s="180" t="s">
        <v>157</v>
      </c>
      <c r="L166" s="39"/>
      <c r="M166" s="185" t="s">
        <v>1</v>
      </c>
      <c r="N166" s="186" t="s">
        <v>42</v>
      </c>
      <c r="O166" s="71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122</v>
      </c>
      <c r="AT166" s="189" t="s">
        <v>117</v>
      </c>
      <c r="AU166" s="189" t="s">
        <v>87</v>
      </c>
      <c r="AY166" s="17" t="s">
        <v>116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85</v>
      </c>
      <c r="BK166" s="190">
        <f>ROUND(I166*H166,2)</f>
        <v>0</v>
      </c>
      <c r="BL166" s="17" t="s">
        <v>122</v>
      </c>
      <c r="BM166" s="189" t="s">
        <v>210</v>
      </c>
    </row>
    <row r="167" spans="1:65" s="2" customFormat="1" ht="29.25">
      <c r="A167" s="34"/>
      <c r="B167" s="35"/>
      <c r="C167" s="36"/>
      <c r="D167" s="191" t="s">
        <v>123</v>
      </c>
      <c r="E167" s="36"/>
      <c r="F167" s="192" t="s">
        <v>211</v>
      </c>
      <c r="G167" s="36"/>
      <c r="H167" s="36"/>
      <c r="I167" s="193"/>
      <c r="J167" s="36"/>
      <c r="K167" s="36"/>
      <c r="L167" s="39"/>
      <c r="M167" s="194"/>
      <c r="N167" s="195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123</v>
      </c>
      <c r="AU167" s="17" t="s">
        <v>87</v>
      </c>
    </row>
    <row r="168" spans="1:65" s="13" customFormat="1" ht="22.5">
      <c r="B168" s="207"/>
      <c r="C168" s="208"/>
      <c r="D168" s="191" t="s">
        <v>127</v>
      </c>
      <c r="E168" s="209" t="s">
        <v>1</v>
      </c>
      <c r="F168" s="210" t="s">
        <v>212</v>
      </c>
      <c r="G168" s="208"/>
      <c r="H168" s="209" t="s">
        <v>1</v>
      </c>
      <c r="I168" s="211"/>
      <c r="J168" s="208"/>
      <c r="K168" s="208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127</v>
      </c>
      <c r="AU168" s="216" t="s">
        <v>87</v>
      </c>
      <c r="AV168" s="13" t="s">
        <v>85</v>
      </c>
      <c r="AW168" s="13" t="s">
        <v>34</v>
      </c>
      <c r="AX168" s="13" t="s">
        <v>77</v>
      </c>
      <c r="AY168" s="216" t="s">
        <v>116</v>
      </c>
    </row>
    <row r="169" spans="1:65" s="12" customFormat="1" ht="11.25">
      <c r="B169" s="196"/>
      <c r="C169" s="197"/>
      <c r="D169" s="191" t="s">
        <v>127</v>
      </c>
      <c r="E169" s="198" t="s">
        <v>1</v>
      </c>
      <c r="F169" s="199" t="s">
        <v>213</v>
      </c>
      <c r="G169" s="197"/>
      <c r="H169" s="200">
        <v>49.2</v>
      </c>
      <c r="I169" s="201"/>
      <c r="J169" s="197"/>
      <c r="K169" s="197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127</v>
      </c>
      <c r="AU169" s="206" t="s">
        <v>87</v>
      </c>
      <c r="AV169" s="12" t="s">
        <v>87</v>
      </c>
      <c r="AW169" s="12" t="s">
        <v>34</v>
      </c>
      <c r="AX169" s="12" t="s">
        <v>85</v>
      </c>
      <c r="AY169" s="206" t="s">
        <v>116</v>
      </c>
    </row>
    <row r="170" spans="1:65" s="2" customFormat="1" ht="24.2" customHeight="1">
      <c r="A170" s="34"/>
      <c r="B170" s="35"/>
      <c r="C170" s="178" t="s">
        <v>214</v>
      </c>
      <c r="D170" s="178" t="s">
        <v>117</v>
      </c>
      <c r="E170" s="179" t="s">
        <v>215</v>
      </c>
      <c r="F170" s="180" t="s">
        <v>216</v>
      </c>
      <c r="G170" s="181" t="s">
        <v>156</v>
      </c>
      <c r="H170" s="182">
        <v>45</v>
      </c>
      <c r="I170" s="183"/>
      <c r="J170" s="184">
        <f>ROUND(I170*H170,2)</f>
        <v>0</v>
      </c>
      <c r="K170" s="180" t="s">
        <v>157</v>
      </c>
      <c r="L170" s="39"/>
      <c r="M170" s="185" t="s">
        <v>1</v>
      </c>
      <c r="N170" s="186" t="s">
        <v>42</v>
      </c>
      <c r="O170" s="71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122</v>
      </c>
      <c r="AT170" s="189" t="s">
        <v>117</v>
      </c>
      <c r="AU170" s="189" t="s">
        <v>87</v>
      </c>
      <c r="AY170" s="17" t="s">
        <v>116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85</v>
      </c>
      <c r="BK170" s="190">
        <f>ROUND(I170*H170,2)</f>
        <v>0</v>
      </c>
      <c r="BL170" s="17" t="s">
        <v>122</v>
      </c>
      <c r="BM170" s="189" t="s">
        <v>217</v>
      </c>
    </row>
    <row r="171" spans="1:65" s="2" customFormat="1" ht="29.25">
      <c r="A171" s="34"/>
      <c r="B171" s="35"/>
      <c r="C171" s="36"/>
      <c r="D171" s="191" t="s">
        <v>123</v>
      </c>
      <c r="E171" s="36"/>
      <c r="F171" s="192" t="s">
        <v>218</v>
      </c>
      <c r="G171" s="36"/>
      <c r="H171" s="36"/>
      <c r="I171" s="193"/>
      <c r="J171" s="36"/>
      <c r="K171" s="36"/>
      <c r="L171" s="39"/>
      <c r="M171" s="194"/>
      <c r="N171" s="195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123</v>
      </c>
      <c r="AU171" s="17" t="s">
        <v>87</v>
      </c>
    </row>
    <row r="172" spans="1:65" s="2" customFormat="1" ht="24.2" customHeight="1">
      <c r="A172" s="34"/>
      <c r="B172" s="35"/>
      <c r="C172" s="178" t="s">
        <v>219</v>
      </c>
      <c r="D172" s="178" t="s">
        <v>117</v>
      </c>
      <c r="E172" s="179" t="s">
        <v>220</v>
      </c>
      <c r="F172" s="180" t="s">
        <v>221</v>
      </c>
      <c r="G172" s="181" t="s">
        <v>156</v>
      </c>
      <c r="H172" s="182">
        <v>1</v>
      </c>
      <c r="I172" s="183"/>
      <c r="J172" s="184">
        <f>ROUND(I172*H172,2)</f>
        <v>0</v>
      </c>
      <c r="K172" s="180" t="s">
        <v>157</v>
      </c>
      <c r="L172" s="39"/>
      <c r="M172" s="185" t="s">
        <v>1</v>
      </c>
      <c r="N172" s="186" t="s">
        <v>42</v>
      </c>
      <c r="O172" s="71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122</v>
      </c>
      <c r="AT172" s="189" t="s">
        <v>117</v>
      </c>
      <c r="AU172" s="189" t="s">
        <v>87</v>
      </c>
      <c r="AY172" s="17" t="s">
        <v>116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85</v>
      </c>
      <c r="BK172" s="190">
        <f>ROUND(I172*H172,2)</f>
        <v>0</v>
      </c>
      <c r="BL172" s="17" t="s">
        <v>122</v>
      </c>
      <c r="BM172" s="189" t="s">
        <v>222</v>
      </c>
    </row>
    <row r="173" spans="1:65" s="2" customFormat="1" ht="29.25">
      <c r="A173" s="34"/>
      <c r="B173" s="35"/>
      <c r="C173" s="36"/>
      <c r="D173" s="191" t="s">
        <v>123</v>
      </c>
      <c r="E173" s="36"/>
      <c r="F173" s="192" t="s">
        <v>223</v>
      </c>
      <c r="G173" s="36"/>
      <c r="H173" s="36"/>
      <c r="I173" s="193"/>
      <c r="J173" s="36"/>
      <c r="K173" s="36"/>
      <c r="L173" s="39"/>
      <c r="M173" s="194"/>
      <c r="N173" s="195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123</v>
      </c>
      <c r="AU173" s="17" t="s">
        <v>87</v>
      </c>
    </row>
    <row r="174" spans="1:65" s="2" customFormat="1" ht="24.2" customHeight="1">
      <c r="A174" s="34"/>
      <c r="B174" s="35"/>
      <c r="C174" s="178" t="s">
        <v>224</v>
      </c>
      <c r="D174" s="178" t="s">
        <v>117</v>
      </c>
      <c r="E174" s="179" t="s">
        <v>225</v>
      </c>
      <c r="F174" s="180" t="s">
        <v>226</v>
      </c>
      <c r="G174" s="181" t="s">
        <v>156</v>
      </c>
      <c r="H174" s="182">
        <v>3</v>
      </c>
      <c r="I174" s="183"/>
      <c r="J174" s="184">
        <f>ROUND(I174*H174,2)</f>
        <v>0</v>
      </c>
      <c r="K174" s="180" t="s">
        <v>157</v>
      </c>
      <c r="L174" s="39"/>
      <c r="M174" s="185" t="s">
        <v>1</v>
      </c>
      <c r="N174" s="186" t="s">
        <v>42</v>
      </c>
      <c r="O174" s="71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122</v>
      </c>
      <c r="AT174" s="189" t="s">
        <v>117</v>
      </c>
      <c r="AU174" s="189" t="s">
        <v>87</v>
      </c>
      <c r="AY174" s="17" t="s">
        <v>116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85</v>
      </c>
      <c r="BK174" s="190">
        <f>ROUND(I174*H174,2)</f>
        <v>0</v>
      </c>
      <c r="BL174" s="17" t="s">
        <v>122</v>
      </c>
      <c r="BM174" s="189" t="s">
        <v>227</v>
      </c>
    </row>
    <row r="175" spans="1:65" s="2" customFormat="1" ht="29.25">
      <c r="A175" s="34"/>
      <c r="B175" s="35"/>
      <c r="C175" s="36"/>
      <c r="D175" s="191" t="s">
        <v>123</v>
      </c>
      <c r="E175" s="36"/>
      <c r="F175" s="192" t="s">
        <v>228</v>
      </c>
      <c r="G175" s="36"/>
      <c r="H175" s="36"/>
      <c r="I175" s="193"/>
      <c r="J175" s="36"/>
      <c r="K175" s="36"/>
      <c r="L175" s="39"/>
      <c r="M175" s="194"/>
      <c r="N175" s="195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123</v>
      </c>
      <c r="AU175" s="17" t="s">
        <v>87</v>
      </c>
    </row>
    <row r="176" spans="1:65" s="2" customFormat="1" ht="24.2" customHeight="1">
      <c r="A176" s="34"/>
      <c r="B176" s="35"/>
      <c r="C176" s="178" t="s">
        <v>229</v>
      </c>
      <c r="D176" s="178" t="s">
        <v>117</v>
      </c>
      <c r="E176" s="179" t="s">
        <v>230</v>
      </c>
      <c r="F176" s="180" t="s">
        <v>231</v>
      </c>
      <c r="G176" s="181" t="s">
        <v>156</v>
      </c>
      <c r="H176" s="182">
        <v>855</v>
      </c>
      <c r="I176" s="183"/>
      <c r="J176" s="184">
        <f>ROUND(I176*H176,2)</f>
        <v>0</v>
      </c>
      <c r="K176" s="180" t="s">
        <v>157</v>
      </c>
      <c r="L176" s="39"/>
      <c r="M176" s="185" t="s">
        <v>1</v>
      </c>
      <c r="N176" s="186" t="s">
        <v>42</v>
      </c>
      <c r="O176" s="71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122</v>
      </c>
      <c r="AT176" s="189" t="s">
        <v>117</v>
      </c>
      <c r="AU176" s="189" t="s">
        <v>87</v>
      </c>
      <c r="AY176" s="17" t="s">
        <v>116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85</v>
      </c>
      <c r="BK176" s="190">
        <f>ROUND(I176*H176,2)</f>
        <v>0</v>
      </c>
      <c r="BL176" s="17" t="s">
        <v>122</v>
      </c>
      <c r="BM176" s="189" t="s">
        <v>232</v>
      </c>
    </row>
    <row r="177" spans="1:65" s="2" customFormat="1" ht="39">
      <c r="A177" s="34"/>
      <c r="B177" s="35"/>
      <c r="C177" s="36"/>
      <c r="D177" s="191" t="s">
        <v>123</v>
      </c>
      <c r="E177" s="36"/>
      <c r="F177" s="192" t="s">
        <v>233</v>
      </c>
      <c r="G177" s="36"/>
      <c r="H177" s="36"/>
      <c r="I177" s="193"/>
      <c r="J177" s="36"/>
      <c r="K177" s="36"/>
      <c r="L177" s="39"/>
      <c r="M177" s="194"/>
      <c r="N177" s="195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123</v>
      </c>
      <c r="AU177" s="17" t="s">
        <v>87</v>
      </c>
    </row>
    <row r="178" spans="1:65" s="12" customFormat="1" ht="11.25">
      <c r="B178" s="196"/>
      <c r="C178" s="197"/>
      <c r="D178" s="191" t="s">
        <v>127</v>
      </c>
      <c r="E178" s="198" t="s">
        <v>1</v>
      </c>
      <c r="F178" s="199" t="s">
        <v>234</v>
      </c>
      <c r="G178" s="197"/>
      <c r="H178" s="200">
        <v>855</v>
      </c>
      <c r="I178" s="201"/>
      <c r="J178" s="197"/>
      <c r="K178" s="197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127</v>
      </c>
      <c r="AU178" s="206" t="s">
        <v>87</v>
      </c>
      <c r="AV178" s="12" t="s">
        <v>87</v>
      </c>
      <c r="AW178" s="12" t="s">
        <v>34</v>
      </c>
      <c r="AX178" s="12" t="s">
        <v>85</v>
      </c>
      <c r="AY178" s="206" t="s">
        <v>116</v>
      </c>
    </row>
    <row r="179" spans="1:65" s="2" customFormat="1" ht="24.2" customHeight="1">
      <c r="A179" s="34"/>
      <c r="B179" s="35"/>
      <c r="C179" s="178" t="s">
        <v>8</v>
      </c>
      <c r="D179" s="178" t="s">
        <v>117</v>
      </c>
      <c r="E179" s="179" t="s">
        <v>235</v>
      </c>
      <c r="F179" s="180" t="s">
        <v>236</v>
      </c>
      <c r="G179" s="181" t="s">
        <v>156</v>
      </c>
      <c r="H179" s="182">
        <v>19</v>
      </c>
      <c r="I179" s="183"/>
      <c r="J179" s="184">
        <f>ROUND(I179*H179,2)</f>
        <v>0</v>
      </c>
      <c r="K179" s="180" t="s">
        <v>157</v>
      </c>
      <c r="L179" s="39"/>
      <c r="M179" s="185" t="s">
        <v>1</v>
      </c>
      <c r="N179" s="186" t="s">
        <v>42</v>
      </c>
      <c r="O179" s="71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122</v>
      </c>
      <c r="AT179" s="189" t="s">
        <v>117</v>
      </c>
      <c r="AU179" s="189" t="s">
        <v>87</v>
      </c>
      <c r="AY179" s="17" t="s">
        <v>116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85</v>
      </c>
      <c r="BK179" s="190">
        <f>ROUND(I179*H179,2)</f>
        <v>0</v>
      </c>
      <c r="BL179" s="17" t="s">
        <v>122</v>
      </c>
      <c r="BM179" s="189" t="s">
        <v>237</v>
      </c>
    </row>
    <row r="180" spans="1:65" s="2" customFormat="1" ht="39">
      <c r="A180" s="34"/>
      <c r="B180" s="35"/>
      <c r="C180" s="36"/>
      <c r="D180" s="191" t="s">
        <v>123</v>
      </c>
      <c r="E180" s="36"/>
      <c r="F180" s="192" t="s">
        <v>238</v>
      </c>
      <c r="G180" s="36"/>
      <c r="H180" s="36"/>
      <c r="I180" s="193"/>
      <c r="J180" s="36"/>
      <c r="K180" s="36"/>
      <c r="L180" s="39"/>
      <c r="M180" s="194"/>
      <c r="N180" s="195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123</v>
      </c>
      <c r="AU180" s="17" t="s">
        <v>87</v>
      </c>
    </row>
    <row r="181" spans="1:65" s="12" customFormat="1" ht="11.25">
      <c r="B181" s="196"/>
      <c r="C181" s="197"/>
      <c r="D181" s="191" t="s">
        <v>127</v>
      </c>
      <c r="E181" s="198" t="s">
        <v>1</v>
      </c>
      <c r="F181" s="199" t="s">
        <v>239</v>
      </c>
      <c r="G181" s="197"/>
      <c r="H181" s="200">
        <v>19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127</v>
      </c>
      <c r="AU181" s="206" t="s">
        <v>87</v>
      </c>
      <c r="AV181" s="12" t="s">
        <v>87</v>
      </c>
      <c r="AW181" s="12" t="s">
        <v>34</v>
      </c>
      <c r="AX181" s="12" t="s">
        <v>85</v>
      </c>
      <c r="AY181" s="206" t="s">
        <v>116</v>
      </c>
    </row>
    <row r="182" spans="1:65" s="2" customFormat="1" ht="24.2" customHeight="1">
      <c r="A182" s="34"/>
      <c r="B182" s="35"/>
      <c r="C182" s="178" t="s">
        <v>240</v>
      </c>
      <c r="D182" s="178" t="s">
        <v>117</v>
      </c>
      <c r="E182" s="179" t="s">
        <v>241</v>
      </c>
      <c r="F182" s="180" t="s">
        <v>242</v>
      </c>
      <c r="G182" s="181" t="s">
        <v>156</v>
      </c>
      <c r="H182" s="182">
        <v>57</v>
      </c>
      <c r="I182" s="183"/>
      <c r="J182" s="184">
        <f>ROUND(I182*H182,2)</f>
        <v>0</v>
      </c>
      <c r="K182" s="180" t="s">
        <v>157</v>
      </c>
      <c r="L182" s="39"/>
      <c r="M182" s="185" t="s">
        <v>1</v>
      </c>
      <c r="N182" s="186" t="s">
        <v>42</v>
      </c>
      <c r="O182" s="71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122</v>
      </c>
      <c r="AT182" s="189" t="s">
        <v>117</v>
      </c>
      <c r="AU182" s="189" t="s">
        <v>87</v>
      </c>
      <c r="AY182" s="17" t="s">
        <v>116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85</v>
      </c>
      <c r="BK182" s="190">
        <f>ROUND(I182*H182,2)</f>
        <v>0</v>
      </c>
      <c r="BL182" s="17" t="s">
        <v>122</v>
      </c>
      <c r="BM182" s="189" t="s">
        <v>243</v>
      </c>
    </row>
    <row r="183" spans="1:65" s="2" customFormat="1" ht="39">
      <c r="A183" s="34"/>
      <c r="B183" s="35"/>
      <c r="C183" s="36"/>
      <c r="D183" s="191" t="s">
        <v>123</v>
      </c>
      <c r="E183" s="36"/>
      <c r="F183" s="192" t="s">
        <v>244</v>
      </c>
      <c r="G183" s="36"/>
      <c r="H183" s="36"/>
      <c r="I183" s="193"/>
      <c r="J183" s="36"/>
      <c r="K183" s="36"/>
      <c r="L183" s="39"/>
      <c r="M183" s="194"/>
      <c r="N183" s="195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123</v>
      </c>
      <c r="AU183" s="17" t="s">
        <v>87</v>
      </c>
    </row>
    <row r="184" spans="1:65" s="12" customFormat="1" ht="11.25">
      <c r="B184" s="196"/>
      <c r="C184" s="197"/>
      <c r="D184" s="191" t="s">
        <v>127</v>
      </c>
      <c r="E184" s="198" t="s">
        <v>1</v>
      </c>
      <c r="F184" s="199" t="s">
        <v>245</v>
      </c>
      <c r="G184" s="197"/>
      <c r="H184" s="200">
        <v>57</v>
      </c>
      <c r="I184" s="201"/>
      <c r="J184" s="197"/>
      <c r="K184" s="197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127</v>
      </c>
      <c r="AU184" s="206" t="s">
        <v>87</v>
      </c>
      <c r="AV184" s="12" t="s">
        <v>87</v>
      </c>
      <c r="AW184" s="12" t="s">
        <v>34</v>
      </c>
      <c r="AX184" s="12" t="s">
        <v>85</v>
      </c>
      <c r="AY184" s="206" t="s">
        <v>116</v>
      </c>
    </row>
    <row r="185" spans="1:65" s="2" customFormat="1" ht="37.9" customHeight="1">
      <c r="A185" s="34"/>
      <c r="B185" s="35"/>
      <c r="C185" s="178" t="s">
        <v>246</v>
      </c>
      <c r="D185" s="178" t="s">
        <v>117</v>
      </c>
      <c r="E185" s="179" t="s">
        <v>247</v>
      </c>
      <c r="F185" s="180" t="s">
        <v>248</v>
      </c>
      <c r="G185" s="181" t="s">
        <v>174</v>
      </c>
      <c r="H185" s="182">
        <v>98.4</v>
      </c>
      <c r="I185" s="183"/>
      <c r="J185" s="184">
        <f>ROUND(I185*H185,2)</f>
        <v>0</v>
      </c>
      <c r="K185" s="180" t="s">
        <v>157</v>
      </c>
      <c r="L185" s="39"/>
      <c r="M185" s="185" t="s">
        <v>1</v>
      </c>
      <c r="N185" s="186" t="s">
        <v>42</v>
      </c>
      <c r="O185" s="71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122</v>
      </c>
      <c r="AT185" s="189" t="s">
        <v>117</v>
      </c>
      <c r="AU185" s="189" t="s">
        <v>87</v>
      </c>
      <c r="AY185" s="17" t="s">
        <v>116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85</v>
      </c>
      <c r="BK185" s="190">
        <f>ROUND(I185*H185,2)</f>
        <v>0</v>
      </c>
      <c r="BL185" s="17" t="s">
        <v>122</v>
      </c>
      <c r="BM185" s="189" t="s">
        <v>249</v>
      </c>
    </row>
    <row r="186" spans="1:65" s="2" customFormat="1" ht="39">
      <c r="A186" s="34"/>
      <c r="B186" s="35"/>
      <c r="C186" s="36"/>
      <c r="D186" s="191" t="s">
        <v>123</v>
      </c>
      <c r="E186" s="36"/>
      <c r="F186" s="192" t="s">
        <v>250</v>
      </c>
      <c r="G186" s="36"/>
      <c r="H186" s="36"/>
      <c r="I186" s="193"/>
      <c r="J186" s="36"/>
      <c r="K186" s="36"/>
      <c r="L186" s="39"/>
      <c r="M186" s="194"/>
      <c r="N186" s="195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123</v>
      </c>
      <c r="AU186" s="17" t="s">
        <v>87</v>
      </c>
    </row>
    <row r="187" spans="1:65" s="13" customFormat="1" ht="22.5">
      <c r="B187" s="207"/>
      <c r="C187" s="208"/>
      <c r="D187" s="191" t="s">
        <v>127</v>
      </c>
      <c r="E187" s="209" t="s">
        <v>1</v>
      </c>
      <c r="F187" s="210" t="s">
        <v>251</v>
      </c>
      <c r="G187" s="208"/>
      <c r="H187" s="209" t="s">
        <v>1</v>
      </c>
      <c r="I187" s="211"/>
      <c r="J187" s="208"/>
      <c r="K187" s="208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127</v>
      </c>
      <c r="AU187" s="216" t="s">
        <v>87</v>
      </c>
      <c r="AV187" s="13" t="s">
        <v>85</v>
      </c>
      <c r="AW187" s="13" t="s">
        <v>34</v>
      </c>
      <c r="AX187" s="13" t="s">
        <v>77</v>
      </c>
      <c r="AY187" s="216" t="s">
        <v>116</v>
      </c>
    </row>
    <row r="188" spans="1:65" s="12" customFormat="1" ht="11.25">
      <c r="B188" s="196"/>
      <c r="C188" s="197"/>
      <c r="D188" s="191" t="s">
        <v>127</v>
      </c>
      <c r="E188" s="198" t="s">
        <v>1</v>
      </c>
      <c r="F188" s="199" t="s">
        <v>252</v>
      </c>
      <c r="G188" s="197"/>
      <c r="H188" s="200">
        <v>98.4</v>
      </c>
      <c r="I188" s="201"/>
      <c r="J188" s="197"/>
      <c r="K188" s="197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127</v>
      </c>
      <c r="AU188" s="206" t="s">
        <v>87</v>
      </c>
      <c r="AV188" s="12" t="s">
        <v>87</v>
      </c>
      <c r="AW188" s="12" t="s">
        <v>34</v>
      </c>
      <c r="AX188" s="12" t="s">
        <v>85</v>
      </c>
      <c r="AY188" s="206" t="s">
        <v>116</v>
      </c>
    </row>
    <row r="189" spans="1:65" s="2" customFormat="1" ht="33" customHeight="1">
      <c r="A189" s="34"/>
      <c r="B189" s="35"/>
      <c r="C189" s="178" t="s">
        <v>253</v>
      </c>
      <c r="D189" s="178" t="s">
        <v>117</v>
      </c>
      <c r="E189" s="179" t="s">
        <v>254</v>
      </c>
      <c r="F189" s="180" t="s">
        <v>255</v>
      </c>
      <c r="G189" s="181" t="s">
        <v>174</v>
      </c>
      <c r="H189" s="182">
        <v>208</v>
      </c>
      <c r="I189" s="183"/>
      <c r="J189" s="184">
        <f>ROUND(I189*H189,2)</f>
        <v>0</v>
      </c>
      <c r="K189" s="180" t="s">
        <v>157</v>
      </c>
      <c r="L189" s="39"/>
      <c r="M189" s="185" t="s">
        <v>1</v>
      </c>
      <c r="N189" s="186" t="s">
        <v>42</v>
      </c>
      <c r="O189" s="71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122</v>
      </c>
      <c r="AT189" s="189" t="s">
        <v>117</v>
      </c>
      <c r="AU189" s="189" t="s">
        <v>87</v>
      </c>
      <c r="AY189" s="17" t="s">
        <v>116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85</v>
      </c>
      <c r="BK189" s="190">
        <f>ROUND(I189*H189,2)</f>
        <v>0</v>
      </c>
      <c r="BL189" s="17" t="s">
        <v>122</v>
      </c>
      <c r="BM189" s="189" t="s">
        <v>219</v>
      </c>
    </row>
    <row r="190" spans="1:65" s="2" customFormat="1" ht="39">
      <c r="A190" s="34"/>
      <c r="B190" s="35"/>
      <c r="C190" s="36"/>
      <c r="D190" s="191" t="s">
        <v>123</v>
      </c>
      <c r="E190" s="36"/>
      <c r="F190" s="192" t="s">
        <v>256</v>
      </c>
      <c r="G190" s="36"/>
      <c r="H190" s="36"/>
      <c r="I190" s="193"/>
      <c r="J190" s="36"/>
      <c r="K190" s="36"/>
      <c r="L190" s="39"/>
      <c r="M190" s="194"/>
      <c r="N190" s="195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123</v>
      </c>
      <c r="AU190" s="17" t="s">
        <v>87</v>
      </c>
    </row>
    <row r="191" spans="1:65" s="13" customFormat="1" ht="11.25">
      <c r="B191" s="207"/>
      <c r="C191" s="208"/>
      <c r="D191" s="191" t="s">
        <v>127</v>
      </c>
      <c r="E191" s="209" t="s">
        <v>1</v>
      </c>
      <c r="F191" s="210" t="s">
        <v>257</v>
      </c>
      <c r="G191" s="208"/>
      <c r="H191" s="209" t="s">
        <v>1</v>
      </c>
      <c r="I191" s="211"/>
      <c r="J191" s="208"/>
      <c r="K191" s="208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127</v>
      </c>
      <c r="AU191" s="216" t="s">
        <v>87</v>
      </c>
      <c r="AV191" s="13" t="s">
        <v>85</v>
      </c>
      <c r="AW191" s="13" t="s">
        <v>34</v>
      </c>
      <c r="AX191" s="13" t="s">
        <v>77</v>
      </c>
      <c r="AY191" s="216" t="s">
        <v>116</v>
      </c>
    </row>
    <row r="192" spans="1:65" s="12" customFormat="1" ht="11.25">
      <c r="B192" s="196"/>
      <c r="C192" s="197"/>
      <c r="D192" s="191" t="s">
        <v>127</v>
      </c>
      <c r="E192" s="198" t="s">
        <v>1</v>
      </c>
      <c r="F192" s="199" t="s">
        <v>184</v>
      </c>
      <c r="G192" s="197"/>
      <c r="H192" s="200">
        <v>24</v>
      </c>
      <c r="I192" s="201"/>
      <c r="J192" s="197"/>
      <c r="K192" s="197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127</v>
      </c>
      <c r="AU192" s="206" t="s">
        <v>87</v>
      </c>
      <c r="AV192" s="12" t="s">
        <v>87</v>
      </c>
      <c r="AW192" s="12" t="s">
        <v>34</v>
      </c>
      <c r="AX192" s="12" t="s">
        <v>77</v>
      </c>
      <c r="AY192" s="206" t="s">
        <v>116</v>
      </c>
    </row>
    <row r="193" spans="1:65" s="12" customFormat="1" ht="11.25">
      <c r="B193" s="196"/>
      <c r="C193" s="197"/>
      <c r="D193" s="191" t="s">
        <v>127</v>
      </c>
      <c r="E193" s="198" t="s">
        <v>1</v>
      </c>
      <c r="F193" s="199" t="s">
        <v>258</v>
      </c>
      <c r="G193" s="197"/>
      <c r="H193" s="200">
        <v>184</v>
      </c>
      <c r="I193" s="201"/>
      <c r="J193" s="197"/>
      <c r="K193" s="197"/>
      <c r="L193" s="202"/>
      <c r="M193" s="203"/>
      <c r="N193" s="204"/>
      <c r="O193" s="204"/>
      <c r="P193" s="204"/>
      <c r="Q193" s="204"/>
      <c r="R193" s="204"/>
      <c r="S193" s="204"/>
      <c r="T193" s="205"/>
      <c r="AT193" s="206" t="s">
        <v>127</v>
      </c>
      <c r="AU193" s="206" t="s">
        <v>87</v>
      </c>
      <c r="AV193" s="12" t="s">
        <v>87</v>
      </c>
      <c r="AW193" s="12" t="s">
        <v>34</v>
      </c>
      <c r="AX193" s="12" t="s">
        <v>77</v>
      </c>
      <c r="AY193" s="206" t="s">
        <v>116</v>
      </c>
    </row>
    <row r="194" spans="1:65" s="15" customFormat="1" ht="11.25">
      <c r="B194" s="229"/>
      <c r="C194" s="230"/>
      <c r="D194" s="191" t="s">
        <v>127</v>
      </c>
      <c r="E194" s="231" t="s">
        <v>1</v>
      </c>
      <c r="F194" s="232" t="s">
        <v>185</v>
      </c>
      <c r="G194" s="230"/>
      <c r="H194" s="233">
        <v>208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127</v>
      </c>
      <c r="AU194" s="239" t="s">
        <v>87</v>
      </c>
      <c r="AV194" s="15" t="s">
        <v>122</v>
      </c>
      <c r="AW194" s="15" t="s">
        <v>34</v>
      </c>
      <c r="AX194" s="15" t="s">
        <v>85</v>
      </c>
      <c r="AY194" s="239" t="s">
        <v>116</v>
      </c>
    </row>
    <row r="195" spans="1:65" s="2" customFormat="1" ht="24.2" customHeight="1">
      <c r="A195" s="34"/>
      <c r="B195" s="35"/>
      <c r="C195" s="178" t="s">
        <v>259</v>
      </c>
      <c r="D195" s="178" t="s">
        <v>117</v>
      </c>
      <c r="E195" s="179" t="s">
        <v>260</v>
      </c>
      <c r="F195" s="180" t="s">
        <v>261</v>
      </c>
      <c r="G195" s="181" t="s">
        <v>174</v>
      </c>
      <c r="H195" s="182">
        <v>0.25</v>
      </c>
      <c r="I195" s="183"/>
      <c r="J195" s="184">
        <f>ROUND(I195*H195,2)</f>
        <v>0</v>
      </c>
      <c r="K195" s="180" t="s">
        <v>157</v>
      </c>
      <c r="L195" s="39"/>
      <c r="M195" s="185" t="s">
        <v>1</v>
      </c>
      <c r="N195" s="186" t="s">
        <v>42</v>
      </c>
      <c r="O195" s="71"/>
      <c r="P195" s="187">
        <f>O195*H195</f>
        <v>0</v>
      </c>
      <c r="Q195" s="187">
        <v>0</v>
      </c>
      <c r="R195" s="187">
        <f>Q195*H195</f>
        <v>0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122</v>
      </c>
      <c r="AT195" s="189" t="s">
        <v>117</v>
      </c>
      <c r="AU195" s="189" t="s">
        <v>87</v>
      </c>
      <c r="AY195" s="17" t="s">
        <v>116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85</v>
      </c>
      <c r="BK195" s="190">
        <f>ROUND(I195*H195,2)</f>
        <v>0</v>
      </c>
      <c r="BL195" s="17" t="s">
        <v>122</v>
      </c>
      <c r="BM195" s="189" t="s">
        <v>240</v>
      </c>
    </row>
    <row r="196" spans="1:65" s="2" customFormat="1" ht="19.5">
      <c r="A196" s="34"/>
      <c r="B196" s="35"/>
      <c r="C196" s="36"/>
      <c r="D196" s="191" t="s">
        <v>123</v>
      </c>
      <c r="E196" s="36"/>
      <c r="F196" s="192" t="s">
        <v>262</v>
      </c>
      <c r="G196" s="36"/>
      <c r="H196" s="36"/>
      <c r="I196" s="193"/>
      <c r="J196" s="36"/>
      <c r="K196" s="36"/>
      <c r="L196" s="39"/>
      <c r="M196" s="194"/>
      <c r="N196" s="195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123</v>
      </c>
      <c r="AU196" s="17" t="s">
        <v>87</v>
      </c>
    </row>
    <row r="197" spans="1:65" s="12" customFormat="1" ht="11.25">
      <c r="B197" s="196"/>
      <c r="C197" s="197"/>
      <c r="D197" s="191" t="s">
        <v>127</v>
      </c>
      <c r="E197" s="198" t="s">
        <v>1</v>
      </c>
      <c r="F197" s="199" t="s">
        <v>206</v>
      </c>
      <c r="G197" s="197"/>
      <c r="H197" s="200">
        <v>0.25</v>
      </c>
      <c r="I197" s="201"/>
      <c r="J197" s="197"/>
      <c r="K197" s="197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127</v>
      </c>
      <c r="AU197" s="206" t="s">
        <v>87</v>
      </c>
      <c r="AV197" s="12" t="s">
        <v>87</v>
      </c>
      <c r="AW197" s="12" t="s">
        <v>34</v>
      </c>
      <c r="AX197" s="12" t="s">
        <v>77</v>
      </c>
      <c r="AY197" s="206" t="s">
        <v>116</v>
      </c>
    </row>
    <row r="198" spans="1:65" s="15" customFormat="1" ht="11.25">
      <c r="B198" s="229"/>
      <c r="C198" s="230"/>
      <c r="D198" s="191" t="s">
        <v>127</v>
      </c>
      <c r="E198" s="231" t="s">
        <v>1</v>
      </c>
      <c r="F198" s="232" t="s">
        <v>185</v>
      </c>
      <c r="G198" s="230"/>
      <c r="H198" s="233">
        <v>0.25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AT198" s="239" t="s">
        <v>127</v>
      </c>
      <c r="AU198" s="239" t="s">
        <v>87</v>
      </c>
      <c r="AV198" s="15" t="s">
        <v>122</v>
      </c>
      <c r="AW198" s="15" t="s">
        <v>34</v>
      </c>
      <c r="AX198" s="15" t="s">
        <v>85</v>
      </c>
      <c r="AY198" s="239" t="s">
        <v>116</v>
      </c>
    </row>
    <row r="199" spans="1:65" s="2" customFormat="1" ht="24.2" customHeight="1">
      <c r="A199" s="34"/>
      <c r="B199" s="35"/>
      <c r="C199" s="178" t="s">
        <v>263</v>
      </c>
      <c r="D199" s="178" t="s">
        <v>117</v>
      </c>
      <c r="E199" s="179" t="s">
        <v>264</v>
      </c>
      <c r="F199" s="180" t="s">
        <v>265</v>
      </c>
      <c r="G199" s="181" t="s">
        <v>174</v>
      </c>
      <c r="H199" s="182">
        <v>49.2</v>
      </c>
      <c r="I199" s="183"/>
      <c r="J199" s="184">
        <f>ROUND(I199*H199,2)</f>
        <v>0</v>
      </c>
      <c r="K199" s="180" t="s">
        <v>157</v>
      </c>
      <c r="L199" s="39"/>
      <c r="M199" s="185" t="s">
        <v>1</v>
      </c>
      <c r="N199" s="186" t="s">
        <v>42</v>
      </c>
      <c r="O199" s="71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122</v>
      </c>
      <c r="AT199" s="189" t="s">
        <v>117</v>
      </c>
      <c r="AU199" s="189" t="s">
        <v>87</v>
      </c>
      <c r="AY199" s="17" t="s">
        <v>116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85</v>
      </c>
      <c r="BK199" s="190">
        <f>ROUND(I199*H199,2)</f>
        <v>0</v>
      </c>
      <c r="BL199" s="17" t="s">
        <v>122</v>
      </c>
      <c r="BM199" s="189" t="s">
        <v>266</v>
      </c>
    </row>
    <row r="200" spans="1:65" s="2" customFormat="1" ht="29.25">
      <c r="A200" s="34"/>
      <c r="B200" s="35"/>
      <c r="C200" s="36"/>
      <c r="D200" s="191" t="s">
        <v>123</v>
      </c>
      <c r="E200" s="36"/>
      <c r="F200" s="192" t="s">
        <v>267</v>
      </c>
      <c r="G200" s="36"/>
      <c r="H200" s="36"/>
      <c r="I200" s="193"/>
      <c r="J200" s="36"/>
      <c r="K200" s="36"/>
      <c r="L200" s="39"/>
      <c r="M200" s="194"/>
      <c r="N200" s="195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123</v>
      </c>
      <c r="AU200" s="17" t="s">
        <v>87</v>
      </c>
    </row>
    <row r="201" spans="1:65" s="2" customFormat="1" ht="24.2" customHeight="1">
      <c r="A201" s="34"/>
      <c r="B201" s="35"/>
      <c r="C201" s="178" t="s">
        <v>7</v>
      </c>
      <c r="D201" s="178" t="s">
        <v>117</v>
      </c>
      <c r="E201" s="179" t="s">
        <v>268</v>
      </c>
      <c r="F201" s="180" t="s">
        <v>269</v>
      </c>
      <c r="G201" s="181" t="s">
        <v>174</v>
      </c>
      <c r="H201" s="182">
        <v>49.2</v>
      </c>
      <c r="I201" s="183"/>
      <c r="J201" s="184">
        <f>ROUND(I201*H201,2)</f>
        <v>0</v>
      </c>
      <c r="K201" s="180" t="s">
        <v>157</v>
      </c>
      <c r="L201" s="39"/>
      <c r="M201" s="185" t="s">
        <v>1</v>
      </c>
      <c r="N201" s="186" t="s">
        <v>42</v>
      </c>
      <c r="O201" s="71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122</v>
      </c>
      <c r="AT201" s="189" t="s">
        <v>117</v>
      </c>
      <c r="AU201" s="189" t="s">
        <v>87</v>
      </c>
      <c r="AY201" s="17" t="s">
        <v>116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85</v>
      </c>
      <c r="BK201" s="190">
        <f>ROUND(I201*H201,2)</f>
        <v>0</v>
      </c>
      <c r="BL201" s="17" t="s">
        <v>122</v>
      </c>
      <c r="BM201" s="189" t="s">
        <v>270</v>
      </c>
    </row>
    <row r="202" spans="1:65" s="2" customFormat="1" ht="29.25">
      <c r="A202" s="34"/>
      <c r="B202" s="35"/>
      <c r="C202" s="36"/>
      <c r="D202" s="191" t="s">
        <v>123</v>
      </c>
      <c r="E202" s="36"/>
      <c r="F202" s="192" t="s">
        <v>271</v>
      </c>
      <c r="G202" s="36"/>
      <c r="H202" s="36"/>
      <c r="I202" s="193"/>
      <c r="J202" s="36"/>
      <c r="K202" s="36"/>
      <c r="L202" s="39"/>
      <c r="M202" s="194"/>
      <c r="N202" s="195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123</v>
      </c>
      <c r="AU202" s="17" t="s">
        <v>87</v>
      </c>
    </row>
    <row r="203" spans="1:65" s="12" customFormat="1" ht="11.25">
      <c r="B203" s="196"/>
      <c r="C203" s="197"/>
      <c r="D203" s="191" t="s">
        <v>127</v>
      </c>
      <c r="E203" s="198" t="s">
        <v>1</v>
      </c>
      <c r="F203" s="199" t="s">
        <v>272</v>
      </c>
      <c r="G203" s="197"/>
      <c r="H203" s="200">
        <v>49.2</v>
      </c>
      <c r="I203" s="201"/>
      <c r="J203" s="197"/>
      <c r="K203" s="197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127</v>
      </c>
      <c r="AU203" s="206" t="s">
        <v>87</v>
      </c>
      <c r="AV203" s="12" t="s">
        <v>87</v>
      </c>
      <c r="AW203" s="12" t="s">
        <v>34</v>
      </c>
      <c r="AX203" s="12" t="s">
        <v>85</v>
      </c>
      <c r="AY203" s="206" t="s">
        <v>116</v>
      </c>
    </row>
    <row r="204" spans="1:65" s="2" customFormat="1" ht="16.5" customHeight="1">
      <c r="A204" s="34"/>
      <c r="B204" s="35"/>
      <c r="C204" s="178" t="s">
        <v>273</v>
      </c>
      <c r="D204" s="178" t="s">
        <v>117</v>
      </c>
      <c r="E204" s="179" t="s">
        <v>274</v>
      </c>
      <c r="F204" s="180" t="s">
        <v>275</v>
      </c>
      <c r="G204" s="181" t="s">
        <v>174</v>
      </c>
      <c r="H204" s="182">
        <v>208</v>
      </c>
      <c r="I204" s="183"/>
      <c r="J204" s="184">
        <f>ROUND(I204*H204,2)</f>
        <v>0</v>
      </c>
      <c r="K204" s="180" t="s">
        <v>157</v>
      </c>
      <c r="L204" s="39"/>
      <c r="M204" s="185" t="s">
        <v>1</v>
      </c>
      <c r="N204" s="186" t="s">
        <v>42</v>
      </c>
      <c r="O204" s="71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122</v>
      </c>
      <c r="AT204" s="189" t="s">
        <v>117</v>
      </c>
      <c r="AU204" s="189" t="s">
        <v>87</v>
      </c>
      <c r="AY204" s="17" t="s">
        <v>116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7" t="s">
        <v>85</v>
      </c>
      <c r="BK204" s="190">
        <f>ROUND(I204*H204,2)</f>
        <v>0</v>
      </c>
      <c r="BL204" s="17" t="s">
        <v>122</v>
      </c>
      <c r="BM204" s="189" t="s">
        <v>276</v>
      </c>
    </row>
    <row r="205" spans="1:65" s="2" customFormat="1" ht="19.5">
      <c r="A205" s="34"/>
      <c r="B205" s="35"/>
      <c r="C205" s="36"/>
      <c r="D205" s="191" t="s">
        <v>123</v>
      </c>
      <c r="E205" s="36"/>
      <c r="F205" s="192" t="s">
        <v>277</v>
      </c>
      <c r="G205" s="36"/>
      <c r="H205" s="36"/>
      <c r="I205" s="193"/>
      <c r="J205" s="36"/>
      <c r="K205" s="36"/>
      <c r="L205" s="39"/>
      <c r="M205" s="194"/>
      <c r="N205" s="195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123</v>
      </c>
      <c r="AU205" s="17" t="s">
        <v>87</v>
      </c>
    </row>
    <row r="206" spans="1:65" s="13" customFormat="1" ht="11.25">
      <c r="B206" s="207"/>
      <c r="C206" s="208"/>
      <c r="D206" s="191" t="s">
        <v>127</v>
      </c>
      <c r="E206" s="209" t="s">
        <v>1</v>
      </c>
      <c r="F206" s="210" t="s">
        <v>278</v>
      </c>
      <c r="G206" s="208"/>
      <c r="H206" s="209" t="s">
        <v>1</v>
      </c>
      <c r="I206" s="211"/>
      <c r="J206" s="208"/>
      <c r="K206" s="208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127</v>
      </c>
      <c r="AU206" s="216" t="s">
        <v>87</v>
      </c>
      <c r="AV206" s="13" t="s">
        <v>85</v>
      </c>
      <c r="AW206" s="13" t="s">
        <v>34</v>
      </c>
      <c r="AX206" s="13" t="s">
        <v>77</v>
      </c>
      <c r="AY206" s="216" t="s">
        <v>116</v>
      </c>
    </row>
    <row r="207" spans="1:65" s="12" customFormat="1" ht="11.25">
      <c r="B207" s="196"/>
      <c r="C207" s="197"/>
      <c r="D207" s="191" t="s">
        <v>127</v>
      </c>
      <c r="E207" s="198" t="s">
        <v>1</v>
      </c>
      <c r="F207" s="199" t="s">
        <v>279</v>
      </c>
      <c r="G207" s="197"/>
      <c r="H207" s="200">
        <v>208</v>
      </c>
      <c r="I207" s="201"/>
      <c r="J207" s="197"/>
      <c r="K207" s="197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127</v>
      </c>
      <c r="AU207" s="206" t="s">
        <v>87</v>
      </c>
      <c r="AV207" s="12" t="s">
        <v>87</v>
      </c>
      <c r="AW207" s="12" t="s">
        <v>34</v>
      </c>
      <c r="AX207" s="12" t="s">
        <v>85</v>
      </c>
      <c r="AY207" s="206" t="s">
        <v>116</v>
      </c>
    </row>
    <row r="208" spans="1:65" s="2" customFormat="1" ht="21.75" customHeight="1">
      <c r="A208" s="34"/>
      <c r="B208" s="35"/>
      <c r="C208" s="178" t="s">
        <v>280</v>
      </c>
      <c r="D208" s="178" t="s">
        <v>117</v>
      </c>
      <c r="E208" s="179" t="s">
        <v>281</v>
      </c>
      <c r="F208" s="180" t="s">
        <v>282</v>
      </c>
      <c r="G208" s="181" t="s">
        <v>156</v>
      </c>
      <c r="H208" s="182">
        <v>45</v>
      </c>
      <c r="I208" s="183"/>
      <c r="J208" s="184">
        <f>ROUND(I208*H208,2)</f>
        <v>0</v>
      </c>
      <c r="K208" s="180" t="s">
        <v>157</v>
      </c>
      <c r="L208" s="39"/>
      <c r="M208" s="185" t="s">
        <v>1</v>
      </c>
      <c r="N208" s="186" t="s">
        <v>42</v>
      </c>
      <c r="O208" s="71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122</v>
      </c>
      <c r="AT208" s="189" t="s">
        <v>117</v>
      </c>
      <c r="AU208" s="189" t="s">
        <v>87</v>
      </c>
      <c r="AY208" s="17" t="s">
        <v>116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85</v>
      </c>
      <c r="BK208" s="190">
        <f>ROUND(I208*H208,2)</f>
        <v>0</v>
      </c>
      <c r="BL208" s="17" t="s">
        <v>122</v>
      </c>
      <c r="BM208" s="189" t="s">
        <v>283</v>
      </c>
    </row>
    <row r="209" spans="1:65" s="2" customFormat="1" ht="29.25">
      <c r="A209" s="34"/>
      <c r="B209" s="35"/>
      <c r="C209" s="36"/>
      <c r="D209" s="191" t="s">
        <v>123</v>
      </c>
      <c r="E209" s="36"/>
      <c r="F209" s="192" t="s">
        <v>284</v>
      </c>
      <c r="G209" s="36"/>
      <c r="H209" s="36"/>
      <c r="I209" s="193"/>
      <c r="J209" s="36"/>
      <c r="K209" s="36"/>
      <c r="L209" s="39"/>
      <c r="M209" s="194"/>
      <c r="N209" s="195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123</v>
      </c>
      <c r="AU209" s="17" t="s">
        <v>87</v>
      </c>
    </row>
    <row r="210" spans="1:65" s="2" customFormat="1" ht="24.2" customHeight="1">
      <c r="A210" s="34"/>
      <c r="B210" s="35"/>
      <c r="C210" s="178" t="s">
        <v>285</v>
      </c>
      <c r="D210" s="178" t="s">
        <v>117</v>
      </c>
      <c r="E210" s="179" t="s">
        <v>286</v>
      </c>
      <c r="F210" s="180" t="s">
        <v>287</v>
      </c>
      <c r="G210" s="181" t="s">
        <v>156</v>
      </c>
      <c r="H210" s="182">
        <v>1</v>
      </c>
      <c r="I210" s="183"/>
      <c r="J210" s="184">
        <f>ROUND(I210*H210,2)</f>
        <v>0</v>
      </c>
      <c r="K210" s="180" t="s">
        <v>157</v>
      </c>
      <c r="L210" s="39"/>
      <c r="M210" s="185" t="s">
        <v>1</v>
      </c>
      <c r="N210" s="186" t="s">
        <v>42</v>
      </c>
      <c r="O210" s="71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122</v>
      </c>
      <c r="AT210" s="189" t="s">
        <v>117</v>
      </c>
      <c r="AU210" s="189" t="s">
        <v>87</v>
      </c>
      <c r="AY210" s="17" t="s">
        <v>116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85</v>
      </c>
      <c r="BK210" s="190">
        <f>ROUND(I210*H210,2)</f>
        <v>0</v>
      </c>
      <c r="BL210" s="17" t="s">
        <v>122</v>
      </c>
      <c r="BM210" s="189" t="s">
        <v>288</v>
      </c>
    </row>
    <row r="211" spans="1:65" s="2" customFormat="1" ht="29.25">
      <c r="A211" s="34"/>
      <c r="B211" s="35"/>
      <c r="C211" s="36"/>
      <c r="D211" s="191" t="s">
        <v>123</v>
      </c>
      <c r="E211" s="36"/>
      <c r="F211" s="192" t="s">
        <v>289</v>
      </c>
      <c r="G211" s="36"/>
      <c r="H211" s="36"/>
      <c r="I211" s="193"/>
      <c r="J211" s="36"/>
      <c r="K211" s="36"/>
      <c r="L211" s="39"/>
      <c r="M211" s="194"/>
      <c r="N211" s="195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123</v>
      </c>
      <c r="AU211" s="17" t="s">
        <v>87</v>
      </c>
    </row>
    <row r="212" spans="1:65" s="2" customFormat="1" ht="24.2" customHeight="1">
      <c r="A212" s="34"/>
      <c r="B212" s="35"/>
      <c r="C212" s="178" t="s">
        <v>290</v>
      </c>
      <c r="D212" s="178" t="s">
        <v>117</v>
      </c>
      <c r="E212" s="179" t="s">
        <v>291</v>
      </c>
      <c r="F212" s="180" t="s">
        <v>292</v>
      </c>
      <c r="G212" s="181" t="s">
        <v>156</v>
      </c>
      <c r="H212" s="182">
        <v>3</v>
      </c>
      <c r="I212" s="183"/>
      <c r="J212" s="184">
        <f>ROUND(I212*H212,2)</f>
        <v>0</v>
      </c>
      <c r="K212" s="180" t="s">
        <v>157</v>
      </c>
      <c r="L212" s="39"/>
      <c r="M212" s="185" t="s">
        <v>1</v>
      </c>
      <c r="N212" s="186" t="s">
        <v>42</v>
      </c>
      <c r="O212" s="71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122</v>
      </c>
      <c r="AT212" s="189" t="s">
        <v>117</v>
      </c>
      <c r="AU212" s="189" t="s">
        <v>87</v>
      </c>
      <c r="AY212" s="17" t="s">
        <v>116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85</v>
      </c>
      <c r="BK212" s="190">
        <f>ROUND(I212*H212,2)</f>
        <v>0</v>
      </c>
      <c r="BL212" s="17" t="s">
        <v>122</v>
      </c>
      <c r="BM212" s="189" t="s">
        <v>293</v>
      </c>
    </row>
    <row r="213" spans="1:65" s="2" customFormat="1" ht="29.25">
      <c r="A213" s="34"/>
      <c r="B213" s="35"/>
      <c r="C213" s="36"/>
      <c r="D213" s="191" t="s">
        <v>123</v>
      </c>
      <c r="E213" s="36"/>
      <c r="F213" s="192" t="s">
        <v>294</v>
      </c>
      <c r="G213" s="36"/>
      <c r="H213" s="36"/>
      <c r="I213" s="193"/>
      <c r="J213" s="36"/>
      <c r="K213" s="36"/>
      <c r="L213" s="39"/>
      <c r="M213" s="194"/>
      <c r="N213" s="195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123</v>
      </c>
      <c r="AU213" s="17" t="s">
        <v>87</v>
      </c>
    </row>
    <row r="214" spans="1:65" s="2" customFormat="1" ht="33" customHeight="1">
      <c r="A214" s="34"/>
      <c r="B214" s="35"/>
      <c r="C214" s="178" t="s">
        <v>295</v>
      </c>
      <c r="D214" s="178" t="s">
        <v>117</v>
      </c>
      <c r="E214" s="179" t="s">
        <v>296</v>
      </c>
      <c r="F214" s="180" t="s">
        <v>297</v>
      </c>
      <c r="G214" s="181" t="s">
        <v>298</v>
      </c>
      <c r="H214" s="182">
        <v>359</v>
      </c>
      <c r="I214" s="183"/>
      <c r="J214" s="184">
        <f>ROUND(I214*H214,2)</f>
        <v>0</v>
      </c>
      <c r="K214" s="180" t="s">
        <v>157</v>
      </c>
      <c r="L214" s="39"/>
      <c r="M214" s="185" t="s">
        <v>1</v>
      </c>
      <c r="N214" s="186" t="s">
        <v>42</v>
      </c>
      <c r="O214" s="71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122</v>
      </c>
      <c r="AT214" s="189" t="s">
        <v>117</v>
      </c>
      <c r="AU214" s="189" t="s">
        <v>87</v>
      </c>
      <c r="AY214" s="17" t="s">
        <v>116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85</v>
      </c>
      <c r="BK214" s="190">
        <f>ROUND(I214*H214,2)</f>
        <v>0</v>
      </c>
      <c r="BL214" s="17" t="s">
        <v>122</v>
      </c>
      <c r="BM214" s="189" t="s">
        <v>263</v>
      </c>
    </row>
    <row r="215" spans="1:65" s="2" customFormat="1" ht="29.25">
      <c r="A215" s="34"/>
      <c r="B215" s="35"/>
      <c r="C215" s="36"/>
      <c r="D215" s="191" t="s">
        <v>123</v>
      </c>
      <c r="E215" s="36"/>
      <c r="F215" s="192" t="s">
        <v>299</v>
      </c>
      <c r="G215" s="36"/>
      <c r="H215" s="36"/>
      <c r="I215" s="193"/>
      <c r="J215" s="36"/>
      <c r="K215" s="36"/>
      <c r="L215" s="39"/>
      <c r="M215" s="194"/>
      <c r="N215" s="195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123</v>
      </c>
      <c r="AU215" s="17" t="s">
        <v>87</v>
      </c>
    </row>
    <row r="216" spans="1:65" s="13" customFormat="1" ht="11.25">
      <c r="B216" s="207"/>
      <c r="C216" s="208"/>
      <c r="D216" s="191" t="s">
        <v>127</v>
      </c>
      <c r="E216" s="209" t="s">
        <v>1</v>
      </c>
      <c r="F216" s="210" t="s">
        <v>300</v>
      </c>
      <c r="G216" s="208"/>
      <c r="H216" s="209" t="s">
        <v>1</v>
      </c>
      <c r="I216" s="211"/>
      <c r="J216" s="208"/>
      <c r="K216" s="208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127</v>
      </c>
      <c r="AU216" s="216" t="s">
        <v>87</v>
      </c>
      <c r="AV216" s="13" t="s">
        <v>85</v>
      </c>
      <c r="AW216" s="13" t="s">
        <v>34</v>
      </c>
      <c r="AX216" s="13" t="s">
        <v>77</v>
      </c>
      <c r="AY216" s="216" t="s">
        <v>116</v>
      </c>
    </row>
    <row r="217" spans="1:65" s="13" customFormat="1" ht="11.25">
      <c r="B217" s="207"/>
      <c r="C217" s="208"/>
      <c r="D217" s="191" t="s">
        <v>127</v>
      </c>
      <c r="E217" s="209" t="s">
        <v>1</v>
      </c>
      <c r="F217" s="210" t="s">
        <v>301</v>
      </c>
      <c r="G217" s="208"/>
      <c r="H217" s="209" t="s">
        <v>1</v>
      </c>
      <c r="I217" s="211"/>
      <c r="J217" s="208"/>
      <c r="K217" s="208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127</v>
      </c>
      <c r="AU217" s="216" t="s">
        <v>87</v>
      </c>
      <c r="AV217" s="13" t="s">
        <v>85</v>
      </c>
      <c r="AW217" s="13" t="s">
        <v>34</v>
      </c>
      <c r="AX217" s="13" t="s">
        <v>77</v>
      </c>
      <c r="AY217" s="216" t="s">
        <v>116</v>
      </c>
    </row>
    <row r="218" spans="1:65" s="12" customFormat="1" ht="11.25">
      <c r="B218" s="196"/>
      <c r="C218" s="197"/>
      <c r="D218" s="191" t="s">
        <v>127</v>
      </c>
      <c r="E218" s="198" t="s">
        <v>1</v>
      </c>
      <c r="F218" s="199" t="s">
        <v>302</v>
      </c>
      <c r="G218" s="197"/>
      <c r="H218" s="200">
        <v>28</v>
      </c>
      <c r="I218" s="201"/>
      <c r="J218" s="197"/>
      <c r="K218" s="197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127</v>
      </c>
      <c r="AU218" s="206" t="s">
        <v>87</v>
      </c>
      <c r="AV218" s="12" t="s">
        <v>87</v>
      </c>
      <c r="AW218" s="12" t="s">
        <v>34</v>
      </c>
      <c r="AX218" s="12" t="s">
        <v>77</v>
      </c>
      <c r="AY218" s="206" t="s">
        <v>116</v>
      </c>
    </row>
    <row r="219" spans="1:65" s="13" customFormat="1" ht="11.25">
      <c r="B219" s="207"/>
      <c r="C219" s="208"/>
      <c r="D219" s="191" t="s">
        <v>127</v>
      </c>
      <c r="E219" s="209" t="s">
        <v>1</v>
      </c>
      <c r="F219" s="210" t="s">
        <v>303</v>
      </c>
      <c r="G219" s="208"/>
      <c r="H219" s="209" t="s">
        <v>1</v>
      </c>
      <c r="I219" s="211"/>
      <c r="J219" s="208"/>
      <c r="K219" s="208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127</v>
      </c>
      <c r="AU219" s="216" t="s">
        <v>87</v>
      </c>
      <c r="AV219" s="13" t="s">
        <v>85</v>
      </c>
      <c r="AW219" s="13" t="s">
        <v>34</v>
      </c>
      <c r="AX219" s="13" t="s">
        <v>77</v>
      </c>
      <c r="AY219" s="216" t="s">
        <v>116</v>
      </c>
    </row>
    <row r="220" spans="1:65" s="12" customFormat="1" ht="11.25">
      <c r="B220" s="196"/>
      <c r="C220" s="197"/>
      <c r="D220" s="191" t="s">
        <v>127</v>
      </c>
      <c r="E220" s="198" t="s">
        <v>1</v>
      </c>
      <c r="F220" s="199" t="s">
        <v>304</v>
      </c>
      <c r="G220" s="197"/>
      <c r="H220" s="200">
        <v>331</v>
      </c>
      <c r="I220" s="201"/>
      <c r="J220" s="197"/>
      <c r="K220" s="197"/>
      <c r="L220" s="202"/>
      <c r="M220" s="203"/>
      <c r="N220" s="204"/>
      <c r="O220" s="204"/>
      <c r="P220" s="204"/>
      <c r="Q220" s="204"/>
      <c r="R220" s="204"/>
      <c r="S220" s="204"/>
      <c r="T220" s="205"/>
      <c r="AT220" s="206" t="s">
        <v>127</v>
      </c>
      <c r="AU220" s="206" t="s">
        <v>87</v>
      </c>
      <c r="AV220" s="12" t="s">
        <v>87</v>
      </c>
      <c r="AW220" s="12" t="s">
        <v>34</v>
      </c>
      <c r="AX220" s="12" t="s">
        <v>77</v>
      </c>
      <c r="AY220" s="206" t="s">
        <v>116</v>
      </c>
    </row>
    <row r="221" spans="1:65" s="15" customFormat="1" ht="11.25">
      <c r="B221" s="229"/>
      <c r="C221" s="230"/>
      <c r="D221" s="191" t="s">
        <v>127</v>
      </c>
      <c r="E221" s="231" t="s">
        <v>1</v>
      </c>
      <c r="F221" s="232" t="s">
        <v>185</v>
      </c>
      <c r="G221" s="230"/>
      <c r="H221" s="233">
        <v>359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AT221" s="239" t="s">
        <v>127</v>
      </c>
      <c r="AU221" s="239" t="s">
        <v>87</v>
      </c>
      <c r="AV221" s="15" t="s">
        <v>122</v>
      </c>
      <c r="AW221" s="15" t="s">
        <v>34</v>
      </c>
      <c r="AX221" s="15" t="s">
        <v>85</v>
      </c>
      <c r="AY221" s="239" t="s">
        <v>116</v>
      </c>
    </row>
    <row r="222" spans="1:65" s="2" customFormat="1" ht="24.2" customHeight="1">
      <c r="A222" s="34"/>
      <c r="B222" s="35"/>
      <c r="C222" s="178" t="s">
        <v>305</v>
      </c>
      <c r="D222" s="178" t="s">
        <v>117</v>
      </c>
      <c r="E222" s="179" t="s">
        <v>306</v>
      </c>
      <c r="F222" s="180" t="s">
        <v>307</v>
      </c>
      <c r="G222" s="181" t="s">
        <v>298</v>
      </c>
      <c r="H222" s="182">
        <v>359</v>
      </c>
      <c r="I222" s="183"/>
      <c r="J222" s="184">
        <f>ROUND(I222*H222,2)</f>
        <v>0</v>
      </c>
      <c r="K222" s="180" t="s">
        <v>157</v>
      </c>
      <c r="L222" s="39"/>
      <c r="M222" s="185" t="s">
        <v>1</v>
      </c>
      <c r="N222" s="186" t="s">
        <v>42</v>
      </c>
      <c r="O222" s="71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122</v>
      </c>
      <c r="AT222" s="189" t="s">
        <v>117</v>
      </c>
      <c r="AU222" s="189" t="s">
        <v>87</v>
      </c>
      <c r="AY222" s="17" t="s">
        <v>116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85</v>
      </c>
      <c r="BK222" s="190">
        <f>ROUND(I222*H222,2)</f>
        <v>0</v>
      </c>
      <c r="BL222" s="17" t="s">
        <v>122</v>
      </c>
      <c r="BM222" s="189" t="s">
        <v>308</v>
      </c>
    </row>
    <row r="223" spans="1:65" s="2" customFormat="1" ht="19.5">
      <c r="A223" s="34"/>
      <c r="B223" s="35"/>
      <c r="C223" s="36"/>
      <c r="D223" s="191" t="s">
        <v>123</v>
      </c>
      <c r="E223" s="36"/>
      <c r="F223" s="192" t="s">
        <v>309</v>
      </c>
      <c r="G223" s="36"/>
      <c r="H223" s="36"/>
      <c r="I223" s="193"/>
      <c r="J223" s="36"/>
      <c r="K223" s="36"/>
      <c r="L223" s="39"/>
      <c r="M223" s="194"/>
      <c r="N223" s="195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123</v>
      </c>
      <c r="AU223" s="17" t="s">
        <v>87</v>
      </c>
    </row>
    <row r="224" spans="1:65" s="13" customFormat="1" ht="11.25">
      <c r="B224" s="207"/>
      <c r="C224" s="208"/>
      <c r="D224" s="191" t="s">
        <v>127</v>
      </c>
      <c r="E224" s="209" t="s">
        <v>1</v>
      </c>
      <c r="F224" s="210" t="s">
        <v>300</v>
      </c>
      <c r="G224" s="208"/>
      <c r="H224" s="209" t="s">
        <v>1</v>
      </c>
      <c r="I224" s="211"/>
      <c r="J224" s="208"/>
      <c r="K224" s="208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127</v>
      </c>
      <c r="AU224" s="216" t="s">
        <v>87</v>
      </c>
      <c r="AV224" s="13" t="s">
        <v>85</v>
      </c>
      <c r="AW224" s="13" t="s">
        <v>34</v>
      </c>
      <c r="AX224" s="13" t="s">
        <v>77</v>
      </c>
      <c r="AY224" s="216" t="s">
        <v>116</v>
      </c>
    </row>
    <row r="225" spans="1:65" s="13" customFormat="1" ht="11.25">
      <c r="B225" s="207"/>
      <c r="C225" s="208"/>
      <c r="D225" s="191" t="s">
        <v>127</v>
      </c>
      <c r="E225" s="209" t="s">
        <v>1</v>
      </c>
      <c r="F225" s="210" t="s">
        <v>301</v>
      </c>
      <c r="G225" s="208"/>
      <c r="H225" s="209" t="s">
        <v>1</v>
      </c>
      <c r="I225" s="211"/>
      <c r="J225" s="208"/>
      <c r="K225" s="208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127</v>
      </c>
      <c r="AU225" s="216" t="s">
        <v>87</v>
      </c>
      <c r="AV225" s="13" t="s">
        <v>85</v>
      </c>
      <c r="AW225" s="13" t="s">
        <v>34</v>
      </c>
      <c r="AX225" s="13" t="s">
        <v>77</v>
      </c>
      <c r="AY225" s="216" t="s">
        <v>116</v>
      </c>
    </row>
    <row r="226" spans="1:65" s="12" customFormat="1" ht="11.25">
      <c r="B226" s="196"/>
      <c r="C226" s="197"/>
      <c r="D226" s="191" t="s">
        <v>127</v>
      </c>
      <c r="E226" s="198" t="s">
        <v>1</v>
      </c>
      <c r="F226" s="199" t="s">
        <v>310</v>
      </c>
      <c r="G226" s="197"/>
      <c r="H226" s="200">
        <v>28</v>
      </c>
      <c r="I226" s="201"/>
      <c r="J226" s="197"/>
      <c r="K226" s="197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127</v>
      </c>
      <c r="AU226" s="206" t="s">
        <v>87</v>
      </c>
      <c r="AV226" s="12" t="s">
        <v>87</v>
      </c>
      <c r="AW226" s="12" t="s">
        <v>34</v>
      </c>
      <c r="AX226" s="12" t="s">
        <v>77</v>
      </c>
      <c r="AY226" s="206" t="s">
        <v>116</v>
      </c>
    </row>
    <row r="227" spans="1:65" s="13" customFormat="1" ht="11.25">
      <c r="B227" s="207"/>
      <c r="C227" s="208"/>
      <c r="D227" s="191" t="s">
        <v>127</v>
      </c>
      <c r="E227" s="209" t="s">
        <v>1</v>
      </c>
      <c r="F227" s="210" t="s">
        <v>303</v>
      </c>
      <c r="G227" s="208"/>
      <c r="H227" s="209" t="s">
        <v>1</v>
      </c>
      <c r="I227" s="211"/>
      <c r="J227" s="208"/>
      <c r="K227" s="208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127</v>
      </c>
      <c r="AU227" s="216" t="s">
        <v>87</v>
      </c>
      <c r="AV227" s="13" t="s">
        <v>85</v>
      </c>
      <c r="AW227" s="13" t="s">
        <v>34</v>
      </c>
      <c r="AX227" s="13" t="s">
        <v>77</v>
      </c>
      <c r="AY227" s="216" t="s">
        <v>116</v>
      </c>
    </row>
    <row r="228" spans="1:65" s="12" customFormat="1" ht="11.25">
      <c r="B228" s="196"/>
      <c r="C228" s="197"/>
      <c r="D228" s="191" t="s">
        <v>127</v>
      </c>
      <c r="E228" s="198" t="s">
        <v>1</v>
      </c>
      <c r="F228" s="199" t="s">
        <v>311</v>
      </c>
      <c r="G228" s="197"/>
      <c r="H228" s="200">
        <v>331</v>
      </c>
      <c r="I228" s="201"/>
      <c r="J228" s="197"/>
      <c r="K228" s="197"/>
      <c r="L228" s="202"/>
      <c r="M228" s="203"/>
      <c r="N228" s="204"/>
      <c r="O228" s="204"/>
      <c r="P228" s="204"/>
      <c r="Q228" s="204"/>
      <c r="R228" s="204"/>
      <c r="S228" s="204"/>
      <c r="T228" s="205"/>
      <c r="AT228" s="206" t="s">
        <v>127</v>
      </c>
      <c r="AU228" s="206" t="s">
        <v>87</v>
      </c>
      <c r="AV228" s="12" t="s">
        <v>87</v>
      </c>
      <c r="AW228" s="12" t="s">
        <v>34</v>
      </c>
      <c r="AX228" s="12" t="s">
        <v>77</v>
      </c>
      <c r="AY228" s="206" t="s">
        <v>116</v>
      </c>
    </row>
    <row r="229" spans="1:65" s="15" customFormat="1" ht="11.25">
      <c r="B229" s="229"/>
      <c r="C229" s="230"/>
      <c r="D229" s="191" t="s">
        <v>127</v>
      </c>
      <c r="E229" s="231" t="s">
        <v>1</v>
      </c>
      <c r="F229" s="232" t="s">
        <v>185</v>
      </c>
      <c r="G229" s="230"/>
      <c r="H229" s="233">
        <v>359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AT229" s="239" t="s">
        <v>127</v>
      </c>
      <c r="AU229" s="239" t="s">
        <v>87</v>
      </c>
      <c r="AV229" s="15" t="s">
        <v>122</v>
      </c>
      <c r="AW229" s="15" t="s">
        <v>34</v>
      </c>
      <c r="AX229" s="15" t="s">
        <v>85</v>
      </c>
      <c r="AY229" s="239" t="s">
        <v>116</v>
      </c>
    </row>
    <row r="230" spans="1:65" s="2" customFormat="1" ht="24.2" customHeight="1">
      <c r="A230" s="34"/>
      <c r="B230" s="35"/>
      <c r="C230" s="178" t="s">
        <v>310</v>
      </c>
      <c r="D230" s="178" t="s">
        <v>117</v>
      </c>
      <c r="E230" s="179" t="s">
        <v>312</v>
      </c>
      <c r="F230" s="180" t="s">
        <v>313</v>
      </c>
      <c r="G230" s="181" t="s">
        <v>298</v>
      </c>
      <c r="H230" s="182">
        <v>300</v>
      </c>
      <c r="I230" s="183"/>
      <c r="J230" s="184">
        <f>ROUND(I230*H230,2)</f>
        <v>0</v>
      </c>
      <c r="K230" s="180" t="s">
        <v>157</v>
      </c>
      <c r="L230" s="39"/>
      <c r="M230" s="185" t="s">
        <v>1</v>
      </c>
      <c r="N230" s="186" t="s">
        <v>42</v>
      </c>
      <c r="O230" s="71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122</v>
      </c>
      <c r="AT230" s="189" t="s">
        <v>117</v>
      </c>
      <c r="AU230" s="189" t="s">
        <v>87</v>
      </c>
      <c r="AY230" s="17" t="s">
        <v>116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85</v>
      </c>
      <c r="BK230" s="190">
        <f>ROUND(I230*H230,2)</f>
        <v>0</v>
      </c>
      <c r="BL230" s="17" t="s">
        <v>122</v>
      </c>
      <c r="BM230" s="189" t="s">
        <v>314</v>
      </c>
    </row>
    <row r="231" spans="1:65" s="2" customFormat="1" ht="19.5">
      <c r="A231" s="34"/>
      <c r="B231" s="35"/>
      <c r="C231" s="36"/>
      <c r="D231" s="191" t="s">
        <v>123</v>
      </c>
      <c r="E231" s="36"/>
      <c r="F231" s="192" t="s">
        <v>315</v>
      </c>
      <c r="G231" s="36"/>
      <c r="H231" s="36"/>
      <c r="I231" s="193"/>
      <c r="J231" s="36"/>
      <c r="K231" s="36"/>
      <c r="L231" s="39"/>
      <c r="M231" s="194"/>
      <c r="N231" s="195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123</v>
      </c>
      <c r="AU231" s="17" t="s">
        <v>87</v>
      </c>
    </row>
    <row r="232" spans="1:65" s="12" customFormat="1" ht="11.25">
      <c r="B232" s="196"/>
      <c r="C232" s="197"/>
      <c r="D232" s="191" t="s">
        <v>127</v>
      </c>
      <c r="E232" s="198" t="s">
        <v>1</v>
      </c>
      <c r="F232" s="199" t="s">
        <v>316</v>
      </c>
      <c r="G232" s="197"/>
      <c r="H232" s="200">
        <v>300</v>
      </c>
      <c r="I232" s="201"/>
      <c r="J232" s="197"/>
      <c r="K232" s="197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127</v>
      </c>
      <c r="AU232" s="206" t="s">
        <v>87</v>
      </c>
      <c r="AV232" s="12" t="s">
        <v>87</v>
      </c>
      <c r="AW232" s="12" t="s">
        <v>34</v>
      </c>
      <c r="AX232" s="12" t="s">
        <v>85</v>
      </c>
      <c r="AY232" s="206" t="s">
        <v>116</v>
      </c>
    </row>
    <row r="233" spans="1:65" s="2" customFormat="1" ht="16.5" customHeight="1">
      <c r="A233" s="34"/>
      <c r="B233" s="35"/>
      <c r="C233" s="240" t="s">
        <v>317</v>
      </c>
      <c r="D233" s="240" t="s">
        <v>318</v>
      </c>
      <c r="E233" s="241" t="s">
        <v>319</v>
      </c>
      <c r="F233" s="242" t="s">
        <v>320</v>
      </c>
      <c r="G233" s="243" t="s">
        <v>321</v>
      </c>
      <c r="H233" s="244">
        <v>4.5</v>
      </c>
      <c r="I233" s="245"/>
      <c r="J233" s="246">
        <f>ROUND(I233*H233,2)</f>
        <v>0</v>
      </c>
      <c r="K233" s="242" t="s">
        <v>157</v>
      </c>
      <c r="L233" s="247"/>
      <c r="M233" s="248" t="s">
        <v>1</v>
      </c>
      <c r="N233" s="249" t="s">
        <v>42</v>
      </c>
      <c r="O233" s="71"/>
      <c r="P233" s="187">
        <f>O233*H233</f>
        <v>0</v>
      </c>
      <c r="Q233" s="187">
        <v>1E-3</v>
      </c>
      <c r="R233" s="187">
        <f>Q233*H233</f>
        <v>4.5000000000000005E-3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134</v>
      </c>
      <c r="AT233" s="189" t="s">
        <v>318</v>
      </c>
      <c r="AU233" s="189" t="s">
        <v>87</v>
      </c>
      <c r="AY233" s="17" t="s">
        <v>116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7" t="s">
        <v>85</v>
      </c>
      <c r="BK233" s="190">
        <f>ROUND(I233*H233,2)</f>
        <v>0</v>
      </c>
      <c r="BL233" s="17" t="s">
        <v>122</v>
      </c>
      <c r="BM233" s="189" t="s">
        <v>322</v>
      </c>
    </row>
    <row r="234" spans="1:65" s="2" customFormat="1" ht="11.25">
      <c r="A234" s="34"/>
      <c r="B234" s="35"/>
      <c r="C234" s="36"/>
      <c r="D234" s="191" t="s">
        <v>123</v>
      </c>
      <c r="E234" s="36"/>
      <c r="F234" s="192" t="s">
        <v>320</v>
      </c>
      <c r="G234" s="36"/>
      <c r="H234" s="36"/>
      <c r="I234" s="193"/>
      <c r="J234" s="36"/>
      <c r="K234" s="36"/>
      <c r="L234" s="39"/>
      <c r="M234" s="194"/>
      <c r="N234" s="195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123</v>
      </c>
      <c r="AU234" s="17" t="s">
        <v>87</v>
      </c>
    </row>
    <row r="235" spans="1:65" s="12" customFormat="1" ht="11.25">
      <c r="B235" s="196"/>
      <c r="C235" s="197"/>
      <c r="D235" s="191" t="s">
        <v>127</v>
      </c>
      <c r="E235" s="197"/>
      <c r="F235" s="199" t="s">
        <v>323</v>
      </c>
      <c r="G235" s="197"/>
      <c r="H235" s="200">
        <v>4.5</v>
      </c>
      <c r="I235" s="201"/>
      <c r="J235" s="197"/>
      <c r="K235" s="197"/>
      <c r="L235" s="202"/>
      <c r="M235" s="203"/>
      <c r="N235" s="204"/>
      <c r="O235" s="204"/>
      <c r="P235" s="204"/>
      <c r="Q235" s="204"/>
      <c r="R235" s="204"/>
      <c r="S235" s="204"/>
      <c r="T235" s="205"/>
      <c r="AT235" s="206" t="s">
        <v>127</v>
      </c>
      <c r="AU235" s="206" t="s">
        <v>87</v>
      </c>
      <c r="AV235" s="12" t="s">
        <v>87</v>
      </c>
      <c r="AW235" s="12" t="s">
        <v>4</v>
      </c>
      <c r="AX235" s="12" t="s">
        <v>85</v>
      </c>
      <c r="AY235" s="206" t="s">
        <v>116</v>
      </c>
    </row>
    <row r="236" spans="1:65" s="2" customFormat="1" ht="24.2" customHeight="1">
      <c r="A236" s="34"/>
      <c r="B236" s="35"/>
      <c r="C236" s="178" t="s">
        <v>324</v>
      </c>
      <c r="D236" s="178" t="s">
        <v>117</v>
      </c>
      <c r="E236" s="179" t="s">
        <v>325</v>
      </c>
      <c r="F236" s="180" t="s">
        <v>326</v>
      </c>
      <c r="G236" s="181" t="s">
        <v>298</v>
      </c>
      <c r="H236" s="182">
        <v>300</v>
      </c>
      <c r="I236" s="183"/>
      <c r="J236" s="184">
        <f>ROUND(I236*H236,2)</f>
        <v>0</v>
      </c>
      <c r="K236" s="180" t="s">
        <v>157</v>
      </c>
      <c r="L236" s="39"/>
      <c r="M236" s="185" t="s">
        <v>1</v>
      </c>
      <c r="N236" s="186" t="s">
        <v>42</v>
      </c>
      <c r="O236" s="71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122</v>
      </c>
      <c r="AT236" s="189" t="s">
        <v>117</v>
      </c>
      <c r="AU236" s="189" t="s">
        <v>87</v>
      </c>
      <c r="AY236" s="17" t="s">
        <v>116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7" t="s">
        <v>85</v>
      </c>
      <c r="BK236" s="190">
        <f>ROUND(I236*H236,2)</f>
        <v>0</v>
      </c>
      <c r="BL236" s="17" t="s">
        <v>122</v>
      </c>
      <c r="BM236" s="189" t="s">
        <v>273</v>
      </c>
    </row>
    <row r="237" spans="1:65" s="2" customFormat="1" ht="19.5">
      <c r="A237" s="34"/>
      <c r="B237" s="35"/>
      <c r="C237" s="36"/>
      <c r="D237" s="191" t="s">
        <v>123</v>
      </c>
      <c r="E237" s="36"/>
      <c r="F237" s="192" t="s">
        <v>327</v>
      </c>
      <c r="G237" s="36"/>
      <c r="H237" s="36"/>
      <c r="I237" s="193"/>
      <c r="J237" s="36"/>
      <c r="K237" s="36"/>
      <c r="L237" s="39"/>
      <c r="M237" s="194"/>
      <c r="N237" s="195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123</v>
      </c>
      <c r="AU237" s="17" t="s">
        <v>87</v>
      </c>
    </row>
    <row r="238" spans="1:65" s="13" customFormat="1" ht="11.25">
      <c r="B238" s="207"/>
      <c r="C238" s="208"/>
      <c r="D238" s="191" t="s">
        <v>127</v>
      </c>
      <c r="E238" s="209" t="s">
        <v>1</v>
      </c>
      <c r="F238" s="210" t="s">
        <v>328</v>
      </c>
      <c r="G238" s="208"/>
      <c r="H238" s="209" t="s">
        <v>1</v>
      </c>
      <c r="I238" s="211"/>
      <c r="J238" s="208"/>
      <c r="K238" s="208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127</v>
      </c>
      <c r="AU238" s="216" t="s">
        <v>87</v>
      </c>
      <c r="AV238" s="13" t="s">
        <v>85</v>
      </c>
      <c r="AW238" s="13" t="s">
        <v>34</v>
      </c>
      <c r="AX238" s="13" t="s">
        <v>77</v>
      </c>
      <c r="AY238" s="216" t="s">
        <v>116</v>
      </c>
    </row>
    <row r="239" spans="1:65" s="12" customFormat="1" ht="11.25">
      <c r="B239" s="196"/>
      <c r="C239" s="197"/>
      <c r="D239" s="191" t="s">
        <v>127</v>
      </c>
      <c r="E239" s="198" t="s">
        <v>1</v>
      </c>
      <c r="F239" s="199" t="s">
        <v>316</v>
      </c>
      <c r="G239" s="197"/>
      <c r="H239" s="200">
        <v>300</v>
      </c>
      <c r="I239" s="201"/>
      <c r="J239" s="197"/>
      <c r="K239" s="197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127</v>
      </c>
      <c r="AU239" s="206" t="s">
        <v>87</v>
      </c>
      <c r="AV239" s="12" t="s">
        <v>87</v>
      </c>
      <c r="AW239" s="12" t="s">
        <v>34</v>
      </c>
      <c r="AX239" s="12" t="s">
        <v>77</v>
      </c>
      <c r="AY239" s="206" t="s">
        <v>116</v>
      </c>
    </row>
    <row r="240" spans="1:65" s="15" customFormat="1" ht="11.25">
      <c r="B240" s="229"/>
      <c r="C240" s="230"/>
      <c r="D240" s="191" t="s">
        <v>127</v>
      </c>
      <c r="E240" s="231" t="s">
        <v>1</v>
      </c>
      <c r="F240" s="232" t="s">
        <v>185</v>
      </c>
      <c r="G240" s="230"/>
      <c r="H240" s="233">
        <v>300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AT240" s="239" t="s">
        <v>127</v>
      </c>
      <c r="AU240" s="239" t="s">
        <v>87</v>
      </c>
      <c r="AV240" s="15" t="s">
        <v>122</v>
      </c>
      <c r="AW240" s="15" t="s">
        <v>34</v>
      </c>
      <c r="AX240" s="15" t="s">
        <v>85</v>
      </c>
      <c r="AY240" s="239" t="s">
        <v>116</v>
      </c>
    </row>
    <row r="241" spans="1:65" s="2" customFormat="1" ht="24.2" customHeight="1">
      <c r="A241" s="34"/>
      <c r="B241" s="35"/>
      <c r="C241" s="178" t="s">
        <v>329</v>
      </c>
      <c r="D241" s="178" t="s">
        <v>117</v>
      </c>
      <c r="E241" s="179" t="s">
        <v>330</v>
      </c>
      <c r="F241" s="180" t="s">
        <v>331</v>
      </c>
      <c r="G241" s="181" t="s">
        <v>298</v>
      </c>
      <c r="H241" s="182">
        <v>300</v>
      </c>
      <c r="I241" s="183"/>
      <c r="J241" s="184">
        <f>ROUND(I241*H241,2)</f>
        <v>0</v>
      </c>
      <c r="K241" s="180" t="s">
        <v>157</v>
      </c>
      <c r="L241" s="39"/>
      <c r="M241" s="185" t="s">
        <v>1</v>
      </c>
      <c r="N241" s="186" t="s">
        <v>42</v>
      </c>
      <c r="O241" s="71"/>
      <c r="P241" s="187">
        <f>O241*H241</f>
        <v>0</v>
      </c>
      <c r="Q241" s="187">
        <v>0</v>
      </c>
      <c r="R241" s="187">
        <f>Q241*H241</f>
        <v>0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122</v>
      </c>
      <c r="AT241" s="189" t="s">
        <v>117</v>
      </c>
      <c r="AU241" s="189" t="s">
        <v>87</v>
      </c>
      <c r="AY241" s="17" t="s">
        <v>116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7" t="s">
        <v>85</v>
      </c>
      <c r="BK241" s="190">
        <f>ROUND(I241*H241,2)</f>
        <v>0</v>
      </c>
      <c r="BL241" s="17" t="s">
        <v>122</v>
      </c>
      <c r="BM241" s="189" t="s">
        <v>332</v>
      </c>
    </row>
    <row r="242" spans="1:65" s="2" customFormat="1" ht="29.25">
      <c r="A242" s="34"/>
      <c r="B242" s="35"/>
      <c r="C242" s="36"/>
      <c r="D242" s="191" t="s">
        <v>123</v>
      </c>
      <c r="E242" s="36"/>
      <c r="F242" s="192" t="s">
        <v>333</v>
      </c>
      <c r="G242" s="36"/>
      <c r="H242" s="36"/>
      <c r="I242" s="193"/>
      <c r="J242" s="36"/>
      <c r="K242" s="36"/>
      <c r="L242" s="39"/>
      <c r="M242" s="194"/>
      <c r="N242" s="195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123</v>
      </c>
      <c r="AU242" s="17" t="s">
        <v>87</v>
      </c>
    </row>
    <row r="243" spans="1:65" s="12" customFormat="1" ht="11.25">
      <c r="B243" s="196"/>
      <c r="C243" s="197"/>
      <c r="D243" s="191" t="s">
        <v>127</v>
      </c>
      <c r="E243" s="198" t="s">
        <v>1</v>
      </c>
      <c r="F243" s="199" t="s">
        <v>334</v>
      </c>
      <c r="G243" s="197"/>
      <c r="H243" s="200">
        <v>300</v>
      </c>
      <c r="I243" s="201"/>
      <c r="J243" s="197"/>
      <c r="K243" s="197"/>
      <c r="L243" s="202"/>
      <c r="M243" s="203"/>
      <c r="N243" s="204"/>
      <c r="O243" s="204"/>
      <c r="P243" s="204"/>
      <c r="Q243" s="204"/>
      <c r="R243" s="204"/>
      <c r="S243" s="204"/>
      <c r="T243" s="205"/>
      <c r="AT243" s="206" t="s">
        <v>127</v>
      </c>
      <c r="AU243" s="206" t="s">
        <v>87</v>
      </c>
      <c r="AV243" s="12" t="s">
        <v>87</v>
      </c>
      <c r="AW243" s="12" t="s">
        <v>34</v>
      </c>
      <c r="AX243" s="12" t="s">
        <v>85</v>
      </c>
      <c r="AY243" s="206" t="s">
        <v>116</v>
      </c>
    </row>
    <row r="244" spans="1:65" s="2" customFormat="1" ht="16.5" customHeight="1">
      <c r="A244" s="34"/>
      <c r="B244" s="35"/>
      <c r="C244" s="240" t="s">
        <v>335</v>
      </c>
      <c r="D244" s="240" t="s">
        <v>318</v>
      </c>
      <c r="E244" s="241" t="s">
        <v>336</v>
      </c>
      <c r="F244" s="242" t="s">
        <v>337</v>
      </c>
      <c r="G244" s="243" t="s">
        <v>338</v>
      </c>
      <c r="H244" s="244">
        <v>134.30000000000001</v>
      </c>
      <c r="I244" s="245"/>
      <c r="J244" s="246">
        <f>ROUND(I244*H244,2)</f>
        <v>0</v>
      </c>
      <c r="K244" s="242" t="s">
        <v>157</v>
      </c>
      <c r="L244" s="247"/>
      <c r="M244" s="248" t="s">
        <v>1</v>
      </c>
      <c r="N244" s="249" t="s">
        <v>42</v>
      </c>
      <c r="O244" s="71"/>
      <c r="P244" s="187">
        <f>O244*H244</f>
        <v>0</v>
      </c>
      <c r="Q244" s="187">
        <v>1</v>
      </c>
      <c r="R244" s="187">
        <f>Q244*H244</f>
        <v>134.30000000000001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134</v>
      </c>
      <c r="AT244" s="189" t="s">
        <v>318</v>
      </c>
      <c r="AU244" s="189" t="s">
        <v>87</v>
      </c>
      <c r="AY244" s="17" t="s">
        <v>116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7" t="s">
        <v>85</v>
      </c>
      <c r="BK244" s="190">
        <f>ROUND(I244*H244,2)</f>
        <v>0</v>
      </c>
      <c r="BL244" s="17" t="s">
        <v>122</v>
      </c>
      <c r="BM244" s="189" t="s">
        <v>339</v>
      </c>
    </row>
    <row r="245" spans="1:65" s="2" customFormat="1" ht="11.25">
      <c r="A245" s="34"/>
      <c r="B245" s="35"/>
      <c r="C245" s="36"/>
      <c r="D245" s="191" t="s">
        <v>123</v>
      </c>
      <c r="E245" s="36"/>
      <c r="F245" s="192" t="s">
        <v>337</v>
      </c>
      <c r="G245" s="36"/>
      <c r="H245" s="36"/>
      <c r="I245" s="193"/>
      <c r="J245" s="36"/>
      <c r="K245" s="36"/>
      <c r="L245" s="39"/>
      <c r="M245" s="194"/>
      <c r="N245" s="195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123</v>
      </c>
      <c r="AU245" s="17" t="s">
        <v>87</v>
      </c>
    </row>
    <row r="246" spans="1:65" s="13" customFormat="1" ht="11.25">
      <c r="B246" s="207"/>
      <c r="C246" s="208"/>
      <c r="D246" s="191" t="s">
        <v>127</v>
      </c>
      <c r="E246" s="209" t="s">
        <v>1</v>
      </c>
      <c r="F246" s="210" t="s">
        <v>340</v>
      </c>
      <c r="G246" s="208"/>
      <c r="H246" s="209" t="s">
        <v>1</v>
      </c>
      <c r="I246" s="211"/>
      <c r="J246" s="208"/>
      <c r="K246" s="208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127</v>
      </c>
      <c r="AU246" s="216" t="s">
        <v>87</v>
      </c>
      <c r="AV246" s="13" t="s">
        <v>85</v>
      </c>
      <c r="AW246" s="13" t="s">
        <v>34</v>
      </c>
      <c r="AX246" s="13" t="s">
        <v>77</v>
      </c>
      <c r="AY246" s="216" t="s">
        <v>116</v>
      </c>
    </row>
    <row r="247" spans="1:65" s="12" customFormat="1" ht="11.25">
      <c r="B247" s="196"/>
      <c r="C247" s="197"/>
      <c r="D247" s="191" t="s">
        <v>127</v>
      </c>
      <c r="E247" s="198" t="s">
        <v>1</v>
      </c>
      <c r="F247" s="199" t="s">
        <v>341</v>
      </c>
      <c r="G247" s="197"/>
      <c r="H247" s="200">
        <v>51</v>
      </c>
      <c r="I247" s="201"/>
      <c r="J247" s="197"/>
      <c r="K247" s="197"/>
      <c r="L247" s="202"/>
      <c r="M247" s="203"/>
      <c r="N247" s="204"/>
      <c r="O247" s="204"/>
      <c r="P247" s="204"/>
      <c r="Q247" s="204"/>
      <c r="R247" s="204"/>
      <c r="S247" s="204"/>
      <c r="T247" s="205"/>
      <c r="AT247" s="206" t="s">
        <v>127</v>
      </c>
      <c r="AU247" s="206" t="s">
        <v>87</v>
      </c>
      <c r="AV247" s="12" t="s">
        <v>87</v>
      </c>
      <c r="AW247" s="12" t="s">
        <v>34</v>
      </c>
      <c r="AX247" s="12" t="s">
        <v>77</v>
      </c>
      <c r="AY247" s="206" t="s">
        <v>116</v>
      </c>
    </row>
    <row r="248" spans="1:65" s="13" customFormat="1" ht="11.25">
      <c r="B248" s="207"/>
      <c r="C248" s="208"/>
      <c r="D248" s="191" t="s">
        <v>127</v>
      </c>
      <c r="E248" s="209" t="s">
        <v>1</v>
      </c>
      <c r="F248" s="210" t="s">
        <v>342</v>
      </c>
      <c r="G248" s="208"/>
      <c r="H248" s="209" t="s">
        <v>1</v>
      </c>
      <c r="I248" s="211"/>
      <c r="J248" s="208"/>
      <c r="K248" s="208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127</v>
      </c>
      <c r="AU248" s="216" t="s">
        <v>87</v>
      </c>
      <c r="AV248" s="13" t="s">
        <v>85</v>
      </c>
      <c r="AW248" s="13" t="s">
        <v>34</v>
      </c>
      <c r="AX248" s="13" t="s">
        <v>77</v>
      </c>
      <c r="AY248" s="216" t="s">
        <v>116</v>
      </c>
    </row>
    <row r="249" spans="1:65" s="12" customFormat="1" ht="11.25">
      <c r="B249" s="196"/>
      <c r="C249" s="197"/>
      <c r="D249" s="191" t="s">
        <v>127</v>
      </c>
      <c r="E249" s="198" t="s">
        <v>1</v>
      </c>
      <c r="F249" s="199" t="s">
        <v>343</v>
      </c>
      <c r="G249" s="197"/>
      <c r="H249" s="200">
        <v>83.3</v>
      </c>
      <c r="I249" s="201"/>
      <c r="J249" s="197"/>
      <c r="K249" s="197"/>
      <c r="L249" s="202"/>
      <c r="M249" s="203"/>
      <c r="N249" s="204"/>
      <c r="O249" s="204"/>
      <c r="P249" s="204"/>
      <c r="Q249" s="204"/>
      <c r="R249" s="204"/>
      <c r="S249" s="204"/>
      <c r="T249" s="205"/>
      <c r="AT249" s="206" t="s">
        <v>127</v>
      </c>
      <c r="AU249" s="206" t="s">
        <v>87</v>
      </c>
      <c r="AV249" s="12" t="s">
        <v>87</v>
      </c>
      <c r="AW249" s="12" t="s">
        <v>34</v>
      </c>
      <c r="AX249" s="12" t="s">
        <v>77</v>
      </c>
      <c r="AY249" s="206" t="s">
        <v>116</v>
      </c>
    </row>
    <row r="250" spans="1:65" s="15" customFormat="1" ht="11.25">
      <c r="B250" s="229"/>
      <c r="C250" s="230"/>
      <c r="D250" s="191" t="s">
        <v>127</v>
      </c>
      <c r="E250" s="231" t="s">
        <v>1</v>
      </c>
      <c r="F250" s="232" t="s">
        <v>185</v>
      </c>
      <c r="G250" s="230"/>
      <c r="H250" s="233">
        <v>134.30000000000001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AT250" s="239" t="s">
        <v>127</v>
      </c>
      <c r="AU250" s="239" t="s">
        <v>87</v>
      </c>
      <c r="AV250" s="15" t="s">
        <v>122</v>
      </c>
      <c r="AW250" s="15" t="s">
        <v>34</v>
      </c>
      <c r="AX250" s="15" t="s">
        <v>85</v>
      </c>
      <c r="AY250" s="239" t="s">
        <v>116</v>
      </c>
    </row>
    <row r="251" spans="1:65" s="11" customFormat="1" ht="22.9" customHeight="1">
      <c r="B251" s="164"/>
      <c r="C251" s="165"/>
      <c r="D251" s="166" t="s">
        <v>76</v>
      </c>
      <c r="E251" s="227" t="s">
        <v>87</v>
      </c>
      <c r="F251" s="227" t="s">
        <v>344</v>
      </c>
      <c r="G251" s="165"/>
      <c r="H251" s="165"/>
      <c r="I251" s="168"/>
      <c r="J251" s="228">
        <f>BK251</f>
        <v>0</v>
      </c>
      <c r="K251" s="165"/>
      <c r="L251" s="170"/>
      <c r="M251" s="171"/>
      <c r="N251" s="172"/>
      <c r="O251" s="172"/>
      <c r="P251" s="173">
        <f>SUM(P252:P268)</f>
        <v>0</v>
      </c>
      <c r="Q251" s="172"/>
      <c r="R251" s="173">
        <f>SUM(R252:R268)</f>
        <v>0.63338749999999999</v>
      </c>
      <c r="S251" s="172"/>
      <c r="T251" s="174">
        <f>SUM(T252:T268)</f>
        <v>0</v>
      </c>
      <c r="AR251" s="175" t="s">
        <v>85</v>
      </c>
      <c r="AT251" s="176" t="s">
        <v>76</v>
      </c>
      <c r="AU251" s="176" t="s">
        <v>85</v>
      </c>
      <c r="AY251" s="175" t="s">
        <v>116</v>
      </c>
      <c r="BK251" s="177">
        <f>SUM(BK252:BK268)</f>
        <v>0</v>
      </c>
    </row>
    <row r="252" spans="1:65" s="2" customFormat="1" ht="16.5" customHeight="1">
      <c r="A252" s="34"/>
      <c r="B252" s="35"/>
      <c r="C252" s="178" t="s">
        <v>345</v>
      </c>
      <c r="D252" s="178" t="s">
        <v>117</v>
      </c>
      <c r="E252" s="179" t="s">
        <v>346</v>
      </c>
      <c r="F252" s="180" t="s">
        <v>347</v>
      </c>
      <c r="G252" s="181" t="s">
        <v>174</v>
      </c>
      <c r="H252" s="182">
        <v>0.25</v>
      </c>
      <c r="I252" s="183"/>
      <c r="J252" s="184">
        <f>ROUND(I252*H252,2)</f>
        <v>0</v>
      </c>
      <c r="K252" s="180" t="s">
        <v>157</v>
      </c>
      <c r="L252" s="39"/>
      <c r="M252" s="185" t="s">
        <v>1</v>
      </c>
      <c r="N252" s="186" t="s">
        <v>42</v>
      </c>
      <c r="O252" s="71"/>
      <c r="P252" s="187">
        <f>O252*H252</f>
        <v>0</v>
      </c>
      <c r="Q252" s="187">
        <v>2.5018699999999998</v>
      </c>
      <c r="R252" s="187">
        <f>Q252*H252</f>
        <v>0.62546749999999995</v>
      </c>
      <c r="S252" s="187">
        <v>0</v>
      </c>
      <c r="T252" s="18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9" t="s">
        <v>122</v>
      </c>
      <c r="AT252" s="189" t="s">
        <v>117</v>
      </c>
      <c r="AU252" s="189" t="s">
        <v>87</v>
      </c>
      <c r="AY252" s="17" t="s">
        <v>116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7" t="s">
        <v>85</v>
      </c>
      <c r="BK252" s="190">
        <f>ROUND(I252*H252,2)</f>
        <v>0</v>
      </c>
      <c r="BL252" s="17" t="s">
        <v>122</v>
      </c>
      <c r="BM252" s="189" t="s">
        <v>310</v>
      </c>
    </row>
    <row r="253" spans="1:65" s="2" customFormat="1" ht="19.5">
      <c r="A253" s="34"/>
      <c r="B253" s="35"/>
      <c r="C253" s="36"/>
      <c r="D253" s="191" t="s">
        <v>123</v>
      </c>
      <c r="E253" s="36"/>
      <c r="F253" s="192" t="s">
        <v>348</v>
      </c>
      <c r="G253" s="36"/>
      <c r="H253" s="36"/>
      <c r="I253" s="193"/>
      <c r="J253" s="36"/>
      <c r="K253" s="36"/>
      <c r="L253" s="39"/>
      <c r="M253" s="194"/>
      <c r="N253" s="195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123</v>
      </c>
      <c r="AU253" s="17" t="s">
        <v>87</v>
      </c>
    </row>
    <row r="254" spans="1:65" s="13" customFormat="1" ht="11.25">
      <c r="B254" s="207"/>
      <c r="C254" s="208"/>
      <c r="D254" s="191" t="s">
        <v>127</v>
      </c>
      <c r="E254" s="209" t="s">
        <v>1</v>
      </c>
      <c r="F254" s="210" t="s">
        <v>205</v>
      </c>
      <c r="G254" s="208"/>
      <c r="H254" s="209" t="s">
        <v>1</v>
      </c>
      <c r="I254" s="211"/>
      <c r="J254" s="208"/>
      <c r="K254" s="208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127</v>
      </c>
      <c r="AU254" s="216" t="s">
        <v>87</v>
      </c>
      <c r="AV254" s="13" t="s">
        <v>85</v>
      </c>
      <c r="AW254" s="13" t="s">
        <v>34</v>
      </c>
      <c r="AX254" s="13" t="s">
        <v>77</v>
      </c>
      <c r="AY254" s="216" t="s">
        <v>116</v>
      </c>
    </row>
    <row r="255" spans="1:65" s="12" customFormat="1" ht="11.25">
      <c r="B255" s="196"/>
      <c r="C255" s="197"/>
      <c r="D255" s="191" t="s">
        <v>127</v>
      </c>
      <c r="E255" s="198" t="s">
        <v>1</v>
      </c>
      <c r="F255" s="199" t="s">
        <v>206</v>
      </c>
      <c r="G255" s="197"/>
      <c r="H255" s="200">
        <v>0.25</v>
      </c>
      <c r="I255" s="201"/>
      <c r="J255" s="197"/>
      <c r="K255" s="197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127</v>
      </c>
      <c r="AU255" s="206" t="s">
        <v>87</v>
      </c>
      <c r="AV255" s="12" t="s">
        <v>87</v>
      </c>
      <c r="AW255" s="12" t="s">
        <v>34</v>
      </c>
      <c r="AX255" s="12" t="s">
        <v>77</v>
      </c>
      <c r="AY255" s="206" t="s">
        <v>116</v>
      </c>
    </row>
    <row r="256" spans="1:65" s="15" customFormat="1" ht="11.25">
      <c r="B256" s="229"/>
      <c r="C256" s="230"/>
      <c r="D256" s="191" t="s">
        <v>127</v>
      </c>
      <c r="E256" s="231" t="s">
        <v>1</v>
      </c>
      <c r="F256" s="232" t="s">
        <v>185</v>
      </c>
      <c r="G256" s="230"/>
      <c r="H256" s="233">
        <v>0.25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AT256" s="239" t="s">
        <v>127</v>
      </c>
      <c r="AU256" s="239" t="s">
        <v>87</v>
      </c>
      <c r="AV256" s="15" t="s">
        <v>122</v>
      </c>
      <c r="AW256" s="15" t="s">
        <v>34</v>
      </c>
      <c r="AX256" s="15" t="s">
        <v>85</v>
      </c>
      <c r="AY256" s="239" t="s">
        <v>116</v>
      </c>
    </row>
    <row r="257" spans="1:65" s="2" customFormat="1" ht="16.5" customHeight="1">
      <c r="A257" s="34"/>
      <c r="B257" s="35"/>
      <c r="C257" s="178" t="s">
        <v>349</v>
      </c>
      <c r="D257" s="178" t="s">
        <v>117</v>
      </c>
      <c r="E257" s="179" t="s">
        <v>350</v>
      </c>
      <c r="F257" s="180" t="s">
        <v>351</v>
      </c>
      <c r="G257" s="181" t="s">
        <v>298</v>
      </c>
      <c r="H257" s="182">
        <v>3</v>
      </c>
      <c r="I257" s="183"/>
      <c r="J257" s="184">
        <f>ROUND(I257*H257,2)</f>
        <v>0</v>
      </c>
      <c r="K257" s="180" t="s">
        <v>157</v>
      </c>
      <c r="L257" s="39"/>
      <c r="M257" s="185" t="s">
        <v>1</v>
      </c>
      <c r="N257" s="186" t="s">
        <v>42</v>
      </c>
      <c r="O257" s="71"/>
      <c r="P257" s="187">
        <f>O257*H257</f>
        <v>0</v>
      </c>
      <c r="Q257" s="187">
        <v>2.64E-3</v>
      </c>
      <c r="R257" s="187">
        <f>Q257*H257</f>
        <v>7.92E-3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122</v>
      </c>
      <c r="AT257" s="189" t="s">
        <v>117</v>
      </c>
      <c r="AU257" s="189" t="s">
        <v>87</v>
      </c>
      <c r="AY257" s="17" t="s">
        <v>116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7" t="s">
        <v>85</v>
      </c>
      <c r="BK257" s="190">
        <f>ROUND(I257*H257,2)</f>
        <v>0</v>
      </c>
      <c r="BL257" s="17" t="s">
        <v>122</v>
      </c>
      <c r="BM257" s="189" t="s">
        <v>324</v>
      </c>
    </row>
    <row r="258" spans="1:65" s="2" customFormat="1" ht="11.25">
      <c r="A258" s="34"/>
      <c r="B258" s="35"/>
      <c r="C258" s="36"/>
      <c r="D258" s="191" t="s">
        <v>123</v>
      </c>
      <c r="E258" s="36"/>
      <c r="F258" s="192" t="s">
        <v>352</v>
      </c>
      <c r="G258" s="36"/>
      <c r="H258" s="36"/>
      <c r="I258" s="193"/>
      <c r="J258" s="36"/>
      <c r="K258" s="36"/>
      <c r="L258" s="39"/>
      <c r="M258" s="194"/>
      <c r="N258" s="195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123</v>
      </c>
      <c r="AU258" s="17" t="s">
        <v>87</v>
      </c>
    </row>
    <row r="259" spans="1:65" s="13" customFormat="1" ht="11.25">
      <c r="B259" s="207"/>
      <c r="C259" s="208"/>
      <c r="D259" s="191" t="s">
        <v>127</v>
      </c>
      <c r="E259" s="209" t="s">
        <v>1</v>
      </c>
      <c r="F259" s="210" t="s">
        <v>204</v>
      </c>
      <c r="G259" s="208"/>
      <c r="H259" s="209" t="s">
        <v>1</v>
      </c>
      <c r="I259" s="211"/>
      <c r="J259" s="208"/>
      <c r="K259" s="208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127</v>
      </c>
      <c r="AU259" s="216" t="s">
        <v>87</v>
      </c>
      <c r="AV259" s="13" t="s">
        <v>85</v>
      </c>
      <c r="AW259" s="13" t="s">
        <v>34</v>
      </c>
      <c r="AX259" s="13" t="s">
        <v>77</v>
      </c>
      <c r="AY259" s="216" t="s">
        <v>116</v>
      </c>
    </row>
    <row r="260" spans="1:65" s="13" customFormat="1" ht="11.25">
      <c r="B260" s="207"/>
      <c r="C260" s="208"/>
      <c r="D260" s="191" t="s">
        <v>127</v>
      </c>
      <c r="E260" s="209" t="s">
        <v>1</v>
      </c>
      <c r="F260" s="210" t="s">
        <v>205</v>
      </c>
      <c r="G260" s="208"/>
      <c r="H260" s="209" t="s">
        <v>1</v>
      </c>
      <c r="I260" s="211"/>
      <c r="J260" s="208"/>
      <c r="K260" s="208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127</v>
      </c>
      <c r="AU260" s="216" t="s">
        <v>87</v>
      </c>
      <c r="AV260" s="13" t="s">
        <v>85</v>
      </c>
      <c r="AW260" s="13" t="s">
        <v>34</v>
      </c>
      <c r="AX260" s="13" t="s">
        <v>77</v>
      </c>
      <c r="AY260" s="216" t="s">
        <v>116</v>
      </c>
    </row>
    <row r="261" spans="1:65" s="12" customFormat="1" ht="11.25">
      <c r="B261" s="196"/>
      <c r="C261" s="197"/>
      <c r="D261" s="191" t="s">
        <v>127</v>
      </c>
      <c r="E261" s="198" t="s">
        <v>1</v>
      </c>
      <c r="F261" s="199" t="s">
        <v>353</v>
      </c>
      <c r="G261" s="197"/>
      <c r="H261" s="200">
        <v>3</v>
      </c>
      <c r="I261" s="201"/>
      <c r="J261" s="197"/>
      <c r="K261" s="197"/>
      <c r="L261" s="202"/>
      <c r="M261" s="203"/>
      <c r="N261" s="204"/>
      <c r="O261" s="204"/>
      <c r="P261" s="204"/>
      <c r="Q261" s="204"/>
      <c r="R261" s="204"/>
      <c r="S261" s="204"/>
      <c r="T261" s="205"/>
      <c r="AT261" s="206" t="s">
        <v>127</v>
      </c>
      <c r="AU261" s="206" t="s">
        <v>87</v>
      </c>
      <c r="AV261" s="12" t="s">
        <v>87</v>
      </c>
      <c r="AW261" s="12" t="s">
        <v>34</v>
      </c>
      <c r="AX261" s="12" t="s">
        <v>77</v>
      </c>
      <c r="AY261" s="206" t="s">
        <v>116</v>
      </c>
    </row>
    <row r="262" spans="1:65" s="15" customFormat="1" ht="11.25">
      <c r="B262" s="229"/>
      <c r="C262" s="230"/>
      <c r="D262" s="191" t="s">
        <v>127</v>
      </c>
      <c r="E262" s="231" t="s">
        <v>1</v>
      </c>
      <c r="F262" s="232" t="s">
        <v>185</v>
      </c>
      <c r="G262" s="230"/>
      <c r="H262" s="233">
        <v>3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AT262" s="239" t="s">
        <v>127</v>
      </c>
      <c r="AU262" s="239" t="s">
        <v>87</v>
      </c>
      <c r="AV262" s="15" t="s">
        <v>122</v>
      </c>
      <c r="AW262" s="15" t="s">
        <v>34</v>
      </c>
      <c r="AX262" s="15" t="s">
        <v>85</v>
      </c>
      <c r="AY262" s="239" t="s">
        <v>116</v>
      </c>
    </row>
    <row r="263" spans="1:65" s="2" customFormat="1" ht="16.5" customHeight="1">
      <c r="A263" s="34"/>
      <c r="B263" s="35"/>
      <c r="C263" s="178" t="s">
        <v>354</v>
      </c>
      <c r="D263" s="178" t="s">
        <v>117</v>
      </c>
      <c r="E263" s="179" t="s">
        <v>355</v>
      </c>
      <c r="F263" s="180" t="s">
        <v>356</v>
      </c>
      <c r="G263" s="181" t="s">
        <v>298</v>
      </c>
      <c r="H263" s="182">
        <v>3</v>
      </c>
      <c r="I263" s="183"/>
      <c r="J263" s="184">
        <f>ROUND(I263*H263,2)</f>
        <v>0</v>
      </c>
      <c r="K263" s="180" t="s">
        <v>157</v>
      </c>
      <c r="L263" s="39"/>
      <c r="M263" s="185" t="s">
        <v>1</v>
      </c>
      <c r="N263" s="186" t="s">
        <v>42</v>
      </c>
      <c r="O263" s="71"/>
      <c r="P263" s="187">
        <f>O263*H263</f>
        <v>0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122</v>
      </c>
      <c r="AT263" s="189" t="s">
        <v>117</v>
      </c>
      <c r="AU263" s="189" t="s">
        <v>87</v>
      </c>
      <c r="AY263" s="17" t="s">
        <v>116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7" t="s">
        <v>85</v>
      </c>
      <c r="BK263" s="190">
        <f>ROUND(I263*H263,2)</f>
        <v>0</v>
      </c>
      <c r="BL263" s="17" t="s">
        <v>122</v>
      </c>
      <c r="BM263" s="189" t="s">
        <v>335</v>
      </c>
    </row>
    <row r="264" spans="1:65" s="2" customFormat="1" ht="11.25">
      <c r="A264" s="34"/>
      <c r="B264" s="35"/>
      <c r="C264" s="36"/>
      <c r="D264" s="191" t="s">
        <v>123</v>
      </c>
      <c r="E264" s="36"/>
      <c r="F264" s="192" t="s">
        <v>357</v>
      </c>
      <c r="G264" s="36"/>
      <c r="H264" s="36"/>
      <c r="I264" s="193"/>
      <c r="J264" s="36"/>
      <c r="K264" s="36"/>
      <c r="L264" s="39"/>
      <c r="M264" s="194"/>
      <c r="N264" s="195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123</v>
      </c>
      <c r="AU264" s="17" t="s">
        <v>87</v>
      </c>
    </row>
    <row r="265" spans="1:65" s="13" customFormat="1" ht="11.25">
      <c r="B265" s="207"/>
      <c r="C265" s="208"/>
      <c r="D265" s="191" t="s">
        <v>127</v>
      </c>
      <c r="E265" s="209" t="s">
        <v>1</v>
      </c>
      <c r="F265" s="210" t="s">
        <v>204</v>
      </c>
      <c r="G265" s="208"/>
      <c r="H265" s="209" t="s">
        <v>1</v>
      </c>
      <c r="I265" s="211"/>
      <c r="J265" s="208"/>
      <c r="K265" s="208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127</v>
      </c>
      <c r="AU265" s="216" t="s">
        <v>87</v>
      </c>
      <c r="AV265" s="13" t="s">
        <v>85</v>
      </c>
      <c r="AW265" s="13" t="s">
        <v>34</v>
      </c>
      <c r="AX265" s="13" t="s">
        <v>77</v>
      </c>
      <c r="AY265" s="216" t="s">
        <v>116</v>
      </c>
    </row>
    <row r="266" spans="1:65" s="13" customFormat="1" ht="11.25">
      <c r="B266" s="207"/>
      <c r="C266" s="208"/>
      <c r="D266" s="191" t="s">
        <v>127</v>
      </c>
      <c r="E266" s="209" t="s">
        <v>1</v>
      </c>
      <c r="F266" s="210" t="s">
        <v>205</v>
      </c>
      <c r="G266" s="208"/>
      <c r="H266" s="209" t="s">
        <v>1</v>
      </c>
      <c r="I266" s="211"/>
      <c r="J266" s="208"/>
      <c r="K266" s="208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127</v>
      </c>
      <c r="AU266" s="216" t="s">
        <v>87</v>
      </c>
      <c r="AV266" s="13" t="s">
        <v>85</v>
      </c>
      <c r="AW266" s="13" t="s">
        <v>34</v>
      </c>
      <c r="AX266" s="13" t="s">
        <v>77</v>
      </c>
      <c r="AY266" s="216" t="s">
        <v>116</v>
      </c>
    </row>
    <row r="267" spans="1:65" s="12" customFormat="1" ht="11.25">
      <c r="B267" s="196"/>
      <c r="C267" s="197"/>
      <c r="D267" s="191" t="s">
        <v>127</v>
      </c>
      <c r="E267" s="198" t="s">
        <v>1</v>
      </c>
      <c r="F267" s="199" t="s">
        <v>353</v>
      </c>
      <c r="G267" s="197"/>
      <c r="H267" s="200">
        <v>3</v>
      </c>
      <c r="I267" s="201"/>
      <c r="J267" s="197"/>
      <c r="K267" s="197"/>
      <c r="L267" s="202"/>
      <c r="M267" s="203"/>
      <c r="N267" s="204"/>
      <c r="O267" s="204"/>
      <c r="P267" s="204"/>
      <c r="Q267" s="204"/>
      <c r="R267" s="204"/>
      <c r="S267" s="204"/>
      <c r="T267" s="205"/>
      <c r="AT267" s="206" t="s">
        <v>127</v>
      </c>
      <c r="AU267" s="206" t="s">
        <v>87</v>
      </c>
      <c r="AV267" s="12" t="s">
        <v>87</v>
      </c>
      <c r="AW267" s="12" t="s">
        <v>34</v>
      </c>
      <c r="AX267" s="12" t="s">
        <v>77</v>
      </c>
      <c r="AY267" s="206" t="s">
        <v>116</v>
      </c>
    </row>
    <row r="268" spans="1:65" s="15" customFormat="1" ht="11.25">
      <c r="B268" s="229"/>
      <c r="C268" s="230"/>
      <c r="D268" s="191" t="s">
        <v>127</v>
      </c>
      <c r="E268" s="231" t="s">
        <v>1</v>
      </c>
      <c r="F268" s="232" t="s">
        <v>185</v>
      </c>
      <c r="G268" s="230"/>
      <c r="H268" s="233">
        <v>3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AT268" s="239" t="s">
        <v>127</v>
      </c>
      <c r="AU268" s="239" t="s">
        <v>87</v>
      </c>
      <c r="AV268" s="15" t="s">
        <v>122</v>
      </c>
      <c r="AW268" s="15" t="s">
        <v>34</v>
      </c>
      <c r="AX268" s="15" t="s">
        <v>85</v>
      </c>
      <c r="AY268" s="239" t="s">
        <v>116</v>
      </c>
    </row>
    <row r="269" spans="1:65" s="11" customFormat="1" ht="22.9" customHeight="1">
      <c r="B269" s="164"/>
      <c r="C269" s="165"/>
      <c r="D269" s="166" t="s">
        <v>76</v>
      </c>
      <c r="E269" s="227" t="s">
        <v>131</v>
      </c>
      <c r="F269" s="227" t="s">
        <v>358</v>
      </c>
      <c r="G269" s="165"/>
      <c r="H269" s="165"/>
      <c r="I269" s="168"/>
      <c r="J269" s="228">
        <f>BK269</f>
        <v>0</v>
      </c>
      <c r="K269" s="165"/>
      <c r="L269" s="170"/>
      <c r="M269" s="171"/>
      <c r="N269" s="172"/>
      <c r="O269" s="172"/>
      <c r="P269" s="173">
        <f>SUM(P270:P294)</f>
        <v>0</v>
      </c>
      <c r="Q269" s="172"/>
      <c r="R269" s="173">
        <f>SUM(R270:R294)</f>
        <v>50.068772459999998</v>
      </c>
      <c r="S269" s="172"/>
      <c r="T269" s="174">
        <f>SUM(T270:T294)</f>
        <v>0</v>
      </c>
      <c r="AR269" s="175" t="s">
        <v>85</v>
      </c>
      <c r="AT269" s="176" t="s">
        <v>76</v>
      </c>
      <c r="AU269" s="176" t="s">
        <v>85</v>
      </c>
      <c r="AY269" s="175" t="s">
        <v>116</v>
      </c>
      <c r="BK269" s="177">
        <f>SUM(BK270:BK294)</f>
        <v>0</v>
      </c>
    </row>
    <row r="270" spans="1:65" s="2" customFormat="1" ht="24.2" customHeight="1">
      <c r="A270" s="34"/>
      <c r="B270" s="35"/>
      <c r="C270" s="178" t="s">
        <v>359</v>
      </c>
      <c r="D270" s="178" t="s">
        <v>117</v>
      </c>
      <c r="E270" s="179" t="s">
        <v>360</v>
      </c>
      <c r="F270" s="180" t="s">
        <v>361</v>
      </c>
      <c r="G270" s="181" t="s">
        <v>174</v>
      </c>
      <c r="H270" s="182">
        <v>19.224</v>
      </c>
      <c r="I270" s="183"/>
      <c r="J270" s="184">
        <f>ROUND(I270*H270,2)</f>
        <v>0</v>
      </c>
      <c r="K270" s="180" t="s">
        <v>157</v>
      </c>
      <c r="L270" s="39"/>
      <c r="M270" s="185" t="s">
        <v>1</v>
      </c>
      <c r="N270" s="186" t="s">
        <v>42</v>
      </c>
      <c r="O270" s="71"/>
      <c r="P270" s="187">
        <f>O270*H270</f>
        <v>0</v>
      </c>
      <c r="Q270" s="187">
        <v>2.5018699999999998</v>
      </c>
      <c r="R270" s="187">
        <f>Q270*H270</f>
        <v>48.095948879999995</v>
      </c>
      <c r="S270" s="187">
        <v>0</v>
      </c>
      <c r="T270" s="18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9" t="s">
        <v>122</v>
      </c>
      <c r="AT270" s="189" t="s">
        <v>117</v>
      </c>
      <c r="AU270" s="189" t="s">
        <v>87</v>
      </c>
      <c r="AY270" s="17" t="s">
        <v>116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85</v>
      </c>
      <c r="BK270" s="190">
        <f>ROUND(I270*H270,2)</f>
        <v>0</v>
      </c>
      <c r="BL270" s="17" t="s">
        <v>122</v>
      </c>
      <c r="BM270" s="189" t="s">
        <v>349</v>
      </c>
    </row>
    <row r="271" spans="1:65" s="2" customFormat="1" ht="19.5">
      <c r="A271" s="34"/>
      <c r="B271" s="35"/>
      <c r="C271" s="36"/>
      <c r="D271" s="191" t="s">
        <v>123</v>
      </c>
      <c r="E271" s="36"/>
      <c r="F271" s="192" t="s">
        <v>362</v>
      </c>
      <c r="G271" s="36"/>
      <c r="H271" s="36"/>
      <c r="I271" s="193"/>
      <c r="J271" s="36"/>
      <c r="K271" s="36"/>
      <c r="L271" s="39"/>
      <c r="M271" s="194"/>
      <c r="N271" s="195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123</v>
      </c>
      <c r="AU271" s="17" t="s">
        <v>87</v>
      </c>
    </row>
    <row r="272" spans="1:65" s="13" customFormat="1" ht="11.25">
      <c r="B272" s="207"/>
      <c r="C272" s="208"/>
      <c r="D272" s="191" t="s">
        <v>127</v>
      </c>
      <c r="E272" s="209" t="s">
        <v>1</v>
      </c>
      <c r="F272" s="210" t="s">
        <v>363</v>
      </c>
      <c r="G272" s="208"/>
      <c r="H272" s="209" t="s">
        <v>1</v>
      </c>
      <c r="I272" s="211"/>
      <c r="J272" s="208"/>
      <c r="K272" s="208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127</v>
      </c>
      <c r="AU272" s="216" t="s">
        <v>87</v>
      </c>
      <c r="AV272" s="13" t="s">
        <v>85</v>
      </c>
      <c r="AW272" s="13" t="s">
        <v>34</v>
      </c>
      <c r="AX272" s="13" t="s">
        <v>77</v>
      </c>
      <c r="AY272" s="216" t="s">
        <v>116</v>
      </c>
    </row>
    <row r="273" spans="1:65" s="12" customFormat="1" ht="11.25">
      <c r="B273" s="196"/>
      <c r="C273" s="197"/>
      <c r="D273" s="191" t="s">
        <v>127</v>
      </c>
      <c r="E273" s="198" t="s">
        <v>1</v>
      </c>
      <c r="F273" s="199" t="s">
        <v>364</v>
      </c>
      <c r="G273" s="197"/>
      <c r="H273" s="200">
        <v>19.224</v>
      </c>
      <c r="I273" s="201"/>
      <c r="J273" s="197"/>
      <c r="K273" s="197"/>
      <c r="L273" s="202"/>
      <c r="M273" s="203"/>
      <c r="N273" s="204"/>
      <c r="O273" s="204"/>
      <c r="P273" s="204"/>
      <c r="Q273" s="204"/>
      <c r="R273" s="204"/>
      <c r="S273" s="204"/>
      <c r="T273" s="205"/>
      <c r="AT273" s="206" t="s">
        <v>127</v>
      </c>
      <c r="AU273" s="206" t="s">
        <v>87</v>
      </c>
      <c r="AV273" s="12" t="s">
        <v>87</v>
      </c>
      <c r="AW273" s="12" t="s">
        <v>34</v>
      </c>
      <c r="AX273" s="12" t="s">
        <v>77</v>
      </c>
      <c r="AY273" s="206" t="s">
        <v>116</v>
      </c>
    </row>
    <row r="274" spans="1:65" s="15" customFormat="1" ht="11.25">
      <c r="B274" s="229"/>
      <c r="C274" s="230"/>
      <c r="D274" s="191" t="s">
        <v>127</v>
      </c>
      <c r="E274" s="231" t="s">
        <v>1</v>
      </c>
      <c r="F274" s="232" t="s">
        <v>185</v>
      </c>
      <c r="G274" s="230"/>
      <c r="H274" s="233">
        <v>19.224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AT274" s="239" t="s">
        <v>127</v>
      </c>
      <c r="AU274" s="239" t="s">
        <v>87</v>
      </c>
      <c r="AV274" s="15" t="s">
        <v>122</v>
      </c>
      <c r="AW274" s="15" t="s">
        <v>34</v>
      </c>
      <c r="AX274" s="15" t="s">
        <v>85</v>
      </c>
      <c r="AY274" s="239" t="s">
        <v>116</v>
      </c>
    </row>
    <row r="275" spans="1:65" s="2" customFormat="1" ht="24.2" customHeight="1">
      <c r="A275" s="34"/>
      <c r="B275" s="35"/>
      <c r="C275" s="178" t="s">
        <v>365</v>
      </c>
      <c r="D275" s="178" t="s">
        <v>117</v>
      </c>
      <c r="E275" s="179" t="s">
        <v>366</v>
      </c>
      <c r="F275" s="180" t="s">
        <v>367</v>
      </c>
      <c r="G275" s="181" t="s">
        <v>298</v>
      </c>
      <c r="H275" s="182">
        <v>128.16</v>
      </c>
      <c r="I275" s="183"/>
      <c r="J275" s="184">
        <f>ROUND(I275*H275,2)</f>
        <v>0</v>
      </c>
      <c r="K275" s="180" t="s">
        <v>157</v>
      </c>
      <c r="L275" s="39"/>
      <c r="M275" s="185" t="s">
        <v>1</v>
      </c>
      <c r="N275" s="186" t="s">
        <v>42</v>
      </c>
      <c r="O275" s="71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122</v>
      </c>
      <c r="AT275" s="189" t="s">
        <v>117</v>
      </c>
      <c r="AU275" s="189" t="s">
        <v>87</v>
      </c>
      <c r="AY275" s="17" t="s">
        <v>116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7" t="s">
        <v>85</v>
      </c>
      <c r="BK275" s="190">
        <f>ROUND(I275*H275,2)</f>
        <v>0</v>
      </c>
      <c r="BL275" s="17" t="s">
        <v>122</v>
      </c>
      <c r="BM275" s="189" t="s">
        <v>368</v>
      </c>
    </row>
    <row r="276" spans="1:65" s="2" customFormat="1" ht="19.5">
      <c r="A276" s="34"/>
      <c r="B276" s="35"/>
      <c r="C276" s="36"/>
      <c r="D276" s="191" t="s">
        <v>123</v>
      </c>
      <c r="E276" s="36"/>
      <c r="F276" s="192" t="s">
        <v>369</v>
      </c>
      <c r="G276" s="36"/>
      <c r="H276" s="36"/>
      <c r="I276" s="193"/>
      <c r="J276" s="36"/>
      <c r="K276" s="36"/>
      <c r="L276" s="39"/>
      <c r="M276" s="194"/>
      <c r="N276" s="195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123</v>
      </c>
      <c r="AU276" s="17" t="s">
        <v>87</v>
      </c>
    </row>
    <row r="277" spans="1:65" s="13" customFormat="1" ht="11.25">
      <c r="B277" s="207"/>
      <c r="C277" s="208"/>
      <c r="D277" s="191" t="s">
        <v>127</v>
      </c>
      <c r="E277" s="209" t="s">
        <v>1</v>
      </c>
      <c r="F277" s="210" t="s">
        <v>363</v>
      </c>
      <c r="G277" s="208"/>
      <c r="H277" s="209" t="s">
        <v>1</v>
      </c>
      <c r="I277" s="211"/>
      <c r="J277" s="208"/>
      <c r="K277" s="208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127</v>
      </c>
      <c r="AU277" s="216" t="s">
        <v>87</v>
      </c>
      <c r="AV277" s="13" t="s">
        <v>85</v>
      </c>
      <c r="AW277" s="13" t="s">
        <v>34</v>
      </c>
      <c r="AX277" s="13" t="s">
        <v>77</v>
      </c>
      <c r="AY277" s="216" t="s">
        <v>116</v>
      </c>
    </row>
    <row r="278" spans="1:65" s="12" customFormat="1" ht="11.25">
      <c r="B278" s="196"/>
      <c r="C278" s="197"/>
      <c r="D278" s="191" t="s">
        <v>127</v>
      </c>
      <c r="E278" s="198" t="s">
        <v>1</v>
      </c>
      <c r="F278" s="199" t="s">
        <v>370</v>
      </c>
      <c r="G278" s="197"/>
      <c r="H278" s="200">
        <v>128.16</v>
      </c>
      <c r="I278" s="201"/>
      <c r="J278" s="197"/>
      <c r="K278" s="197"/>
      <c r="L278" s="202"/>
      <c r="M278" s="203"/>
      <c r="N278" s="204"/>
      <c r="O278" s="204"/>
      <c r="P278" s="204"/>
      <c r="Q278" s="204"/>
      <c r="R278" s="204"/>
      <c r="S278" s="204"/>
      <c r="T278" s="205"/>
      <c r="AT278" s="206" t="s">
        <v>127</v>
      </c>
      <c r="AU278" s="206" t="s">
        <v>87</v>
      </c>
      <c r="AV278" s="12" t="s">
        <v>87</v>
      </c>
      <c r="AW278" s="12" t="s">
        <v>34</v>
      </c>
      <c r="AX278" s="12" t="s">
        <v>77</v>
      </c>
      <c r="AY278" s="206" t="s">
        <v>116</v>
      </c>
    </row>
    <row r="279" spans="1:65" s="15" customFormat="1" ht="11.25">
      <c r="B279" s="229"/>
      <c r="C279" s="230"/>
      <c r="D279" s="191" t="s">
        <v>127</v>
      </c>
      <c r="E279" s="231" t="s">
        <v>1</v>
      </c>
      <c r="F279" s="232" t="s">
        <v>185</v>
      </c>
      <c r="G279" s="230"/>
      <c r="H279" s="233">
        <v>128.16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AT279" s="239" t="s">
        <v>127</v>
      </c>
      <c r="AU279" s="239" t="s">
        <v>87</v>
      </c>
      <c r="AV279" s="15" t="s">
        <v>122</v>
      </c>
      <c r="AW279" s="15" t="s">
        <v>34</v>
      </c>
      <c r="AX279" s="15" t="s">
        <v>85</v>
      </c>
      <c r="AY279" s="239" t="s">
        <v>116</v>
      </c>
    </row>
    <row r="280" spans="1:65" s="2" customFormat="1" ht="24.2" customHeight="1">
      <c r="A280" s="34"/>
      <c r="B280" s="35"/>
      <c r="C280" s="178" t="s">
        <v>368</v>
      </c>
      <c r="D280" s="178" t="s">
        <v>117</v>
      </c>
      <c r="E280" s="179" t="s">
        <v>371</v>
      </c>
      <c r="F280" s="180" t="s">
        <v>372</v>
      </c>
      <c r="G280" s="181" t="s">
        <v>298</v>
      </c>
      <c r="H280" s="182">
        <v>128.16</v>
      </c>
      <c r="I280" s="183"/>
      <c r="J280" s="184">
        <f>ROUND(I280*H280,2)</f>
        <v>0</v>
      </c>
      <c r="K280" s="180" t="s">
        <v>157</v>
      </c>
      <c r="L280" s="39"/>
      <c r="M280" s="185" t="s">
        <v>1</v>
      </c>
      <c r="N280" s="186" t="s">
        <v>42</v>
      </c>
      <c r="O280" s="71"/>
      <c r="P280" s="187">
        <f>O280*H280</f>
        <v>0</v>
      </c>
      <c r="Q280" s="187">
        <v>2.7499999999999998E-3</v>
      </c>
      <c r="R280" s="187">
        <f>Q280*H280</f>
        <v>0.35243999999999998</v>
      </c>
      <c r="S280" s="187">
        <v>0</v>
      </c>
      <c r="T280" s="18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9" t="s">
        <v>122</v>
      </c>
      <c r="AT280" s="189" t="s">
        <v>117</v>
      </c>
      <c r="AU280" s="189" t="s">
        <v>87</v>
      </c>
      <c r="AY280" s="17" t="s">
        <v>116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17" t="s">
        <v>85</v>
      </c>
      <c r="BK280" s="190">
        <f>ROUND(I280*H280,2)</f>
        <v>0</v>
      </c>
      <c r="BL280" s="17" t="s">
        <v>122</v>
      </c>
      <c r="BM280" s="189" t="s">
        <v>359</v>
      </c>
    </row>
    <row r="281" spans="1:65" s="2" customFormat="1" ht="19.5">
      <c r="A281" s="34"/>
      <c r="B281" s="35"/>
      <c r="C281" s="36"/>
      <c r="D281" s="191" t="s">
        <v>123</v>
      </c>
      <c r="E281" s="36"/>
      <c r="F281" s="192" t="s">
        <v>373</v>
      </c>
      <c r="G281" s="36"/>
      <c r="H281" s="36"/>
      <c r="I281" s="193"/>
      <c r="J281" s="36"/>
      <c r="K281" s="36"/>
      <c r="L281" s="39"/>
      <c r="M281" s="194"/>
      <c r="N281" s="195"/>
      <c r="O281" s="71"/>
      <c r="P281" s="71"/>
      <c r="Q281" s="71"/>
      <c r="R281" s="71"/>
      <c r="S281" s="71"/>
      <c r="T281" s="7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123</v>
      </c>
      <c r="AU281" s="17" t="s">
        <v>87</v>
      </c>
    </row>
    <row r="282" spans="1:65" s="13" customFormat="1" ht="11.25">
      <c r="B282" s="207"/>
      <c r="C282" s="208"/>
      <c r="D282" s="191" t="s">
        <v>127</v>
      </c>
      <c r="E282" s="209" t="s">
        <v>1</v>
      </c>
      <c r="F282" s="210" t="s">
        <v>363</v>
      </c>
      <c r="G282" s="208"/>
      <c r="H282" s="209" t="s">
        <v>1</v>
      </c>
      <c r="I282" s="211"/>
      <c r="J282" s="208"/>
      <c r="K282" s="208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127</v>
      </c>
      <c r="AU282" s="216" t="s">
        <v>87</v>
      </c>
      <c r="AV282" s="13" t="s">
        <v>85</v>
      </c>
      <c r="AW282" s="13" t="s">
        <v>34</v>
      </c>
      <c r="AX282" s="13" t="s">
        <v>77</v>
      </c>
      <c r="AY282" s="216" t="s">
        <v>116</v>
      </c>
    </row>
    <row r="283" spans="1:65" s="12" customFormat="1" ht="11.25">
      <c r="B283" s="196"/>
      <c r="C283" s="197"/>
      <c r="D283" s="191" t="s">
        <v>127</v>
      </c>
      <c r="E283" s="198" t="s">
        <v>1</v>
      </c>
      <c r="F283" s="199" t="s">
        <v>370</v>
      </c>
      <c r="G283" s="197"/>
      <c r="H283" s="200">
        <v>128.16</v>
      </c>
      <c r="I283" s="201"/>
      <c r="J283" s="197"/>
      <c r="K283" s="197"/>
      <c r="L283" s="202"/>
      <c r="M283" s="203"/>
      <c r="N283" s="204"/>
      <c r="O283" s="204"/>
      <c r="P283" s="204"/>
      <c r="Q283" s="204"/>
      <c r="R283" s="204"/>
      <c r="S283" s="204"/>
      <c r="T283" s="205"/>
      <c r="AT283" s="206" t="s">
        <v>127</v>
      </c>
      <c r="AU283" s="206" t="s">
        <v>87</v>
      </c>
      <c r="AV283" s="12" t="s">
        <v>87</v>
      </c>
      <c r="AW283" s="12" t="s">
        <v>34</v>
      </c>
      <c r="AX283" s="12" t="s">
        <v>77</v>
      </c>
      <c r="AY283" s="206" t="s">
        <v>116</v>
      </c>
    </row>
    <row r="284" spans="1:65" s="15" customFormat="1" ht="11.25">
      <c r="B284" s="229"/>
      <c r="C284" s="230"/>
      <c r="D284" s="191" t="s">
        <v>127</v>
      </c>
      <c r="E284" s="231" t="s">
        <v>1</v>
      </c>
      <c r="F284" s="232" t="s">
        <v>185</v>
      </c>
      <c r="G284" s="230"/>
      <c r="H284" s="233">
        <v>128.16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AT284" s="239" t="s">
        <v>127</v>
      </c>
      <c r="AU284" s="239" t="s">
        <v>87</v>
      </c>
      <c r="AV284" s="15" t="s">
        <v>122</v>
      </c>
      <c r="AW284" s="15" t="s">
        <v>34</v>
      </c>
      <c r="AX284" s="15" t="s">
        <v>85</v>
      </c>
      <c r="AY284" s="239" t="s">
        <v>116</v>
      </c>
    </row>
    <row r="285" spans="1:65" s="2" customFormat="1" ht="24.2" customHeight="1">
      <c r="A285" s="34"/>
      <c r="B285" s="35"/>
      <c r="C285" s="178" t="s">
        <v>374</v>
      </c>
      <c r="D285" s="178" t="s">
        <v>117</v>
      </c>
      <c r="E285" s="179" t="s">
        <v>375</v>
      </c>
      <c r="F285" s="180" t="s">
        <v>376</v>
      </c>
      <c r="G285" s="181" t="s">
        <v>298</v>
      </c>
      <c r="H285" s="182">
        <v>128.16</v>
      </c>
      <c r="I285" s="183"/>
      <c r="J285" s="184">
        <f>ROUND(I285*H285,2)</f>
        <v>0</v>
      </c>
      <c r="K285" s="180" t="s">
        <v>157</v>
      </c>
      <c r="L285" s="39"/>
      <c r="M285" s="185" t="s">
        <v>1</v>
      </c>
      <c r="N285" s="186" t="s">
        <v>42</v>
      </c>
      <c r="O285" s="71"/>
      <c r="P285" s="187">
        <f>O285*H285</f>
        <v>0</v>
      </c>
      <c r="Q285" s="187">
        <v>2.5000000000000001E-3</v>
      </c>
      <c r="R285" s="187">
        <f>Q285*H285</f>
        <v>0.32040000000000002</v>
      </c>
      <c r="S285" s="187">
        <v>0</v>
      </c>
      <c r="T285" s="18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9" t="s">
        <v>122</v>
      </c>
      <c r="AT285" s="189" t="s">
        <v>117</v>
      </c>
      <c r="AU285" s="189" t="s">
        <v>87</v>
      </c>
      <c r="AY285" s="17" t="s">
        <v>116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17" t="s">
        <v>85</v>
      </c>
      <c r="BK285" s="190">
        <f>ROUND(I285*H285,2)</f>
        <v>0</v>
      </c>
      <c r="BL285" s="17" t="s">
        <v>122</v>
      </c>
      <c r="BM285" s="189" t="s">
        <v>377</v>
      </c>
    </row>
    <row r="286" spans="1:65" s="2" customFormat="1" ht="19.5">
      <c r="A286" s="34"/>
      <c r="B286" s="35"/>
      <c r="C286" s="36"/>
      <c r="D286" s="191" t="s">
        <v>123</v>
      </c>
      <c r="E286" s="36"/>
      <c r="F286" s="192" t="s">
        <v>378</v>
      </c>
      <c r="G286" s="36"/>
      <c r="H286" s="36"/>
      <c r="I286" s="193"/>
      <c r="J286" s="36"/>
      <c r="K286" s="36"/>
      <c r="L286" s="39"/>
      <c r="M286" s="194"/>
      <c r="N286" s="195"/>
      <c r="O286" s="71"/>
      <c r="P286" s="71"/>
      <c r="Q286" s="71"/>
      <c r="R286" s="71"/>
      <c r="S286" s="71"/>
      <c r="T286" s="72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123</v>
      </c>
      <c r="AU286" s="17" t="s">
        <v>87</v>
      </c>
    </row>
    <row r="287" spans="1:65" s="13" customFormat="1" ht="11.25">
      <c r="B287" s="207"/>
      <c r="C287" s="208"/>
      <c r="D287" s="191" t="s">
        <v>127</v>
      </c>
      <c r="E287" s="209" t="s">
        <v>1</v>
      </c>
      <c r="F287" s="210" t="s">
        <v>363</v>
      </c>
      <c r="G287" s="208"/>
      <c r="H287" s="209" t="s">
        <v>1</v>
      </c>
      <c r="I287" s="211"/>
      <c r="J287" s="208"/>
      <c r="K287" s="208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127</v>
      </c>
      <c r="AU287" s="216" t="s">
        <v>87</v>
      </c>
      <c r="AV287" s="13" t="s">
        <v>85</v>
      </c>
      <c r="AW287" s="13" t="s">
        <v>34</v>
      </c>
      <c r="AX287" s="13" t="s">
        <v>77</v>
      </c>
      <c r="AY287" s="216" t="s">
        <v>116</v>
      </c>
    </row>
    <row r="288" spans="1:65" s="12" customFormat="1" ht="11.25">
      <c r="B288" s="196"/>
      <c r="C288" s="197"/>
      <c r="D288" s="191" t="s">
        <v>127</v>
      </c>
      <c r="E288" s="198" t="s">
        <v>1</v>
      </c>
      <c r="F288" s="199" t="s">
        <v>370</v>
      </c>
      <c r="G288" s="197"/>
      <c r="H288" s="200">
        <v>128.16</v>
      </c>
      <c r="I288" s="201"/>
      <c r="J288" s="197"/>
      <c r="K288" s="197"/>
      <c r="L288" s="202"/>
      <c r="M288" s="203"/>
      <c r="N288" s="204"/>
      <c r="O288" s="204"/>
      <c r="P288" s="204"/>
      <c r="Q288" s="204"/>
      <c r="R288" s="204"/>
      <c r="S288" s="204"/>
      <c r="T288" s="205"/>
      <c r="AT288" s="206" t="s">
        <v>127</v>
      </c>
      <c r="AU288" s="206" t="s">
        <v>87</v>
      </c>
      <c r="AV288" s="12" t="s">
        <v>87</v>
      </c>
      <c r="AW288" s="12" t="s">
        <v>34</v>
      </c>
      <c r="AX288" s="12" t="s">
        <v>77</v>
      </c>
      <c r="AY288" s="206" t="s">
        <v>116</v>
      </c>
    </row>
    <row r="289" spans="1:65" s="15" customFormat="1" ht="11.25">
      <c r="B289" s="229"/>
      <c r="C289" s="230"/>
      <c r="D289" s="191" t="s">
        <v>127</v>
      </c>
      <c r="E289" s="231" t="s">
        <v>1</v>
      </c>
      <c r="F289" s="232" t="s">
        <v>185</v>
      </c>
      <c r="G289" s="230"/>
      <c r="H289" s="233">
        <v>128.16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AT289" s="239" t="s">
        <v>127</v>
      </c>
      <c r="AU289" s="239" t="s">
        <v>87</v>
      </c>
      <c r="AV289" s="15" t="s">
        <v>122</v>
      </c>
      <c r="AW289" s="15" t="s">
        <v>34</v>
      </c>
      <c r="AX289" s="15" t="s">
        <v>85</v>
      </c>
      <c r="AY289" s="239" t="s">
        <v>116</v>
      </c>
    </row>
    <row r="290" spans="1:65" s="2" customFormat="1" ht="16.5" customHeight="1">
      <c r="A290" s="34"/>
      <c r="B290" s="35"/>
      <c r="C290" s="178" t="s">
        <v>377</v>
      </c>
      <c r="D290" s="178" t="s">
        <v>117</v>
      </c>
      <c r="E290" s="179" t="s">
        <v>379</v>
      </c>
      <c r="F290" s="180" t="s">
        <v>380</v>
      </c>
      <c r="G290" s="181" t="s">
        <v>338</v>
      </c>
      <c r="H290" s="182">
        <v>1.2390000000000001</v>
      </c>
      <c r="I290" s="183"/>
      <c r="J290" s="184">
        <f>ROUND(I290*H290,2)</f>
        <v>0</v>
      </c>
      <c r="K290" s="180" t="s">
        <v>157</v>
      </c>
      <c r="L290" s="39"/>
      <c r="M290" s="185" t="s">
        <v>1</v>
      </c>
      <c r="N290" s="186" t="s">
        <v>42</v>
      </c>
      <c r="O290" s="71"/>
      <c r="P290" s="187">
        <f>O290*H290</f>
        <v>0</v>
      </c>
      <c r="Q290" s="187">
        <v>1.04922</v>
      </c>
      <c r="R290" s="187">
        <f>Q290*H290</f>
        <v>1.2999835800000001</v>
      </c>
      <c r="S290" s="187">
        <v>0</v>
      </c>
      <c r="T290" s="18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9" t="s">
        <v>122</v>
      </c>
      <c r="AT290" s="189" t="s">
        <v>117</v>
      </c>
      <c r="AU290" s="189" t="s">
        <v>87</v>
      </c>
      <c r="AY290" s="17" t="s">
        <v>116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7" t="s">
        <v>85</v>
      </c>
      <c r="BK290" s="190">
        <f>ROUND(I290*H290,2)</f>
        <v>0</v>
      </c>
      <c r="BL290" s="17" t="s">
        <v>122</v>
      </c>
      <c r="BM290" s="189" t="s">
        <v>381</v>
      </c>
    </row>
    <row r="291" spans="1:65" s="2" customFormat="1" ht="29.25">
      <c r="A291" s="34"/>
      <c r="B291" s="35"/>
      <c r="C291" s="36"/>
      <c r="D291" s="191" t="s">
        <v>123</v>
      </c>
      <c r="E291" s="36"/>
      <c r="F291" s="192" t="s">
        <v>382</v>
      </c>
      <c r="G291" s="36"/>
      <c r="H291" s="36"/>
      <c r="I291" s="193"/>
      <c r="J291" s="36"/>
      <c r="K291" s="36"/>
      <c r="L291" s="39"/>
      <c r="M291" s="194"/>
      <c r="N291" s="195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123</v>
      </c>
      <c r="AU291" s="17" t="s">
        <v>87</v>
      </c>
    </row>
    <row r="292" spans="1:65" s="13" customFormat="1" ht="11.25">
      <c r="B292" s="207"/>
      <c r="C292" s="208"/>
      <c r="D292" s="191" t="s">
        <v>127</v>
      </c>
      <c r="E292" s="209" t="s">
        <v>1</v>
      </c>
      <c r="F292" s="210" t="s">
        <v>363</v>
      </c>
      <c r="G292" s="208"/>
      <c r="H292" s="209" t="s">
        <v>1</v>
      </c>
      <c r="I292" s="211"/>
      <c r="J292" s="208"/>
      <c r="K292" s="208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127</v>
      </c>
      <c r="AU292" s="216" t="s">
        <v>87</v>
      </c>
      <c r="AV292" s="13" t="s">
        <v>85</v>
      </c>
      <c r="AW292" s="13" t="s">
        <v>34</v>
      </c>
      <c r="AX292" s="13" t="s">
        <v>77</v>
      </c>
      <c r="AY292" s="216" t="s">
        <v>116</v>
      </c>
    </row>
    <row r="293" spans="1:65" s="12" customFormat="1" ht="11.25">
      <c r="B293" s="196"/>
      <c r="C293" s="197"/>
      <c r="D293" s="191" t="s">
        <v>127</v>
      </c>
      <c r="E293" s="198" t="s">
        <v>1</v>
      </c>
      <c r="F293" s="199" t="s">
        <v>383</v>
      </c>
      <c r="G293" s="197"/>
      <c r="H293" s="200">
        <v>1.2390000000000001</v>
      </c>
      <c r="I293" s="201"/>
      <c r="J293" s="197"/>
      <c r="K293" s="197"/>
      <c r="L293" s="202"/>
      <c r="M293" s="203"/>
      <c r="N293" s="204"/>
      <c r="O293" s="204"/>
      <c r="P293" s="204"/>
      <c r="Q293" s="204"/>
      <c r="R293" s="204"/>
      <c r="S293" s="204"/>
      <c r="T293" s="205"/>
      <c r="AT293" s="206" t="s">
        <v>127</v>
      </c>
      <c r="AU293" s="206" t="s">
        <v>87</v>
      </c>
      <c r="AV293" s="12" t="s">
        <v>87</v>
      </c>
      <c r="AW293" s="12" t="s">
        <v>34</v>
      </c>
      <c r="AX293" s="12" t="s">
        <v>77</v>
      </c>
      <c r="AY293" s="206" t="s">
        <v>116</v>
      </c>
    </row>
    <row r="294" spans="1:65" s="15" customFormat="1" ht="11.25">
      <c r="B294" s="229"/>
      <c r="C294" s="230"/>
      <c r="D294" s="191" t="s">
        <v>127</v>
      </c>
      <c r="E294" s="231" t="s">
        <v>1</v>
      </c>
      <c r="F294" s="232" t="s">
        <v>185</v>
      </c>
      <c r="G294" s="230"/>
      <c r="H294" s="233">
        <v>1.2390000000000001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AT294" s="239" t="s">
        <v>127</v>
      </c>
      <c r="AU294" s="239" t="s">
        <v>87</v>
      </c>
      <c r="AV294" s="15" t="s">
        <v>122</v>
      </c>
      <c r="AW294" s="15" t="s">
        <v>34</v>
      </c>
      <c r="AX294" s="15" t="s">
        <v>85</v>
      </c>
      <c r="AY294" s="239" t="s">
        <v>116</v>
      </c>
    </row>
    <row r="295" spans="1:65" s="11" customFormat="1" ht="22.9" customHeight="1">
      <c r="B295" s="164"/>
      <c r="C295" s="165"/>
      <c r="D295" s="166" t="s">
        <v>76</v>
      </c>
      <c r="E295" s="227" t="s">
        <v>122</v>
      </c>
      <c r="F295" s="227" t="s">
        <v>384</v>
      </c>
      <c r="G295" s="165"/>
      <c r="H295" s="165"/>
      <c r="I295" s="168"/>
      <c r="J295" s="228">
        <f>BK295</f>
        <v>0</v>
      </c>
      <c r="K295" s="165"/>
      <c r="L295" s="170"/>
      <c r="M295" s="171"/>
      <c r="N295" s="172"/>
      <c r="O295" s="172"/>
      <c r="P295" s="173">
        <f>SUM(P296:P324)</f>
        <v>0</v>
      </c>
      <c r="Q295" s="172"/>
      <c r="R295" s="173">
        <f>SUM(R296:R324)</f>
        <v>2.1859856100000004</v>
      </c>
      <c r="S295" s="172"/>
      <c r="T295" s="174">
        <f>SUM(T296:T324)</f>
        <v>0</v>
      </c>
      <c r="AR295" s="175" t="s">
        <v>85</v>
      </c>
      <c r="AT295" s="176" t="s">
        <v>76</v>
      </c>
      <c r="AU295" s="176" t="s">
        <v>85</v>
      </c>
      <c r="AY295" s="175" t="s">
        <v>116</v>
      </c>
      <c r="BK295" s="177">
        <f>SUM(BK296:BK324)</f>
        <v>0</v>
      </c>
    </row>
    <row r="296" spans="1:65" s="2" customFormat="1" ht="24.2" customHeight="1">
      <c r="A296" s="34"/>
      <c r="B296" s="35"/>
      <c r="C296" s="178" t="s">
        <v>385</v>
      </c>
      <c r="D296" s="178" t="s">
        <v>117</v>
      </c>
      <c r="E296" s="179" t="s">
        <v>386</v>
      </c>
      <c r="F296" s="180" t="s">
        <v>387</v>
      </c>
      <c r="G296" s="181" t="s">
        <v>156</v>
      </c>
      <c r="H296" s="182">
        <v>4</v>
      </c>
      <c r="I296" s="183"/>
      <c r="J296" s="184">
        <f>ROUND(I296*H296,2)</f>
        <v>0</v>
      </c>
      <c r="K296" s="180" t="s">
        <v>157</v>
      </c>
      <c r="L296" s="39"/>
      <c r="M296" s="185" t="s">
        <v>1</v>
      </c>
      <c r="N296" s="186" t="s">
        <v>42</v>
      </c>
      <c r="O296" s="71"/>
      <c r="P296" s="187">
        <f>O296*H296</f>
        <v>0</v>
      </c>
      <c r="Q296" s="187">
        <v>4.5900000000000003E-3</v>
      </c>
      <c r="R296" s="187">
        <f>Q296*H296</f>
        <v>1.8360000000000001E-2</v>
      </c>
      <c r="S296" s="187">
        <v>0</v>
      </c>
      <c r="T296" s="18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9" t="s">
        <v>122</v>
      </c>
      <c r="AT296" s="189" t="s">
        <v>117</v>
      </c>
      <c r="AU296" s="189" t="s">
        <v>87</v>
      </c>
      <c r="AY296" s="17" t="s">
        <v>116</v>
      </c>
      <c r="BE296" s="190">
        <f>IF(N296="základní",J296,0)</f>
        <v>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7" t="s">
        <v>85</v>
      </c>
      <c r="BK296" s="190">
        <f>ROUND(I296*H296,2)</f>
        <v>0</v>
      </c>
      <c r="BL296" s="17" t="s">
        <v>122</v>
      </c>
      <c r="BM296" s="189" t="s">
        <v>388</v>
      </c>
    </row>
    <row r="297" spans="1:65" s="2" customFormat="1" ht="29.25">
      <c r="A297" s="34"/>
      <c r="B297" s="35"/>
      <c r="C297" s="36"/>
      <c r="D297" s="191" t="s">
        <v>123</v>
      </c>
      <c r="E297" s="36"/>
      <c r="F297" s="192" t="s">
        <v>389</v>
      </c>
      <c r="G297" s="36"/>
      <c r="H297" s="36"/>
      <c r="I297" s="193"/>
      <c r="J297" s="36"/>
      <c r="K297" s="36"/>
      <c r="L297" s="39"/>
      <c r="M297" s="194"/>
      <c r="N297" s="195"/>
      <c r="O297" s="71"/>
      <c r="P297" s="71"/>
      <c r="Q297" s="71"/>
      <c r="R297" s="71"/>
      <c r="S297" s="71"/>
      <c r="T297" s="72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123</v>
      </c>
      <c r="AU297" s="17" t="s">
        <v>87</v>
      </c>
    </row>
    <row r="298" spans="1:65" s="13" customFormat="1" ht="11.25">
      <c r="B298" s="207"/>
      <c r="C298" s="208"/>
      <c r="D298" s="191" t="s">
        <v>127</v>
      </c>
      <c r="E298" s="209" t="s">
        <v>1</v>
      </c>
      <c r="F298" s="210" t="s">
        <v>183</v>
      </c>
      <c r="G298" s="208"/>
      <c r="H298" s="209" t="s">
        <v>1</v>
      </c>
      <c r="I298" s="211"/>
      <c r="J298" s="208"/>
      <c r="K298" s="208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127</v>
      </c>
      <c r="AU298" s="216" t="s">
        <v>87</v>
      </c>
      <c r="AV298" s="13" t="s">
        <v>85</v>
      </c>
      <c r="AW298" s="13" t="s">
        <v>34</v>
      </c>
      <c r="AX298" s="13" t="s">
        <v>77</v>
      </c>
      <c r="AY298" s="216" t="s">
        <v>116</v>
      </c>
    </row>
    <row r="299" spans="1:65" s="12" customFormat="1" ht="11.25">
      <c r="B299" s="196"/>
      <c r="C299" s="197"/>
      <c r="D299" s="191" t="s">
        <v>127</v>
      </c>
      <c r="E299" s="198" t="s">
        <v>1</v>
      </c>
      <c r="F299" s="199" t="s">
        <v>122</v>
      </c>
      <c r="G299" s="197"/>
      <c r="H299" s="200">
        <v>4</v>
      </c>
      <c r="I299" s="201"/>
      <c r="J299" s="197"/>
      <c r="K299" s="197"/>
      <c r="L299" s="202"/>
      <c r="M299" s="203"/>
      <c r="N299" s="204"/>
      <c r="O299" s="204"/>
      <c r="P299" s="204"/>
      <c r="Q299" s="204"/>
      <c r="R299" s="204"/>
      <c r="S299" s="204"/>
      <c r="T299" s="205"/>
      <c r="AT299" s="206" t="s">
        <v>127</v>
      </c>
      <c r="AU299" s="206" t="s">
        <v>87</v>
      </c>
      <c r="AV299" s="12" t="s">
        <v>87</v>
      </c>
      <c r="AW299" s="12" t="s">
        <v>34</v>
      </c>
      <c r="AX299" s="12" t="s">
        <v>77</v>
      </c>
      <c r="AY299" s="206" t="s">
        <v>116</v>
      </c>
    </row>
    <row r="300" spans="1:65" s="15" customFormat="1" ht="11.25">
      <c r="B300" s="229"/>
      <c r="C300" s="230"/>
      <c r="D300" s="191" t="s">
        <v>127</v>
      </c>
      <c r="E300" s="231" t="s">
        <v>1</v>
      </c>
      <c r="F300" s="232" t="s">
        <v>185</v>
      </c>
      <c r="G300" s="230"/>
      <c r="H300" s="233">
        <v>4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AT300" s="239" t="s">
        <v>127</v>
      </c>
      <c r="AU300" s="239" t="s">
        <v>87</v>
      </c>
      <c r="AV300" s="15" t="s">
        <v>122</v>
      </c>
      <c r="AW300" s="15" t="s">
        <v>34</v>
      </c>
      <c r="AX300" s="15" t="s">
        <v>85</v>
      </c>
      <c r="AY300" s="239" t="s">
        <v>116</v>
      </c>
    </row>
    <row r="301" spans="1:65" s="2" customFormat="1" ht="21.75" customHeight="1">
      <c r="A301" s="34"/>
      <c r="B301" s="35"/>
      <c r="C301" s="240" t="s">
        <v>381</v>
      </c>
      <c r="D301" s="240" t="s">
        <v>318</v>
      </c>
      <c r="E301" s="241" t="s">
        <v>390</v>
      </c>
      <c r="F301" s="242" t="s">
        <v>391</v>
      </c>
      <c r="G301" s="243" t="s">
        <v>156</v>
      </c>
      <c r="H301" s="244">
        <v>4.04</v>
      </c>
      <c r="I301" s="245"/>
      <c r="J301" s="246">
        <f>ROUND(I301*H301,2)</f>
        <v>0</v>
      </c>
      <c r="K301" s="242" t="s">
        <v>157</v>
      </c>
      <c r="L301" s="247"/>
      <c r="M301" s="248" t="s">
        <v>1</v>
      </c>
      <c r="N301" s="249" t="s">
        <v>42</v>
      </c>
      <c r="O301" s="71"/>
      <c r="P301" s="187">
        <f>O301*H301</f>
        <v>0</v>
      </c>
      <c r="Q301" s="187">
        <v>9.0999999999999998E-2</v>
      </c>
      <c r="R301" s="187">
        <f>Q301*H301</f>
        <v>0.36763999999999997</v>
      </c>
      <c r="S301" s="187">
        <v>0</v>
      </c>
      <c r="T301" s="18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9" t="s">
        <v>134</v>
      </c>
      <c r="AT301" s="189" t="s">
        <v>318</v>
      </c>
      <c r="AU301" s="189" t="s">
        <v>87</v>
      </c>
      <c r="AY301" s="17" t="s">
        <v>116</v>
      </c>
      <c r="BE301" s="190">
        <f>IF(N301="základní",J301,0)</f>
        <v>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7" t="s">
        <v>85</v>
      </c>
      <c r="BK301" s="190">
        <f>ROUND(I301*H301,2)</f>
        <v>0</v>
      </c>
      <c r="BL301" s="17" t="s">
        <v>122</v>
      </c>
      <c r="BM301" s="189" t="s">
        <v>392</v>
      </c>
    </row>
    <row r="302" spans="1:65" s="2" customFormat="1" ht="11.25">
      <c r="A302" s="34"/>
      <c r="B302" s="35"/>
      <c r="C302" s="36"/>
      <c r="D302" s="191" t="s">
        <v>123</v>
      </c>
      <c r="E302" s="36"/>
      <c r="F302" s="192" t="s">
        <v>391</v>
      </c>
      <c r="G302" s="36"/>
      <c r="H302" s="36"/>
      <c r="I302" s="193"/>
      <c r="J302" s="36"/>
      <c r="K302" s="36"/>
      <c r="L302" s="39"/>
      <c r="M302" s="194"/>
      <c r="N302" s="195"/>
      <c r="O302" s="71"/>
      <c r="P302" s="71"/>
      <c r="Q302" s="71"/>
      <c r="R302" s="71"/>
      <c r="S302" s="71"/>
      <c r="T302" s="72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123</v>
      </c>
      <c r="AU302" s="17" t="s">
        <v>87</v>
      </c>
    </row>
    <row r="303" spans="1:65" s="13" customFormat="1" ht="11.25">
      <c r="B303" s="207"/>
      <c r="C303" s="208"/>
      <c r="D303" s="191" t="s">
        <v>127</v>
      </c>
      <c r="E303" s="209" t="s">
        <v>1</v>
      </c>
      <c r="F303" s="210" t="s">
        <v>183</v>
      </c>
      <c r="G303" s="208"/>
      <c r="H303" s="209" t="s">
        <v>1</v>
      </c>
      <c r="I303" s="211"/>
      <c r="J303" s="208"/>
      <c r="K303" s="208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127</v>
      </c>
      <c r="AU303" s="216" t="s">
        <v>87</v>
      </c>
      <c r="AV303" s="13" t="s">
        <v>85</v>
      </c>
      <c r="AW303" s="13" t="s">
        <v>34</v>
      </c>
      <c r="AX303" s="13" t="s">
        <v>77</v>
      </c>
      <c r="AY303" s="216" t="s">
        <v>116</v>
      </c>
    </row>
    <row r="304" spans="1:65" s="12" customFormat="1" ht="11.25">
      <c r="B304" s="196"/>
      <c r="C304" s="197"/>
      <c r="D304" s="191" t="s">
        <v>127</v>
      </c>
      <c r="E304" s="198" t="s">
        <v>1</v>
      </c>
      <c r="F304" s="199" t="s">
        <v>393</v>
      </c>
      <c r="G304" s="197"/>
      <c r="H304" s="200">
        <v>4.04</v>
      </c>
      <c r="I304" s="201"/>
      <c r="J304" s="197"/>
      <c r="K304" s="197"/>
      <c r="L304" s="202"/>
      <c r="M304" s="203"/>
      <c r="N304" s="204"/>
      <c r="O304" s="204"/>
      <c r="P304" s="204"/>
      <c r="Q304" s="204"/>
      <c r="R304" s="204"/>
      <c r="S304" s="204"/>
      <c r="T304" s="205"/>
      <c r="AT304" s="206" t="s">
        <v>127</v>
      </c>
      <c r="AU304" s="206" t="s">
        <v>87</v>
      </c>
      <c r="AV304" s="12" t="s">
        <v>87</v>
      </c>
      <c r="AW304" s="12" t="s">
        <v>34</v>
      </c>
      <c r="AX304" s="12" t="s">
        <v>77</v>
      </c>
      <c r="AY304" s="206" t="s">
        <v>116</v>
      </c>
    </row>
    <row r="305" spans="1:65" s="15" customFormat="1" ht="11.25">
      <c r="B305" s="229"/>
      <c r="C305" s="230"/>
      <c r="D305" s="191" t="s">
        <v>127</v>
      </c>
      <c r="E305" s="231" t="s">
        <v>1</v>
      </c>
      <c r="F305" s="232" t="s">
        <v>185</v>
      </c>
      <c r="G305" s="230"/>
      <c r="H305" s="233">
        <v>4.04</v>
      </c>
      <c r="I305" s="234"/>
      <c r="J305" s="230"/>
      <c r="K305" s="230"/>
      <c r="L305" s="235"/>
      <c r="M305" s="236"/>
      <c r="N305" s="237"/>
      <c r="O305" s="237"/>
      <c r="P305" s="237"/>
      <c r="Q305" s="237"/>
      <c r="R305" s="237"/>
      <c r="S305" s="237"/>
      <c r="T305" s="238"/>
      <c r="AT305" s="239" t="s">
        <v>127</v>
      </c>
      <c r="AU305" s="239" t="s">
        <v>87</v>
      </c>
      <c r="AV305" s="15" t="s">
        <v>122</v>
      </c>
      <c r="AW305" s="15" t="s">
        <v>34</v>
      </c>
      <c r="AX305" s="15" t="s">
        <v>85</v>
      </c>
      <c r="AY305" s="239" t="s">
        <v>116</v>
      </c>
    </row>
    <row r="306" spans="1:65" s="2" customFormat="1" ht="24.2" customHeight="1">
      <c r="A306" s="34"/>
      <c r="B306" s="35"/>
      <c r="C306" s="178" t="s">
        <v>394</v>
      </c>
      <c r="D306" s="178" t="s">
        <v>117</v>
      </c>
      <c r="E306" s="179" t="s">
        <v>395</v>
      </c>
      <c r="F306" s="180" t="s">
        <v>396</v>
      </c>
      <c r="G306" s="181" t="s">
        <v>156</v>
      </c>
      <c r="H306" s="182">
        <v>11</v>
      </c>
      <c r="I306" s="183"/>
      <c r="J306" s="184">
        <f>ROUND(I306*H306,2)</f>
        <v>0</v>
      </c>
      <c r="K306" s="180" t="s">
        <v>157</v>
      </c>
      <c r="L306" s="39"/>
      <c r="M306" s="185" t="s">
        <v>1</v>
      </c>
      <c r="N306" s="186" t="s">
        <v>42</v>
      </c>
      <c r="O306" s="71"/>
      <c r="P306" s="187">
        <f>O306*H306</f>
        <v>0</v>
      </c>
      <c r="Q306" s="187">
        <v>4.5900000000000003E-3</v>
      </c>
      <c r="R306" s="187">
        <f>Q306*H306</f>
        <v>5.0490000000000007E-2</v>
      </c>
      <c r="S306" s="187">
        <v>0</v>
      </c>
      <c r="T306" s="18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9" t="s">
        <v>122</v>
      </c>
      <c r="AT306" s="189" t="s">
        <v>117</v>
      </c>
      <c r="AU306" s="189" t="s">
        <v>87</v>
      </c>
      <c r="AY306" s="17" t="s">
        <v>116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17" t="s">
        <v>85</v>
      </c>
      <c r="BK306" s="190">
        <f>ROUND(I306*H306,2)</f>
        <v>0</v>
      </c>
      <c r="BL306" s="17" t="s">
        <v>122</v>
      </c>
      <c r="BM306" s="189" t="s">
        <v>397</v>
      </c>
    </row>
    <row r="307" spans="1:65" s="2" customFormat="1" ht="29.25">
      <c r="A307" s="34"/>
      <c r="B307" s="35"/>
      <c r="C307" s="36"/>
      <c r="D307" s="191" t="s">
        <v>123</v>
      </c>
      <c r="E307" s="36"/>
      <c r="F307" s="192" t="s">
        <v>398</v>
      </c>
      <c r="G307" s="36"/>
      <c r="H307" s="36"/>
      <c r="I307" s="193"/>
      <c r="J307" s="36"/>
      <c r="K307" s="36"/>
      <c r="L307" s="39"/>
      <c r="M307" s="194"/>
      <c r="N307" s="195"/>
      <c r="O307" s="71"/>
      <c r="P307" s="71"/>
      <c r="Q307" s="71"/>
      <c r="R307" s="71"/>
      <c r="S307" s="71"/>
      <c r="T307" s="72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123</v>
      </c>
      <c r="AU307" s="17" t="s">
        <v>87</v>
      </c>
    </row>
    <row r="308" spans="1:65" s="12" customFormat="1" ht="22.5">
      <c r="B308" s="196"/>
      <c r="C308" s="197"/>
      <c r="D308" s="191" t="s">
        <v>127</v>
      </c>
      <c r="E308" s="198" t="s">
        <v>1</v>
      </c>
      <c r="F308" s="199" t="s">
        <v>399</v>
      </c>
      <c r="G308" s="197"/>
      <c r="H308" s="200">
        <v>11</v>
      </c>
      <c r="I308" s="201"/>
      <c r="J308" s="197"/>
      <c r="K308" s="197"/>
      <c r="L308" s="202"/>
      <c r="M308" s="203"/>
      <c r="N308" s="204"/>
      <c r="O308" s="204"/>
      <c r="P308" s="204"/>
      <c r="Q308" s="204"/>
      <c r="R308" s="204"/>
      <c r="S308" s="204"/>
      <c r="T308" s="205"/>
      <c r="AT308" s="206" t="s">
        <v>127</v>
      </c>
      <c r="AU308" s="206" t="s">
        <v>87</v>
      </c>
      <c r="AV308" s="12" t="s">
        <v>87</v>
      </c>
      <c r="AW308" s="12" t="s">
        <v>34</v>
      </c>
      <c r="AX308" s="12" t="s">
        <v>85</v>
      </c>
      <c r="AY308" s="206" t="s">
        <v>116</v>
      </c>
    </row>
    <row r="309" spans="1:65" s="2" customFormat="1" ht="16.5" customHeight="1">
      <c r="A309" s="34"/>
      <c r="B309" s="35"/>
      <c r="C309" s="240" t="s">
        <v>400</v>
      </c>
      <c r="D309" s="240" t="s">
        <v>318</v>
      </c>
      <c r="E309" s="241" t="s">
        <v>401</v>
      </c>
      <c r="F309" s="242" t="s">
        <v>402</v>
      </c>
      <c r="G309" s="243" t="s">
        <v>156</v>
      </c>
      <c r="H309" s="244">
        <v>5</v>
      </c>
      <c r="I309" s="245"/>
      <c r="J309" s="246">
        <f>ROUND(I309*H309,2)</f>
        <v>0</v>
      </c>
      <c r="K309" s="242" t="s">
        <v>157</v>
      </c>
      <c r="L309" s="247"/>
      <c r="M309" s="248" t="s">
        <v>1</v>
      </c>
      <c r="N309" s="249" t="s">
        <v>42</v>
      </c>
      <c r="O309" s="71"/>
      <c r="P309" s="187">
        <f>O309*H309</f>
        <v>0</v>
      </c>
      <c r="Q309" s="187">
        <v>0.13600000000000001</v>
      </c>
      <c r="R309" s="187">
        <f>Q309*H309</f>
        <v>0.68</v>
      </c>
      <c r="S309" s="187">
        <v>0</v>
      </c>
      <c r="T309" s="18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9" t="s">
        <v>134</v>
      </c>
      <c r="AT309" s="189" t="s">
        <v>318</v>
      </c>
      <c r="AU309" s="189" t="s">
        <v>87</v>
      </c>
      <c r="AY309" s="17" t="s">
        <v>116</v>
      </c>
      <c r="BE309" s="190">
        <f>IF(N309="základní",J309,0)</f>
        <v>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7" t="s">
        <v>85</v>
      </c>
      <c r="BK309" s="190">
        <f>ROUND(I309*H309,2)</f>
        <v>0</v>
      </c>
      <c r="BL309" s="17" t="s">
        <v>122</v>
      </c>
      <c r="BM309" s="189" t="s">
        <v>403</v>
      </c>
    </row>
    <row r="310" spans="1:65" s="2" customFormat="1" ht="11.25">
      <c r="A310" s="34"/>
      <c r="B310" s="35"/>
      <c r="C310" s="36"/>
      <c r="D310" s="191" t="s">
        <v>123</v>
      </c>
      <c r="E310" s="36"/>
      <c r="F310" s="192" t="s">
        <v>402</v>
      </c>
      <c r="G310" s="36"/>
      <c r="H310" s="36"/>
      <c r="I310" s="193"/>
      <c r="J310" s="36"/>
      <c r="K310" s="36"/>
      <c r="L310" s="39"/>
      <c r="M310" s="194"/>
      <c r="N310" s="195"/>
      <c r="O310" s="71"/>
      <c r="P310" s="71"/>
      <c r="Q310" s="71"/>
      <c r="R310" s="71"/>
      <c r="S310" s="71"/>
      <c r="T310" s="72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123</v>
      </c>
      <c r="AU310" s="17" t="s">
        <v>87</v>
      </c>
    </row>
    <row r="311" spans="1:65" s="12" customFormat="1" ht="11.25">
      <c r="B311" s="196"/>
      <c r="C311" s="197"/>
      <c r="D311" s="191" t="s">
        <v>127</v>
      </c>
      <c r="E311" s="198" t="s">
        <v>1</v>
      </c>
      <c r="F311" s="199" t="s">
        <v>404</v>
      </c>
      <c r="G311" s="197"/>
      <c r="H311" s="200">
        <v>5</v>
      </c>
      <c r="I311" s="201"/>
      <c r="J311" s="197"/>
      <c r="K311" s="197"/>
      <c r="L311" s="202"/>
      <c r="M311" s="203"/>
      <c r="N311" s="204"/>
      <c r="O311" s="204"/>
      <c r="P311" s="204"/>
      <c r="Q311" s="204"/>
      <c r="R311" s="204"/>
      <c r="S311" s="204"/>
      <c r="T311" s="205"/>
      <c r="AT311" s="206" t="s">
        <v>127</v>
      </c>
      <c r="AU311" s="206" t="s">
        <v>87</v>
      </c>
      <c r="AV311" s="12" t="s">
        <v>87</v>
      </c>
      <c r="AW311" s="12" t="s">
        <v>34</v>
      </c>
      <c r="AX311" s="12" t="s">
        <v>85</v>
      </c>
      <c r="AY311" s="206" t="s">
        <v>116</v>
      </c>
    </row>
    <row r="312" spans="1:65" s="2" customFormat="1" ht="16.5" customHeight="1">
      <c r="A312" s="34"/>
      <c r="B312" s="35"/>
      <c r="C312" s="240" t="s">
        <v>405</v>
      </c>
      <c r="D312" s="240" t="s">
        <v>318</v>
      </c>
      <c r="E312" s="241" t="s">
        <v>406</v>
      </c>
      <c r="F312" s="242" t="s">
        <v>407</v>
      </c>
      <c r="G312" s="243" t="s">
        <v>156</v>
      </c>
      <c r="H312" s="244">
        <v>6</v>
      </c>
      <c r="I312" s="245"/>
      <c r="J312" s="246">
        <f>ROUND(I312*H312,2)</f>
        <v>0</v>
      </c>
      <c r="K312" s="242" t="s">
        <v>157</v>
      </c>
      <c r="L312" s="247"/>
      <c r="M312" s="248" t="s">
        <v>1</v>
      </c>
      <c r="N312" s="249" t="s">
        <v>42</v>
      </c>
      <c r="O312" s="71"/>
      <c r="P312" s="187">
        <f>O312*H312</f>
        <v>0</v>
      </c>
      <c r="Q312" s="187">
        <v>0.17299999999999999</v>
      </c>
      <c r="R312" s="187">
        <f>Q312*H312</f>
        <v>1.0379999999999998</v>
      </c>
      <c r="S312" s="187">
        <v>0</v>
      </c>
      <c r="T312" s="18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9" t="s">
        <v>134</v>
      </c>
      <c r="AT312" s="189" t="s">
        <v>318</v>
      </c>
      <c r="AU312" s="189" t="s">
        <v>87</v>
      </c>
      <c r="AY312" s="17" t="s">
        <v>116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17" t="s">
        <v>85</v>
      </c>
      <c r="BK312" s="190">
        <f>ROUND(I312*H312,2)</f>
        <v>0</v>
      </c>
      <c r="BL312" s="17" t="s">
        <v>122</v>
      </c>
      <c r="BM312" s="189" t="s">
        <v>408</v>
      </c>
    </row>
    <row r="313" spans="1:65" s="2" customFormat="1" ht="11.25">
      <c r="A313" s="34"/>
      <c r="B313" s="35"/>
      <c r="C313" s="36"/>
      <c r="D313" s="191" t="s">
        <v>123</v>
      </c>
      <c r="E313" s="36"/>
      <c r="F313" s="192" t="s">
        <v>407</v>
      </c>
      <c r="G313" s="36"/>
      <c r="H313" s="36"/>
      <c r="I313" s="193"/>
      <c r="J313" s="36"/>
      <c r="K313" s="36"/>
      <c r="L313" s="39"/>
      <c r="M313" s="194"/>
      <c r="N313" s="195"/>
      <c r="O313" s="71"/>
      <c r="P313" s="71"/>
      <c r="Q313" s="71"/>
      <c r="R313" s="71"/>
      <c r="S313" s="71"/>
      <c r="T313" s="72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123</v>
      </c>
      <c r="AU313" s="17" t="s">
        <v>87</v>
      </c>
    </row>
    <row r="314" spans="1:65" s="12" customFormat="1" ht="11.25">
      <c r="B314" s="196"/>
      <c r="C314" s="197"/>
      <c r="D314" s="191" t="s">
        <v>127</v>
      </c>
      <c r="E314" s="198" t="s">
        <v>1</v>
      </c>
      <c r="F314" s="199" t="s">
        <v>409</v>
      </c>
      <c r="G314" s="197"/>
      <c r="H314" s="200">
        <v>6</v>
      </c>
      <c r="I314" s="201"/>
      <c r="J314" s="197"/>
      <c r="K314" s="197"/>
      <c r="L314" s="202"/>
      <c r="M314" s="203"/>
      <c r="N314" s="204"/>
      <c r="O314" s="204"/>
      <c r="P314" s="204"/>
      <c r="Q314" s="204"/>
      <c r="R314" s="204"/>
      <c r="S314" s="204"/>
      <c r="T314" s="205"/>
      <c r="AT314" s="206" t="s">
        <v>127</v>
      </c>
      <c r="AU314" s="206" t="s">
        <v>87</v>
      </c>
      <c r="AV314" s="12" t="s">
        <v>87</v>
      </c>
      <c r="AW314" s="12" t="s">
        <v>34</v>
      </c>
      <c r="AX314" s="12" t="s">
        <v>85</v>
      </c>
      <c r="AY314" s="206" t="s">
        <v>116</v>
      </c>
    </row>
    <row r="315" spans="1:65" s="2" customFormat="1" ht="24.2" customHeight="1">
      <c r="A315" s="34"/>
      <c r="B315" s="35"/>
      <c r="C315" s="178" t="s">
        <v>410</v>
      </c>
      <c r="D315" s="178" t="s">
        <v>117</v>
      </c>
      <c r="E315" s="179" t="s">
        <v>411</v>
      </c>
      <c r="F315" s="180" t="s">
        <v>412</v>
      </c>
      <c r="G315" s="181" t="s">
        <v>338</v>
      </c>
      <c r="H315" s="182">
        <v>2.9000000000000001E-2</v>
      </c>
      <c r="I315" s="183"/>
      <c r="J315" s="184">
        <f>ROUND(I315*H315,2)</f>
        <v>0</v>
      </c>
      <c r="K315" s="180" t="s">
        <v>157</v>
      </c>
      <c r="L315" s="39"/>
      <c r="M315" s="185" t="s">
        <v>1</v>
      </c>
      <c r="N315" s="186" t="s">
        <v>42</v>
      </c>
      <c r="O315" s="71"/>
      <c r="P315" s="187">
        <f>O315*H315</f>
        <v>0</v>
      </c>
      <c r="Q315" s="187">
        <v>1.7090000000000001E-2</v>
      </c>
      <c r="R315" s="187">
        <f>Q315*H315</f>
        <v>4.9561000000000006E-4</v>
      </c>
      <c r="S315" s="187">
        <v>0</v>
      </c>
      <c r="T315" s="18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9" t="s">
        <v>122</v>
      </c>
      <c r="AT315" s="189" t="s">
        <v>117</v>
      </c>
      <c r="AU315" s="189" t="s">
        <v>87</v>
      </c>
      <c r="AY315" s="17" t="s">
        <v>116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17" t="s">
        <v>85</v>
      </c>
      <c r="BK315" s="190">
        <f>ROUND(I315*H315,2)</f>
        <v>0</v>
      </c>
      <c r="BL315" s="17" t="s">
        <v>122</v>
      </c>
      <c r="BM315" s="189" t="s">
        <v>413</v>
      </c>
    </row>
    <row r="316" spans="1:65" s="2" customFormat="1" ht="19.5">
      <c r="A316" s="34"/>
      <c r="B316" s="35"/>
      <c r="C316" s="36"/>
      <c r="D316" s="191" t="s">
        <v>123</v>
      </c>
      <c r="E316" s="36"/>
      <c r="F316" s="192" t="s">
        <v>414</v>
      </c>
      <c r="G316" s="36"/>
      <c r="H316" s="36"/>
      <c r="I316" s="193"/>
      <c r="J316" s="36"/>
      <c r="K316" s="36"/>
      <c r="L316" s="39"/>
      <c r="M316" s="194"/>
      <c r="N316" s="195"/>
      <c r="O316" s="71"/>
      <c r="P316" s="71"/>
      <c r="Q316" s="71"/>
      <c r="R316" s="71"/>
      <c r="S316" s="71"/>
      <c r="T316" s="72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123</v>
      </c>
      <c r="AU316" s="17" t="s">
        <v>87</v>
      </c>
    </row>
    <row r="317" spans="1:65" s="13" customFormat="1" ht="11.25">
      <c r="B317" s="207"/>
      <c r="C317" s="208"/>
      <c r="D317" s="191" t="s">
        <v>127</v>
      </c>
      <c r="E317" s="209" t="s">
        <v>1</v>
      </c>
      <c r="F317" s="210" t="s">
        <v>300</v>
      </c>
      <c r="G317" s="208"/>
      <c r="H317" s="209" t="s">
        <v>1</v>
      </c>
      <c r="I317" s="211"/>
      <c r="J317" s="208"/>
      <c r="K317" s="208"/>
      <c r="L317" s="212"/>
      <c r="M317" s="213"/>
      <c r="N317" s="214"/>
      <c r="O317" s="214"/>
      <c r="P317" s="214"/>
      <c r="Q317" s="214"/>
      <c r="R317" s="214"/>
      <c r="S317" s="214"/>
      <c r="T317" s="215"/>
      <c r="AT317" s="216" t="s">
        <v>127</v>
      </c>
      <c r="AU317" s="216" t="s">
        <v>87</v>
      </c>
      <c r="AV317" s="13" t="s">
        <v>85</v>
      </c>
      <c r="AW317" s="13" t="s">
        <v>34</v>
      </c>
      <c r="AX317" s="13" t="s">
        <v>77</v>
      </c>
      <c r="AY317" s="216" t="s">
        <v>116</v>
      </c>
    </row>
    <row r="318" spans="1:65" s="12" customFormat="1" ht="11.25">
      <c r="B318" s="196"/>
      <c r="C318" s="197"/>
      <c r="D318" s="191" t="s">
        <v>127</v>
      </c>
      <c r="E318" s="198" t="s">
        <v>1</v>
      </c>
      <c r="F318" s="199" t="s">
        <v>415</v>
      </c>
      <c r="G318" s="197"/>
      <c r="H318" s="200">
        <v>2.9000000000000001E-2</v>
      </c>
      <c r="I318" s="201"/>
      <c r="J318" s="197"/>
      <c r="K318" s="197"/>
      <c r="L318" s="202"/>
      <c r="M318" s="203"/>
      <c r="N318" s="204"/>
      <c r="O318" s="204"/>
      <c r="P318" s="204"/>
      <c r="Q318" s="204"/>
      <c r="R318" s="204"/>
      <c r="S318" s="204"/>
      <c r="T318" s="205"/>
      <c r="AT318" s="206" t="s">
        <v>127</v>
      </c>
      <c r="AU318" s="206" t="s">
        <v>87</v>
      </c>
      <c r="AV318" s="12" t="s">
        <v>87</v>
      </c>
      <c r="AW318" s="12" t="s">
        <v>34</v>
      </c>
      <c r="AX318" s="12" t="s">
        <v>77</v>
      </c>
      <c r="AY318" s="206" t="s">
        <v>116</v>
      </c>
    </row>
    <row r="319" spans="1:65" s="15" customFormat="1" ht="11.25">
      <c r="B319" s="229"/>
      <c r="C319" s="230"/>
      <c r="D319" s="191" t="s">
        <v>127</v>
      </c>
      <c r="E319" s="231" t="s">
        <v>1</v>
      </c>
      <c r="F319" s="232" t="s">
        <v>185</v>
      </c>
      <c r="G319" s="230"/>
      <c r="H319" s="233">
        <v>2.9000000000000001E-2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AT319" s="239" t="s">
        <v>127</v>
      </c>
      <c r="AU319" s="239" t="s">
        <v>87</v>
      </c>
      <c r="AV319" s="15" t="s">
        <v>122</v>
      </c>
      <c r="AW319" s="15" t="s">
        <v>34</v>
      </c>
      <c r="AX319" s="15" t="s">
        <v>85</v>
      </c>
      <c r="AY319" s="239" t="s">
        <v>116</v>
      </c>
    </row>
    <row r="320" spans="1:65" s="2" customFormat="1" ht="16.5" customHeight="1">
      <c r="A320" s="34"/>
      <c r="B320" s="35"/>
      <c r="C320" s="240" t="s">
        <v>416</v>
      </c>
      <c r="D320" s="240" t="s">
        <v>318</v>
      </c>
      <c r="E320" s="241" t="s">
        <v>417</v>
      </c>
      <c r="F320" s="242" t="s">
        <v>418</v>
      </c>
      <c r="G320" s="243" t="s">
        <v>338</v>
      </c>
      <c r="H320" s="244">
        <v>3.1E-2</v>
      </c>
      <c r="I320" s="245"/>
      <c r="J320" s="246">
        <f>ROUND(I320*H320,2)</f>
        <v>0</v>
      </c>
      <c r="K320" s="242" t="s">
        <v>157</v>
      </c>
      <c r="L320" s="247"/>
      <c r="M320" s="248" t="s">
        <v>1</v>
      </c>
      <c r="N320" s="249" t="s">
        <v>42</v>
      </c>
      <c r="O320" s="71"/>
      <c r="P320" s="187">
        <f>O320*H320</f>
        <v>0</v>
      </c>
      <c r="Q320" s="187">
        <v>1</v>
      </c>
      <c r="R320" s="187">
        <f>Q320*H320</f>
        <v>3.1E-2</v>
      </c>
      <c r="S320" s="187">
        <v>0</v>
      </c>
      <c r="T320" s="18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9" t="s">
        <v>134</v>
      </c>
      <c r="AT320" s="189" t="s">
        <v>318</v>
      </c>
      <c r="AU320" s="189" t="s">
        <v>87</v>
      </c>
      <c r="AY320" s="17" t="s">
        <v>116</v>
      </c>
      <c r="BE320" s="190">
        <f>IF(N320="základní",J320,0)</f>
        <v>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7" t="s">
        <v>85</v>
      </c>
      <c r="BK320" s="190">
        <f>ROUND(I320*H320,2)</f>
        <v>0</v>
      </c>
      <c r="BL320" s="17" t="s">
        <v>122</v>
      </c>
      <c r="BM320" s="189" t="s">
        <v>419</v>
      </c>
    </row>
    <row r="321" spans="1:65" s="2" customFormat="1" ht="11.25">
      <c r="A321" s="34"/>
      <c r="B321" s="35"/>
      <c r="C321" s="36"/>
      <c r="D321" s="191" t="s">
        <v>123</v>
      </c>
      <c r="E321" s="36"/>
      <c r="F321" s="192" t="s">
        <v>418</v>
      </c>
      <c r="G321" s="36"/>
      <c r="H321" s="36"/>
      <c r="I321" s="193"/>
      <c r="J321" s="36"/>
      <c r="K321" s="36"/>
      <c r="L321" s="39"/>
      <c r="M321" s="194"/>
      <c r="N321" s="195"/>
      <c r="O321" s="71"/>
      <c r="P321" s="71"/>
      <c r="Q321" s="71"/>
      <c r="R321" s="71"/>
      <c r="S321" s="71"/>
      <c r="T321" s="72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123</v>
      </c>
      <c r="AU321" s="17" t="s">
        <v>87</v>
      </c>
    </row>
    <row r="322" spans="1:65" s="13" customFormat="1" ht="11.25">
      <c r="B322" s="207"/>
      <c r="C322" s="208"/>
      <c r="D322" s="191" t="s">
        <v>127</v>
      </c>
      <c r="E322" s="209" t="s">
        <v>1</v>
      </c>
      <c r="F322" s="210" t="s">
        <v>300</v>
      </c>
      <c r="G322" s="208"/>
      <c r="H322" s="209" t="s">
        <v>1</v>
      </c>
      <c r="I322" s="211"/>
      <c r="J322" s="208"/>
      <c r="K322" s="208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127</v>
      </c>
      <c r="AU322" s="216" t="s">
        <v>87</v>
      </c>
      <c r="AV322" s="13" t="s">
        <v>85</v>
      </c>
      <c r="AW322" s="13" t="s">
        <v>34</v>
      </c>
      <c r="AX322" s="13" t="s">
        <v>77</v>
      </c>
      <c r="AY322" s="216" t="s">
        <v>116</v>
      </c>
    </row>
    <row r="323" spans="1:65" s="12" customFormat="1" ht="11.25">
      <c r="B323" s="196"/>
      <c r="C323" s="197"/>
      <c r="D323" s="191" t="s">
        <v>127</v>
      </c>
      <c r="E323" s="198" t="s">
        <v>1</v>
      </c>
      <c r="F323" s="199" t="s">
        <v>420</v>
      </c>
      <c r="G323" s="197"/>
      <c r="H323" s="200">
        <v>3.1E-2</v>
      </c>
      <c r="I323" s="201"/>
      <c r="J323" s="197"/>
      <c r="K323" s="197"/>
      <c r="L323" s="202"/>
      <c r="M323" s="203"/>
      <c r="N323" s="204"/>
      <c r="O323" s="204"/>
      <c r="P323" s="204"/>
      <c r="Q323" s="204"/>
      <c r="R323" s="204"/>
      <c r="S323" s="204"/>
      <c r="T323" s="205"/>
      <c r="AT323" s="206" t="s">
        <v>127</v>
      </c>
      <c r="AU323" s="206" t="s">
        <v>87</v>
      </c>
      <c r="AV323" s="12" t="s">
        <v>87</v>
      </c>
      <c r="AW323" s="12" t="s">
        <v>34</v>
      </c>
      <c r="AX323" s="12" t="s">
        <v>77</v>
      </c>
      <c r="AY323" s="206" t="s">
        <v>116</v>
      </c>
    </row>
    <row r="324" spans="1:65" s="15" customFormat="1" ht="11.25">
      <c r="B324" s="229"/>
      <c r="C324" s="230"/>
      <c r="D324" s="191" t="s">
        <v>127</v>
      </c>
      <c r="E324" s="231" t="s">
        <v>1</v>
      </c>
      <c r="F324" s="232" t="s">
        <v>185</v>
      </c>
      <c r="G324" s="230"/>
      <c r="H324" s="233">
        <v>3.1E-2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AT324" s="239" t="s">
        <v>127</v>
      </c>
      <c r="AU324" s="239" t="s">
        <v>87</v>
      </c>
      <c r="AV324" s="15" t="s">
        <v>122</v>
      </c>
      <c r="AW324" s="15" t="s">
        <v>34</v>
      </c>
      <c r="AX324" s="15" t="s">
        <v>85</v>
      </c>
      <c r="AY324" s="239" t="s">
        <v>116</v>
      </c>
    </row>
    <row r="325" spans="1:65" s="11" customFormat="1" ht="22.9" customHeight="1">
      <c r="B325" s="164"/>
      <c r="C325" s="165"/>
      <c r="D325" s="166" t="s">
        <v>76</v>
      </c>
      <c r="E325" s="227" t="s">
        <v>115</v>
      </c>
      <c r="F325" s="227" t="s">
        <v>421</v>
      </c>
      <c r="G325" s="165"/>
      <c r="H325" s="165"/>
      <c r="I325" s="168"/>
      <c r="J325" s="228">
        <f>BK325</f>
        <v>0</v>
      </c>
      <c r="K325" s="165"/>
      <c r="L325" s="170"/>
      <c r="M325" s="171"/>
      <c r="N325" s="172"/>
      <c r="O325" s="172"/>
      <c r="P325" s="173">
        <f>SUM(P326:P340)</f>
        <v>0</v>
      </c>
      <c r="Q325" s="172"/>
      <c r="R325" s="173">
        <f>SUM(R326:R340)</f>
        <v>329.27296999999999</v>
      </c>
      <c r="S325" s="172"/>
      <c r="T325" s="174">
        <f>SUM(T326:T340)</f>
        <v>0</v>
      </c>
      <c r="AR325" s="175" t="s">
        <v>85</v>
      </c>
      <c r="AT325" s="176" t="s">
        <v>76</v>
      </c>
      <c r="AU325" s="176" t="s">
        <v>85</v>
      </c>
      <c r="AY325" s="175" t="s">
        <v>116</v>
      </c>
      <c r="BK325" s="177">
        <f>SUM(BK326:BK340)</f>
        <v>0</v>
      </c>
    </row>
    <row r="326" spans="1:65" s="2" customFormat="1" ht="24.2" customHeight="1">
      <c r="A326" s="34"/>
      <c r="B326" s="35"/>
      <c r="C326" s="178" t="s">
        <v>388</v>
      </c>
      <c r="D326" s="178" t="s">
        <v>117</v>
      </c>
      <c r="E326" s="179" t="s">
        <v>422</v>
      </c>
      <c r="F326" s="180" t="s">
        <v>423</v>
      </c>
      <c r="G326" s="181" t="s">
        <v>298</v>
      </c>
      <c r="H326" s="182">
        <v>28</v>
      </c>
      <c r="I326" s="183"/>
      <c r="J326" s="184">
        <f>ROUND(I326*H326,2)</f>
        <v>0</v>
      </c>
      <c r="K326" s="180" t="s">
        <v>424</v>
      </c>
      <c r="L326" s="39"/>
      <c r="M326" s="185" t="s">
        <v>1</v>
      </c>
      <c r="N326" s="186" t="s">
        <v>42</v>
      </c>
      <c r="O326" s="71"/>
      <c r="P326" s="187">
        <f>O326*H326</f>
        <v>0</v>
      </c>
      <c r="Q326" s="187">
        <v>0.46</v>
      </c>
      <c r="R326" s="187">
        <f>Q326*H326</f>
        <v>12.88</v>
      </c>
      <c r="S326" s="187">
        <v>0</v>
      </c>
      <c r="T326" s="18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9" t="s">
        <v>122</v>
      </c>
      <c r="AT326" s="189" t="s">
        <v>117</v>
      </c>
      <c r="AU326" s="189" t="s">
        <v>87</v>
      </c>
      <c r="AY326" s="17" t="s">
        <v>116</v>
      </c>
      <c r="BE326" s="190">
        <f>IF(N326="základní",J326,0)</f>
        <v>0</v>
      </c>
      <c r="BF326" s="190">
        <f>IF(N326="snížená",J326,0)</f>
        <v>0</v>
      </c>
      <c r="BG326" s="190">
        <f>IF(N326="zákl. přenesená",J326,0)</f>
        <v>0</v>
      </c>
      <c r="BH326" s="190">
        <f>IF(N326="sníž. přenesená",J326,0)</f>
        <v>0</v>
      </c>
      <c r="BI326" s="190">
        <f>IF(N326="nulová",J326,0)</f>
        <v>0</v>
      </c>
      <c r="BJ326" s="17" t="s">
        <v>85</v>
      </c>
      <c r="BK326" s="190">
        <f>ROUND(I326*H326,2)</f>
        <v>0</v>
      </c>
      <c r="BL326" s="17" t="s">
        <v>122</v>
      </c>
      <c r="BM326" s="189" t="s">
        <v>425</v>
      </c>
    </row>
    <row r="327" spans="1:65" s="2" customFormat="1" ht="11.25">
      <c r="A327" s="34"/>
      <c r="B327" s="35"/>
      <c r="C327" s="36"/>
      <c r="D327" s="191" t="s">
        <v>123</v>
      </c>
      <c r="E327" s="36"/>
      <c r="F327" s="192" t="s">
        <v>423</v>
      </c>
      <c r="G327" s="36"/>
      <c r="H327" s="36"/>
      <c r="I327" s="193"/>
      <c r="J327" s="36"/>
      <c r="K327" s="36"/>
      <c r="L327" s="39"/>
      <c r="M327" s="194"/>
      <c r="N327" s="195"/>
      <c r="O327" s="71"/>
      <c r="P327" s="71"/>
      <c r="Q327" s="71"/>
      <c r="R327" s="71"/>
      <c r="S327" s="71"/>
      <c r="T327" s="72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123</v>
      </c>
      <c r="AU327" s="17" t="s">
        <v>87</v>
      </c>
    </row>
    <row r="328" spans="1:65" s="13" customFormat="1" ht="11.25">
      <c r="B328" s="207"/>
      <c r="C328" s="208"/>
      <c r="D328" s="191" t="s">
        <v>127</v>
      </c>
      <c r="E328" s="209" t="s">
        <v>1</v>
      </c>
      <c r="F328" s="210" t="s">
        <v>300</v>
      </c>
      <c r="G328" s="208"/>
      <c r="H328" s="209" t="s">
        <v>1</v>
      </c>
      <c r="I328" s="211"/>
      <c r="J328" s="208"/>
      <c r="K328" s="208"/>
      <c r="L328" s="212"/>
      <c r="M328" s="213"/>
      <c r="N328" s="214"/>
      <c r="O328" s="214"/>
      <c r="P328" s="214"/>
      <c r="Q328" s="214"/>
      <c r="R328" s="214"/>
      <c r="S328" s="214"/>
      <c r="T328" s="215"/>
      <c r="AT328" s="216" t="s">
        <v>127</v>
      </c>
      <c r="AU328" s="216" t="s">
        <v>87</v>
      </c>
      <c r="AV328" s="13" t="s">
        <v>85</v>
      </c>
      <c r="AW328" s="13" t="s">
        <v>34</v>
      </c>
      <c r="AX328" s="13" t="s">
        <v>77</v>
      </c>
      <c r="AY328" s="216" t="s">
        <v>116</v>
      </c>
    </row>
    <row r="329" spans="1:65" s="12" customFormat="1" ht="11.25">
      <c r="B329" s="196"/>
      <c r="C329" s="197"/>
      <c r="D329" s="191" t="s">
        <v>127</v>
      </c>
      <c r="E329" s="198" t="s">
        <v>1</v>
      </c>
      <c r="F329" s="199" t="s">
        <v>302</v>
      </c>
      <c r="G329" s="197"/>
      <c r="H329" s="200">
        <v>28</v>
      </c>
      <c r="I329" s="201"/>
      <c r="J329" s="197"/>
      <c r="K329" s="197"/>
      <c r="L329" s="202"/>
      <c r="M329" s="203"/>
      <c r="N329" s="204"/>
      <c r="O329" s="204"/>
      <c r="P329" s="204"/>
      <c r="Q329" s="204"/>
      <c r="R329" s="204"/>
      <c r="S329" s="204"/>
      <c r="T329" s="205"/>
      <c r="AT329" s="206" t="s">
        <v>127</v>
      </c>
      <c r="AU329" s="206" t="s">
        <v>87</v>
      </c>
      <c r="AV329" s="12" t="s">
        <v>87</v>
      </c>
      <c r="AW329" s="12" t="s">
        <v>34</v>
      </c>
      <c r="AX329" s="12" t="s">
        <v>77</v>
      </c>
      <c r="AY329" s="206" t="s">
        <v>116</v>
      </c>
    </row>
    <row r="330" spans="1:65" s="15" customFormat="1" ht="11.25">
      <c r="B330" s="229"/>
      <c r="C330" s="230"/>
      <c r="D330" s="191" t="s">
        <v>127</v>
      </c>
      <c r="E330" s="231" t="s">
        <v>1</v>
      </c>
      <c r="F330" s="232" t="s">
        <v>185</v>
      </c>
      <c r="G330" s="230"/>
      <c r="H330" s="233">
        <v>28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AT330" s="239" t="s">
        <v>127</v>
      </c>
      <c r="AU330" s="239" t="s">
        <v>87</v>
      </c>
      <c r="AV330" s="15" t="s">
        <v>122</v>
      </c>
      <c r="AW330" s="15" t="s">
        <v>34</v>
      </c>
      <c r="AX330" s="15" t="s">
        <v>85</v>
      </c>
      <c r="AY330" s="239" t="s">
        <v>116</v>
      </c>
    </row>
    <row r="331" spans="1:65" s="2" customFormat="1" ht="16.5" customHeight="1">
      <c r="A331" s="34"/>
      <c r="B331" s="35"/>
      <c r="C331" s="178" t="s">
        <v>426</v>
      </c>
      <c r="D331" s="178" t="s">
        <v>117</v>
      </c>
      <c r="E331" s="179" t="s">
        <v>427</v>
      </c>
      <c r="F331" s="180" t="s">
        <v>428</v>
      </c>
      <c r="G331" s="181" t="s">
        <v>298</v>
      </c>
      <c r="H331" s="182">
        <v>331</v>
      </c>
      <c r="I331" s="183"/>
      <c r="J331" s="184">
        <f>ROUND(I331*H331,2)</f>
        <v>0</v>
      </c>
      <c r="K331" s="180" t="s">
        <v>157</v>
      </c>
      <c r="L331" s="39"/>
      <c r="M331" s="185" t="s">
        <v>1</v>
      </c>
      <c r="N331" s="186" t="s">
        <v>42</v>
      </c>
      <c r="O331" s="71"/>
      <c r="P331" s="187">
        <f>O331*H331</f>
        <v>0</v>
      </c>
      <c r="Q331" s="187">
        <v>0.46</v>
      </c>
      <c r="R331" s="187">
        <f>Q331*H331</f>
        <v>152.26000000000002</v>
      </c>
      <c r="S331" s="187">
        <v>0</v>
      </c>
      <c r="T331" s="18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9" t="s">
        <v>122</v>
      </c>
      <c r="AT331" s="189" t="s">
        <v>117</v>
      </c>
      <c r="AU331" s="189" t="s">
        <v>87</v>
      </c>
      <c r="AY331" s="17" t="s">
        <v>116</v>
      </c>
      <c r="BE331" s="190">
        <f>IF(N331="základní",J331,0)</f>
        <v>0</v>
      </c>
      <c r="BF331" s="190">
        <f>IF(N331="snížená",J331,0)</f>
        <v>0</v>
      </c>
      <c r="BG331" s="190">
        <f>IF(N331="zákl. přenesená",J331,0)</f>
        <v>0</v>
      </c>
      <c r="BH331" s="190">
        <f>IF(N331="sníž. přenesená",J331,0)</f>
        <v>0</v>
      </c>
      <c r="BI331" s="190">
        <f>IF(N331="nulová",J331,0)</f>
        <v>0</v>
      </c>
      <c r="BJ331" s="17" t="s">
        <v>85</v>
      </c>
      <c r="BK331" s="190">
        <f>ROUND(I331*H331,2)</f>
        <v>0</v>
      </c>
      <c r="BL331" s="17" t="s">
        <v>122</v>
      </c>
      <c r="BM331" s="189" t="s">
        <v>429</v>
      </c>
    </row>
    <row r="332" spans="1:65" s="2" customFormat="1" ht="19.5">
      <c r="A332" s="34"/>
      <c r="B332" s="35"/>
      <c r="C332" s="36"/>
      <c r="D332" s="191" t="s">
        <v>123</v>
      </c>
      <c r="E332" s="36"/>
      <c r="F332" s="192" t="s">
        <v>430</v>
      </c>
      <c r="G332" s="36"/>
      <c r="H332" s="36"/>
      <c r="I332" s="193"/>
      <c r="J332" s="36"/>
      <c r="K332" s="36"/>
      <c r="L332" s="39"/>
      <c r="M332" s="194"/>
      <c r="N332" s="195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123</v>
      </c>
      <c r="AU332" s="17" t="s">
        <v>87</v>
      </c>
    </row>
    <row r="333" spans="1:65" s="13" customFormat="1" ht="11.25">
      <c r="B333" s="207"/>
      <c r="C333" s="208"/>
      <c r="D333" s="191" t="s">
        <v>127</v>
      </c>
      <c r="E333" s="209" t="s">
        <v>1</v>
      </c>
      <c r="F333" s="210" t="s">
        <v>431</v>
      </c>
      <c r="G333" s="208"/>
      <c r="H333" s="209" t="s">
        <v>1</v>
      </c>
      <c r="I333" s="211"/>
      <c r="J333" s="208"/>
      <c r="K333" s="208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127</v>
      </c>
      <c r="AU333" s="216" t="s">
        <v>87</v>
      </c>
      <c r="AV333" s="13" t="s">
        <v>85</v>
      </c>
      <c r="AW333" s="13" t="s">
        <v>34</v>
      </c>
      <c r="AX333" s="13" t="s">
        <v>77</v>
      </c>
      <c r="AY333" s="216" t="s">
        <v>116</v>
      </c>
    </row>
    <row r="334" spans="1:65" s="12" customFormat="1" ht="11.25">
      <c r="B334" s="196"/>
      <c r="C334" s="197"/>
      <c r="D334" s="191" t="s">
        <v>127</v>
      </c>
      <c r="E334" s="198" t="s">
        <v>1</v>
      </c>
      <c r="F334" s="199" t="s">
        <v>311</v>
      </c>
      <c r="G334" s="197"/>
      <c r="H334" s="200">
        <v>331</v>
      </c>
      <c r="I334" s="201"/>
      <c r="J334" s="197"/>
      <c r="K334" s="197"/>
      <c r="L334" s="202"/>
      <c r="M334" s="203"/>
      <c r="N334" s="204"/>
      <c r="O334" s="204"/>
      <c r="P334" s="204"/>
      <c r="Q334" s="204"/>
      <c r="R334" s="204"/>
      <c r="S334" s="204"/>
      <c r="T334" s="205"/>
      <c r="AT334" s="206" t="s">
        <v>127</v>
      </c>
      <c r="AU334" s="206" t="s">
        <v>87</v>
      </c>
      <c r="AV334" s="12" t="s">
        <v>87</v>
      </c>
      <c r="AW334" s="12" t="s">
        <v>34</v>
      </c>
      <c r="AX334" s="12" t="s">
        <v>77</v>
      </c>
      <c r="AY334" s="206" t="s">
        <v>116</v>
      </c>
    </row>
    <row r="335" spans="1:65" s="15" customFormat="1" ht="11.25">
      <c r="B335" s="229"/>
      <c r="C335" s="230"/>
      <c r="D335" s="191" t="s">
        <v>127</v>
      </c>
      <c r="E335" s="231" t="s">
        <v>1</v>
      </c>
      <c r="F335" s="232" t="s">
        <v>185</v>
      </c>
      <c r="G335" s="230"/>
      <c r="H335" s="233">
        <v>331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AT335" s="239" t="s">
        <v>127</v>
      </c>
      <c r="AU335" s="239" t="s">
        <v>87</v>
      </c>
      <c r="AV335" s="15" t="s">
        <v>122</v>
      </c>
      <c r="AW335" s="15" t="s">
        <v>34</v>
      </c>
      <c r="AX335" s="15" t="s">
        <v>85</v>
      </c>
      <c r="AY335" s="239" t="s">
        <v>116</v>
      </c>
    </row>
    <row r="336" spans="1:65" s="2" customFormat="1" ht="24.2" customHeight="1">
      <c r="A336" s="34"/>
      <c r="B336" s="35"/>
      <c r="C336" s="178" t="s">
        <v>392</v>
      </c>
      <c r="D336" s="178" t="s">
        <v>117</v>
      </c>
      <c r="E336" s="179" t="s">
        <v>432</v>
      </c>
      <c r="F336" s="180" t="s">
        <v>433</v>
      </c>
      <c r="G336" s="181" t="s">
        <v>298</v>
      </c>
      <c r="H336" s="182">
        <v>331</v>
      </c>
      <c r="I336" s="183"/>
      <c r="J336" s="184">
        <f>ROUND(I336*H336,2)</f>
        <v>0</v>
      </c>
      <c r="K336" s="180" t="s">
        <v>157</v>
      </c>
      <c r="L336" s="39"/>
      <c r="M336" s="185" t="s">
        <v>1</v>
      </c>
      <c r="N336" s="186" t="s">
        <v>42</v>
      </c>
      <c r="O336" s="71"/>
      <c r="P336" s="187">
        <f>O336*H336</f>
        <v>0</v>
      </c>
      <c r="Q336" s="187">
        <v>0.49586999999999998</v>
      </c>
      <c r="R336" s="187">
        <f>Q336*H336</f>
        <v>164.13297</v>
      </c>
      <c r="S336" s="187">
        <v>0</v>
      </c>
      <c r="T336" s="18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9" t="s">
        <v>122</v>
      </c>
      <c r="AT336" s="189" t="s">
        <v>117</v>
      </c>
      <c r="AU336" s="189" t="s">
        <v>87</v>
      </c>
      <c r="AY336" s="17" t="s">
        <v>116</v>
      </c>
      <c r="BE336" s="190">
        <f>IF(N336="základní",J336,0)</f>
        <v>0</v>
      </c>
      <c r="BF336" s="190">
        <f>IF(N336="snížená",J336,0)</f>
        <v>0</v>
      </c>
      <c r="BG336" s="190">
        <f>IF(N336="zákl. přenesená",J336,0)</f>
        <v>0</v>
      </c>
      <c r="BH336" s="190">
        <f>IF(N336="sníž. přenesená",J336,0)</f>
        <v>0</v>
      </c>
      <c r="BI336" s="190">
        <f>IF(N336="nulová",J336,0)</f>
        <v>0</v>
      </c>
      <c r="BJ336" s="17" t="s">
        <v>85</v>
      </c>
      <c r="BK336" s="190">
        <f>ROUND(I336*H336,2)</f>
        <v>0</v>
      </c>
      <c r="BL336" s="17" t="s">
        <v>122</v>
      </c>
      <c r="BM336" s="189" t="s">
        <v>434</v>
      </c>
    </row>
    <row r="337" spans="1:65" s="2" customFormat="1" ht="19.5">
      <c r="A337" s="34"/>
      <c r="B337" s="35"/>
      <c r="C337" s="36"/>
      <c r="D337" s="191" t="s">
        <v>123</v>
      </c>
      <c r="E337" s="36"/>
      <c r="F337" s="192" t="s">
        <v>435</v>
      </c>
      <c r="G337" s="36"/>
      <c r="H337" s="36"/>
      <c r="I337" s="193"/>
      <c r="J337" s="36"/>
      <c r="K337" s="36"/>
      <c r="L337" s="39"/>
      <c r="M337" s="194"/>
      <c r="N337" s="195"/>
      <c r="O337" s="71"/>
      <c r="P337" s="71"/>
      <c r="Q337" s="71"/>
      <c r="R337" s="71"/>
      <c r="S337" s="71"/>
      <c r="T337" s="72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123</v>
      </c>
      <c r="AU337" s="17" t="s">
        <v>87</v>
      </c>
    </row>
    <row r="338" spans="1:65" s="13" customFormat="1" ht="11.25">
      <c r="B338" s="207"/>
      <c r="C338" s="208"/>
      <c r="D338" s="191" t="s">
        <v>127</v>
      </c>
      <c r="E338" s="209" t="s">
        <v>1</v>
      </c>
      <c r="F338" s="210" t="s">
        <v>431</v>
      </c>
      <c r="G338" s="208"/>
      <c r="H338" s="209" t="s">
        <v>1</v>
      </c>
      <c r="I338" s="211"/>
      <c r="J338" s="208"/>
      <c r="K338" s="208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127</v>
      </c>
      <c r="AU338" s="216" t="s">
        <v>87</v>
      </c>
      <c r="AV338" s="13" t="s">
        <v>85</v>
      </c>
      <c r="AW338" s="13" t="s">
        <v>34</v>
      </c>
      <c r="AX338" s="13" t="s">
        <v>77</v>
      </c>
      <c r="AY338" s="216" t="s">
        <v>116</v>
      </c>
    </row>
    <row r="339" spans="1:65" s="12" customFormat="1" ht="11.25">
      <c r="B339" s="196"/>
      <c r="C339" s="197"/>
      <c r="D339" s="191" t="s">
        <v>127</v>
      </c>
      <c r="E339" s="198" t="s">
        <v>1</v>
      </c>
      <c r="F339" s="199" t="s">
        <v>311</v>
      </c>
      <c r="G339" s="197"/>
      <c r="H339" s="200">
        <v>331</v>
      </c>
      <c r="I339" s="201"/>
      <c r="J339" s="197"/>
      <c r="K339" s="197"/>
      <c r="L339" s="202"/>
      <c r="M339" s="203"/>
      <c r="N339" s="204"/>
      <c r="O339" s="204"/>
      <c r="P339" s="204"/>
      <c r="Q339" s="204"/>
      <c r="R339" s="204"/>
      <c r="S339" s="204"/>
      <c r="T339" s="205"/>
      <c r="AT339" s="206" t="s">
        <v>127</v>
      </c>
      <c r="AU339" s="206" t="s">
        <v>87</v>
      </c>
      <c r="AV339" s="12" t="s">
        <v>87</v>
      </c>
      <c r="AW339" s="12" t="s">
        <v>34</v>
      </c>
      <c r="AX339" s="12" t="s">
        <v>77</v>
      </c>
      <c r="AY339" s="206" t="s">
        <v>116</v>
      </c>
    </row>
    <row r="340" spans="1:65" s="15" customFormat="1" ht="11.25">
      <c r="B340" s="229"/>
      <c r="C340" s="230"/>
      <c r="D340" s="191" t="s">
        <v>127</v>
      </c>
      <c r="E340" s="231" t="s">
        <v>1</v>
      </c>
      <c r="F340" s="232" t="s">
        <v>185</v>
      </c>
      <c r="G340" s="230"/>
      <c r="H340" s="233">
        <v>331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AT340" s="239" t="s">
        <v>127</v>
      </c>
      <c r="AU340" s="239" t="s">
        <v>87</v>
      </c>
      <c r="AV340" s="15" t="s">
        <v>122</v>
      </c>
      <c r="AW340" s="15" t="s">
        <v>34</v>
      </c>
      <c r="AX340" s="15" t="s">
        <v>85</v>
      </c>
      <c r="AY340" s="239" t="s">
        <v>116</v>
      </c>
    </row>
    <row r="341" spans="1:65" s="11" customFormat="1" ht="22.9" customHeight="1">
      <c r="B341" s="164"/>
      <c r="C341" s="165"/>
      <c r="D341" s="166" t="s">
        <v>76</v>
      </c>
      <c r="E341" s="227" t="s">
        <v>179</v>
      </c>
      <c r="F341" s="227" t="s">
        <v>436</v>
      </c>
      <c r="G341" s="165"/>
      <c r="H341" s="165"/>
      <c r="I341" s="168"/>
      <c r="J341" s="228">
        <f>BK341</f>
        <v>0</v>
      </c>
      <c r="K341" s="165"/>
      <c r="L341" s="170"/>
      <c r="M341" s="171"/>
      <c r="N341" s="172"/>
      <c r="O341" s="172"/>
      <c r="P341" s="173">
        <f>SUM(P342:P373)</f>
        <v>0</v>
      </c>
      <c r="Q341" s="172"/>
      <c r="R341" s="173">
        <f>SUM(R342:R373)</f>
        <v>10.340904459999999</v>
      </c>
      <c r="S341" s="172"/>
      <c r="T341" s="174">
        <f>SUM(T342:T373)</f>
        <v>0</v>
      </c>
      <c r="AR341" s="175" t="s">
        <v>85</v>
      </c>
      <c r="AT341" s="176" t="s">
        <v>76</v>
      </c>
      <c r="AU341" s="176" t="s">
        <v>85</v>
      </c>
      <c r="AY341" s="175" t="s">
        <v>116</v>
      </c>
      <c r="BK341" s="177">
        <f>SUM(BK342:BK373)</f>
        <v>0</v>
      </c>
    </row>
    <row r="342" spans="1:65" s="2" customFormat="1" ht="24.2" customHeight="1">
      <c r="A342" s="34"/>
      <c r="B342" s="35"/>
      <c r="C342" s="178" t="s">
        <v>437</v>
      </c>
      <c r="D342" s="178" t="s">
        <v>117</v>
      </c>
      <c r="E342" s="179" t="s">
        <v>438</v>
      </c>
      <c r="F342" s="180" t="s">
        <v>439</v>
      </c>
      <c r="G342" s="181" t="s">
        <v>298</v>
      </c>
      <c r="H342" s="182">
        <v>4</v>
      </c>
      <c r="I342" s="183"/>
      <c r="J342" s="184">
        <f>ROUND(I342*H342,2)</f>
        <v>0</v>
      </c>
      <c r="K342" s="180" t="s">
        <v>157</v>
      </c>
      <c r="L342" s="39"/>
      <c r="M342" s="185" t="s">
        <v>1</v>
      </c>
      <c r="N342" s="186" t="s">
        <v>42</v>
      </c>
      <c r="O342" s="71"/>
      <c r="P342" s="187">
        <f>O342*H342</f>
        <v>0</v>
      </c>
      <c r="Q342" s="187">
        <v>2.1000000000000001E-2</v>
      </c>
      <c r="R342" s="187">
        <f>Q342*H342</f>
        <v>8.4000000000000005E-2</v>
      </c>
      <c r="S342" s="187">
        <v>0</v>
      </c>
      <c r="T342" s="18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9" t="s">
        <v>122</v>
      </c>
      <c r="AT342" s="189" t="s">
        <v>117</v>
      </c>
      <c r="AU342" s="189" t="s">
        <v>87</v>
      </c>
      <c r="AY342" s="17" t="s">
        <v>116</v>
      </c>
      <c r="BE342" s="190">
        <f>IF(N342="základní",J342,0)</f>
        <v>0</v>
      </c>
      <c r="BF342" s="190">
        <f>IF(N342="snížená",J342,0)</f>
        <v>0</v>
      </c>
      <c r="BG342" s="190">
        <f>IF(N342="zákl. přenesená",J342,0)</f>
        <v>0</v>
      </c>
      <c r="BH342" s="190">
        <f>IF(N342="sníž. přenesená",J342,0)</f>
        <v>0</v>
      </c>
      <c r="BI342" s="190">
        <f>IF(N342="nulová",J342,0)</f>
        <v>0</v>
      </c>
      <c r="BJ342" s="17" t="s">
        <v>85</v>
      </c>
      <c r="BK342" s="190">
        <f>ROUND(I342*H342,2)</f>
        <v>0</v>
      </c>
      <c r="BL342" s="17" t="s">
        <v>122</v>
      </c>
      <c r="BM342" s="189" t="s">
        <v>440</v>
      </c>
    </row>
    <row r="343" spans="1:65" s="2" customFormat="1" ht="19.5">
      <c r="A343" s="34"/>
      <c r="B343" s="35"/>
      <c r="C343" s="36"/>
      <c r="D343" s="191" t="s">
        <v>123</v>
      </c>
      <c r="E343" s="36"/>
      <c r="F343" s="192" t="s">
        <v>441</v>
      </c>
      <c r="G343" s="36"/>
      <c r="H343" s="36"/>
      <c r="I343" s="193"/>
      <c r="J343" s="36"/>
      <c r="K343" s="36"/>
      <c r="L343" s="39"/>
      <c r="M343" s="194"/>
      <c r="N343" s="195"/>
      <c r="O343" s="71"/>
      <c r="P343" s="71"/>
      <c r="Q343" s="71"/>
      <c r="R343" s="71"/>
      <c r="S343" s="71"/>
      <c r="T343" s="72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123</v>
      </c>
      <c r="AU343" s="17" t="s">
        <v>87</v>
      </c>
    </row>
    <row r="344" spans="1:65" s="13" customFormat="1" ht="11.25">
      <c r="B344" s="207"/>
      <c r="C344" s="208"/>
      <c r="D344" s="191" t="s">
        <v>127</v>
      </c>
      <c r="E344" s="209" t="s">
        <v>1</v>
      </c>
      <c r="F344" s="210" t="s">
        <v>300</v>
      </c>
      <c r="G344" s="208"/>
      <c r="H344" s="209" t="s">
        <v>1</v>
      </c>
      <c r="I344" s="211"/>
      <c r="J344" s="208"/>
      <c r="K344" s="208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127</v>
      </c>
      <c r="AU344" s="216" t="s">
        <v>87</v>
      </c>
      <c r="AV344" s="13" t="s">
        <v>85</v>
      </c>
      <c r="AW344" s="13" t="s">
        <v>34</v>
      </c>
      <c r="AX344" s="13" t="s">
        <v>77</v>
      </c>
      <c r="AY344" s="216" t="s">
        <v>116</v>
      </c>
    </row>
    <row r="345" spans="1:65" s="13" customFormat="1" ht="11.25">
      <c r="B345" s="207"/>
      <c r="C345" s="208"/>
      <c r="D345" s="191" t="s">
        <v>127</v>
      </c>
      <c r="E345" s="209" t="s">
        <v>1</v>
      </c>
      <c r="F345" s="210" t="s">
        <v>442</v>
      </c>
      <c r="G345" s="208"/>
      <c r="H345" s="209" t="s">
        <v>1</v>
      </c>
      <c r="I345" s="211"/>
      <c r="J345" s="208"/>
      <c r="K345" s="208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127</v>
      </c>
      <c r="AU345" s="216" t="s">
        <v>87</v>
      </c>
      <c r="AV345" s="13" t="s">
        <v>85</v>
      </c>
      <c r="AW345" s="13" t="s">
        <v>34</v>
      </c>
      <c r="AX345" s="13" t="s">
        <v>77</v>
      </c>
      <c r="AY345" s="216" t="s">
        <v>116</v>
      </c>
    </row>
    <row r="346" spans="1:65" s="12" customFormat="1" ht="11.25">
      <c r="B346" s="196"/>
      <c r="C346" s="197"/>
      <c r="D346" s="191" t="s">
        <v>127</v>
      </c>
      <c r="E346" s="198" t="s">
        <v>1</v>
      </c>
      <c r="F346" s="199" t="s">
        <v>443</v>
      </c>
      <c r="G346" s="197"/>
      <c r="H346" s="200">
        <v>4</v>
      </c>
      <c r="I346" s="201"/>
      <c r="J346" s="197"/>
      <c r="K346" s="197"/>
      <c r="L346" s="202"/>
      <c r="M346" s="203"/>
      <c r="N346" s="204"/>
      <c r="O346" s="204"/>
      <c r="P346" s="204"/>
      <c r="Q346" s="204"/>
      <c r="R346" s="204"/>
      <c r="S346" s="204"/>
      <c r="T346" s="205"/>
      <c r="AT346" s="206" t="s">
        <v>127</v>
      </c>
      <c r="AU346" s="206" t="s">
        <v>87</v>
      </c>
      <c r="AV346" s="12" t="s">
        <v>87</v>
      </c>
      <c r="AW346" s="12" t="s">
        <v>34</v>
      </c>
      <c r="AX346" s="12" t="s">
        <v>77</v>
      </c>
      <c r="AY346" s="206" t="s">
        <v>116</v>
      </c>
    </row>
    <row r="347" spans="1:65" s="15" customFormat="1" ht="11.25">
      <c r="B347" s="229"/>
      <c r="C347" s="230"/>
      <c r="D347" s="191" t="s">
        <v>127</v>
      </c>
      <c r="E347" s="231" t="s">
        <v>1</v>
      </c>
      <c r="F347" s="232" t="s">
        <v>185</v>
      </c>
      <c r="G347" s="230"/>
      <c r="H347" s="233">
        <v>4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AT347" s="239" t="s">
        <v>127</v>
      </c>
      <c r="AU347" s="239" t="s">
        <v>87</v>
      </c>
      <c r="AV347" s="15" t="s">
        <v>122</v>
      </c>
      <c r="AW347" s="15" t="s">
        <v>34</v>
      </c>
      <c r="AX347" s="15" t="s">
        <v>85</v>
      </c>
      <c r="AY347" s="239" t="s">
        <v>116</v>
      </c>
    </row>
    <row r="348" spans="1:65" s="2" customFormat="1" ht="24.2" customHeight="1">
      <c r="A348" s="34"/>
      <c r="B348" s="35"/>
      <c r="C348" s="178" t="s">
        <v>444</v>
      </c>
      <c r="D348" s="178" t="s">
        <v>117</v>
      </c>
      <c r="E348" s="179" t="s">
        <v>445</v>
      </c>
      <c r="F348" s="180" t="s">
        <v>446</v>
      </c>
      <c r="G348" s="181" t="s">
        <v>174</v>
      </c>
      <c r="H348" s="182">
        <v>1.3979999999999999</v>
      </c>
      <c r="I348" s="183"/>
      <c r="J348" s="184">
        <f>ROUND(I348*H348,2)</f>
        <v>0</v>
      </c>
      <c r="K348" s="180" t="s">
        <v>157</v>
      </c>
      <c r="L348" s="39"/>
      <c r="M348" s="185" t="s">
        <v>1</v>
      </c>
      <c r="N348" s="186" t="s">
        <v>42</v>
      </c>
      <c r="O348" s="71"/>
      <c r="P348" s="187">
        <f>O348*H348</f>
        <v>0</v>
      </c>
      <c r="Q348" s="187">
        <v>2.3010199999999998</v>
      </c>
      <c r="R348" s="187">
        <f>Q348*H348</f>
        <v>3.2168259599999995</v>
      </c>
      <c r="S348" s="187">
        <v>0</v>
      </c>
      <c r="T348" s="18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9" t="s">
        <v>122</v>
      </c>
      <c r="AT348" s="189" t="s">
        <v>117</v>
      </c>
      <c r="AU348" s="189" t="s">
        <v>87</v>
      </c>
      <c r="AY348" s="17" t="s">
        <v>116</v>
      </c>
      <c r="BE348" s="190">
        <f>IF(N348="základní",J348,0)</f>
        <v>0</v>
      </c>
      <c r="BF348" s="190">
        <f>IF(N348="snížená",J348,0)</f>
        <v>0</v>
      </c>
      <c r="BG348" s="190">
        <f>IF(N348="zákl. přenesená",J348,0)</f>
        <v>0</v>
      </c>
      <c r="BH348" s="190">
        <f>IF(N348="sníž. přenesená",J348,0)</f>
        <v>0</v>
      </c>
      <c r="BI348" s="190">
        <f>IF(N348="nulová",J348,0)</f>
        <v>0</v>
      </c>
      <c r="BJ348" s="17" t="s">
        <v>85</v>
      </c>
      <c r="BK348" s="190">
        <f>ROUND(I348*H348,2)</f>
        <v>0</v>
      </c>
      <c r="BL348" s="17" t="s">
        <v>122</v>
      </c>
      <c r="BM348" s="189" t="s">
        <v>447</v>
      </c>
    </row>
    <row r="349" spans="1:65" s="2" customFormat="1" ht="19.5">
      <c r="A349" s="34"/>
      <c r="B349" s="35"/>
      <c r="C349" s="36"/>
      <c r="D349" s="191" t="s">
        <v>123</v>
      </c>
      <c r="E349" s="36"/>
      <c r="F349" s="192" t="s">
        <v>448</v>
      </c>
      <c r="G349" s="36"/>
      <c r="H349" s="36"/>
      <c r="I349" s="193"/>
      <c r="J349" s="36"/>
      <c r="K349" s="36"/>
      <c r="L349" s="39"/>
      <c r="M349" s="194"/>
      <c r="N349" s="195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123</v>
      </c>
      <c r="AU349" s="17" t="s">
        <v>87</v>
      </c>
    </row>
    <row r="350" spans="1:65" s="13" customFormat="1" ht="22.5">
      <c r="B350" s="207"/>
      <c r="C350" s="208"/>
      <c r="D350" s="191" t="s">
        <v>127</v>
      </c>
      <c r="E350" s="209" t="s">
        <v>1</v>
      </c>
      <c r="F350" s="210" t="s">
        <v>449</v>
      </c>
      <c r="G350" s="208"/>
      <c r="H350" s="209" t="s">
        <v>1</v>
      </c>
      <c r="I350" s="211"/>
      <c r="J350" s="208"/>
      <c r="K350" s="208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127</v>
      </c>
      <c r="AU350" s="216" t="s">
        <v>87</v>
      </c>
      <c r="AV350" s="13" t="s">
        <v>85</v>
      </c>
      <c r="AW350" s="13" t="s">
        <v>34</v>
      </c>
      <c r="AX350" s="13" t="s">
        <v>77</v>
      </c>
      <c r="AY350" s="216" t="s">
        <v>116</v>
      </c>
    </row>
    <row r="351" spans="1:65" s="12" customFormat="1" ht="11.25">
      <c r="B351" s="196"/>
      <c r="C351" s="197"/>
      <c r="D351" s="191" t="s">
        <v>127</v>
      </c>
      <c r="E351" s="198" t="s">
        <v>1</v>
      </c>
      <c r="F351" s="199" t="s">
        <v>450</v>
      </c>
      <c r="G351" s="197"/>
      <c r="H351" s="200">
        <v>9.1999999999999998E-2</v>
      </c>
      <c r="I351" s="201"/>
      <c r="J351" s="197"/>
      <c r="K351" s="197"/>
      <c r="L351" s="202"/>
      <c r="M351" s="203"/>
      <c r="N351" s="204"/>
      <c r="O351" s="204"/>
      <c r="P351" s="204"/>
      <c r="Q351" s="204"/>
      <c r="R351" s="204"/>
      <c r="S351" s="204"/>
      <c r="T351" s="205"/>
      <c r="AT351" s="206" t="s">
        <v>127</v>
      </c>
      <c r="AU351" s="206" t="s">
        <v>87</v>
      </c>
      <c r="AV351" s="12" t="s">
        <v>87</v>
      </c>
      <c r="AW351" s="12" t="s">
        <v>34</v>
      </c>
      <c r="AX351" s="12" t="s">
        <v>77</v>
      </c>
      <c r="AY351" s="206" t="s">
        <v>116</v>
      </c>
    </row>
    <row r="352" spans="1:65" s="12" customFormat="1" ht="11.25">
      <c r="B352" s="196"/>
      <c r="C352" s="197"/>
      <c r="D352" s="191" t="s">
        <v>127</v>
      </c>
      <c r="E352" s="198" t="s">
        <v>1</v>
      </c>
      <c r="F352" s="199" t="s">
        <v>451</v>
      </c>
      <c r="G352" s="197"/>
      <c r="H352" s="200">
        <v>0.185</v>
      </c>
      <c r="I352" s="201"/>
      <c r="J352" s="197"/>
      <c r="K352" s="197"/>
      <c r="L352" s="202"/>
      <c r="M352" s="203"/>
      <c r="N352" s="204"/>
      <c r="O352" s="204"/>
      <c r="P352" s="204"/>
      <c r="Q352" s="204"/>
      <c r="R352" s="204"/>
      <c r="S352" s="204"/>
      <c r="T352" s="205"/>
      <c r="AT352" s="206" t="s">
        <v>127</v>
      </c>
      <c r="AU352" s="206" t="s">
        <v>87</v>
      </c>
      <c r="AV352" s="12" t="s">
        <v>87</v>
      </c>
      <c r="AW352" s="12" t="s">
        <v>34</v>
      </c>
      <c r="AX352" s="12" t="s">
        <v>77</v>
      </c>
      <c r="AY352" s="206" t="s">
        <v>116</v>
      </c>
    </row>
    <row r="353" spans="1:65" s="13" customFormat="1" ht="11.25">
      <c r="B353" s="207"/>
      <c r="C353" s="208"/>
      <c r="D353" s="191" t="s">
        <v>127</v>
      </c>
      <c r="E353" s="209" t="s">
        <v>1</v>
      </c>
      <c r="F353" s="210" t="s">
        <v>452</v>
      </c>
      <c r="G353" s="208"/>
      <c r="H353" s="209" t="s">
        <v>1</v>
      </c>
      <c r="I353" s="211"/>
      <c r="J353" s="208"/>
      <c r="K353" s="208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127</v>
      </c>
      <c r="AU353" s="216" t="s">
        <v>87</v>
      </c>
      <c r="AV353" s="13" t="s">
        <v>85</v>
      </c>
      <c r="AW353" s="13" t="s">
        <v>34</v>
      </c>
      <c r="AX353" s="13" t="s">
        <v>77</v>
      </c>
      <c r="AY353" s="216" t="s">
        <v>116</v>
      </c>
    </row>
    <row r="354" spans="1:65" s="12" customFormat="1" ht="11.25">
      <c r="B354" s="196"/>
      <c r="C354" s="197"/>
      <c r="D354" s="191" t="s">
        <v>127</v>
      </c>
      <c r="E354" s="198" t="s">
        <v>1</v>
      </c>
      <c r="F354" s="199" t="s">
        <v>453</v>
      </c>
      <c r="G354" s="197"/>
      <c r="H354" s="200">
        <v>1.0309999999999999</v>
      </c>
      <c r="I354" s="201"/>
      <c r="J354" s="197"/>
      <c r="K354" s="197"/>
      <c r="L354" s="202"/>
      <c r="M354" s="203"/>
      <c r="N354" s="204"/>
      <c r="O354" s="204"/>
      <c r="P354" s="204"/>
      <c r="Q354" s="204"/>
      <c r="R354" s="204"/>
      <c r="S354" s="204"/>
      <c r="T354" s="205"/>
      <c r="AT354" s="206" t="s">
        <v>127</v>
      </c>
      <c r="AU354" s="206" t="s">
        <v>87</v>
      </c>
      <c r="AV354" s="12" t="s">
        <v>87</v>
      </c>
      <c r="AW354" s="12" t="s">
        <v>34</v>
      </c>
      <c r="AX354" s="12" t="s">
        <v>77</v>
      </c>
      <c r="AY354" s="206" t="s">
        <v>116</v>
      </c>
    </row>
    <row r="355" spans="1:65" s="12" customFormat="1" ht="11.25">
      <c r="B355" s="196"/>
      <c r="C355" s="197"/>
      <c r="D355" s="191" t="s">
        <v>127</v>
      </c>
      <c r="E355" s="198" t="s">
        <v>1</v>
      </c>
      <c r="F355" s="199" t="s">
        <v>454</v>
      </c>
      <c r="G355" s="197"/>
      <c r="H355" s="200">
        <v>0.09</v>
      </c>
      <c r="I355" s="201"/>
      <c r="J355" s="197"/>
      <c r="K355" s="197"/>
      <c r="L355" s="202"/>
      <c r="M355" s="203"/>
      <c r="N355" s="204"/>
      <c r="O355" s="204"/>
      <c r="P355" s="204"/>
      <c r="Q355" s="204"/>
      <c r="R355" s="204"/>
      <c r="S355" s="204"/>
      <c r="T355" s="205"/>
      <c r="AT355" s="206" t="s">
        <v>127</v>
      </c>
      <c r="AU355" s="206" t="s">
        <v>87</v>
      </c>
      <c r="AV355" s="12" t="s">
        <v>87</v>
      </c>
      <c r="AW355" s="12" t="s">
        <v>34</v>
      </c>
      <c r="AX355" s="12" t="s">
        <v>77</v>
      </c>
      <c r="AY355" s="206" t="s">
        <v>116</v>
      </c>
    </row>
    <row r="356" spans="1:65" s="15" customFormat="1" ht="11.25">
      <c r="B356" s="229"/>
      <c r="C356" s="230"/>
      <c r="D356" s="191" t="s">
        <v>127</v>
      </c>
      <c r="E356" s="231" t="s">
        <v>1</v>
      </c>
      <c r="F356" s="232" t="s">
        <v>185</v>
      </c>
      <c r="G356" s="230"/>
      <c r="H356" s="233">
        <v>1.3979999999999999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AT356" s="239" t="s">
        <v>127</v>
      </c>
      <c r="AU356" s="239" t="s">
        <v>87</v>
      </c>
      <c r="AV356" s="15" t="s">
        <v>122</v>
      </c>
      <c r="AW356" s="15" t="s">
        <v>34</v>
      </c>
      <c r="AX356" s="15" t="s">
        <v>85</v>
      </c>
      <c r="AY356" s="239" t="s">
        <v>116</v>
      </c>
    </row>
    <row r="357" spans="1:65" s="2" customFormat="1" ht="16.5" customHeight="1">
      <c r="A357" s="34"/>
      <c r="B357" s="35"/>
      <c r="C357" s="178" t="s">
        <v>455</v>
      </c>
      <c r="D357" s="178" t="s">
        <v>117</v>
      </c>
      <c r="E357" s="179" t="s">
        <v>456</v>
      </c>
      <c r="F357" s="180" t="s">
        <v>457</v>
      </c>
      <c r="G357" s="181" t="s">
        <v>298</v>
      </c>
      <c r="H357" s="182">
        <v>6.25</v>
      </c>
      <c r="I357" s="183"/>
      <c r="J357" s="184">
        <f>ROUND(I357*H357,2)</f>
        <v>0</v>
      </c>
      <c r="K357" s="180" t="s">
        <v>157</v>
      </c>
      <c r="L357" s="39"/>
      <c r="M357" s="185" t="s">
        <v>1</v>
      </c>
      <c r="N357" s="186" t="s">
        <v>42</v>
      </c>
      <c r="O357" s="71"/>
      <c r="P357" s="187">
        <f>O357*H357</f>
        <v>0</v>
      </c>
      <c r="Q357" s="187">
        <v>1.4630000000000001E-2</v>
      </c>
      <c r="R357" s="187">
        <f>Q357*H357</f>
        <v>9.1437500000000005E-2</v>
      </c>
      <c r="S357" s="187">
        <v>0</v>
      </c>
      <c r="T357" s="18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89" t="s">
        <v>122</v>
      </c>
      <c r="AT357" s="189" t="s">
        <v>117</v>
      </c>
      <c r="AU357" s="189" t="s">
        <v>87</v>
      </c>
      <c r="AY357" s="17" t="s">
        <v>116</v>
      </c>
      <c r="BE357" s="190">
        <f>IF(N357="základní",J357,0)</f>
        <v>0</v>
      </c>
      <c r="BF357" s="190">
        <f>IF(N357="snížená",J357,0)</f>
        <v>0</v>
      </c>
      <c r="BG357" s="190">
        <f>IF(N357="zákl. přenesená",J357,0)</f>
        <v>0</v>
      </c>
      <c r="BH357" s="190">
        <f>IF(N357="sníž. přenesená",J357,0)</f>
        <v>0</v>
      </c>
      <c r="BI357" s="190">
        <f>IF(N357="nulová",J357,0)</f>
        <v>0</v>
      </c>
      <c r="BJ357" s="17" t="s">
        <v>85</v>
      </c>
      <c r="BK357" s="190">
        <f>ROUND(I357*H357,2)</f>
        <v>0</v>
      </c>
      <c r="BL357" s="17" t="s">
        <v>122</v>
      </c>
      <c r="BM357" s="189" t="s">
        <v>458</v>
      </c>
    </row>
    <row r="358" spans="1:65" s="2" customFormat="1" ht="11.25">
      <c r="A358" s="34"/>
      <c r="B358" s="35"/>
      <c r="C358" s="36"/>
      <c r="D358" s="191" t="s">
        <v>123</v>
      </c>
      <c r="E358" s="36"/>
      <c r="F358" s="192" t="s">
        <v>459</v>
      </c>
      <c r="G358" s="36"/>
      <c r="H358" s="36"/>
      <c r="I358" s="193"/>
      <c r="J358" s="36"/>
      <c r="K358" s="36"/>
      <c r="L358" s="39"/>
      <c r="M358" s="194"/>
      <c r="N358" s="195"/>
      <c r="O358" s="71"/>
      <c r="P358" s="71"/>
      <c r="Q358" s="71"/>
      <c r="R358" s="71"/>
      <c r="S358" s="71"/>
      <c r="T358" s="72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123</v>
      </c>
      <c r="AU358" s="17" t="s">
        <v>87</v>
      </c>
    </row>
    <row r="359" spans="1:65" s="13" customFormat="1" ht="11.25">
      <c r="B359" s="207"/>
      <c r="C359" s="208"/>
      <c r="D359" s="191" t="s">
        <v>127</v>
      </c>
      <c r="E359" s="209" t="s">
        <v>1</v>
      </c>
      <c r="F359" s="210" t="s">
        <v>460</v>
      </c>
      <c r="G359" s="208"/>
      <c r="H359" s="209" t="s">
        <v>1</v>
      </c>
      <c r="I359" s="211"/>
      <c r="J359" s="208"/>
      <c r="K359" s="208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127</v>
      </c>
      <c r="AU359" s="216" t="s">
        <v>87</v>
      </c>
      <c r="AV359" s="13" t="s">
        <v>85</v>
      </c>
      <c r="AW359" s="13" t="s">
        <v>34</v>
      </c>
      <c r="AX359" s="13" t="s">
        <v>77</v>
      </c>
      <c r="AY359" s="216" t="s">
        <v>116</v>
      </c>
    </row>
    <row r="360" spans="1:65" s="12" customFormat="1" ht="11.25">
      <c r="B360" s="196"/>
      <c r="C360" s="197"/>
      <c r="D360" s="191" t="s">
        <v>127</v>
      </c>
      <c r="E360" s="198" t="s">
        <v>1</v>
      </c>
      <c r="F360" s="199" t="s">
        <v>461</v>
      </c>
      <c r="G360" s="197"/>
      <c r="H360" s="200">
        <v>2.5499999999999998</v>
      </c>
      <c r="I360" s="201"/>
      <c r="J360" s="197"/>
      <c r="K360" s="197"/>
      <c r="L360" s="202"/>
      <c r="M360" s="203"/>
      <c r="N360" s="204"/>
      <c r="O360" s="204"/>
      <c r="P360" s="204"/>
      <c r="Q360" s="204"/>
      <c r="R360" s="204"/>
      <c r="S360" s="204"/>
      <c r="T360" s="205"/>
      <c r="AT360" s="206" t="s">
        <v>127</v>
      </c>
      <c r="AU360" s="206" t="s">
        <v>87</v>
      </c>
      <c r="AV360" s="12" t="s">
        <v>87</v>
      </c>
      <c r="AW360" s="12" t="s">
        <v>34</v>
      </c>
      <c r="AX360" s="12" t="s">
        <v>77</v>
      </c>
      <c r="AY360" s="206" t="s">
        <v>116</v>
      </c>
    </row>
    <row r="361" spans="1:65" s="12" customFormat="1" ht="11.25">
      <c r="B361" s="196"/>
      <c r="C361" s="197"/>
      <c r="D361" s="191" t="s">
        <v>127</v>
      </c>
      <c r="E361" s="198" t="s">
        <v>1</v>
      </c>
      <c r="F361" s="199" t="s">
        <v>462</v>
      </c>
      <c r="G361" s="197"/>
      <c r="H361" s="200">
        <v>3.7</v>
      </c>
      <c r="I361" s="201"/>
      <c r="J361" s="197"/>
      <c r="K361" s="197"/>
      <c r="L361" s="202"/>
      <c r="M361" s="203"/>
      <c r="N361" s="204"/>
      <c r="O361" s="204"/>
      <c r="P361" s="204"/>
      <c r="Q361" s="204"/>
      <c r="R361" s="204"/>
      <c r="S361" s="204"/>
      <c r="T361" s="205"/>
      <c r="AT361" s="206" t="s">
        <v>127</v>
      </c>
      <c r="AU361" s="206" t="s">
        <v>87</v>
      </c>
      <c r="AV361" s="12" t="s">
        <v>87</v>
      </c>
      <c r="AW361" s="12" t="s">
        <v>34</v>
      </c>
      <c r="AX361" s="12" t="s">
        <v>77</v>
      </c>
      <c r="AY361" s="206" t="s">
        <v>116</v>
      </c>
    </row>
    <row r="362" spans="1:65" s="15" customFormat="1" ht="11.25">
      <c r="B362" s="229"/>
      <c r="C362" s="230"/>
      <c r="D362" s="191" t="s">
        <v>127</v>
      </c>
      <c r="E362" s="231" t="s">
        <v>1</v>
      </c>
      <c r="F362" s="232" t="s">
        <v>185</v>
      </c>
      <c r="G362" s="230"/>
      <c r="H362" s="233">
        <v>6.25</v>
      </c>
      <c r="I362" s="234"/>
      <c r="J362" s="230"/>
      <c r="K362" s="230"/>
      <c r="L362" s="235"/>
      <c r="M362" s="236"/>
      <c r="N362" s="237"/>
      <c r="O362" s="237"/>
      <c r="P362" s="237"/>
      <c r="Q362" s="237"/>
      <c r="R362" s="237"/>
      <c r="S362" s="237"/>
      <c r="T362" s="238"/>
      <c r="AT362" s="239" t="s">
        <v>127</v>
      </c>
      <c r="AU362" s="239" t="s">
        <v>87</v>
      </c>
      <c r="AV362" s="15" t="s">
        <v>122</v>
      </c>
      <c r="AW362" s="15" t="s">
        <v>34</v>
      </c>
      <c r="AX362" s="15" t="s">
        <v>85</v>
      </c>
      <c r="AY362" s="239" t="s">
        <v>116</v>
      </c>
    </row>
    <row r="363" spans="1:65" s="2" customFormat="1" ht="21.75" customHeight="1">
      <c r="A363" s="34"/>
      <c r="B363" s="35"/>
      <c r="C363" s="178" t="s">
        <v>463</v>
      </c>
      <c r="D363" s="178" t="s">
        <v>117</v>
      </c>
      <c r="E363" s="179" t="s">
        <v>464</v>
      </c>
      <c r="F363" s="180" t="s">
        <v>465</v>
      </c>
      <c r="G363" s="181" t="s">
        <v>298</v>
      </c>
      <c r="H363" s="182">
        <v>6.25</v>
      </c>
      <c r="I363" s="183"/>
      <c r="J363" s="184">
        <f>ROUND(I363*H363,2)</f>
        <v>0</v>
      </c>
      <c r="K363" s="180" t="s">
        <v>157</v>
      </c>
      <c r="L363" s="39"/>
      <c r="M363" s="185" t="s">
        <v>1</v>
      </c>
      <c r="N363" s="186" t="s">
        <v>42</v>
      </c>
      <c r="O363" s="71"/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9" t="s">
        <v>122</v>
      </c>
      <c r="AT363" s="189" t="s">
        <v>117</v>
      </c>
      <c r="AU363" s="189" t="s">
        <v>87</v>
      </c>
      <c r="AY363" s="17" t="s">
        <v>116</v>
      </c>
      <c r="BE363" s="190">
        <f>IF(N363="základní",J363,0)</f>
        <v>0</v>
      </c>
      <c r="BF363" s="190">
        <f>IF(N363="snížená",J363,0)</f>
        <v>0</v>
      </c>
      <c r="BG363" s="190">
        <f>IF(N363="zákl. přenesená",J363,0)</f>
        <v>0</v>
      </c>
      <c r="BH363" s="190">
        <f>IF(N363="sníž. přenesená",J363,0)</f>
        <v>0</v>
      </c>
      <c r="BI363" s="190">
        <f>IF(N363="nulová",J363,0)</f>
        <v>0</v>
      </c>
      <c r="BJ363" s="17" t="s">
        <v>85</v>
      </c>
      <c r="BK363" s="190">
        <f>ROUND(I363*H363,2)</f>
        <v>0</v>
      </c>
      <c r="BL363" s="17" t="s">
        <v>122</v>
      </c>
      <c r="BM363" s="189" t="s">
        <v>466</v>
      </c>
    </row>
    <row r="364" spans="1:65" s="2" customFormat="1" ht="11.25">
      <c r="A364" s="34"/>
      <c r="B364" s="35"/>
      <c r="C364" s="36"/>
      <c r="D364" s="191" t="s">
        <v>123</v>
      </c>
      <c r="E364" s="36"/>
      <c r="F364" s="192" t="s">
        <v>467</v>
      </c>
      <c r="G364" s="36"/>
      <c r="H364" s="36"/>
      <c r="I364" s="193"/>
      <c r="J364" s="36"/>
      <c r="K364" s="36"/>
      <c r="L364" s="39"/>
      <c r="M364" s="194"/>
      <c r="N364" s="195"/>
      <c r="O364" s="71"/>
      <c r="P364" s="71"/>
      <c r="Q364" s="71"/>
      <c r="R364" s="71"/>
      <c r="S364" s="71"/>
      <c r="T364" s="72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123</v>
      </c>
      <c r="AU364" s="17" t="s">
        <v>87</v>
      </c>
    </row>
    <row r="365" spans="1:65" s="2" customFormat="1" ht="24.2" customHeight="1">
      <c r="A365" s="34"/>
      <c r="B365" s="35"/>
      <c r="C365" s="178" t="s">
        <v>468</v>
      </c>
      <c r="D365" s="178" t="s">
        <v>117</v>
      </c>
      <c r="E365" s="179" t="s">
        <v>469</v>
      </c>
      <c r="F365" s="180" t="s">
        <v>470</v>
      </c>
      <c r="G365" s="181" t="s">
        <v>298</v>
      </c>
      <c r="H365" s="182">
        <v>28</v>
      </c>
      <c r="I365" s="183"/>
      <c r="J365" s="184">
        <f>ROUND(I365*H365,2)</f>
        <v>0</v>
      </c>
      <c r="K365" s="180" t="s">
        <v>157</v>
      </c>
      <c r="L365" s="39"/>
      <c r="M365" s="185" t="s">
        <v>1</v>
      </c>
      <c r="N365" s="186" t="s">
        <v>42</v>
      </c>
      <c r="O365" s="71"/>
      <c r="P365" s="187">
        <f>O365*H365</f>
        <v>0</v>
      </c>
      <c r="Q365" s="187">
        <v>0.22136</v>
      </c>
      <c r="R365" s="187">
        <f>Q365*H365</f>
        <v>6.19808</v>
      </c>
      <c r="S365" s="187">
        <v>0</v>
      </c>
      <c r="T365" s="188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9" t="s">
        <v>122</v>
      </c>
      <c r="AT365" s="189" t="s">
        <v>117</v>
      </c>
      <c r="AU365" s="189" t="s">
        <v>87</v>
      </c>
      <c r="AY365" s="17" t="s">
        <v>116</v>
      </c>
      <c r="BE365" s="190">
        <f>IF(N365="základní",J365,0)</f>
        <v>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17" t="s">
        <v>85</v>
      </c>
      <c r="BK365" s="190">
        <f>ROUND(I365*H365,2)</f>
        <v>0</v>
      </c>
      <c r="BL365" s="17" t="s">
        <v>122</v>
      </c>
      <c r="BM365" s="189" t="s">
        <v>471</v>
      </c>
    </row>
    <row r="366" spans="1:65" s="2" customFormat="1" ht="19.5">
      <c r="A366" s="34"/>
      <c r="B366" s="35"/>
      <c r="C366" s="36"/>
      <c r="D366" s="191" t="s">
        <v>123</v>
      </c>
      <c r="E366" s="36"/>
      <c r="F366" s="192" t="s">
        <v>472</v>
      </c>
      <c r="G366" s="36"/>
      <c r="H366" s="36"/>
      <c r="I366" s="193"/>
      <c r="J366" s="36"/>
      <c r="K366" s="36"/>
      <c r="L366" s="39"/>
      <c r="M366" s="194"/>
      <c r="N366" s="195"/>
      <c r="O366" s="71"/>
      <c r="P366" s="71"/>
      <c r="Q366" s="71"/>
      <c r="R366" s="71"/>
      <c r="S366" s="71"/>
      <c r="T366" s="72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123</v>
      </c>
      <c r="AU366" s="17" t="s">
        <v>87</v>
      </c>
    </row>
    <row r="367" spans="1:65" s="13" customFormat="1" ht="11.25">
      <c r="B367" s="207"/>
      <c r="C367" s="208"/>
      <c r="D367" s="191" t="s">
        <v>127</v>
      </c>
      <c r="E367" s="209" t="s">
        <v>1</v>
      </c>
      <c r="F367" s="210" t="s">
        <v>300</v>
      </c>
      <c r="G367" s="208"/>
      <c r="H367" s="209" t="s">
        <v>1</v>
      </c>
      <c r="I367" s="211"/>
      <c r="J367" s="208"/>
      <c r="K367" s="208"/>
      <c r="L367" s="212"/>
      <c r="M367" s="213"/>
      <c r="N367" s="214"/>
      <c r="O367" s="214"/>
      <c r="P367" s="214"/>
      <c r="Q367" s="214"/>
      <c r="R367" s="214"/>
      <c r="S367" s="214"/>
      <c r="T367" s="215"/>
      <c r="AT367" s="216" t="s">
        <v>127</v>
      </c>
      <c r="AU367" s="216" t="s">
        <v>87</v>
      </c>
      <c r="AV367" s="13" t="s">
        <v>85</v>
      </c>
      <c r="AW367" s="13" t="s">
        <v>34</v>
      </c>
      <c r="AX367" s="13" t="s">
        <v>77</v>
      </c>
      <c r="AY367" s="216" t="s">
        <v>116</v>
      </c>
    </row>
    <row r="368" spans="1:65" s="12" customFormat="1" ht="11.25">
      <c r="B368" s="196"/>
      <c r="C368" s="197"/>
      <c r="D368" s="191" t="s">
        <v>127</v>
      </c>
      <c r="E368" s="198" t="s">
        <v>1</v>
      </c>
      <c r="F368" s="199" t="s">
        <v>310</v>
      </c>
      <c r="G368" s="197"/>
      <c r="H368" s="200">
        <v>28</v>
      </c>
      <c r="I368" s="201"/>
      <c r="J368" s="197"/>
      <c r="K368" s="197"/>
      <c r="L368" s="202"/>
      <c r="M368" s="203"/>
      <c r="N368" s="204"/>
      <c r="O368" s="204"/>
      <c r="P368" s="204"/>
      <c r="Q368" s="204"/>
      <c r="R368" s="204"/>
      <c r="S368" s="204"/>
      <c r="T368" s="205"/>
      <c r="AT368" s="206" t="s">
        <v>127</v>
      </c>
      <c r="AU368" s="206" t="s">
        <v>87</v>
      </c>
      <c r="AV368" s="12" t="s">
        <v>87</v>
      </c>
      <c r="AW368" s="12" t="s">
        <v>34</v>
      </c>
      <c r="AX368" s="12" t="s">
        <v>85</v>
      </c>
      <c r="AY368" s="206" t="s">
        <v>116</v>
      </c>
    </row>
    <row r="369" spans="1:65" s="2" customFormat="1" ht="24.2" customHeight="1">
      <c r="A369" s="34"/>
      <c r="B369" s="35"/>
      <c r="C369" s="178" t="s">
        <v>473</v>
      </c>
      <c r="D369" s="178" t="s">
        <v>117</v>
      </c>
      <c r="E369" s="179" t="s">
        <v>474</v>
      </c>
      <c r="F369" s="180" t="s">
        <v>475</v>
      </c>
      <c r="G369" s="181" t="s">
        <v>174</v>
      </c>
      <c r="H369" s="182">
        <v>0.3</v>
      </c>
      <c r="I369" s="183"/>
      <c r="J369" s="184">
        <f>ROUND(I369*H369,2)</f>
        <v>0</v>
      </c>
      <c r="K369" s="180" t="s">
        <v>157</v>
      </c>
      <c r="L369" s="39"/>
      <c r="M369" s="185" t="s">
        <v>1</v>
      </c>
      <c r="N369" s="186" t="s">
        <v>42</v>
      </c>
      <c r="O369" s="71"/>
      <c r="P369" s="187">
        <f>O369*H369</f>
        <v>0</v>
      </c>
      <c r="Q369" s="187">
        <v>2.5018699999999998</v>
      </c>
      <c r="R369" s="187">
        <f>Q369*H369</f>
        <v>0.75056099999999992</v>
      </c>
      <c r="S369" s="187">
        <v>0</v>
      </c>
      <c r="T369" s="18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89" t="s">
        <v>122</v>
      </c>
      <c r="AT369" s="189" t="s">
        <v>117</v>
      </c>
      <c r="AU369" s="189" t="s">
        <v>87</v>
      </c>
      <c r="AY369" s="17" t="s">
        <v>116</v>
      </c>
      <c r="BE369" s="190">
        <f>IF(N369="základní",J369,0)</f>
        <v>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17" t="s">
        <v>85</v>
      </c>
      <c r="BK369" s="190">
        <f>ROUND(I369*H369,2)</f>
        <v>0</v>
      </c>
      <c r="BL369" s="17" t="s">
        <v>122</v>
      </c>
      <c r="BM369" s="189" t="s">
        <v>476</v>
      </c>
    </row>
    <row r="370" spans="1:65" s="2" customFormat="1" ht="19.5">
      <c r="A370" s="34"/>
      <c r="B370" s="35"/>
      <c r="C370" s="36"/>
      <c r="D370" s="191" t="s">
        <v>123</v>
      </c>
      <c r="E370" s="36"/>
      <c r="F370" s="192" t="s">
        <v>477</v>
      </c>
      <c r="G370" s="36"/>
      <c r="H370" s="36"/>
      <c r="I370" s="193"/>
      <c r="J370" s="36"/>
      <c r="K370" s="36"/>
      <c r="L370" s="39"/>
      <c r="M370" s="194"/>
      <c r="N370" s="195"/>
      <c r="O370" s="71"/>
      <c r="P370" s="71"/>
      <c r="Q370" s="71"/>
      <c r="R370" s="71"/>
      <c r="S370" s="71"/>
      <c r="T370" s="72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123</v>
      </c>
      <c r="AU370" s="17" t="s">
        <v>87</v>
      </c>
    </row>
    <row r="371" spans="1:65" s="13" customFormat="1" ht="11.25">
      <c r="B371" s="207"/>
      <c r="C371" s="208"/>
      <c r="D371" s="191" t="s">
        <v>127</v>
      </c>
      <c r="E371" s="209" t="s">
        <v>1</v>
      </c>
      <c r="F371" s="210" t="s">
        <v>300</v>
      </c>
      <c r="G371" s="208"/>
      <c r="H371" s="209" t="s">
        <v>1</v>
      </c>
      <c r="I371" s="211"/>
      <c r="J371" s="208"/>
      <c r="K371" s="208"/>
      <c r="L371" s="212"/>
      <c r="M371" s="213"/>
      <c r="N371" s="214"/>
      <c r="O371" s="214"/>
      <c r="P371" s="214"/>
      <c r="Q371" s="214"/>
      <c r="R371" s="214"/>
      <c r="S371" s="214"/>
      <c r="T371" s="215"/>
      <c r="AT371" s="216" t="s">
        <v>127</v>
      </c>
      <c r="AU371" s="216" t="s">
        <v>87</v>
      </c>
      <c r="AV371" s="13" t="s">
        <v>85</v>
      </c>
      <c r="AW371" s="13" t="s">
        <v>34</v>
      </c>
      <c r="AX371" s="13" t="s">
        <v>77</v>
      </c>
      <c r="AY371" s="216" t="s">
        <v>116</v>
      </c>
    </row>
    <row r="372" spans="1:65" s="12" customFormat="1" ht="11.25">
      <c r="B372" s="196"/>
      <c r="C372" s="197"/>
      <c r="D372" s="191" t="s">
        <v>127</v>
      </c>
      <c r="E372" s="198" t="s">
        <v>1</v>
      </c>
      <c r="F372" s="199" t="s">
        <v>478</v>
      </c>
      <c r="G372" s="197"/>
      <c r="H372" s="200">
        <v>0.3</v>
      </c>
      <c r="I372" s="201"/>
      <c r="J372" s="197"/>
      <c r="K372" s="197"/>
      <c r="L372" s="202"/>
      <c r="M372" s="203"/>
      <c r="N372" s="204"/>
      <c r="O372" s="204"/>
      <c r="P372" s="204"/>
      <c r="Q372" s="204"/>
      <c r="R372" s="204"/>
      <c r="S372" s="204"/>
      <c r="T372" s="205"/>
      <c r="AT372" s="206" t="s">
        <v>127</v>
      </c>
      <c r="AU372" s="206" t="s">
        <v>87</v>
      </c>
      <c r="AV372" s="12" t="s">
        <v>87</v>
      </c>
      <c r="AW372" s="12" t="s">
        <v>34</v>
      </c>
      <c r="AX372" s="12" t="s">
        <v>77</v>
      </c>
      <c r="AY372" s="206" t="s">
        <v>116</v>
      </c>
    </row>
    <row r="373" spans="1:65" s="15" customFormat="1" ht="11.25">
      <c r="B373" s="229"/>
      <c r="C373" s="230"/>
      <c r="D373" s="191" t="s">
        <v>127</v>
      </c>
      <c r="E373" s="231" t="s">
        <v>1</v>
      </c>
      <c r="F373" s="232" t="s">
        <v>185</v>
      </c>
      <c r="G373" s="230"/>
      <c r="H373" s="233">
        <v>0.3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AT373" s="239" t="s">
        <v>127</v>
      </c>
      <c r="AU373" s="239" t="s">
        <v>87</v>
      </c>
      <c r="AV373" s="15" t="s">
        <v>122</v>
      </c>
      <c r="AW373" s="15" t="s">
        <v>34</v>
      </c>
      <c r="AX373" s="15" t="s">
        <v>85</v>
      </c>
      <c r="AY373" s="239" t="s">
        <v>116</v>
      </c>
    </row>
    <row r="374" spans="1:65" s="11" customFormat="1" ht="22.9" customHeight="1">
      <c r="B374" s="164"/>
      <c r="C374" s="165"/>
      <c r="D374" s="166" t="s">
        <v>76</v>
      </c>
      <c r="E374" s="227" t="s">
        <v>134</v>
      </c>
      <c r="F374" s="227" t="s">
        <v>479</v>
      </c>
      <c r="G374" s="165"/>
      <c r="H374" s="165"/>
      <c r="I374" s="168"/>
      <c r="J374" s="228">
        <f>BK374</f>
        <v>0</v>
      </c>
      <c r="K374" s="165"/>
      <c r="L374" s="170"/>
      <c r="M374" s="171"/>
      <c r="N374" s="172"/>
      <c r="O374" s="172"/>
      <c r="P374" s="173">
        <f>SUM(P375:P380)</f>
        <v>0</v>
      </c>
      <c r="Q374" s="172"/>
      <c r="R374" s="173">
        <f>SUM(R375:R380)</f>
        <v>0</v>
      </c>
      <c r="S374" s="172"/>
      <c r="T374" s="174">
        <f>SUM(T375:T380)</f>
        <v>0</v>
      </c>
      <c r="AR374" s="175" t="s">
        <v>85</v>
      </c>
      <c r="AT374" s="176" t="s">
        <v>76</v>
      </c>
      <c r="AU374" s="176" t="s">
        <v>85</v>
      </c>
      <c r="AY374" s="175" t="s">
        <v>116</v>
      </c>
      <c r="BK374" s="177">
        <f>SUM(BK375:BK380)</f>
        <v>0</v>
      </c>
    </row>
    <row r="375" spans="1:65" s="2" customFormat="1" ht="33" customHeight="1">
      <c r="A375" s="34"/>
      <c r="B375" s="35"/>
      <c r="C375" s="178" t="s">
        <v>480</v>
      </c>
      <c r="D375" s="178" t="s">
        <v>117</v>
      </c>
      <c r="E375" s="179" t="s">
        <v>481</v>
      </c>
      <c r="F375" s="180" t="s">
        <v>482</v>
      </c>
      <c r="G375" s="181" t="s">
        <v>483</v>
      </c>
      <c r="H375" s="182">
        <v>2</v>
      </c>
      <c r="I375" s="183"/>
      <c r="J375" s="184">
        <f>ROUND(I375*H375,2)</f>
        <v>0</v>
      </c>
      <c r="K375" s="180" t="s">
        <v>424</v>
      </c>
      <c r="L375" s="39"/>
      <c r="M375" s="185" t="s">
        <v>1</v>
      </c>
      <c r="N375" s="186" t="s">
        <v>42</v>
      </c>
      <c r="O375" s="71"/>
      <c r="P375" s="187">
        <f>O375*H375</f>
        <v>0</v>
      </c>
      <c r="Q375" s="187">
        <v>0</v>
      </c>
      <c r="R375" s="187">
        <f>Q375*H375</f>
        <v>0</v>
      </c>
      <c r="S375" s="187">
        <v>0</v>
      </c>
      <c r="T375" s="18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9" t="s">
        <v>122</v>
      </c>
      <c r="AT375" s="189" t="s">
        <v>117</v>
      </c>
      <c r="AU375" s="189" t="s">
        <v>87</v>
      </c>
      <c r="AY375" s="17" t="s">
        <v>116</v>
      </c>
      <c r="BE375" s="190">
        <f>IF(N375="základní",J375,0)</f>
        <v>0</v>
      </c>
      <c r="BF375" s="190">
        <f>IF(N375="snížená",J375,0)</f>
        <v>0</v>
      </c>
      <c r="BG375" s="190">
        <f>IF(N375="zákl. přenesená",J375,0)</f>
        <v>0</v>
      </c>
      <c r="BH375" s="190">
        <f>IF(N375="sníž. přenesená",J375,0)</f>
        <v>0</v>
      </c>
      <c r="BI375" s="190">
        <f>IF(N375="nulová",J375,0)</f>
        <v>0</v>
      </c>
      <c r="BJ375" s="17" t="s">
        <v>85</v>
      </c>
      <c r="BK375" s="190">
        <f>ROUND(I375*H375,2)</f>
        <v>0</v>
      </c>
      <c r="BL375" s="17" t="s">
        <v>122</v>
      </c>
      <c r="BM375" s="189" t="s">
        <v>484</v>
      </c>
    </row>
    <row r="376" spans="1:65" s="2" customFormat="1" ht="11.25">
      <c r="A376" s="34"/>
      <c r="B376" s="35"/>
      <c r="C376" s="36"/>
      <c r="D376" s="191" t="s">
        <v>123</v>
      </c>
      <c r="E376" s="36"/>
      <c r="F376" s="192" t="s">
        <v>485</v>
      </c>
      <c r="G376" s="36"/>
      <c r="H376" s="36"/>
      <c r="I376" s="193"/>
      <c r="J376" s="36"/>
      <c r="K376" s="36"/>
      <c r="L376" s="39"/>
      <c r="M376" s="194"/>
      <c r="N376" s="195"/>
      <c r="O376" s="71"/>
      <c r="P376" s="71"/>
      <c r="Q376" s="71"/>
      <c r="R376" s="71"/>
      <c r="S376" s="71"/>
      <c r="T376" s="72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123</v>
      </c>
      <c r="AU376" s="17" t="s">
        <v>87</v>
      </c>
    </row>
    <row r="377" spans="1:65" s="13" customFormat="1" ht="22.5">
      <c r="B377" s="207"/>
      <c r="C377" s="208"/>
      <c r="D377" s="191" t="s">
        <v>127</v>
      </c>
      <c r="E377" s="209" t="s">
        <v>1</v>
      </c>
      <c r="F377" s="210" t="s">
        <v>486</v>
      </c>
      <c r="G377" s="208"/>
      <c r="H377" s="209" t="s">
        <v>1</v>
      </c>
      <c r="I377" s="211"/>
      <c r="J377" s="208"/>
      <c r="K377" s="208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127</v>
      </c>
      <c r="AU377" s="216" t="s">
        <v>87</v>
      </c>
      <c r="AV377" s="13" t="s">
        <v>85</v>
      </c>
      <c r="AW377" s="13" t="s">
        <v>34</v>
      </c>
      <c r="AX377" s="13" t="s">
        <v>77</v>
      </c>
      <c r="AY377" s="216" t="s">
        <v>116</v>
      </c>
    </row>
    <row r="378" spans="1:65" s="13" customFormat="1" ht="33.75">
      <c r="B378" s="207"/>
      <c r="C378" s="208"/>
      <c r="D378" s="191" t="s">
        <v>127</v>
      </c>
      <c r="E378" s="209" t="s">
        <v>1</v>
      </c>
      <c r="F378" s="210" t="s">
        <v>487</v>
      </c>
      <c r="G378" s="208"/>
      <c r="H378" s="209" t="s">
        <v>1</v>
      </c>
      <c r="I378" s="211"/>
      <c r="J378" s="208"/>
      <c r="K378" s="208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127</v>
      </c>
      <c r="AU378" s="216" t="s">
        <v>87</v>
      </c>
      <c r="AV378" s="13" t="s">
        <v>85</v>
      </c>
      <c r="AW378" s="13" t="s">
        <v>34</v>
      </c>
      <c r="AX378" s="13" t="s">
        <v>77</v>
      </c>
      <c r="AY378" s="216" t="s">
        <v>116</v>
      </c>
    </row>
    <row r="379" spans="1:65" s="12" customFormat="1" ht="11.25">
      <c r="B379" s="196"/>
      <c r="C379" s="197"/>
      <c r="D379" s="191" t="s">
        <v>127</v>
      </c>
      <c r="E379" s="198" t="s">
        <v>1</v>
      </c>
      <c r="F379" s="199" t="s">
        <v>87</v>
      </c>
      <c r="G379" s="197"/>
      <c r="H379" s="200">
        <v>2</v>
      </c>
      <c r="I379" s="201"/>
      <c r="J379" s="197"/>
      <c r="K379" s="197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 t="s">
        <v>127</v>
      </c>
      <c r="AU379" s="206" t="s">
        <v>87</v>
      </c>
      <c r="AV379" s="12" t="s">
        <v>87</v>
      </c>
      <c r="AW379" s="12" t="s">
        <v>34</v>
      </c>
      <c r="AX379" s="12" t="s">
        <v>77</v>
      </c>
      <c r="AY379" s="206" t="s">
        <v>116</v>
      </c>
    </row>
    <row r="380" spans="1:65" s="15" customFormat="1" ht="11.25">
      <c r="B380" s="229"/>
      <c r="C380" s="230"/>
      <c r="D380" s="191" t="s">
        <v>127</v>
      </c>
      <c r="E380" s="231" t="s">
        <v>1</v>
      </c>
      <c r="F380" s="232" t="s">
        <v>185</v>
      </c>
      <c r="G380" s="230"/>
      <c r="H380" s="233">
        <v>2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AT380" s="239" t="s">
        <v>127</v>
      </c>
      <c r="AU380" s="239" t="s">
        <v>87</v>
      </c>
      <c r="AV380" s="15" t="s">
        <v>122</v>
      </c>
      <c r="AW380" s="15" t="s">
        <v>34</v>
      </c>
      <c r="AX380" s="15" t="s">
        <v>85</v>
      </c>
      <c r="AY380" s="239" t="s">
        <v>116</v>
      </c>
    </row>
    <row r="381" spans="1:65" s="11" customFormat="1" ht="22.9" customHeight="1">
      <c r="B381" s="164"/>
      <c r="C381" s="165"/>
      <c r="D381" s="166" t="s">
        <v>76</v>
      </c>
      <c r="E381" s="227" t="s">
        <v>199</v>
      </c>
      <c r="F381" s="227" t="s">
        <v>488</v>
      </c>
      <c r="G381" s="165"/>
      <c r="H381" s="165"/>
      <c r="I381" s="168"/>
      <c r="J381" s="228">
        <f>BK381</f>
        <v>0</v>
      </c>
      <c r="K381" s="165"/>
      <c r="L381" s="170"/>
      <c r="M381" s="171"/>
      <c r="N381" s="172"/>
      <c r="O381" s="172"/>
      <c r="P381" s="173">
        <f>SUM(P382:P472)</f>
        <v>0</v>
      </c>
      <c r="Q381" s="172"/>
      <c r="R381" s="173">
        <f>SUM(R382:R472)</f>
        <v>20.052085000000002</v>
      </c>
      <c r="S381" s="172"/>
      <c r="T381" s="174">
        <f>SUM(T382:T472)</f>
        <v>39.182260000000007</v>
      </c>
      <c r="AR381" s="175" t="s">
        <v>85</v>
      </c>
      <c r="AT381" s="176" t="s">
        <v>76</v>
      </c>
      <c r="AU381" s="176" t="s">
        <v>85</v>
      </c>
      <c r="AY381" s="175" t="s">
        <v>116</v>
      </c>
      <c r="BK381" s="177">
        <f>SUM(BK382:BK472)</f>
        <v>0</v>
      </c>
    </row>
    <row r="382" spans="1:65" s="2" customFormat="1" ht="24.2" customHeight="1">
      <c r="A382" s="34"/>
      <c r="B382" s="35"/>
      <c r="C382" s="178" t="s">
        <v>489</v>
      </c>
      <c r="D382" s="178" t="s">
        <v>117</v>
      </c>
      <c r="E382" s="179" t="s">
        <v>490</v>
      </c>
      <c r="F382" s="180" t="s">
        <v>491</v>
      </c>
      <c r="G382" s="181" t="s">
        <v>298</v>
      </c>
      <c r="H382" s="182">
        <v>22.7</v>
      </c>
      <c r="I382" s="183"/>
      <c r="J382" s="184">
        <f>ROUND(I382*H382,2)</f>
        <v>0</v>
      </c>
      <c r="K382" s="180" t="s">
        <v>157</v>
      </c>
      <c r="L382" s="39"/>
      <c r="M382" s="185" t="s">
        <v>1</v>
      </c>
      <c r="N382" s="186" t="s">
        <v>42</v>
      </c>
      <c r="O382" s="71"/>
      <c r="P382" s="187">
        <f>O382*H382</f>
        <v>0</v>
      </c>
      <c r="Q382" s="187">
        <v>0</v>
      </c>
      <c r="R382" s="187">
        <f>Q382*H382</f>
        <v>0</v>
      </c>
      <c r="S382" s="187">
        <v>0.255</v>
      </c>
      <c r="T382" s="188">
        <f>S382*H382</f>
        <v>5.7885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89" t="s">
        <v>122</v>
      </c>
      <c r="AT382" s="189" t="s">
        <v>117</v>
      </c>
      <c r="AU382" s="189" t="s">
        <v>87</v>
      </c>
      <c r="AY382" s="17" t="s">
        <v>116</v>
      </c>
      <c r="BE382" s="190">
        <f>IF(N382="základní",J382,0)</f>
        <v>0</v>
      </c>
      <c r="BF382" s="190">
        <f>IF(N382="snížená",J382,0)</f>
        <v>0</v>
      </c>
      <c r="BG382" s="190">
        <f>IF(N382="zákl. přenesená",J382,0)</f>
        <v>0</v>
      </c>
      <c r="BH382" s="190">
        <f>IF(N382="sníž. přenesená",J382,0)</f>
        <v>0</v>
      </c>
      <c r="BI382" s="190">
        <f>IF(N382="nulová",J382,0)</f>
        <v>0</v>
      </c>
      <c r="BJ382" s="17" t="s">
        <v>85</v>
      </c>
      <c r="BK382" s="190">
        <f>ROUND(I382*H382,2)</f>
        <v>0</v>
      </c>
      <c r="BL382" s="17" t="s">
        <v>122</v>
      </c>
      <c r="BM382" s="189" t="s">
        <v>492</v>
      </c>
    </row>
    <row r="383" spans="1:65" s="2" customFormat="1" ht="48.75">
      <c r="A383" s="34"/>
      <c r="B383" s="35"/>
      <c r="C383" s="36"/>
      <c r="D383" s="191" t="s">
        <v>123</v>
      </c>
      <c r="E383" s="36"/>
      <c r="F383" s="192" t="s">
        <v>493</v>
      </c>
      <c r="G383" s="36"/>
      <c r="H383" s="36"/>
      <c r="I383" s="193"/>
      <c r="J383" s="36"/>
      <c r="K383" s="36"/>
      <c r="L383" s="39"/>
      <c r="M383" s="194"/>
      <c r="N383" s="195"/>
      <c r="O383" s="71"/>
      <c r="P383" s="71"/>
      <c r="Q383" s="71"/>
      <c r="R383" s="71"/>
      <c r="S383" s="71"/>
      <c r="T383" s="72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123</v>
      </c>
      <c r="AU383" s="17" t="s">
        <v>87</v>
      </c>
    </row>
    <row r="384" spans="1:65" s="13" customFormat="1" ht="11.25">
      <c r="B384" s="207"/>
      <c r="C384" s="208"/>
      <c r="D384" s="191" t="s">
        <v>127</v>
      </c>
      <c r="E384" s="209" t="s">
        <v>1</v>
      </c>
      <c r="F384" s="210" t="s">
        <v>183</v>
      </c>
      <c r="G384" s="208"/>
      <c r="H384" s="209" t="s">
        <v>1</v>
      </c>
      <c r="I384" s="211"/>
      <c r="J384" s="208"/>
      <c r="K384" s="208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127</v>
      </c>
      <c r="AU384" s="216" t="s">
        <v>87</v>
      </c>
      <c r="AV384" s="13" t="s">
        <v>85</v>
      </c>
      <c r="AW384" s="13" t="s">
        <v>34</v>
      </c>
      <c r="AX384" s="13" t="s">
        <v>77</v>
      </c>
      <c r="AY384" s="216" t="s">
        <v>116</v>
      </c>
    </row>
    <row r="385" spans="1:65" s="12" customFormat="1" ht="11.25">
      <c r="B385" s="196"/>
      <c r="C385" s="197"/>
      <c r="D385" s="191" t="s">
        <v>127</v>
      </c>
      <c r="E385" s="198" t="s">
        <v>1</v>
      </c>
      <c r="F385" s="199" t="s">
        <v>494</v>
      </c>
      <c r="G385" s="197"/>
      <c r="H385" s="200">
        <v>22.7</v>
      </c>
      <c r="I385" s="201"/>
      <c r="J385" s="197"/>
      <c r="K385" s="197"/>
      <c r="L385" s="202"/>
      <c r="M385" s="203"/>
      <c r="N385" s="204"/>
      <c r="O385" s="204"/>
      <c r="P385" s="204"/>
      <c r="Q385" s="204"/>
      <c r="R385" s="204"/>
      <c r="S385" s="204"/>
      <c r="T385" s="205"/>
      <c r="AT385" s="206" t="s">
        <v>127</v>
      </c>
      <c r="AU385" s="206" t="s">
        <v>87</v>
      </c>
      <c r="AV385" s="12" t="s">
        <v>87</v>
      </c>
      <c r="AW385" s="12" t="s">
        <v>34</v>
      </c>
      <c r="AX385" s="12" t="s">
        <v>77</v>
      </c>
      <c r="AY385" s="206" t="s">
        <v>116</v>
      </c>
    </row>
    <row r="386" spans="1:65" s="15" customFormat="1" ht="11.25">
      <c r="B386" s="229"/>
      <c r="C386" s="230"/>
      <c r="D386" s="191" t="s">
        <v>127</v>
      </c>
      <c r="E386" s="231" t="s">
        <v>1</v>
      </c>
      <c r="F386" s="232" t="s">
        <v>185</v>
      </c>
      <c r="G386" s="230"/>
      <c r="H386" s="233">
        <v>22.7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AT386" s="239" t="s">
        <v>127</v>
      </c>
      <c r="AU386" s="239" t="s">
        <v>87</v>
      </c>
      <c r="AV386" s="15" t="s">
        <v>122</v>
      </c>
      <c r="AW386" s="15" t="s">
        <v>34</v>
      </c>
      <c r="AX386" s="15" t="s">
        <v>85</v>
      </c>
      <c r="AY386" s="239" t="s">
        <v>116</v>
      </c>
    </row>
    <row r="387" spans="1:65" s="2" customFormat="1" ht="16.5" customHeight="1">
      <c r="A387" s="34"/>
      <c r="B387" s="35"/>
      <c r="C387" s="178" t="s">
        <v>495</v>
      </c>
      <c r="D387" s="178" t="s">
        <v>117</v>
      </c>
      <c r="E387" s="179" t="s">
        <v>496</v>
      </c>
      <c r="F387" s="180" t="s">
        <v>497</v>
      </c>
      <c r="G387" s="181" t="s">
        <v>298</v>
      </c>
      <c r="H387" s="182">
        <v>4</v>
      </c>
      <c r="I387" s="183"/>
      <c r="J387" s="184">
        <f>ROUND(I387*H387,2)</f>
        <v>0</v>
      </c>
      <c r="K387" s="180" t="s">
        <v>157</v>
      </c>
      <c r="L387" s="39"/>
      <c r="M387" s="185" t="s">
        <v>1</v>
      </c>
      <c r="N387" s="186" t="s">
        <v>42</v>
      </c>
      <c r="O387" s="71"/>
      <c r="P387" s="187">
        <f>O387*H387</f>
        <v>0</v>
      </c>
      <c r="Q387" s="187">
        <v>0</v>
      </c>
      <c r="R387" s="187">
        <f>Q387*H387</f>
        <v>0</v>
      </c>
      <c r="S387" s="187">
        <v>5.94E-3</v>
      </c>
      <c r="T387" s="188">
        <f>S387*H387</f>
        <v>2.376E-2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89" t="s">
        <v>122</v>
      </c>
      <c r="AT387" s="189" t="s">
        <v>117</v>
      </c>
      <c r="AU387" s="189" t="s">
        <v>87</v>
      </c>
      <c r="AY387" s="17" t="s">
        <v>116</v>
      </c>
      <c r="BE387" s="190">
        <f>IF(N387="základní",J387,0)</f>
        <v>0</v>
      </c>
      <c r="BF387" s="190">
        <f>IF(N387="snížená",J387,0)</f>
        <v>0</v>
      </c>
      <c r="BG387" s="190">
        <f>IF(N387="zákl. přenesená",J387,0)</f>
        <v>0</v>
      </c>
      <c r="BH387" s="190">
        <f>IF(N387="sníž. přenesená",J387,0)</f>
        <v>0</v>
      </c>
      <c r="BI387" s="190">
        <f>IF(N387="nulová",J387,0)</f>
        <v>0</v>
      </c>
      <c r="BJ387" s="17" t="s">
        <v>85</v>
      </c>
      <c r="BK387" s="190">
        <f>ROUND(I387*H387,2)</f>
        <v>0</v>
      </c>
      <c r="BL387" s="17" t="s">
        <v>122</v>
      </c>
      <c r="BM387" s="189" t="s">
        <v>498</v>
      </c>
    </row>
    <row r="388" spans="1:65" s="2" customFormat="1" ht="19.5">
      <c r="A388" s="34"/>
      <c r="B388" s="35"/>
      <c r="C388" s="36"/>
      <c r="D388" s="191" t="s">
        <v>123</v>
      </c>
      <c r="E388" s="36"/>
      <c r="F388" s="192" t="s">
        <v>499</v>
      </c>
      <c r="G388" s="36"/>
      <c r="H388" s="36"/>
      <c r="I388" s="193"/>
      <c r="J388" s="36"/>
      <c r="K388" s="36"/>
      <c r="L388" s="39"/>
      <c r="M388" s="194"/>
      <c r="N388" s="195"/>
      <c r="O388" s="71"/>
      <c r="P388" s="71"/>
      <c r="Q388" s="71"/>
      <c r="R388" s="71"/>
      <c r="S388" s="71"/>
      <c r="T388" s="72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123</v>
      </c>
      <c r="AU388" s="17" t="s">
        <v>87</v>
      </c>
    </row>
    <row r="389" spans="1:65" s="13" customFormat="1" ht="11.25">
      <c r="B389" s="207"/>
      <c r="C389" s="208"/>
      <c r="D389" s="191" t="s">
        <v>127</v>
      </c>
      <c r="E389" s="209" t="s">
        <v>1</v>
      </c>
      <c r="F389" s="210" t="s">
        <v>183</v>
      </c>
      <c r="G389" s="208"/>
      <c r="H389" s="209" t="s">
        <v>1</v>
      </c>
      <c r="I389" s="211"/>
      <c r="J389" s="208"/>
      <c r="K389" s="208"/>
      <c r="L389" s="212"/>
      <c r="M389" s="213"/>
      <c r="N389" s="214"/>
      <c r="O389" s="214"/>
      <c r="P389" s="214"/>
      <c r="Q389" s="214"/>
      <c r="R389" s="214"/>
      <c r="S389" s="214"/>
      <c r="T389" s="215"/>
      <c r="AT389" s="216" t="s">
        <v>127</v>
      </c>
      <c r="AU389" s="216" t="s">
        <v>87</v>
      </c>
      <c r="AV389" s="13" t="s">
        <v>85</v>
      </c>
      <c r="AW389" s="13" t="s">
        <v>34</v>
      </c>
      <c r="AX389" s="13" t="s">
        <v>77</v>
      </c>
      <c r="AY389" s="216" t="s">
        <v>116</v>
      </c>
    </row>
    <row r="390" spans="1:65" s="12" customFormat="1" ht="11.25">
      <c r="B390" s="196"/>
      <c r="C390" s="197"/>
      <c r="D390" s="191" t="s">
        <v>127</v>
      </c>
      <c r="E390" s="198" t="s">
        <v>1</v>
      </c>
      <c r="F390" s="199" t="s">
        <v>443</v>
      </c>
      <c r="G390" s="197"/>
      <c r="H390" s="200">
        <v>4</v>
      </c>
      <c r="I390" s="201"/>
      <c r="J390" s="197"/>
      <c r="K390" s="197"/>
      <c r="L390" s="202"/>
      <c r="M390" s="203"/>
      <c r="N390" s="204"/>
      <c r="O390" s="204"/>
      <c r="P390" s="204"/>
      <c r="Q390" s="204"/>
      <c r="R390" s="204"/>
      <c r="S390" s="204"/>
      <c r="T390" s="205"/>
      <c r="AT390" s="206" t="s">
        <v>127</v>
      </c>
      <c r="AU390" s="206" t="s">
        <v>87</v>
      </c>
      <c r="AV390" s="12" t="s">
        <v>87</v>
      </c>
      <c r="AW390" s="12" t="s">
        <v>34</v>
      </c>
      <c r="AX390" s="12" t="s">
        <v>77</v>
      </c>
      <c r="AY390" s="206" t="s">
        <v>116</v>
      </c>
    </row>
    <row r="391" spans="1:65" s="15" customFormat="1" ht="11.25">
      <c r="B391" s="229"/>
      <c r="C391" s="230"/>
      <c r="D391" s="191" t="s">
        <v>127</v>
      </c>
      <c r="E391" s="231" t="s">
        <v>1</v>
      </c>
      <c r="F391" s="232" t="s">
        <v>185</v>
      </c>
      <c r="G391" s="230"/>
      <c r="H391" s="233">
        <v>4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AT391" s="239" t="s">
        <v>127</v>
      </c>
      <c r="AU391" s="239" t="s">
        <v>87</v>
      </c>
      <c r="AV391" s="15" t="s">
        <v>122</v>
      </c>
      <c r="AW391" s="15" t="s">
        <v>34</v>
      </c>
      <c r="AX391" s="15" t="s">
        <v>85</v>
      </c>
      <c r="AY391" s="239" t="s">
        <v>116</v>
      </c>
    </row>
    <row r="392" spans="1:65" s="2" customFormat="1" ht="16.5" customHeight="1">
      <c r="A392" s="34"/>
      <c r="B392" s="35"/>
      <c r="C392" s="178" t="s">
        <v>500</v>
      </c>
      <c r="D392" s="178" t="s">
        <v>117</v>
      </c>
      <c r="E392" s="179" t="s">
        <v>501</v>
      </c>
      <c r="F392" s="180" t="s">
        <v>502</v>
      </c>
      <c r="G392" s="181" t="s">
        <v>298</v>
      </c>
      <c r="H392" s="182">
        <v>331</v>
      </c>
      <c r="I392" s="183"/>
      <c r="J392" s="184">
        <f>ROUND(I392*H392,2)</f>
        <v>0</v>
      </c>
      <c r="K392" s="180" t="s">
        <v>424</v>
      </c>
      <c r="L392" s="39"/>
      <c r="M392" s="185" t="s">
        <v>1</v>
      </c>
      <c r="N392" s="186" t="s">
        <v>42</v>
      </c>
      <c r="O392" s="71"/>
      <c r="P392" s="187">
        <f>O392*H392</f>
        <v>0</v>
      </c>
      <c r="Q392" s="187">
        <v>0</v>
      </c>
      <c r="R392" s="187">
        <f>Q392*H392</f>
        <v>0</v>
      </c>
      <c r="S392" s="187">
        <v>0</v>
      </c>
      <c r="T392" s="188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89" t="s">
        <v>122</v>
      </c>
      <c r="AT392" s="189" t="s">
        <v>117</v>
      </c>
      <c r="AU392" s="189" t="s">
        <v>87</v>
      </c>
      <c r="AY392" s="17" t="s">
        <v>116</v>
      </c>
      <c r="BE392" s="190">
        <f>IF(N392="základní",J392,0)</f>
        <v>0</v>
      </c>
      <c r="BF392" s="190">
        <f>IF(N392="snížená",J392,0)</f>
        <v>0</v>
      </c>
      <c r="BG392" s="190">
        <f>IF(N392="zákl. přenesená",J392,0)</f>
        <v>0</v>
      </c>
      <c r="BH392" s="190">
        <f>IF(N392="sníž. přenesená",J392,0)</f>
        <v>0</v>
      </c>
      <c r="BI392" s="190">
        <f>IF(N392="nulová",J392,0)</f>
        <v>0</v>
      </c>
      <c r="BJ392" s="17" t="s">
        <v>85</v>
      </c>
      <c r="BK392" s="190">
        <f>ROUND(I392*H392,2)</f>
        <v>0</v>
      </c>
      <c r="BL392" s="17" t="s">
        <v>122</v>
      </c>
      <c r="BM392" s="189" t="s">
        <v>503</v>
      </c>
    </row>
    <row r="393" spans="1:65" s="2" customFormat="1" ht="11.25">
      <c r="A393" s="34"/>
      <c r="B393" s="35"/>
      <c r="C393" s="36"/>
      <c r="D393" s="191" t="s">
        <v>123</v>
      </c>
      <c r="E393" s="36"/>
      <c r="F393" s="192" t="s">
        <v>502</v>
      </c>
      <c r="G393" s="36"/>
      <c r="H393" s="36"/>
      <c r="I393" s="193"/>
      <c r="J393" s="36"/>
      <c r="K393" s="36"/>
      <c r="L393" s="39"/>
      <c r="M393" s="194"/>
      <c r="N393" s="195"/>
      <c r="O393" s="71"/>
      <c r="P393" s="71"/>
      <c r="Q393" s="71"/>
      <c r="R393" s="71"/>
      <c r="S393" s="71"/>
      <c r="T393" s="72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123</v>
      </c>
      <c r="AU393" s="17" t="s">
        <v>87</v>
      </c>
    </row>
    <row r="394" spans="1:65" s="13" customFormat="1" ht="11.25">
      <c r="B394" s="207"/>
      <c r="C394" s="208"/>
      <c r="D394" s="191" t="s">
        <v>127</v>
      </c>
      <c r="E394" s="209" t="s">
        <v>1</v>
      </c>
      <c r="F394" s="210" t="s">
        <v>504</v>
      </c>
      <c r="G394" s="208"/>
      <c r="H394" s="209" t="s">
        <v>1</v>
      </c>
      <c r="I394" s="211"/>
      <c r="J394" s="208"/>
      <c r="K394" s="208"/>
      <c r="L394" s="212"/>
      <c r="M394" s="213"/>
      <c r="N394" s="214"/>
      <c r="O394" s="214"/>
      <c r="P394" s="214"/>
      <c r="Q394" s="214"/>
      <c r="R394" s="214"/>
      <c r="S394" s="214"/>
      <c r="T394" s="215"/>
      <c r="AT394" s="216" t="s">
        <v>127</v>
      </c>
      <c r="AU394" s="216" t="s">
        <v>87</v>
      </c>
      <c r="AV394" s="13" t="s">
        <v>85</v>
      </c>
      <c r="AW394" s="13" t="s">
        <v>34</v>
      </c>
      <c r="AX394" s="13" t="s">
        <v>77</v>
      </c>
      <c r="AY394" s="216" t="s">
        <v>116</v>
      </c>
    </row>
    <row r="395" spans="1:65" s="12" customFormat="1" ht="11.25">
      <c r="B395" s="196"/>
      <c r="C395" s="197"/>
      <c r="D395" s="191" t="s">
        <v>127</v>
      </c>
      <c r="E395" s="198" t="s">
        <v>1</v>
      </c>
      <c r="F395" s="199" t="s">
        <v>311</v>
      </c>
      <c r="G395" s="197"/>
      <c r="H395" s="200">
        <v>331</v>
      </c>
      <c r="I395" s="201"/>
      <c r="J395" s="197"/>
      <c r="K395" s="197"/>
      <c r="L395" s="202"/>
      <c r="M395" s="203"/>
      <c r="N395" s="204"/>
      <c r="O395" s="204"/>
      <c r="P395" s="204"/>
      <c r="Q395" s="204"/>
      <c r="R395" s="204"/>
      <c r="S395" s="204"/>
      <c r="T395" s="205"/>
      <c r="AT395" s="206" t="s">
        <v>127</v>
      </c>
      <c r="AU395" s="206" t="s">
        <v>87</v>
      </c>
      <c r="AV395" s="12" t="s">
        <v>87</v>
      </c>
      <c r="AW395" s="12" t="s">
        <v>34</v>
      </c>
      <c r="AX395" s="12" t="s">
        <v>77</v>
      </c>
      <c r="AY395" s="206" t="s">
        <v>116</v>
      </c>
    </row>
    <row r="396" spans="1:65" s="15" customFormat="1" ht="11.25">
      <c r="B396" s="229"/>
      <c r="C396" s="230"/>
      <c r="D396" s="191" t="s">
        <v>127</v>
      </c>
      <c r="E396" s="231" t="s">
        <v>1</v>
      </c>
      <c r="F396" s="232" t="s">
        <v>185</v>
      </c>
      <c r="G396" s="230"/>
      <c r="H396" s="233">
        <v>331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AT396" s="239" t="s">
        <v>127</v>
      </c>
      <c r="AU396" s="239" t="s">
        <v>87</v>
      </c>
      <c r="AV396" s="15" t="s">
        <v>122</v>
      </c>
      <c r="AW396" s="15" t="s">
        <v>34</v>
      </c>
      <c r="AX396" s="15" t="s">
        <v>85</v>
      </c>
      <c r="AY396" s="239" t="s">
        <v>116</v>
      </c>
    </row>
    <row r="397" spans="1:65" s="2" customFormat="1" ht="24.2" customHeight="1">
      <c r="A397" s="34"/>
      <c r="B397" s="35"/>
      <c r="C397" s="178" t="s">
        <v>505</v>
      </c>
      <c r="D397" s="178" t="s">
        <v>117</v>
      </c>
      <c r="E397" s="179" t="s">
        <v>506</v>
      </c>
      <c r="F397" s="180" t="s">
        <v>507</v>
      </c>
      <c r="G397" s="181" t="s">
        <v>174</v>
      </c>
      <c r="H397" s="182">
        <v>3.25</v>
      </c>
      <c r="I397" s="183"/>
      <c r="J397" s="184">
        <f>ROUND(I397*H397,2)</f>
        <v>0</v>
      </c>
      <c r="K397" s="180" t="s">
        <v>157</v>
      </c>
      <c r="L397" s="39"/>
      <c r="M397" s="185" t="s">
        <v>1</v>
      </c>
      <c r="N397" s="186" t="s">
        <v>42</v>
      </c>
      <c r="O397" s="71"/>
      <c r="P397" s="187">
        <f>O397*H397</f>
        <v>0</v>
      </c>
      <c r="Q397" s="187">
        <v>2.2563399999999998</v>
      </c>
      <c r="R397" s="187">
        <f>Q397*H397</f>
        <v>7.3331049999999998</v>
      </c>
      <c r="S397" s="187">
        <v>0</v>
      </c>
      <c r="T397" s="18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89" t="s">
        <v>122</v>
      </c>
      <c r="AT397" s="189" t="s">
        <v>117</v>
      </c>
      <c r="AU397" s="189" t="s">
        <v>87</v>
      </c>
      <c r="AY397" s="17" t="s">
        <v>116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7" t="s">
        <v>85</v>
      </c>
      <c r="BK397" s="190">
        <f>ROUND(I397*H397,2)</f>
        <v>0</v>
      </c>
      <c r="BL397" s="17" t="s">
        <v>122</v>
      </c>
      <c r="BM397" s="189" t="s">
        <v>508</v>
      </c>
    </row>
    <row r="398" spans="1:65" s="2" customFormat="1" ht="19.5">
      <c r="A398" s="34"/>
      <c r="B398" s="35"/>
      <c r="C398" s="36"/>
      <c r="D398" s="191" t="s">
        <v>123</v>
      </c>
      <c r="E398" s="36"/>
      <c r="F398" s="192" t="s">
        <v>509</v>
      </c>
      <c r="G398" s="36"/>
      <c r="H398" s="36"/>
      <c r="I398" s="193"/>
      <c r="J398" s="36"/>
      <c r="K398" s="36"/>
      <c r="L398" s="39"/>
      <c r="M398" s="194"/>
      <c r="N398" s="195"/>
      <c r="O398" s="71"/>
      <c r="P398" s="71"/>
      <c r="Q398" s="71"/>
      <c r="R398" s="71"/>
      <c r="S398" s="71"/>
      <c r="T398" s="72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123</v>
      </c>
      <c r="AU398" s="17" t="s">
        <v>87</v>
      </c>
    </row>
    <row r="399" spans="1:65" s="13" customFormat="1" ht="11.25">
      <c r="B399" s="207"/>
      <c r="C399" s="208"/>
      <c r="D399" s="191" t="s">
        <v>127</v>
      </c>
      <c r="E399" s="209" t="s">
        <v>1</v>
      </c>
      <c r="F399" s="210" t="s">
        <v>300</v>
      </c>
      <c r="G399" s="208"/>
      <c r="H399" s="209" t="s">
        <v>1</v>
      </c>
      <c r="I399" s="211"/>
      <c r="J399" s="208"/>
      <c r="K399" s="208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127</v>
      </c>
      <c r="AU399" s="216" t="s">
        <v>87</v>
      </c>
      <c r="AV399" s="13" t="s">
        <v>85</v>
      </c>
      <c r="AW399" s="13" t="s">
        <v>34</v>
      </c>
      <c r="AX399" s="13" t="s">
        <v>77</v>
      </c>
      <c r="AY399" s="216" t="s">
        <v>116</v>
      </c>
    </row>
    <row r="400" spans="1:65" s="12" customFormat="1" ht="11.25">
      <c r="B400" s="196"/>
      <c r="C400" s="197"/>
      <c r="D400" s="191" t="s">
        <v>127</v>
      </c>
      <c r="E400" s="198" t="s">
        <v>1</v>
      </c>
      <c r="F400" s="199" t="s">
        <v>510</v>
      </c>
      <c r="G400" s="197"/>
      <c r="H400" s="200">
        <v>3</v>
      </c>
      <c r="I400" s="201"/>
      <c r="J400" s="197"/>
      <c r="K400" s="197"/>
      <c r="L400" s="202"/>
      <c r="M400" s="203"/>
      <c r="N400" s="204"/>
      <c r="O400" s="204"/>
      <c r="P400" s="204"/>
      <c r="Q400" s="204"/>
      <c r="R400" s="204"/>
      <c r="S400" s="204"/>
      <c r="T400" s="205"/>
      <c r="AT400" s="206" t="s">
        <v>127</v>
      </c>
      <c r="AU400" s="206" t="s">
        <v>87</v>
      </c>
      <c r="AV400" s="12" t="s">
        <v>87</v>
      </c>
      <c r="AW400" s="12" t="s">
        <v>34</v>
      </c>
      <c r="AX400" s="12" t="s">
        <v>77</v>
      </c>
      <c r="AY400" s="206" t="s">
        <v>116</v>
      </c>
    </row>
    <row r="401" spans="1:65" s="12" customFormat="1" ht="11.25">
      <c r="B401" s="196"/>
      <c r="C401" s="197"/>
      <c r="D401" s="191" t="s">
        <v>127</v>
      </c>
      <c r="E401" s="198" t="s">
        <v>1</v>
      </c>
      <c r="F401" s="199" t="s">
        <v>511</v>
      </c>
      <c r="G401" s="197"/>
      <c r="H401" s="200">
        <v>0.25</v>
      </c>
      <c r="I401" s="201"/>
      <c r="J401" s="197"/>
      <c r="K401" s="197"/>
      <c r="L401" s="202"/>
      <c r="M401" s="203"/>
      <c r="N401" s="204"/>
      <c r="O401" s="204"/>
      <c r="P401" s="204"/>
      <c r="Q401" s="204"/>
      <c r="R401" s="204"/>
      <c r="S401" s="204"/>
      <c r="T401" s="205"/>
      <c r="AT401" s="206" t="s">
        <v>127</v>
      </c>
      <c r="AU401" s="206" t="s">
        <v>87</v>
      </c>
      <c r="AV401" s="12" t="s">
        <v>87</v>
      </c>
      <c r="AW401" s="12" t="s">
        <v>34</v>
      </c>
      <c r="AX401" s="12" t="s">
        <v>77</v>
      </c>
      <c r="AY401" s="206" t="s">
        <v>116</v>
      </c>
    </row>
    <row r="402" spans="1:65" s="15" customFormat="1" ht="11.25">
      <c r="B402" s="229"/>
      <c r="C402" s="230"/>
      <c r="D402" s="191" t="s">
        <v>127</v>
      </c>
      <c r="E402" s="231" t="s">
        <v>1</v>
      </c>
      <c r="F402" s="232" t="s">
        <v>185</v>
      </c>
      <c r="G402" s="230"/>
      <c r="H402" s="233">
        <v>3.25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AT402" s="239" t="s">
        <v>127</v>
      </c>
      <c r="AU402" s="239" t="s">
        <v>87</v>
      </c>
      <c r="AV402" s="15" t="s">
        <v>122</v>
      </c>
      <c r="AW402" s="15" t="s">
        <v>34</v>
      </c>
      <c r="AX402" s="15" t="s">
        <v>85</v>
      </c>
      <c r="AY402" s="239" t="s">
        <v>116</v>
      </c>
    </row>
    <row r="403" spans="1:65" s="2" customFormat="1" ht="24.2" customHeight="1">
      <c r="A403" s="34"/>
      <c r="B403" s="35"/>
      <c r="C403" s="178" t="s">
        <v>512</v>
      </c>
      <c r="D403" s="178" t="s">
        <v>117</v>
      </c>
      <c r="E403" s="179" t="s">
        <v>513</v>
      </c>
      <c r="F403" s="180" t="s">
        <v>514</v>
      </c>
      <c r="G403" s="181" t="s">
        <v>174</v>
      </c>
      <c r="H403" s="182">
        <v>5.2</v>
      </c>
      <c r="I403" s="183"/>
      <c r="J403" s="184">
        <f>ROUND(I403*H403,2)</f>
        <v>0</v>
      </c>
      <c r="K403" s="180" t="s">
        <v>157</v>
      </c>
      <c r="L403" s="39"/>
      <c r="M403" s="185" t="s">
        <v>1</v>
      </c>
      <c r="N403" s="186" t="s">
        <v>42</v>
      </c>
      <c r="O403" s="71"/>
      <c r="P403" s="187">
        <f>O403*H403</f>
        <v>0</v>
      </c>
      <c r="Q403" s="187">
        <v>0</v>
      </c>
      <c r="R403" s="187">
        <f>Q403*H403</f>
        <v>0</v>
      </c>
      <c r="S403" s="187">
        <v>2.5</v>
      </c>
      <c r="T403" s="188">
        <f>S403*H403</f>
        <v>13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89" t="s">
        <v>122</v>
      </c>
      <c r="AT403" s="189" t="s">
        <v>117</v>
      </c>
      <c r="AU403" s="189" t="s">
        <v>87</v>
      </c>
      <c r="AY403" s="17" t="s">
        <v>116</v>
      </c>
      <c r="BE403" s="190">
        <f>IF(N403="základní",J403,0)</f>
        <v>0</v>
      </c>
      <c r="BF403" s="190">
        <f>IF(N403="snížená",J403,0)</f>
        <v>0</v>
      </c>
      <c r="BG403" s="190">
        <f>IF(N403="zákl. přenesená",J403,0)</f>
        <v>0</v>
      </c>
      <c r="BH403" s="190">
        <f>IF(N403="sníž. přenesená",J403,0)</f>
        <v>0</v>
      </c>
      <c r="BI403" s="190">
        <f>IF(N403="nulová",J403,0)</f>
        <v>0</v>
      </c>
      <c r="BJ403" s="17" t="s">
        <v>85</v>
      </c>
      <c r="BK403" s="190">
        <f>ROUND(I403*H403,2)</f>
        <v>0</v>
      </c>
      <c r="BL403" s="17" t="s">
        <v>122</v>
      </c>
      <c r="BM403" s="189" t="s">
        <v>515</v>
      </c>
    </row>
    <row r="404" spans="1:65" s="2" customFormat="1" ht="19.5">
      <c r="A404" s="34"/>
      <c r="B404" s="35"/>
      <c r="C404" s="36"/>
      <c r="D404" s="191" t="s">
        <v>123</v>
      </c>
      <c r="E404" s="36"/>
      <c r="F404" s="192" t="s">
        <v>516</v>
      </c>
      <c r="G404" s="36"/>
      <c r="H404" s="36"/>
      <c r="I404" s="193"/>
      <c r="J404" s="36"/>
      <c r="K404" s="36"/>
      <c r="L404" s="39"/>
      <c r="M404" s="194"/>
      <c r="N404" s="195"/>
      <c r="O404" s="71"/>
      <c r="P404" s="71"/>
      <c r="Q404" s="71"/>
      <c r="R404" s="71"/>
      <c r="S404" s="71"/>
      <c r="T404" s="72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123</v>
      </c>
      <c r="AU404" s="17" t="s">
        <v>87</v>
      </c>
    </row>
    <row r="405" spans="1:65" s="13" customFormat="1" ht="11.25">
      <c r="B405" s="207"/>
      <c r="C405" s="208"/>
      <c r="D405" s="191" t="s">
        <v>127</v>
      </c>
      <c r="E405" s="209" t="s">
        <v>1</v>
      </c>
      <c r="F405" s="210" t="s">
        <v>183</v>
      </c>
      <c r="G405" s="208"/>
      <c r="H405" s="209" t="s">
        <v>1</v>
      </c>
      <c r="I405" s="211"/>
      <c r="J405" s="208"/>
      <c r="K405" s="208"/>
      <c r="L405" s="212"/>
      <c r="M405" s="213"/>
      <c r="N405" s="214"/>
      <c r="O405" s="214"/>
      <c r="P405" s="214"/>
      <c r="Q405" s="214"/>
      <c r="R405" s="214"/>
      <c r="S405" s="214"/>
      <c r="T405" s="215"/>
      <c r="AT405" s="216" t="s">
        <v>127</v>
      </c>
      <c r="AU405" s="216" t="s">
        <v>87</v>
      </c>
      <c r="AV405" s="13" t="s">
        <v>85</v>
      </c>
      <c r="AW405" s="13" t="s">
        <v>34</v>
      </c>
      <c r="AX405" s="13" t="s">
        <v>77</v>
      </c>
      <c r="AY405" s="216" t="s">
        <v>116</v>
      </c>
    </row>
    <row r="406" spans="1:65" s="12" customFormat="1" ht="11.25">
      <c r="B406" s="196"/>
      <c r="C406" s="197"/>
      <c r="D406" s="191" t="s">
        <v>127</v>
      </c>
      <c r="E406" s="198" t="s">
        <v>1</v>
      </c>
      <c r="F406" s="199" t="s">
        <v>517</v>
      </c>
      <c r="G406" s="197"/>
      <c r="H406" s="200">
        <v>5.2</v>
      </c>
      <c r="I406" s="201"/>
      <c r="J406" s="197"/>
      <c r="K406" s="197"/>
      <c r="L406" s="202"/>
      <c r="M406" s="203"/>
      <c r="N406" s="204"/>
      <c r="O406" s="204"/>
      <c r="P406" s="204"/>
      <c r="Q406" s="204"/>
      <c r="R406" s="204"/>
      <c r="S406" s="204"/>
      <c r="T406" s="205"/>
      <c r="AT406" s="206" t="s">
        <v>127</v>
      </c>
      <c r="AU406" s="206" t="s">
        <v>87</v>
      </c>
      <c r="AV406" s="12" t="s">
        <v>87</v>
      </c>
      <c r="AW406" s="12" t="s">
        <v>34</v>
      </c>
      <c r="AX406" s="12" t="s">
        <v>77</v>
      </c>
      <c r="AY406" s="206" t="s">
        <v>116</v>
      </c>
    </row>
    <row r="407" spans="1:65" s="13" customFormat="1" ht="11.25">
      <c r="B407" s="207"/>
      <c r="C407" s="208"/>
      <c r="D407" s="191" t="s">
        <v>127</v>
      </c>
      <c r="E407" s="209" t="s">
        <v>1</v>
      </c>
      <c r="F407" s="210" t="s">
        <v>518</v>
      </c>
      <c r="G407" s="208"/>
      <c r="H407" s="209" t="s">
        <v>1</v>
      </c>
      <c r="I407" s="211"/>
      <c r="J407" s="208"/>
      <c r="K407" s="208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127</v>
      </c>
      <c r="AU407" s="216" t="s">
        <v>87</v>
      </c>
      <c r="AV407" s="13" t="s">
        <v>85</v>
      </c>
      <c r="AW407" s="13" t="s">
        <v>34</v>
      </c>
      <c r="AX407" s="13" t="s">
        <v>77</v>
      </c>
      <c r="AY407" s="216" t="s">
        <v>116</v>
      </c>
    </row>
    <row r="408" spans="1:65" s="15" customFormat="1" ht="11.25">
      <c r="B408" s="229"/>
      <c r="C408" s="230"/>
      <c r="D408" s="191" t="s">
        <v>127</v>
      </c>
      <c r="E408" s="231" t="s">
        <v>1</v>
      </c>
      <c r="F408" s="232" t="s">
        <v>185</v>
      </c>
      <c r="G408" s="230"/>
      <c r="H408" s="233">
        <v>5.2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AT408" s="239" t="s">
        <v>127</v>
      </c>
      <c r="AU408" s="239" t="s">
        <v>87</v>
      </c>
      <c r="AV408" s="15" t="s">
        <v>122</v>
      </c>
      <c r="AW408" s="15" t="s">
        <v>34</v>
      </c>
      <c r="AX408" s="15" t="s">
        <v>85</v>
      </c>
      <c r="AY408" s="239" t="s">
        <v>116</v>
      </c>
    </row>
    <row r="409" spans="1:65" s="2" customFormat="1" ht="24.2" customHeight="1">
      <c r="A409" s="34"/>
      <c r="B409" s="35"/>
      <c r="C409" s="178" t="s">
        <v>519</v>
      </c>
      <c r="D409" s="178" t="s">
        <v>117</v>
      </c>
      <c r="E409" s="179" t="s">
        <v>520</v>
      </c>
      <c r="F409" s="180" t="s">
        <v>521</v>
      </c>
      <c r="G409" s="181" t="s">
        <v>174</v>
      </c>
      <c r="H409" s="182">
        <v>7</v>
      </c>
      <c r="I409" s="183"/>
      <c r="J409" s="184">
        <f>ROUND(I409*H409,2)</f>
        <v>0</v>
      </c>
      <c r="K409" s="180" t="s">
        <v>157</v>
      </c>
      <c r="L409" s="39"/>
      <c r="M409" s="185" t="s">
        <v>1</v>
      </c>
      <c r="N409" s="186" t="s">
        <v>42</v>
      </c>
      <c r="O409" s="71"/>
      <c r="P409" s="187">
        <f>O409*H409</f>
        <v>0</v>
      </c>
      <c r="Q409" s="187">
        <v>0</v>
      </c>
      <c r="R409" s="187">
        <f>Q409*H409</f>
        <v>0</v>
      </c>
      <c r="S409" s="187">
        <v>1.8</v>
      </c>
      <c r="T409" s="188">
        <f>S409*H409</f>
        <v>12.6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89" t="s">
        <v>122</v>
      </c>
      <c r="AT409" s="189" t="s">
        <v>117</v>
      </c>
      <c r="AU409" s="189" t="s">
        <v>87</v>
      </c>
      <c r="AY409" s="17" t="s">
        <v>116</v>
      </c>
      <c r="BE409" s="190">
        <f>IF(N409="základní",J409,0)</f>
        <v>0</v>
      </c>
      <c r="BF409" s="190">
        <f>IF(N409="snížená",J409,0)</f>
        <v>0</v>
      </c>
      <c r="BG409" s="190">
        <f>IF(N409="zákl. přenesená",J409,0)</f>
        <v>0</v>
      </c>
      <c r="BH409" s="190">
        <f>IF(N409="sníž. přenesená",J409,0)</f>
        <v>0</v>
      </c>
      <c r="BI409" s="190">
        <f>IF(N409="nulová",J409,0)</f>
        <v>0</v>
      </c>
      <c r="BJ409" s="17" t="s">
        <v>85</v>
      </c>
      <c r="BK409" s="190">
        <f>ROUND(I409*H409,2)</f>
        <v>0</v>
      </c>
      <c r="BL409" s="17" t="s">
        <v>122</v>
      </c>
      <c r="BM409" s="189" t="s">
        <v>522</v>
      </c>
    </row>
    <row r="410" spans="1:65" s="2" customFormat="1" ht="29.25">
      <c r="A410" s="34"/>
      <c r="B410" s="35"/>
      <c r="C410" s="36"/>
      <c r="D410" s="191" t="s">
        <v>123</v>
      </c>
      <c r="E410" s="36"/>
      <c r="F410" s="192" t="s">
        <v>523</v>
      </c>
      <c r="G410" s="36"/>
      <c r="H410" s="36"/>
      <c r="I410" s="193"/>
      <c r="J410" s="36"/>
      <c r="K410" s="36"/>
      <c r="L410" s="39"/>
      <c r="M410" s="194"/>
      <c r="N410" s="195"/>
      <c r="O410" s="71"/>
      <c r="P410" s="71"/>
      <c r="Q410" s="71"/>
      <c r="R410" s="71"/>
      <c r="S410" s="71"/>
      <c r="T410" s="72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7" t="s">
        <v>123</v>
      </c>
      <c r="AU410" s="17" t="s">
        <v>87</v>
      </c>
    </row>
    <row r="411" spans="1:65" s="13" customFormat="1" ht="11.25">
      <c r="B411" s="207"/>
      <c r="C411" s="208"/>
      <c r="D411" s="191" t="s">
        <v>127</v>
      </c>
      <c r="E411" s="209" t="s">
        <v>1</v>
      </c>
      <c r="F411" s="210" t="s">
        <v>183</v>
      </c>
      <c r="G411" s="208"/>
      <c r="H411" s="209" t="s">
        <v>1</v>
      </c>
      <c r="I411" s="211"/>
      <c r="J411" s="208"/>
      <c r="K411" s="208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127</v>
      </c>
      <c r="AU411" s="216" t="s">
        <v>87</v>
      </c>
      <c r="AV411" s="13" t="s">
        <v>85</v>
      </c>
      <c r="AW411" s="13" t="s">
        <v>34</v>
      </c>
      <c r="AX411" s="13" t="s">
        <v>77</v>
      </c>
      <c r="AY411" s="216" t="s">
        <v>116</v>
      </c>
    </row>
    <row r="412" spans="1:65" s="12" customFormat="1" ht="11.25">
      <c r="B412" s="196"/>
      <c r="C412" s="197"/>
      <c r="D412" s="191" t="s">
        <v>127</v>
      </c>
      <c r="E412" s="198" t="s">
        <v>1</v>
      </c>
      <c r="F412" s="199" t="s">
        <v>524</v>
      </c>
      <c r="G412" s="197"/>
      <c r="H412" s="200">
        <v>7</v>
      </c>
      <c r="I412" s="201"/>
      <c r="J412" s="197"/>
      <c r="K412" s="197"/>
      <c r="L412" s="202"/>
      <c r="M412" s="203"/>
      <c r="N412" s="204"/>
      <c r="O412" s="204"/>
      <c r="P412" s="204"/>
      <c r="Q412" s="204"/>
      <c r="R412" s="204"/>
      <c r="S412" s="204"/>
      <c r="T412" s="205"/>
      <c r="AT412" s="206" t="s">
        <v>127</v>
      </c>
      <c r="AU412" s="206" t="s">
        <v>87</v>
      </c>
      <c r="AV412" s="12" t="s">
        <v>87</v>
      </c>
      <c r="AW412" s="12" t="s">
        <v>34</v>
      </c>
      <c r="AX412" s="12" t="s">
        <v>77</v>
      </c>
      <c r="AY412" s="206" t="s">
        <v>116</v>
      </c>
    </row>
    <row r="413" spans="1:65" s="15" customFormat="1" ht="11.25">
      <c r="B413" s="229"/>
      <c r="C413" s="230"/>
      <c r="D413" s="191" t="s">
        <v>127</v>
      </c>
      <c r="E413" s="231" t="s">
        <v>1</v>
      </c>
      <c r="F413" s="232" t="s">
        <v>185</v>
      </c>
      <c r="G413" s="230"/>
      <c r="H413" s="233">
        <v>7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AT413" s="239" t="s">
        <v>127</v>
      </c>
      <c r="AU413" s="239" t="s">
        <v>87</v>
      </c>
      <c r="AV413" s="15" t="s">
        <v>122</v>
      </c>
      <c r="AW413" s="15" t="s">
        <v>34</v>
      </c>
      <c r="AX413" s="15" t="s">
        <v>85</v>
      </c>
      <c r="AY413" s="239" t="s">
        <v>116</v>
      </c>
    </row>
    <row r="414" spans="1:65" s="2" customFormat="1" ht="16.5" customHeight="1">
      <c r="A414" s="34"/>
      <c r="B414" s="35"/>
      <c r="C414" s="178" t="s">
        <v>525</v>
      </c>
      <c r="D414" s="178" t="s">
        <v>117</v>
      </c>
      <c r="E414" s="179" t="s">
        <v>526</v>
      </c>
      <c r="F414" s="180" t="s">
        <v>527</v>
      </c>
      <c r="G414" s="181" t="s">
        <v>174</v>
      </c>
      <c r="H414" s="182">
        <v>0.4</v>
      </c>
      <c r="I414" s="183"/>
      <c r="J414" s="184">
        <f>ROUND(I414*H414,2)</f>
        <v>0</v>
      </c>
      <c r="K414" s="180" t="s">
        <v>157</v>
      </c>
      <c r="L414" s="39"/>
      <c r="M414" s="185" t="s">
        <v>1</v>
      </c>
      <c r="N414" s="186" t="s">
        <v>42</v>
      </c>
      <c r="O414" s="71"/>
      <c r="P414" s="187">
        <f>O414*H414</f>
        <v>0</v>
      </c>
      <c r="Q414" s="187">
        <v>0</v>
      </c>
      <c r="R414" s="187">
        <f>Q414*H414</f>
        <v>0</v>
      </c>
      <c r="S414" s="187">
        <v>2.4</v>
      </c>
      <c r="T414" s="188">
        <f>S414*H414</f>
        <v>0.96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89" t="s">
        <v>122</v>
      </c>
      <c r="AT414" s="189" t="s">
        <v>117</v>
      </c>
      <c r="AU414" s="189" t="s">
        <v>87</v>
      </c>
      <c r="AY414" s="17" t="s">
        <v>116</v>
      </c>
      <c r="BE414" s="190">
        <f>IF(N414="základní",J414,0)</f>
        <v>0</v>
      </c>
      <c r="BF414" s="190">
        <f>IF(N414="snížená",J414,0)</f>
        <v>0</v>
      </c>
      <c r="BG414" s="190">
        <f>IF(N414="zákl. přenesená",J414,0)</f>
        <v>0</v>
      </c>
      <c r="BH414" s="190">
        <f>IF(N414="sníž. přenesená",J414,0)</f>
        <v>0</v>
      </c>
      <c r="BI414" s="190">
        <f>IF(N414="nulová",J414,0)</f>
        <v>0</v>
      </c>
      <c r="BJ414" s="17" t="s">
        <v>85</v>
      </c>
      <c r="BK414" s="190">
        <f>ROUND(I414*H414,2)</f>
        <v>0</v>
      </c>
      <c r="BL414" s="17" t="s">
        <v>122</v>
      </c>
      <c r="BM414" s="189" t="s">
        <v>528</v>
      </c>
    </row>
    <row r="415" spans="1:65" s="2" customFormat="1" ht="11.25">
      <c r="A415" s="34"/>
      <c r="B415" s="35"/>
      <c r="C415" s="36"/>
      <c r="D415" s="191" t="s">
        <v>123</v>
      </c>
      <c r="E415" s="36"/>
      <c r="F415" s="192" t="s">
        <v>529</v>
      </c>
      <c r="G415" s="36"/>
      <c r="H415" s="36"/>
      <c r="I415" s="193"/>
      <c r="J415" s="36"/>
      <c r="K415" s="36"/>
      <c r="L415" s="39"/>
      <c r="M415" s="194"/>
      <c r="N415" s="195"/>
      <c r="O415" s="71"/>
      <c r="P415" s="71"/>
      <c r="Q415" s="71"/>
      <c r="R415" s="71"/>
      <c r="S415" s="71"/>
      <c r="T415" s="72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7" t="s">
        <v>123</v>
      </c>
      <c r="AU415" s="17" t="s">
        <v>87</v>
      </c>
    </row>
    <row r="416" spans="1:65" s="13" customFormat="1" ht="11.25">
      <c r="B416" s="207"/>
      <c r="C416" s="208"/>
      <c r="D416" s="191" t="s">
        <v>127</v>
      </c>
      <c r="E416" s="209" t="s">
        <v>1</v>
      </c>
      <c r="F416" s="210" t="s">
        <v>183</v>
      </c>
      <c r="G416" s="208"/>
      <c r="H416" s="209" t="s">
        <v>1</v>
      </c>
      <c r="I416" s="211"/>
      <c r="J416" s="208"/>
      <c r="K416" s="208"/>
      <c r="L416" s="212"/>
      <c r="M416" s="213"/>
      <c r="N416" s="214"/>
      <c r="O416" s="214"/>
      <c r="P416" s="214"/>
      <c r="Q416" s="214"/>
      <c r="R416" s="214"/>
      <c r="S416" s="214"/>
      <c r="T416" s="215"/>
      <c r="AT416" s="216" t="s">
        <v>127</v>
      </c>
      <c r="AU416" s="216" t="s">
        <v>87</v>
      </c>
      <c r="AV416" s="13" t="s">
        <v>85</v>
      </c>
      <c r="AW416" s="13" t="s">
        <v>34</v>
      </c>
      <c r="AX416" s="13" t="s">
        <v>77</v>
      </c>
      <c r="AY416" s="216" t="s">
        <v>116</v>
      </c>
    </row>
    <row r="417" spans="1:65" s="12" customFormat="1" ht="11.25">
      <c r="B417" s="196"/>
      <c r="C417" s="197"/>
      <c r="D417" s="191" t="s">
        <v>127</v>
      </c>
      <c r="E417" s="198" t="s">
        <v>1</v>
      </c>
      <c r="F417" s="199" t="s">
        <v>530</v>
      </c>
      <c r="G417" s="197"/>
      <c r="H417" s="200">
        <v>0.4</v>
      </c>
      <c r="I417" s="201"/>
      <c r="J417" s="197"/>
      <c r="K417" s="197"/>
      <c r="L417" s="202"/>
      <c r="M417" s="203"/>
      <c r="N417" s="204"/>
      <c r="O417" s="204"/>
      <c r="P417" s="204"/>
      <c r="Q417" s="204"/>
      <c r="R417" s="204"/>
      <c r="S417" s="204"/>
      <c r="T417" s="205"/>
      <c r="AT417" s="206" t="s">
        <v>127</v>
      </c>
      <c r="AU417" s="206" t="s">
        <v>87</v>
      </c>
      <c r="AV417" s="12" t="s">
        <v>87</v>
      </c>
      <c r="AW417" s="12" t="s">
        <v>34</v>
      </c>
      <c r="AX417" s="12" t="s">
        <v>77</v>
      </c>
      <c r="AY417" s="206" t="s">
        <v>116</v>
      </c>
    </row>
    <row r="418" spans="1:65" s="15" customFormat="1" ht="11.25">
      <c r="B418" s="229"/>
      <c r="C418" s="230"/>
      <c r="D418" s="191" t="s">
        <v>127</v>
      </c>
      <c r="E418" s="231" t="s">
        <v>1</v>
      </c>
      <c r="F418" s="232" t="s">
        <v>185</v>
      </c>
      <c r="G418" s="230"/>
      <c r="H418" s="233">
        <v>0.4</v>
      </c>
      <c r="I418" s="234"/>
      <c r="J418" s="230"/>
      <c r="K418" s="230"/>
      <c r="L418" s="235"/>
      <c r="M418" s="236"/>
      <c r="N418" s="237"/>
      <c r="O418" s="237"/>
      <c r="P418" s="237"/>
      <c r="Q418" s="237"/>
      <c r="R418" s="237"/>
      <c r="S418" s="237"/>
      <c r="T418" s="238"/>
      <c r="AT418" s="239" t="s">
        <v>127</v>
      </c>
      <c r="AU418" s="239" t="s">
        <v>87</v>
      </c>
      <c r="AV418" s="15" t="s">
        <v>122</v>
      </c>
      <c r="AW418" s="15" t="s">
        <v>34</v>
      </c>
      <c r="AX418" s="15" t="s">
        <v>85</v>
      </c>
      <c r="AY418" s="239" t="s">
        <v>116</v>
      </c>
    </row>
    <row r="419" spans="1:65" s="2" customFormat="1" ht="16.5" customHeight="1">
      <c r="A419" s="34"/>
      <c r="B419" s="35"/>
      <c r="C419" s="178" t="s">
        <v>531</v>
      </c>
      <c r="D419" s="178" t="s">
        <v>117</v>
      </c>
      <c r="E419" s="179" t="s">
        <v>532</v>
      </c>
      <c r="F419" s="180" t="s">
        <v>533</v>
      </c>
      <c r="G419" s="181" t="s">
        <v>534</v>
      </c>
      <c r="H419" s="182">
        <v>8</v>
      </c>
      <c r="I419" s="183"/>
      <c r="J419" s="184">
        <f>ROUND(I419*H419,2)</f>
        <v>0</v>
      </c>
      <c r="K419" s="180" t="s">
        <v>424</v>
      </c>
      <c r="L419" s="39"/>
      <c r="M419" s="185" t="s">
        <v>1</v>
      </c>
      <c r="N419" s="186" t="s">
        <v>42</v>
      </c>
      <c r="O419" s="71"/>
      <c r="P419" s="187">
        <f>O419*H419</f>
        <v>0</v>
      </c>
      <c r="Q419" s="187">
        <v>0</v>
      </c>
      <c r="R419" s="187">
        <f>Q419*H419</f>
        <v>0</v>
      </c>
      <c r="S419" s="187">
        <v>0</v>
      </c>
      <c r="T419" s="18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89" t="s">
        <v>122</v>
      </c>
      <c r="AT419" s="189" t="s">
        <v>117</v>
      </c>
      <c r="AU419" s="189" t="s">
        <v>87</v>
      </c>
      <c r="AY419" s="17" t="s">
        <v>116</v>
      </c>
      <c r="BE419" s="190">
        <f>IF(N419="základní",J419,0)</f>
        <v>0</v>
      </c>
      <c r="BF419" s="190">
        <f>IF(N419="snížená",J419,0)</f>
        <v>0</v>
      </c>
      <c r="BG419" s="190">
        <f>IF(N419="zákl. přenesená",J419,0)</f>
        <v>0</v>
      </c>
      <c r="BH419" s="190">
        <f>IF(N419="sníž. přenesená",J419,0)</f>
        <v>0</v>
      </c>
      <c r="BI419" s="190">
        <f>IF(N419="nulová",J419,0)</f>
        <v>0</v>
      </c>
      <c r="BJ419" s="17" t="s">
        <v>85</v>
      </c>
      <c r="BK419" s="190">
        <f>ROUND(I419*H419,2)</f>
        <v>0</v>
      </c>
      <c r="BL419" s="17" t="s">
        <v>122</v>
      </c>
      <c r="BM419" s="189" t="s">
        <v>535</v>
      </c>
    </row>
    <row r="420" spans="1:65" s="2" customFormat="1" ht="11.25">
      <c r="A420" s="34"/>
      <c r="B420" s="35"/>
      <c r="C420" s="36"/>
      <c r="D420" s="191" t="s">
        <v>123</v>
      </c>
      <c r="E420" s="36"/>
      <c r="F420" s="192" t="s">
        <v>533</v>
      </c>
      <c r="G420" s="36"/>
      <c r="H420" s="36"/>
      <c r="I420" s="193"/>
      <c r="J420" s="36"/>
      <c r="K420" s="36"/>
      <c r="L420" s="39"/>
      <c r="M420" s="194"/>
      <c r="N420" s="195"/>
      <c r="O420" s="71"/>
      <c r="P420" s="71"/>
      <c r="Q420" s="71"/>
      <c r="R420" s="71"/>
      <c r="S420" s="71"/>
      <c r="T420" s="72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7" t="s">
        <v>123</v>
      </c>
      <c r="AU420" s="17" t="s">
        <v>87</v>
      </c>
    </row>
    <row r="421" spans="1:65" s="13" customFormat="1" ht="11.25">
      <c r="B421" s="207"/>
      <c r="C421" s="208"/>
      <c r="D421" s="191" t="s">
        <v>127</v>
      </c>
      <c r="E421" s="209" t="s">
        <v>1</v>
      </c>
      <c r="F421" s="210" t="s">
        <v>504</v>
      </c>
      <c r="G421" s="208"/>
      <c r="H421" s="209" t="s">
        <v>1</v>
      </c>
      <c r="I421" s="211"/>
      <c r="J421" s="208"/>
      <c r="K421" s="208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127</v>
      </c>
      <c r="AU421" s="216" t="s">
        <v>87</v>
      </c>
      <c r="AV421" s="13" t="s">
        <v>85</v>
      </c>
      <c r="AW421" s="13" t="s">
        <v>34</v>
      </c>
      <c r="AX421" s="13" t="s">
        <v>77</v>
      </c>
      <c r="AY421" s="216" t="s">
        <v>116</v>
      </c>
    </row>
    <row r="422" spans="1:65" s="12" customFormat="1" ht="11.25">
      <c r="B422" s="196"/>
      <c r="C422" s="197"/>
      <c r="D422" s="191" t="s">
        <v>127</v>
      </c>
      <c r="E422" s="198" t="s">
        <v>1</v>
      </c>
      <c r="F422" s="199" t="s">
        <v>536</v>
      </c>
      <c r="G422" s="197"/>
      <c r="H422" s="200">
        <v>8</v>
      </c>
      <c r="I422" s="201"/>
      <c r="J422" s="197"/>
      <c r="K422" s="197"/>
      <c r="L422" s="202"/>
      <c r="M422" s="203"/>
      <c r="N422" s="204"/>
      <c r="O422" s="204"/>
      <c r="P422" s="204"/>
      <c r="Q422" s="204"/>
      <c r="R422" s="204"/>
      <c r="S422" s="204"/>
      <c r="T422" s="205"/>
      <c r="AT422" s="206" t="s">
        <v>127</v>
      </c>
      <c r="AU422" s="206" t="s">
        <v>87</v>
      </c>
      <c r="AV422" s="12" t="s">
        <v>87</v>
      </c>
      <c r="AW422" s="12" t="s">
        <v>34</v>
      </c>
      <c r="AX422" s="12" t="s">
        <v>77</v>
      </c>
      <c r="AY422" s="206" t="s">
        <v>116</v>
      </c>
    </row>
    <row r="423" spans="1:65" s="15" customFormat="1" ht="11.25">
      <c r="B423" s="229"/>
      <c r="C423" s="230"/>
      <c r="D423" s="191" t="s">
        <v>127</v>
      </c>
      <c r="E423" s="231" t="s">
        <v>1</v>
      </c>
      <c r="F423" s="232" t="s">
        <v>185</v>
      </c>
      <c r="G423" s="230"/>
      <c r="H423" s="233">
        <v>8</v>
      </c>
      <c r="I423" s="234"/>
      <c r="J423" s="230"/>
      <c r="K423" s="230"/>
      <c r="L423" s="235"/>
      <c r="M423" s="236"/>
      <c r="N423" s="237"/>
      <c r="O423" s="237"/>
      <c r="P423" s="237"/>
      <c r="Q423" s="237"/>
      <c r="R423" s="237"/>
      <c r="S423" s="237"/>
      <c r="T423" s="238"/>
      <c r="AT423" s="239" t="s">
        <v>127</v>
      </c>
      <c r="AU423" s="239" t="s">
        <v>87</v>
      </c>
      <c r="AV423" s="15" t="s">
        <v>122</v>
      </c>
      <c r="AW423" s="15" t="s">
        <v>34</v>
      </c>
      <c r="AX423" s="15" t="s">
        <v>85</v>
      </c>
      <c r="AY423" s="239" t="s">
        <v>116</v>
      </c>
    </row>
    <row r="424" spans="1:65" s="2" customFormat="1" ht="24.2" customHeight="1">
      <c r="A424" s="34"/>
      <c r="B424" s="35"/>
      <c r="C424" s="178" t="s">
        <v>537</v>
      </c>
      <c r="D424" s="178" t="s">
        <v>117</v>
      </c>
      <c r="E424" s="179" t="s">
        <v>538</v>
      </c>
      <c r="F424" s="180" t="s">
        <v>539</v>
      </c>
      <c r="G424" s="181" t="s">
        <v>534</v>
      </c>
      <c r="H424" s="182">
        <v>102</v>
      </c>
      <c r="I424" s="183"/>
      <c r="J424" s="184">
        <f>ROUND(I424*H424,2)</f>
        <v>0</v>
      </c>
      <c r="K424" s="180" t="s">
        <v>424</v>
      </c>
      <c r="L424" s="39"/>
      <c r="M424" s="185" t="s">
        <v>1</v>
      </c>
      <c r="N424" s="186" t="s">
        <v>42</v>
      </c>
      <c r="O424" s="71"/>
      <c r="P424" s="187">
        <f>O424*H424</f>
        <v>0</v>
      </c>
      <c r="Q424" s="187">
        <v>0</v>
      </c>
      <c r="R424" s="187">
        <f>Q424*H424</f>
        <v>0</v>
      </c>
      <c r="S424" s="187">
        <v>0</v>
      </c>
      <c r="T424" s="188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89" t="s">
        <v>122</v>
      </c>
      <c r="AT424" s="189" t="s">
        <v>117</v>
      </c>
      <c r="AU424" s="189" t="s">
        <v>87</v>
      </c>
      <c r="AY424" s="17" t="s">
        <v>116</v>
      </c>
      <c r="BE424" s="190">
        <f>IF(N424="základní",J424,0)</f>
        <v>0</v>
      </c>
      <c r="BF424" s="190">
        <f>IF(N424="snížená",J424,0)</f>
        <v>0</v>
      </c>
      <c r="BG424" s="190">
        <f>IF(N424="zákl. přenesená",J424,0)</f>
        <v>0</v>
      </c>
      <c r="BH424" s="190">
        <f>IF(N424="sníž. přenesená",J424,0)</f>
        <v>0</v>
      </c>
      <c r="BI424" s="190">
        <f>IF(N424="nulová",J424,0)</f>
        <v>0</v>
      </c>
      <c r="BJ424" s="17" t="s">
        <v>85</v>
      </c>
      <c r="BK424" s="190">
        <f>ROUND(I424*H424,2)</f>
        <v>0</v>
      </c>
      <c r="BL424" s="17" t="s">
        <v>122</v>
      </c>
      <c r="BM424" s="189" t="s">
        <v>540</v>
      </c>
    </row>
    <row r="425" spans="1:65" s="2" customFormat="1" ht="48.75">
      <c r="A425" s="34"/>
      <c r="B425" s="35"/>
      <c r="C425" s="36"/>
      <c r="D425" s="191" t="s">
        <v>123</v>
      </c>
      <c r="E425" s="36"/>
      <c r="F425" s="192" t="s">
        <v>493</v>
      </c>
      <c r="G425" s="36"/>
      <c r="H425" s="36"/>
      <c r="I425" s="193"/>
      <c r="J425" s="36"/>
      <c r="K425" s="36"/>
      <c r="L425" s="39"/>
      <c r="M425" s="194"/>
      <c r="N425" s="195"/>
      <c r="O425" s="71"/>
      <c r="P425" s="71"/>
      <c r="Q425" s="71"/>
      <c r="R425" s="71"/>
      <c r="S425" s="71"/>
      <c r="T425" s="72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123</v>
      </c>
      <c r="AU425" s="17" t="s">
        <v>87</v>
      </c>
    </row>
    <row r="426" spans="1:65" s="13" customFormat="1" ht="11.25">
      <c r="B426" s="207"/>
      <c r="C426" s="208"/>
      <c r="D426" s="191" t="s">
        <v>127</v>
      </c>
      <c r="E426" s="209" t="s">
        <v>1</v>
      </c>
      <c r="F426" s="210" t="s">
        <v>541</v>
      </c>
      <c r="G426" s="208"/>
      <c r="H426" s="209" t="s">
        <v>1</v>
      </c>
      <c r="I426" s="211"/>
      <c r="J426" s="208"/>
      <c r="K426" s="208"/>
      <c r="L426" s="212"/>
      <c r="M426" s="213"/>
      <c r="N426" s="214"/>
      <c r="O426" s="214"/>
      <c r="P426" s="214"/>
      <c r="Q426" s="214"/>
      <c r="R426" s="214"/>
      <c r="S426" s="214"/>
      <c r="T426" s="215"/>
      <c r="AT426" s="216" t="s">
        <v>127</v>
      </c>
      <c r="AU426" s="216" t="s">
        <v>87</v>
      </c>
      <c r="AV426" s="13" t="s">
        <v>85</v>
      </c>
      <c r="AW426" s="13" t="s">
        <v>34</v>
      </c>
      <c r="AX426" s="13" t="s">
        <v>77</v>
      </c>
      <c r="AY426" s="216" t="s">
        <v>116</v>
      </c>
    </row>
    <row r="427" spans="1:65" s="12" customFormat="1" ht="11.25">
      <c r="B427" s="196"/>
      <c r="C427" s="197"/>
      <c r="D427" s="191" t="s">
        <v>127</v>
      </c>
      <c r="E427" s="198" t="s">
        <v>1</v>
      </c>
      <c r="F427" s="199" t="s">
        <v>542</v>
      </c>
      <c r="G427" s="197"/>
      <c r="H427" s="200">
        <v>102</v>
      </c>
      <c r="I427" s="201"/>
      <c r="J427" s="197"/>
      <c r="K427" s="197"/>
      <c r="L427" s="202"/>
      <c r="M427" s="203"/>
      <c r="N427" s="204"/>
      <c r="O427" s="204"/>
      <c r="P427" s="204"/>
      <c r="Q427" s="204"/>
      <c r="R427" s="204"/>
      <c r="S427" s="204"/>
      <c r="T427" s="205"/>
      <c r="AT427" s="206" t="s">
        <v>127</v>
      </c>
      <c r="AU427" s="206" t="s">
        <v>87</v>
      </c>
      <c r="AV427" s="12" t="s">
        <v>87</v>
      </c>
      <c r="AW427" s="12" t="s">
        <v>34</v>
      </c>
      <c r="AX427" s="12" t="s">
        <v>77</v>
      </c>
      <c r="AY427" s="206" t="s">
        <v>116</v>
      </c>
    </row>
    <row r="428" spans="1:65" s="15" customFormat="1" ht="11.25">
      <c r="B428" s="229"/>
      <c r="C428" s="230"/>
      <c r="D428" s="191" t="s">
        <v>127</v>
      </c>
      <c r="E428" s="231" t="s">
        <v>1</v>
      </c>
      <c r="F428" s="232" t="s">
        <v>185</v>
      </c>
      <c r="G428" s="230"/>
      <c r="H428" s="233">
        <v>102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AT428" s="239" t="s">
        <v>127</v>
      </c>
      <c r="AU428" s="239" t="s">
        <v>87</v>
      </c>
      <c r="AV428" s="15" t="s">
        <v>122</v>
      </c>
      <c r="AW428" s="15" t="s">
        <v>34</v>
      </c>
      <c r="AX428" s="15" t="s">
        <v>85</v>
      </c>
      <c r="AY428" s="239" t="s">
        <v>116</v>
      </c>
    </row>
    <row r="429" spans="1:65" s="2" customFormat="1" ht="24.2" customHeight="1">
      <c r="A429" s="34"/>
      <c r="B429" s="35"/>
      <c r="C429" s="178" t="s">
        <v>543</v>
      </c>
      <c r="D429" s="178" t="s">
        <v>117</v>
      </c>
      <c r="E429" s="179" t="s">
        <v>544</v>
      </c>
      <c r="F429" s="180" t="s">
        <v>545</v>
      </c>
      <c r="G429" s="181" t="s">
        <v>174</v>
      </c>
      <c r="H429" s="182">
        <v>3.4049999999999998</v>
      </c>
      <c r="I429" s="183"/>
      <c r="J429" s="184">
        <f>ROUND(I429*H429,2)</f>
        <v>0</v>
      </c>
      <c r="K429" s="180" t="s">
        <v>157</v>
      </c>
      <c r="L429" s="39"/>
      <c r="M429" s="185" t="s">
        <v>1</v>
      </c>
      <c r="N429" s="186" t="s">
        <v>42</v>
      </c>
      <c r="O429" s="71"/>
      <c r="P429" s="187">
        <f>O429*H429</f>
        <v>0</v>
      </c>
      <c r="Q429" s="187">
        <v>0</v>
      </c>
      <c r="R429" s="187">
        <f>Q429*H429</f>
        <v>0</v>
      </c>
      <c r="S429" s="187">
        <v>2</v>
      </c>
      <c r="T429" s="188">
        <f>S429*H429</f>
        <v>6.81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89" t="s">
        <v>122</v>
      </c>
      <c r="AT429" s="189" t="s">
        <v>117</v>
      </c>
      <c r="AU429" s="189" t="s">
        <v>87</v>
      </c>
      <c r="AY429" s="17" t="s">
        <v>116</v>
      </c>
      <c r="BE429" s="190">
        <f>IF(N429="základní",J429,0)</f>
        <v>0</v>
      </c>
      <c r="BF429" s="190">
        <f>IF(N429="snížená",J429,0)</f>
        <v>0</v>
      </c>
      <c r="BG429" s="190">
        <f>IF(N429="zákl. přenesená",J429,0)</f>
        <v>0</v>
      </c>
      <c r="BH429" s="190">
        <f>IF(N429="sníž. přenesená",J429,0)</f>
        <v>0</v>
      </c>
      <c r="BI429" s="190">
        <f>IF(N429="nulová",J429,0)</f>
        <v>0</v>
      </c>
      <c r="BJ429" s="17" t="s">
        <v>85</v>
      </c>
      <c r="BK429" s="190">
        <f>ROUND(I429*H429,2)</f>
        <v>0</v>
      </c>
      <c r="BL429" s="17" t="s">
        <v>122</v>
      </c>
      <c r="BM429" s="189" t="s">
        <v>546</v>
      </c>
    </row>
    <row r="430" spans="1:65" s="2" customFormat="1" ht="29.25">
      <c r="A430" s="34"/>
      <c r="B430" s="35"/>
      <c r="C430" s="36"/>
      <c r="D430" s="191" t="s">
        <v>123</v>
      </c>
      <c r="E430" s="36"/>
      <c r="F430" s="192" t="s">
        <v>547</v>
      </c>
      <c r="G430" s="36"/>
      <c r="H430" s="36"/>
      <c r="I430" s="193"/>
      <c r="J430" s="36"/>
      <c r="K430" s="36"/>
      <c r="L430" s="39"/>
      <c r="M430" s="194"/>
      <c r="N430" s="195"/>
      <c r="O430" s="71"/>
      <c r="P430" s="71"/>
      <c r="Q430" s="71"/>
      <c r="R430" s="71"/>
      <c r="S430" s="71"/>
      <c r="T430" s="72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7" t="s">
        <v>123</v>
      </c>
      <c r="AU430" s="17" t="s">
        <v>87</v>
      </c>
    </row>
    <row r="431" spans="1:65" s="13" customFormat="1" ht="11.25">
      <c r="B431" s="207"/>
      <c r="C431" s="208"/>
      <c r="D431" s="191" t="s">
        <v>127</v>
      </c>
      <c r="E431" s="209" t="s">
        <v>1</v>
      </c>
      <c r="F431" s="210" t="s">
        <v>183</v>
      </c>
      <c r="G431" s="208"/>
      <c r="H431" s="209" t="s">
        <v>1</v>
      </c>
      <c r="I431" s="211"/>
      <c r="J431" s="208"/>
      <c r="K431" s="208"/>
      <c r="L431" s="212"/>
      <c r="M431" s="213"/>
      <c r="N431" s="214"/>
      <c r="O431" s="214"/>
      <c r="P431" s="214"/>
      <c r="Q431" s="214"/>
      <c r="R431" s="214"/>
      <c r="S431" s="214"/>
      <c r="T431" s="215"/>
      <c r="AT431" s="216" t="s">
        <v>127</v>
      </c>
      <c r="AU431" s="216" t="s">
        <v>87</v>
      </c>
      <c r="AV431" s="13" t="s">
        <v>85</v>
      </c>
      <c r="AW431" s="13" t="s">
        <v>34</v>
      </c>
      <c r="AX431" s="13" t="s">
        <v>77</v>
      </c>
      <c r="AY431" s="216" t="s">
        <v>116</v>
      </c>
    </row>
    <row r="432" spans="1:65" s="12" customFormat="1" ht="11.25">
      <c r="B432" s="196"/>
      <c r="C432" s="197"/>
      <c r="D432" s="191" t="s">
        <v>127</v>
      </c>
      <c r="E432" s="198" t="s">
        <v>1</v>
      </c>
      <c r="F432" s="199" t="s">
        <v>548</v>
      </c>
      <c r="G432" s="197"/>
      <c r="H432" s="200">
        <v>3.4049999999999998</v>
      </c>
      <c r="I432" s="201"/>
      <c r="J432" s="197"/>
      <c r="K432" s="197"/>
      <c r="L432" s="202"/>
      <c r="M432" s="203"/>
      <c r="N432" s="204"/>
      <c r="O432" s="204"/>
      <c r="P432" s="204"/>
      <c r="Q432" s="204"/>
      <c r="R432" s="204"/>
      <c r="S432" s="204"/>
      <c r="T432" s="205"/>
      <c r="AT432" s="206" t="s">
        <v>127</v>
      </c>
      <c r="AU432" s="206" t="s">
        <v>87</v>
      </c>
      <c r="AV432" s="12" t="s">
        <v>87</v>
      </c>
      <c r="AW432" s="12" t="s">
        <v>34</v>
      </c>
      <c r="AX432" s="12" t="s">
        <v>77</v>
      </c>
      <c r="AY432" s="206" t="s">
        <v>116</v>
      </c>
    </row>
    <row r="433" spans="1:65" s="15" customFormat="1" ht="11.25">
      <c r="B433" s="229"/>
      <c r="C433" s="230"/>
      <c r="D433" s="191" t="s">
        <v>127</v>
      </c>
      <c r="E433" s="231" t="s">
        <v>1</v>
      </c>
      <c r="F433" s="232" t="s">
        <v>185</v>
      </c>
      <c r="G433" s="230"/>
      <c r="H433" s="233">
        <v>3.4049999999999998</v>
      </c>
      <c r="I433" s="234"/>
      <c r="J433" s="230"/>
      <c r="K433" s="230"/>
      <c r="L433" s="235"/>
      <c r="M433" s="236"/>
      <c r="N433" s="237"/>
      <c r="O433" s="237"/>
      <c r="P433" s="237"/>
      <c r="Q433" s="237"/>
      <c r="R433" s="237"/>
      <c r="S433" s="237"/>
      <c r="T433" s="238"/>
      <c r="AT433" s="239" t="s">
        <v>127</v>
      </c>
      <c r="AU433" s="239" t="s">
        <v>87</v>
      </c>
      <c r="AV433" s="15" t="s">
        <v>122</v>
      </c>
      <c r="AW433" s="15" t="s">
        <v>34</v>
      </c>
      <c r="AX433" s="15" t="s">
        <v>85</v>
      </c>
      <c r="AY433" s="239" t="s">
        <v>116</v>
      </c>
    </row>
    <row r="434" spans="1:65" s="2" customFormat="1" ht="33" customHeight="1">
      <c r="A434" s="34"/>
      <c r="B434" s="35"/>
      <c r="C434" s="178" t="s">
        <v>549</v>
      </c>
      <c r="D434" s="178" t="s">
        <v>117</v>
      </c>
      <c r="E434" s="179" t="s">
        <v>550</v>
      </c>
      <c r="F434" s="180" t="s">
        <v>551</v>
      </c>
      <c r="G434" s="181" t="s">
        <v>483</v>
      </c>
      <c r="H434" s="182">
        <v>52</v>
      </c>
      <c r="I434" s="183"/>
      <c r="J434" s="184">
        <f>ROUND(I434*H434,2)</f>
        <v>0</v>
      </c>
      <c r="K434" s="180" t="s">
        <v>157</v>
      </c>
      <c r="L434" s="39"/>
      <c r="M434" s="185" t="s">
        <v>1</v>
      </c>
      <c r="N434" s="186" t="s">
        <v>42</v>
      </c>
      <c r="O434" s="71"/>
      <c r="P434" s="187">
        <f>O434*H434</f>
        <v>0</v>
      </c>
      <c r="Q434" s="187">
        <v>0.15540000000000001</v>
      </c>
      <c r="R434" s="187">
        <f>Q434*H434</f>
        <v>8.0808</v>
      </c>
      <c r="S434" s="187">
        <v>0</v>
      </c>
      <c r="T434" s="188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89" t="s">
        <v>122</v>
      </c>
      <c r="AT434" s="189" t="s">
        <v>117</v>
      </c>
      <c r="AU434" s="189" t="s">
        <v>87</v>
      </c>
      <c r="AY434" s="17" t="s">
        <v>116</v>
      </c>
      <c r="BE434" s="190">
        <f>IF(N434="základní",J434,0)</f>
        <v>0</v>
      </c>
      <c r="BF434" s="190">
        <f>IF(N434="snížená",J434,0)</f>
        <v>0</v>
      </c>
      <c r="BG434" s="190">
        <f>IF(N434="zákl. přenesená",J434,0)</f>
        <v>0</v>
      </c>
      <c r="BH434" s="190">
        <f>IF(N434="sníž. přenesená",J434,0)</f>
        <v>0</v>
      </c>
      <c r="BI434" s="190">
        <f>IF(N434="nulová",J434,0)</f>
        <v>0</v>
      </c>
      <c r="BJ434" s="17" t="s">
        <v>85</v>
      </c>
      <c r="BK434" s="190">
        <f>ROUND(I434*H434,2)</f>
        <v>0</v>
      </c>
      <c r="BL434" s="17" t="s">
        <v>122</v>
      </c>
      <c r="BM434" s="189" t="s">
        <v>552</v>
      </c>
    </row>
    <row r="435" spans="1:65" s="2" customFormat="1" ht="29.25">
      <c r="A435" s="34"/>
      <c r="B435" s="35"/>
      <c r="C435" s="36"/>
      <c r="D435" s="191" t="s">
        <v>123</v>
      </c>
      <c r="E435" s="36"/>
      <c r="F435" s="192" t="s">
        <v>553</v>
      </c>
      <c r="G435" s="36"/>
      <c r="H435" s="36"/>
      <c r="I435" s="193"/>
      <c r="J435" s="36"/>
      <c r="K435" s="36"/>
      <c r="L435" s="39"/>
      <c r="M435" s="194"/>
      <c r="N435" s="195"/>
      <c r="O435" s="71"/>
      <c r="P435" s="71"/>
      <c r="Q435" s="71"/>
      <c r="R435" s="71"/>
      <c r="S435" s="71"/>
      <c r="T435" s="72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7" t="s">
        <v>123</v>
      </c>
      <c r="AU435" s="17" t="s">
        <v>87</v>
      </c>
    </row>
    <row r="436" spans="1:65" s="13" customFormat="1" ht="11.25">
      <c r="B436" s="207"/>
      <c r="C436" s="208"/>
      <c r="D436" s="191" t="s">
        <v>127</v>
      </c>
      <c r="E436" s="209" t="s">
        <v>1</v>
      </c>
      <c r="F436" s="210" t="s">
        <v>300</v>
      </c>
      <c r="G436" s="208"/>
      <c r="H436" s="209" t="s">
        <v>1</v>
      </c>
      <c r="I436" s="211"/>
      <c r="J436" s="208"/>
      <c r="K436" s="208"/>
      <c r="L436" s="212"/>
      <c r="M436" s="213"/>
      <c r="N436" s="214"/>
      <c r="O436" s="214"/>
      <c r="P436" s="214"/>
      <c r="Q436" s="214"/>
      <c r="R436" s="214"/>
      <c r="S436" s="214"/>
      <c r="T436" s="215"/>
      <c r="AT436" s="216" t="s">
        <v>127</v>
      </c>
      <c r="AU436" s="216" t="s">
        <v>87</v>
      </c>
      <c r="AV436" s="13" t="s">
        <v>85</v>
      </c>
      <c r="AW436" s="13" t="s">
        <v>34</v>
      </c>
      <c r="AX436" s="13" t="s">
        <v>77</v>
      </c>
      <c r="AY436" s="216" t="s">
        <v>116</v>
      </c>
    </row>
    <row r="437" spans="1:65" s="12" customFormat="1" ht="11.25">
      <c r="B437" s="196"/>
      <c r="C437" s="197"/>
      <c r="D437" s="191" t="s">
        <v>127</v>
      </c>
      <c r="E437" s="198" t="s">
        <v>1</v>
      </c>
      <c r="F437" s="199" t="s">
        <v>554</v>
      </c>
      <c r="G437" s="197"/>
      <c r="H437" s="200">
        <v>48</v>
      </c>
      <c r="I437" s="201"/>
      <c r="J437" s="197"/>
      <c r="K437" s="197"/>
      <c r="L437" s="202"/>
      <c r="M437" s="203"/>
      <c r="N437" s="204"/>
      <c r="O437" s="204"/>
      <c r="P437" s="204"/>
      <c r="Q437" s="204"/>
      <c r="R437" s="204"/>
      <c r="S437" s="204"/>
      <c r="T437" s="205"/>
      <c r="AT437" s="206" t="s">
        <v>127</v>
      </c>
      <c r="AU437" s="206" t="s">
        <v>87</v>
      </c>
      <c r="AV437" s="12" t="s">
        <v>87</v>
      </c>
      <c r="AW437" s="12" t="s">
        <v>34</v>
      </c>
      <c r="AX437" s="12" t="s">
        <v>77</v>
      </c>
      <c r="AY437" s="206" t="s">
        <v>116</v>
      </c>
    </row>
    <row r="438" spans="1:65" s="12" customFormat="1" ht="11.25">
      <c r="B438" s="196"/>
      <c r="C438" s="197"/>
      <c r="D438" s="191" t="s">
        <v>127</v>
      </c>
      <c r="E438" s="198" t="s">
        <v>1</v>
      </c>
      <c r="F438" s="199" t="s">
        <v>443</v>
      </c>
      <c r="G438" s="197"/>
      <c r="H438" s="200">
        <v>4</v>
      </c>
      <c r="I438" s="201"/>
      <c r="J438" s="197"/>
      <c r="K438" s="197"/>
      <c r="L438" s="202"/>
      <c r="M438" s="203"/>
      <c r="N438" s="204"/>
      <c r="O438" s="204"/>
      <c r="P438" s="204"/>
      <c r="Q438" s="204"/>
      <c r="R438" s="204"/>
      <c r="S438" s="204"/>
      <c r="T438" s="205"/>
      <c r="AT438" s="206" t="s">
        <v>127</v>
      </c>
      <c r="AU438" s="206" t="s">
        <v>87</v>
      </c>
      <c r="AV438" s="12" t="s">
        <v>87</v>
      </c>
      <c r="AW438" s="12" t="s">
        <v>34</v>
      </c>
      <c r="AX438" s="12" t="s">
        <v>77</v>
      </c>
      <c r="AY438" s="206" t="s">
        <v>116</v>
      </c>
    </row>
    <row r="439" spans="1:65" s="15" customFormat="1" ht="11.25">
      <c r="B439" s="229"/>
      <c r="C439" s="230"/>
      <c r="D439" s="191" t="s">
        <v>127</v>
      </c>
      <c r="E439" s="231" t="s">
        <v>1</v>
      </c>
      <c r="F439" s="232" t="s">
        <v>185</v>
      </c>
      <c r="G439" s="230"/>
      <c r="H439" s="233">
        <v>52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AT439" s="239" t="s">
        <v>127</v>
      </c>
      <c r="AU439" s="239" t="s">
        <v>87</v>
      </c>
      <c r="AV439" s="15" t="s">
        <v>122</v>
      </c>
      <c r="AW439" s="15" t="s">
        <v>34</v>
      </c>
      <c r="AX439" s="15" t="s">
        <v>85</v>
      </c>
      <c r="AY439" s="239" t="s">
        <v>116</v>
      </c>
    </row>
    <row r="440" spans="1:65" s="2" customFormat="1" ht="16.5" customHeight="1">
      <c r="A440" s="34"/>
      <c r="B440" s="35"/>
      <c r="C440" s="240" t="s">
        <v>555</v>
      </c>
      <c r="D440" s="240" t="s">
        <v>318</v>
      </c>
      <c r="E440" s="241" t="s">
        <v>556</v>
      </c>
      <c r="F440" s="242" t="s">
        <v>557</v>
      </c>
      <c r="G440" s="243" t="s">
        <v>483</v>
      </c>
      <c r="H440" s="244">
        <v>55.2</v>
      </c>
      <c r="I440" s="245"/>
      <c r="J440" s="246">
        <f>ROUND(I440*H440,2)</f>
        <v>0</v>
      </c>
      <c r="K440" s="242" t="s">
        <v>157</v>
      </c>
      <c r="L440" s="247"/>
      <c r="M440" s="248" t="s">
        <v>1</v>
      </c>
      <c r="N440" s="249" t="s">
        <v>42</v>
      </c>
      <c r="O440" s="71"/>
      <c r="P440" s="187">
        <f>O440*H440</f>
        <v>0</v>
      </c>
      <c r="Q440" s="187">
        <v>0.08</v>
      </c>
      <c r="R440" s="187">
        <f>Q440*H440</f>
        <v>4.4160000000000004</v>
      </c>
      <c r="S440" s="187">
        <v>0</v>
      </c>
      <c r="T440" s="188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89" t="s">
        <v>134</v>
      </c>
      <c r="AT440" s="189" t="s">
        <v>318</v>
      </c>
      <c r="AU440" s="189" t="s">
        <v>87</v>
      </c>
      <c r="AY440" s="17" t="s">
        <v>116</v>
      </c>
      <c r="BE440" s="190">
        <f>IF(N440="základní",J440,0)</f>
        <v>0</v>
      </c>
      <c r="BF440" s="190">
        <f>IF(N440="snížená",J440,0)</f>
        <v>0</v>
      </c>
      <c r="BG440" s="190">
        <f>IF(N440="zákl. přenesená",J440,0)</f>
        <v>0</v>
      </c>
      <c r="BH440" s="190">
        <f>IF(N440="sníž. přenesená",J440,0)</f>
        <v>0</v>
      </c>
      <c r="BI440" s="190">
        <f>IF(N440="nulová",J440,0)</f>
        <v>0</v>
      </c>
      <c r="BJ440" s="17" t="s">
        <v>85</v>
      </c>
      <c r="BK440" s="190">
        <f>ROUND(I440*H440,2)</f>
        <v>0</v>
      </c>
      <c r="BL440" s="17" t="s">
        <v>122</v>
      </c>
      <c r="BM440" s="189" t="s">
        <v>558</v>
      </c>
    </row>
    <row r="441" spans="1:65" s="2" customFormat="1" ht="11.25">
      <c r="A441" s="34"/>
      <c r="B441" s="35"/>
      <c r="C441" s="36"/>
      <c r="D441" s="191" t="s">
        <v>123</v>
      </c>
      <c r="E441" s="36"/>
      <c r="F441" s="192" t="s">
        <v>557</v>
      </c>
      <c r="G441" s="36"/>
      <c r="H441" s="36"/>
      <c r="I441" s="193"/>
      <c r="J441" s="36"/>
      <c r="K441" s="36"/>
      <c r="L441" s="39"/>
      <c r="M441" s="194"/>
      <c r="N441" s="195"/>
      <c r="O441" s="71"/>
      <c r="P441" s="71"/>
      <c r="Q441" s="71"/>
      <c r="R441" s="71"/>
      <c r="S441" s="71"/>
      <c r="T441" s="72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123</v>
      </c>
      <c r="AU441" s="17" t="s">
        <v>87</v>
      </c>
    </row>
    <row r="442" spans="1:65" s="13" customFormat="1" ht="11.25">
      <c r="B442" s="207"/>
      <c r="C442" s="208"/>
      <c r="D442" s="191" t="s">
        <v>127</v>
      </c>
      <c r="E442" s="209" t="s">
        <v>1</v>
      </c>
      <c r="F442" s="210" t="s">
        <v>300</v>
      </c>
      <c r="G442" s="208"/>
      <c r="H442" s="209" t="s">
        <v>1</v>
      </c>
      <c r="I442" s="211"/>
      <c r="J442" s="208"/>
      <c r="K442" s="208"/>
      <c r="L442" s="212"/>
      <c r="M442" s="213"/>
      <c r="N442" s="214"/>
      <c r="O442" s="214"/>
      <c r="P442" s="214"/>
      <c r="Q442" s="214"/>
      <c r="R442" s="214"/>
      <c r="S442" s="214"/>
      <c r="T442" s="215"/>
      <c r="AT442" s="216" t="s">
        <v>127</v>
      </c>
      <c r="AU442" s="216" t="s">
        <v>87</v>
      </c>
      <c r="AV442" s="13" t="s">
        <v>85</v>
      </c>
      <c r="AW442" s="13" t="s">
        <v>34</v>
      </c>
      <c r="AX442" s="13" t="s">
        <v>77</v>
      </c>
      <c r="AY442" s="216" t="s">
        <v>116</v>
      </c>
    </row>
    <row r="443" spans="1:65" s="12" customFormat="1" ht="11.25">
      <c r="B443" s="196"/>
      <c r="C443" s="197"/>
      <c r="D443" s="191" t="s">
        <v>127</v>
      </c>
      <c r="E443" s="198" t="s">
        <v>1</v>
      </c>
      <c r="F443" s="199" t="s">
        <v>559</v>
      </c>
      <c r="G443" s="197"/>
      <c r="H443" s="200">
        <v>55.2</v>
      </c>
      <c r="I443" s="201"/>
      <c r="J443" s="197"/>
      <c r="K443" s="197"/>
      <c r="L443" s="202"/>
      <c r="M443" s="203"/>
      <c r="N443" s="204"/>
      <c r="O443" s="204"/>
      <c r="P443" s="204"/>
      <c r="Q443" s="204"/>
      <c r="R443" s="204"/>
      <c r="S443" s="204"/>
      <c r="T443" s="205"/>
      <c r="AT443" s="206" t="s">
        <v>127</v>
      </c>
      <c r="AU443" s="206" t="s">
        <v>87</v>
      </c>
      <c r="AV443" s="12" t="s">
        <v>87</v>
      </c>
      <c r="AW443" s="12" t="s">
        <v>34</v>
      </c>
      <c r="AX443" s="12" t="s">
        <v>77</v>
      </c>
      <c r="AY443" s="206" t="s">
        <v>116</v>
      </c>
    </row>
    <row r="444" spans="1:65" s="15" customFormat="1" ht="11.25">
      <c r="B444" s="229"/>
      <c r="C444" s="230"/>
      <c r="D444" s="191" t="s">
        <v>127</v>
      </c>
      <c r="E444" s="231" t="s">
        <v>1</v>
      </c>
      <c r="F444" s="232" t="s">
        <v>185</v>
      </c>
      <c r="G444" s="230"/>
      <c r="H444" s="233">
        <v>55.2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AT444" s="239" t="s">
        <v>127</v>
      </c>
      <c r="AU444" s="239" t="s">
        <v>87</v>
      </c>
      <c r="AV444" s="15" t="s">
        <v>122</v>
      </c>
      <c r="AW444" s="15" t="s">
        <v>34</v>
      </c>
      <c r="AX444" s="15" t="s">
        <v>85</v>
      </c>
      <c r="AY444" s="239" t="s">
        <v>116</v>
      </c>
    </row>
    <row r="445" spans="1:65" s="2" customFormat="1" ht="24.2" customHeight="1">
      <c r="A445" s="34"/>
      <c r="B445" s="35"/>
      <c r="C445" s="240" t="s">
        <v>560</v>
      </c>
      <c r="D445" s="240" t="s">
        <v>318</v>
      </c>
      <c r="E445" s="241" t="s">
        <v>561</v>
      </c>
      <c r="F445" s="242" t="s">
        <v>562</v>
      </c>
      <c r="G445" s="243" t="s">
        <v>483</v>
      </c>
      <c r="H445" s="244">
        <v>4.5999999999999996</v>
      </c>
      <c r="I445" s="245"/>
      <c r="J445" s="246">
        <f>ROUND(I445*H445,2)</f>
        <v>0</v>
      </c>
      <c r="K445" s="242" t="s">
        <v>157</v>
      </c>
      <c r="L445" s="247"/>
      <c r="M445" s="248" t="s">
        <v>1</v>
      </c>
      <c r="N445" s="249" t="s">
        <v>42</v>
      </c>
      <c r="O445" s="71"/>
      <c r="P445" s="187">
        <f>O445*H445</f>
        <v>0</v>
      </c>
      <c r="Q445" s="187">
        <v>4.8300000000000003E-2</v>
      </c>
      <c r="R445" s="187">
        <f>Q445*H445</f>
        <v>0.22217999999999999</v>
      </c>
      <c r="S445" s="187">
        <v>0</v>
      </c>
      <c r="T445" s="188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89" t="s">
        <v>134</v>
      </c>
      <c r="AT445" s="189" t="s">
        <v>318</v>
      </c>
      <c r="AU445" s="189" t="s">
        <v>87</v>
      </c>
      <c r="AY445" s="17" t="s">
        <v>116</v>
      </c>
      <c r="BE445" s="190">
        <f>IF(N445="základní",J445,0)</f>
        <v>0</v>
      </c>
      <c r="BF445" s="190">
        <f>IF(N445="snížená",J445,0)</f>
        <v>0</v>
      </c>
      <c r="BG445" s="190">
        <f>IF(N445="zákl. přenesená",J445,0)</f>
        <v>0</v>
      </c>
      <c r="BH445" s="190">
        <f>IF(N445="sníž. přenesená",J445,0)</f>
        <v>0</v>
      </c>
      <c r="BI445" s="190">
        <f>IF(N445="nulová",J445,0)</f>
        <v>0</v>
      </c>
      <c r="BJ445" s="17" t="s">
        <v>85</v>
      </c>
      <c r="BK445" s="190">
        <f>ROUND(I445*H445,2)</f>
        <v>0</v>
      </c>
      <c r="BL445" s="17" t="s">
        <v>122</v>
      </c>
      <c r="BM445" s="189" t="s">
        <v>563</v>
      </c>
    </row>
    <row r="446" spans="1:65" s="2" customFormat="1" ht="11.25">
      <c r="A446" s="34"/>
      <c r="B446" s="35"/>
      <c r="C446" s="36"/>
      <c r="D446" s="191" t="s">
        <v>123</v>
      </c>
      <c r="E446" s="36"/>
      <c r="F446" s="192" t="s">
        <v>562</v>
      </c>
      <c r="G446" s="36"/>
      <c r="H446" s="36"/>
      <c r="I446" s="193"/>
      <c r="J446" s="36"/>
      <c r="K446" s="36"/>
      <c r="L446" s="39"/>
      <c r="M446" s="194"/>
      <c r="N446" s="195"/>
      <c r="O446" s="71"/>
      <c r="P446" s="71"/>
      <c r="Q446" s="71"/>
      <c r="R446" s="71"/>
      <c r="S446" s="71"/>
      <c r="T446" s="72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7" t="s">
        <v>123</v>
      </c>
      <c r="AU446" s="17" t="s">
        <v>87</v>
      </c>
    </row>
    <row r="447" spans="1:65" s="13" customFormat="1" ht="11.25">
      <c r="B447" s="207"/>
      <c r="C447" s="208"/>
      <c r="D447" s="191" t="s">
        <v>127</v>
      </c>
      <c r="E447" s="209" t="s">
        <v>1</v>
      </c>
      <c r="F447" s="210" t="s">
        <v>300</v>
      </c>
      <c r="G447" s="208"/>
      <c r="H447" s="209" t="s">
        <v>1</v>
      </c>
      <c r="I447" s="211"/>
      <c r="J447" s="208"/>
      <c r="K447" s="208"/>
      <c r="L447" s="212"/>
      <c r="M447" s="213"/>
      <c r="N447" s="214"/>
      <c r="O447" s="214"/>
      <c r="P447" s="214"/>
      <c r="Q447" s="214"/>
      <c r="R447" s="214"/>
      <c r="S447" s="214"/>
      <c r="T447" s="215"/>
      <c r="AT447" s="216" t="s">
        <v>127</v>
      </c>
      <c r="AU447" s="216" t="s">
        <v>87</v>
      </c>
      <c r="AV447" s="13" t="s">
        <v>85</v>
      </c>
      <c r="AW447" s="13" t="s">
        <v>34</v>
      </c>
      <c r="AX447" s="13" t="s">
        <v>77</v>
      </c>
      <c r="AY447" s="216" t="s">
        <v>116</v>
      </c>
    </row>
    <row r="448" spans="1:65" s="12" customFormat="1" ht="11.25">
      <c r="B448" s="196"/>
      <c r="C448" s="197"/>
      <c r="D448" s="191" t="s">
        <v>127</v>
      </c>
      <c r="E448" s="198" t="s">
        <v>1</v>
      </c>
      <c r="F448" s="199" t="s">
        <v>564</v>
      </c>
      <c r="G448" s="197"/>
      <c r="H448" s="200">
        <v>4.5999999999999996</v>
      </c>
      <c r="I448" s="201"/>
      <c r="J448" s="197"/>
      <c r="K448" s="197"/>
      <c r="L448" s="202"/>
      <c r="M448" s="203"/>
      <c r="N448" s="204"/>
      <c r="O448" s="204"/>
      <c r="P448" s="204"/>
      <c r="Q448" s="204"/>
      <c r="R448" s="204"/>
      <c r="S448" s="204"/>
      <c r="T448" s="205"/>
      <c r="AT448" s="206" t="s">
        <v>127</v>
      </c>
      <c r="AU448" s="206" t="s">
        <v>87</v>
      </c>
      <c r="AV448" s="12" t="s">
        <v>87</v>
      </c>
      <c r="AW448" s="12" t="s">
        <v>34</v>
      </c>
      <c r="AX448" s="12" t="s">
        <v>77</v>
      </c>
      <c r="AY448" s="206" t="s">
        <v>116</v>
      </c>
    </row>
    <row r="449" spans="1:65" s="15" customFormat="1" ht="11.25">
      <c r="B449" s="229"/>
      <c r="C449" s="230"/>
      <c r="D449" s="191" t="s">
        <v>127</v>
      </c>
      <c r="E449" s="231" t="s">
        <v>1</v>
      </c>
      <c r="F449" s="232" t="s">
        <v>185</v>
      </c>
      <c r="G449" s="230"/>
      <c r="H449" s="233">
        <v>4.5999999999999996</v>
      </c>
      <c r="I449" s="234"/>
      <c r="J449" s="230"/>
      <c r="K449" s="230"/>
      <c r="L449" s="235"/>
      <c r="M449" s="236"/>
      <c r="N449" s="237"/>
      <c r="O449" s="237"/>
      <c r="P449" s="237"/>
      <c r="Q449" s="237"/>
      <c r="R449" s="237"/>
      <c r="S449" s="237"/>
      <c r="T449" s="238"/>
      <c r="AT449" s="239" t="s">
        <v>127</v>
      </c>
      <c r="AU449" s="239" t="s">
        <v>87</v>
      </c>
      <c r="AV449" s="15" t="s">
        <v>122</v>
      </c>
      <c r="AW449" s="15" t="s">
        <v>34</v>
      </c>
      <c r="AX449" s="15" t="s">
        <v>85</v>
      </c>
      <c r="AY449" s="239" t="s">
        <v>116</v>
      </c>
    </row>
    <row r="450" spans="1:65" s="2" customFormat="1" ht="24.2" customHeight="1">
      <c r="A450" s="34"/>
      <c r="B450" s="35"/>
      <c r="C450" s="178" t="s">
        <v>565</v>
      </c>
      <c r="D450" s="178" t="s">
        <v>117</v>
      </c>
      <c r="E450" s="179" t="s">
        <v>566</v>
      </c>
      <c r="F450" s="180" t="s">
        <v>567</v>
      </c>
      <c r="G450" s="181" t="s">
        <v>298</v>
      </c>
      <c r="H450" s="182">
        <v>22.7</v>
      </c>
      <c r="I450" s="183"/>
      <c r="J450" s="184">
        <f>ROUND(I450*H450,2)</f>
        <v>0</v>
      </c>
      <c r="K450" s="180" t="s">
        <v>157</v>
      </c>
      <c r="L450" s="39"/>
      <c r="M450" s="185" t="s">
        <v>1</v>
      </c>
      <c r="N450" s="186" t="s">
        <v>42</v>
      </c>
      <c r="O450" s="71"/>
      <c r="P450" s="187">
        <f>O450*H450</f>
        <v>0</v>
      </c>
      <c r="Q450" s="187">
        <v>0</v>
      </c>
      <c r="R450" s="187">
        <f>Q450*H450</f>
        <v>0</v>
      </c>
      <c r="S450" s="187">
        <v>0</v>
      </c>
      <c r="T450" s="188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89" t="s">
        <v>122</v>
      </c>
      <c r="AT450" s="189" t="s">
        <v>117</v>
      </c>
      <c r="AU450" s="189" t="s">
        <v>87</v>
      </c>
      <c r="AY450" s="17" t="s">
        <v>116</v>
      </c>
      <c r="BE450" s="190">
        <f>IF(N450="základní",J450,0)</f>
        <v>0</v>
      </c>
      <c r="BF450" s="190">
        <f>IF(N450="snížená",J450,0)</f>
        <v>0</v>
      </c>
      <c r="BG450" s="190">
        <f>IF(N450="zákl. přenesená",J450,0)</f>
        <v>0</v>
      </c>
      <c r="BH450" s="190">
        <f>IF(N450="sníž. přenesená",J450,0)</f>
        <v>0</v>
      </c>
      <c r="BI450" s="190">
        <f>IF(N450="nulová",J450,0)</f>
        <v>0</v>
      </c>
      <c r="BJ450" s="17" t="s">
        <v>85</v>
      </c>
      <c r="BK450" s="190">
        <f>ROUND(I450*H450,2)</f>
        <v>0</v>
      </c>
      <c r="BL450" s="17" t="s">
        <v>122</v>
      </c>
      <c r="BM450" s="189" t="s">
        <v>568</v>
      </c>
    </row>
    <row r="451" spans="1:65" s="2" customFormat="1" ht="39">
      <c r="A451" s="34"/>
      <c r="B451" s="35"/>
      <c r="C451" s="36"/>
      <c r="D451" s="191" t="s">
        <v>123</v>
      </c>
      <c r="E451" s="36"/>
      <c r="F451" s="192" t="s">
        <v>569</v>
      </c>
      <c r="G451" s="36"/>
      <c r="H451" s="36"/>
      <c r="I451" s="193"/>
      <c r="J451" s="36"/>
      <c r="K451" s="36"/>
      <c r="L451" s="39"/>
      <c r="M451" s="194"/>
      <c r="N451" s="195"/>
      <c r="O451" s="71"/>
      <c r="P451" s="71"/>
      <c r="Q451" s="71"/>
      <c r="R451" s="71"/>
      <c r="S451" s="71"/>
      <c r="T451" s="72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123</v>
      </c>
      <c r="AU451" s="17" t="s">
        <v>87</v>
      </c>
    </row>
    <row r="452" spans="1:65" s="13" customFormat="1" ht="11.25">
      <c r="B452" s="207"/>
      <c r="C452" s="208"/>
      <c r="D452" s="191" t="s">
        <v>127</v>
      </c>
      <c r="E452" s="209" t="s">
        <v>1</v>
      </c>
      <c r="F452" s="210" t="s">
        <v>183</v>
      </c>
      <c r="G452" s="208"/>
      <c r="H452" s="209" t="s">
        <v>1</v>
      </c>
      <c r="I452" s="211"/>
      <c r="J452" s="208"/>
      <c r="K452" s="208"/>
      <c r="L452" s="212"/>
      <c r="M452" s="213"/>
      <c r="N452" s="214"/>
      <c r="O452" s="214"/>
      <c r="P452" s="214"/>
      <c r="Q452" s="214"/>
      <c r="R452" s="214"/>
      <c r="S452" s="214"/>
      <c r="T452" s="215"/>
      <c r="AT452" s="216" t="s">
        <v>127</v>
      </c>
      <c r="AU452" s="216" t="s">
        <v>87</v>
      </c>
      <c r="AV452" s="13" t="s">
        <v>85</v>
      </c>
      <c r="AW452" s="13" t="s">
        <v>34</v>
      </c>
      <c r="AX452" s="13" t="s">
        <v>77</v>
      </c>
      <c r="AY452" s="216" t="s">
        <v>116</v>
      </c>
    </row>
    <row r="453" spans="1:65" s="12" customFormat="1" ht="11.25">
      <c r="B453" s="196"/>
      <c r="C453" s="197"/>
      <c r="D453" s="191" t="s">
        <v>127</v>
      </c>
      <c r="E453" s="198" t="s">
        <v>1</v>
      </c>
      <c r="F453" s="199" t="s">
        <v>494</v>
      </c>
      <c r="G453" s="197"/>
      <c r="H453" s="200">
        <v>22.7</v>
      </c>
      <c r="I453" s="201"/>
      <c r="J453" s="197"/>
      <c r="K453" s="197"/>
      <c r="L453" s="202"/>
      <c r="M453" s="203"/>
      <c r="N453" s="204"/>
      <c r="O453" s="204"/>
      <c r="P453" s="204"/>
      <c r="Q453" s="204"/>
      <c r="R453" s="204"/>
      <c r="S453" s="204"/>
      <c r="T453" s="205"/>
      <c r="AT453" s="206" t="s">
        <v>127</v>
      </c>
      <c r="AU453" s="206" t="s">
        <v>87</v>
      </c>
      <c r="AV453" s="12" t="s">
        <v>87</v>
      </c>
      <c r="AW453" s="12" t="s">
        <v>34</v>
      </c>
      <c r="AX453" s="12" t="s">
        <v>77</v>
      </c>
      <c r="AY453" s="206" t="s">
        <v>116</v>
      </c>
    </row>
    <row r="454" spans="1:65" s="15" customFormat="1" ht="11.25">
      <c r="B454" s="229"/>
      <c r="C454" s="230"/>
      <c r="D454" s="191" t="s">
        <v>127</v>
      </c>
      <c r="E454" s="231" t="s">
        <v>1</v>
      </c>
      <c r="F454" s="232" t="s">
        <v>185</v>
      </c>
      <c r="G454" s="230"/>
      <c r="H454" s="233">
        <v>22.7</v>
      </c>
      <c r="I454" s="234"/>
      <c r="J454" s="230"/>
      <c r="K454" s="230"/>
      <c r="L454" s="235"/>
      <c r="M454" s="236"/>
      <c r="N454" s="237"/>
      <c r="O454" s="237"/>
      <c r="P454" s="237"/>
      <c r="Q454" s="237"/>
      <c r="R454" s="237"/>
      <c r="S454" s="237"/>
      <c r="T454" s="238"/>
      <c r="AT454" s="239" t="s">
        <v>127</v>
      </c>
      <c r="AU454" s="239" t="s">
        <v>87</v>
      </c>
      <c r="AV454" s="15" t="s">
        <v>122</v>
      </c>
      <c r="AW454" s="15" t="s">
        <v>34</v>
      </c>
      <c r="AX454" s="15" t="s">
        <v>85</v>
      </c>
      <c r="AY454" s="239" t="s">
        <v>116</v>
      </c>
    </row>
    <row r="455" spans="1:65" s="2" customFormat="1" ht="24.2" customHeight="1">
      <c r="A455" s="34"/>
      <c r="B455" s="35"/>
      <c r="C455" s="178" t="s">
        <v>570</v>
      </c>
      <c r="D455" s="178" t="s">
        <v>117</v>
      </c>
      <c r="E455" s="179" t="s">
        <v>571</v>
      </c>
      <c r="F455" s="180" t="s">
        <v>572</v>
      </c>
      <c r="G455" s="181" t="s">
        <v>483</v>
      </c>
      <c r="H455" s="182">
        <v>92</v>
      </c>
      <c r="I455" s="183"/>
      <c r="J455" s="184">
        <f>ROUND(I455*H455,2)</f>
        <v>0</v>
      </c>
      <c r="K455" s="180" t="s">
        <v>424</v>
      </c>
      <c r="L455" s="39"/>
      <c r="M455" s="185" t="s">
        <v>1</v>
      </c>
      <c r="N455" s="186" t="s">
        <v>42</v>
      </c>
      <c r="O455" s="71"/>
      <c r="P455" s="187">
        <f>O455*H455</f>
        <v>0</v>
      </c>
      <c r="Q455" s="187">
        <v>0</v>
      </c>
      <c r="R455" s="187">
        <f>Q455*H455</f>
        <v>0</v>
      </c>
      <c r="S455" s="187">
        <v>0</v>
      </c>
      <c r="T455" s="188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89" t="s">
        <v>122</v>
      </c>
      <c r="AT455" s="189" t="s">
        <v>117</v>
      </c>
      <c r="AU455" s="189" t="s">
        <v>87</v>
      </c>
      <c r="AY455" s="17" t="s">
        <v>116</v>
      </c>
      <c r="BE455" s="190">
        <f>IF(N455="základní",J455,0)</f>
        <v>0</v>
      </c>
      <c r="BF455" s="190">
        <f>IF(N455="snížená",J455,0)</f>
        <v>0</v>
      </c>
      <c r="BG455" s="190">
        <f>IF(N455="zákl. přenesená",J455,0)</f>
        <v>0</v>
      </c>
      <c r="BH455" s="190">
        <f>IF(N455="sníž. přenesená",J455,0)</f>
        <v>0</v>
      </c>
      <c r="BI455" s="190">
        <f>IF(N455="nulová",J455,0)</f>
        <v>0</v>
      </c>
      <c r="BJ455" s="17" t="s">
        <v>85</v>
      </c>
      <c r="BK455" s="190">
        <f>ROUND(I455*H455,2)</f>
        <v>0</v>
      </c>
      <c r="BL455" s="17" t="s">
        <v>122</v>
      </c>
      <c r="BM455" s="189" t="s">
        <v>573</v>
      </c>
    </row>
    <row r="456" spans="1:65" s="2" customFormat="1" ht="11.25">
      <c r="A456" s="34"/>
      <c r="B456" s="35"/>
      <c r="C456" s="36"/>
      <c r="D456" s="191" t="s">
        <v>123</v>
      </c>
      <c r="E456" s="36"/>
      <c r="F456" s="192" t="s">
        <v>572</v>
      </c>
      <c r="G456" s="36"/>
      <c r="H456" s="36"/>
      <c r="I456" s="193"/>
      <c r="J456" s="36"/>
      <c r="K456" s="36"/>
      <c r="L456" s="39"/>
      <c r="M456" s="194"/>
      <c r="N456" s="195"/>
      <c r="O456" s="71"/>
      <c r="P456" s="71"/>
      <c r="Q456" s="71"/>
      <c r="R456" s="71"/>
      <c r="S456" s="71"/>
      <c r="T456" s="72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7" t="s">
        <v>123</v>
      </c>
      <c r="AU456" s="17" t="s">
        <v>87</v>
      </c>
    </row>
    <row r="457" spans="1:65" s="2" customFormat="1" ht="33" customHeight="1">
      <c r="A457" s="34"/>
      <c r="B457" s="35"/>
      <c r="C457" s="178" t="s">
        <v>574</v>
      </c>
      <c r="D457" s="178" t="s">
        <v>117</v>
      </c>
      <c r="E457" s="179" t="s">
        <v>575</v>
      </c>
      <c r="F457" s="180" t="s">
        <v>576</v>
      </c>
      <c r="G457" s="181" t="s">
        <v>338</v>
      </c>
      <c r="H457" s="182">
        <v>46.677</v>
      </c>
      <c r="I457" s="183"/>
      <c r="J457" s="184">
        <f>ROUND(I457*H457,2)</f>
        <v>0</v>
      </c>
      <c r="K457" s="180" t="s">
        <v>157</v>
      </c>
      <c r="L457" s="39"/>
      <c r="M457" s="185" t="s">
        <v>1</v>
      </c>
      <c r="N457" s="186" t="s">
        <v>42</v>
      </c>
      <c r="O457" s="71"/>
      <c r="P457" s="187">
        <f>O457*H457</f>
        <v>0</v>
      </c>
      <c r="Q457" s="187">
        <v>0</v>
      </c>
      <c r="R457" s="187">
        <f>Q457*H457</f>
        <v>0</v>
      </c>
      <c r="S457" s="187">
        <v>0</v>
      </c>
      <c r="T457" s="188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89" t="s">
        <v>122</v>
      </c>
      <c r="AT457" s="189" t="s">
        <v>117</v>
      </c>
      <c r="AU457" s="189" t="s">
        <v>87</v>
      </c>
      <c r="AY457" s="17" t="s">
        <v>116</v>
      </c>
      <c r="BE457" s="190">
        <f>IF(N457="základní",J457,0)</f>
        <v>0</v>
      </c>
      <c r="BF457" s="190">
        <f>IF(N457="snížená",J457,0)</f>
        <v>0</v>
      </c>
      <c r="BG457" s="190">
        <f>IF(N457="zákl. přenesená",J457,0)</f>
        <v>0</v>
      </c>
      <c r="BH457" s="190">
        <f>IF(N457="sníž. přenesená",J457,0)</f>
        <v>0</v>
      </c>
      <c r="BI457" s="190">
        <f>IF(N457="nulová",J457,0)</f>
        <v>0</v>
      </c>
      <c r="BJ457" s="17" t="s">
        <v>85</v>
      </c>
      <c r="BK457" s="190">
        <f>ROUND(I457*H457,2)</f>
        <v>0</v>
      </c>
      <c r="BL457" s="17" t="s">
        <v>122</v>
      </c>
      <c r="BM457" s="189" t="s">
        <v>577</v>
      </c>
    </row>
    <row r="458" spans="1:65" s="2" customFormat="1" ht="29.25">
      <c r="A458" s="34"/>
      <c r="B458" s="35"/>
      <c r="C458" s="36"/>
      <c r="D458" s="191" t="s">
        <v>123</v>
      </c>
      <c r="E458" s="36"/>
      <c r="F458" s="192" t="s">
        <v>578</v>
      </c>
      <c r="G458" s="36"/>
      <c r="H458" s="36"/>
      <c r="I458" s="193"/>
      <c r="J458" s="36"/>
      <c r="K458" s="36"/>
      <c r="L458" s="39"/>
      <c r="M458" s="194"/>
      <c r="N458" s="195"/>
      <c r="O458" s="71"/>
      <c r="P458" s="71"/>
      <c r="Q458" s="71"/>
      <c r="R458" s="71"/>
      <c r="S458" s="71"/>
      <c r="T458" s="72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7" t="s">
        <v>123</v>
      </c>
      <c r="AU458" s="17" t="s">
        <v>87</v>
      </c>
    </row>
    <row r="459" spans="1:65" s="12" customFormat="1" ht="11.25">
      <c r="B459" s="196"/>
      <c r="C459" s="197"/>
      <c r="D459" s="191" t="s">
        <v>127</v>
      </c>
      <c r="E459" s="198" t="s">
        <v>1</v>
      </c>
      <c r="F459" s="199" t="s">
        <v>579</v>
      </c>
      <c r="G459" s="197"/>
      <c r="H459" s="200">
        <v>39.182000000000002</v>
      </c>
      <c r="I459" s="201"/>
      <c r="J459" s="197"/>
      <c r="K459" s="197"/>
      <c r="L459" s="202"/>
      <c r="M459" s="203"/>
      <c r="N459" s="204"/>
      <c r="O459" s="204"/>
      <c r="P459" s="204"/>
      <c r="Q459" s="204"/>
      <c r="R459" s="204"/>
      <c r="S459" s="204"/>
      <c r="T459" s="205"/>
      <c r="AT459" s="206" t="s">
        <v>127</v>
      </c>
      <c r="AU459" s="206" t="s">
        <v>87</v>
      </c>
      <c r="AV459" s="12" t="s">
        <v>87</v>
      </c>
      <c r="AW459" s="12" t="s">
        <v>34</v>
      </c>
      <c r="AX459" s="12" t="s">
        <v>77</v>
      </c>
      <c r="AY459" s="206" t="s">
        <v>116</v>
      </c>
    </row>
    <row r="460" spans="1:65" s="13" customFormat="1" ht="22.5">
      <c r="B460" s="207"/>
      <c r="C460" s="208"/>
      <c r="D460" s="191" t="s">
        <v>127</v>
      </c>
      <c r="E460" s="209" t="s">
        <v>1</v>
      </c>
      <c r="F460" s="210" t="s">
        <v>580</v>
      </c>
      <c r="G460" s="208"/>
      <c r="H460" s="209" t="s">
        <v>1</v>
      </c>
      <c r="I460" s="211"/>
      <c r="J460" s="208"/>
      <c r="K460" s="208"/>
      <c r="L460" s="212"/>
      <c r="M460" s="213"/>
      <c r="N460" s="214"/>
      <c r="O460" s="214"/>
      <c r="P460" s="214"/>
      <c r="Q460" s="214"/>
      <c r="R460" s="214"/>
      <c r="S460" s="214"/>
      <c r="T460" s="215"/>
      <c r="AT460" s="216" t="s">
        <v>127</v>
      </c>
      <c r="AU460" s="216" t="s">
        <v>87</v>
      </c>
      <c r="AV460" s="13" t="s">
        <v>85</v>
      </c>
      <c r="AW460" s="13" t="s">
        <v>34</v>
      </c>
      <c r="AX460" s="13" t="s">
        <v>77</v>
      </c>
      <c r="AY460" s="216" t="s">
        <v>116</v>
      </c>
    </row>
    <row r="461" spans="1:65" s="12" customFormat="1" ht="11.25">
      <c r="B461" s="196"/>
      <c r="C461" s="197"/>
      <c r="D461" s="191" t="s">
        <v>127</v>
      </c>
      <c r="E461" s="198" t="s">
        <v>1</v>
      </c>
      <c r="F461" s="199" t="s">
        <v>581</v>
      </c>
      <c r="G461" s="197"/>
      <c r="H461" s="200">
        <v>7.4950000000000001</v>
      </c>
      <c r="I461" s="201"/>
      <c r="J461" s="197"/>
      <c r="K461" s="197"/>
      <c r="L461" s="202"/>
      <c r="M461" s="203"/>
      <c r="N461" s="204"/>
      <c r="O461" s="204"/>
      <c r="P461" s="204"/>
      <c r="Q461" s="204"/>
      <c r="R461" s="204"/>
      <c r="S461" s="204"/>
      <c r="T461" s="205"/>
      <c r="AT461" s="206" t="s">
        <v>127</v>
      </c>
      <c r="AU461" s="206" t="s">
        <v>87</v>
      </c>
      <c r="AV461" s="12" t="s">
        <v>87</v>
      </c>
      <c r="AW461" s="12" t="s">
        <v>34</v>
      </c>
      <c r="AX461" s="12" t="s">
        <v>77</v>
      </c>
      <c r="AY461" s="206" t="s">
        <v>116</v>
      </c>
    </row>
    <row r="462" spans="1:65" s="15" customFormat="1" ht="11.25">
      <c r="B462" s="229"/>
      <c r="C462" s="230"/>
      <c r="D462" s="191" t="s">
        <v>127</v>
      </c>
      <c r="E462" s="231" t="s">
        <v>1</v>
      </c>
      <c r="F462" s="232" t="s">
        <v>185</v>
      </c>
      <c r="G462" s="230"/>
      <c r="H462" s="233">
        <v>46.677</v>
      </c>
      <c r="I462" s="234"/>
      <c r="J462" s="230"/>
      <c r="K462" s="230"/>
      <c r="L462" s="235"/>
      <c r="M462" s="236"/>
      <c r="N462" s="237"/>
      <c r="O462" s="237"/>
      <c r="P462" s="237"/>
      <c r="Q462" s="237"/>
      <c r="R462" s="237"/>
      <c r="S462" s="237"/>
      <c r="T462" s="238"/>
      <c r="AT462" s="239" t="s">
        <v>127</v>
      </c>
      <c r="AU462" s="239" t="s">
        <v>87</v>
      </c>
      <c r="AV462" s="15" t="s">
        <v>122</v>
      </c>
      <c r="AW462" s="15" t="s">
        <v>34</v>
      </c>
      <c r="AX462" s="15" t="s">
        <v>85</v>
      </c>
      <c r="AY462" s="239" t="s">
        <v>116</v>
      </c>
    </row>
    <row r="463" spans="1:65" s="2" customFormat="1" ht="24.2" customHeight="1">
      <c r="A463" s="34"/>
      <c r="B463" s="35"/>
      <c r="C463" s="178" t="s">
        <v>582</v>
      </c>
      <c r="D463" s="178" t="s">
        <v>117</v>
      </c>
      <c r="E463" s="179" t="s">
        <v>583</v>
      </c>
      <c r="F463" s="180" t="s">
        <v>584</v>
      </c>
      <c r="G463" s="181" t="s">
        <v>338</v>
      </c>
      <c r="H463" s="182">
        <v>46.677</v>
      </c>
      <c r="I463" s="183"/>
      <c r="J463" s="184">
        <f>ROUND(I463*H463,2)</f>
        <v>0</v>
      </c>
      <c r="K463" s="180" t="s">
        <v>157</v>
      </c>
      <c r="L463" s="39"/>
      <c r="M463" s="185" t="s">
        <v>1</v>
      </c>
      <c r="N463" s="186" t="s">
        <v>42</v>
      </c>
      <c r="O463" s="71"/>
      <c r="P463" s="187">
        <f>O463*H463</f>
        <v>0</v>
      </c>
      <c r="Q463" s="187">
        <v>0</v>
      </c>
      <c r="R463" s="187">
        <f>Q463*H463</f>
        <v>0</v>
      </c>
      <c r="S463" s="187">
        <v>0</v>
      </c>
      <c r="T463" s="188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89" t="s">
        <v>122</v>
      </c>
      <c r="AT463" s="189" t="s">
        <v>117</v>
      </c>
      <c r="AU463" s="189" t="s">
        <v>87</v>
      </c>
      <c r="AY463" s="17" t="s">
        <v>116</v>
      </c>
      <c r="BE463" s="190">
        <f>IF(N463="základní",J463,0)</f>
        <v>0</v>
      </c>
      <c r="BF463" s="190">
        <f>IF(N463="snížená",J463,0)</f>
        <v>0</v>
      </c>
      <c r="BG463" s="190">
        <f>IF(N463="zákl. přenesená",J463,0)</f>
        <v>0</v>
      </c>
      <c r="BH463" s="190">
        <f>IF(N463="sníž. přenesená",J463,0)</f>
        <v>0</v>
      </c>
      <c r="BI463" s="190">
        <f>IF(N463="nulová",J463,0)</f>
        <v>0</v>
      </c>
      <c r="BJ463" s="17" t="s">
        <v>85</v>
      </c>
      <c r="BK463" s="190">
        <f>ROUND(I463*H463,2)</f>
        <v>0</v>
      </c>
      <c r="BL463" s="17" t="s">
        <v>122</v>
      </c>
      <c r="BM463" s="189" t="s">
        <v>585</v>
      </c>
    </row>
    <row r="464" spans="1:65" s="2" customFormat="1" ht="19.5">
      <c r="A464" s="34"/>
      <c r="B464" s="35"/>
      <c r="C464" s="36"/>
      <c r="D464" s="191" t="s">
        <v>123</v>
      </c>
      <c r="E464" s="36"/>
      <c r="F464" s="192" t="s">
        <v>586</v>
      </c>
      <c r="G464" s="36"/>
      <c r="H464" s="36"/>
      <c r="I464" s="193"/>
      <c r="J464" s="36"/>
      <c r="K464" s="36"/>
      <c r="L464" s="39"/>
      <c r="M464" s="194"/>
      <c r="N464" s="195"/>
      <c r="O464" s="71"/>
      <c r="P464" s="71"/>
      <c r="Q464" s="71"/>
      <c r="R464" s="71"/>
      <c r="S464" s="71"/>
      <c r="T464" s="72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7" t="s">
        <v>123</v>
      </c>
      <c r="AU464" s="17" t="s">
        <v>87</v>
      </c>
    </row>
    <row r="465" spans="1:65" s="2" customFormat="1" ht="24.2" customHeight="1">
      <c r="A465" s="34"/>
      <c r="B465" s="35"/>
      <c r="C465" s="178" t="s">
        <v>587</v>
      </c>
      <c r="D465" s="178" t="s">
        <v>117</v>
      </c>
      <c r="E465" s="179" t="s">
        <v>588</v>
      </c>
      <c r="F465" s="180" t="s">
        <v>589</v>
      </c>
      <c r="G465" s="181" t="s">
        <v>338</v>
      </c>
      <c r="H465" s="182">
        <v>886.86300000000006</v>
      </c>
      <c r="I465" s="183"/>
      <c r="J465" s="184">
        <f>ROUND(I465*H465,2)</f>
        <v>0</v>
      </c>
      <c r="K465" s="180" t="s">
        <v>157</v>
      </c>
      <c r="L465" s="39"/>
      <c r="M465" s="185" t="s">
        <v>1</v>
      </c>
      <c r="N465" s="186" t="s">
        <v>42</v>
      </c>
      <c r="O465" s="71"/>
      <c r="P465" s="187">
        <f>O465*H465</f>
        <v>0</v>
      </c>
      <c r="Q465" s="187">
        <v>0</v>
      </c>
      <c r="R465" s="187">
        <f>Q465*H465</f>
        <v>0</v>
      </c>
      <c r="S465" s="187">
        <v>0</v>
      </c>
      <c r="T465" s="188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89" t="s">
        <v>122</v>
      </c>
      <c r="AT465" s="189" t="s">
        <v>117</v>
      </c>
      <c r="AU465" s="189" t="s">
        <v>87</v>
      </c>
      <c r="AY465" s="17" t="s">
        <v>116</v>
      </c>
      <c r="BE465" s="190">
        <f>IF(N465="základní",J465,0)</f>
        <v>0</v>
      </c>
      <c r="BF465" s="190">
        <f>IF(N465="snížená",J465,0)</f>
        <v>0</v>
      </c>
      <c r="BG465" s="190">
        <f>IF(N465="zákl. přenesená",J465,0)</f>
        <v>0</v>
      </c>
      <c r="BH465" s="190">
        <f>IF(N465="sníž. přenesená",J465,0)</f>
        <v>0</v>
      </c>
      <c r="BI465" s="190">
        <f>IF(N465="nulová",J465,0)</f>
        <v>0</v>
      </c>
      <c r="BJ465" s="17" t="s">
        <v>85</v>
      </c>
      <c r="BK465" s="190">
        <f>ROUND(I465*H465,2)</f>
        <v>0</v>
      </c>
      <c r="BL465" s="17" t="s">
        <v>122</v>
      </c>
      <c r="BM465" s="189" t="s">
        <v>590</v>
      </c>
    </row>
    <row r="466" spans="1:65" s="2" customFormat="1" ht="29.25">
      <c r="A466" s="34"/>
      <c r="B466" s="35"/>
      <c r="C466" s="36"/>
      <c r="D466" s="191" t="s">
        <v>123</v>
      </c>
      <c r="E466" s="36"/>
      <c r="F466" s="192" t="s">
        <v>591</v>
      </c>
      <c r="G466" s="36"/>
      <c r="H466" s="36"/>
      <c r="I466" s="193"/>
      <c r="J466" s="36"/>
      <c r="K466" s="36"/>
      <c r="L466" s="39"/>
      <c r="M466" s="194"/>
      <c r="N466" s="195"/>
      <c r="O466" s="71"/>
      <c r="P466" s="71"/>
      <c r="Q466" s="71"/>
      <c r="R466" s="71"/>
      <c r="S466" s="71"/>
      <c r="T466" s="72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7" t="s">
        <v>123</v>
      </c>
      <c r="AU466" s="17" t="s">
        <v>87</v>
      </c>
    </row>
    <row r="467" spans="1:65" s="12" customFormat="1" ht="11.25">
      <c r="B467" s="196"/>
      <c r="C467" s="197"/>
      <c r="D467" s="191" t="s">
        <v>127</v>
      </c>
      <c r="E467" s="198" t="s">
        <v>1</v>
      </c>
      <c r="F467" s="199" t="s">
        <v>592</v>
      </c>
      <c r="G467" s="197"/>
      <c r="H467" s="200">
        <v>886.86300000000006</v>
      </c>
      <c r="I467" s="201"/>
      <c r="J467" s="197"/>
      <c r="K467" s="197"/>
      <c r="L467" s="202"/>
      <c r="M467" s="203"/>
      <c r="N467" s="204"/>
      <c r="O467" s="204"/>
      <c r="P467" s="204"/>
      <c r="Q467" s="204"/>
      <c r="R467" s="204"/>
      <c r="S467" s="204"/>
      <c r="T467" s="205"/>
      <c r="AT467" s="206" t="s">
        <v>127</v>
      </c>
      <c r="AU467" s="206" t="s">
        <v>87</v>
      </c>
      <c r="AV467" s="12" t="s">
        <v>87</v>
      </c>
      <c r="AW467" s="12" t="s">
        <v>34</v>
      </c>
      <c r="AX467" s="12" t="s">
        <v>77</v>
      </c>
      <c r="AY467" s="206" t="s">
        <v>116</v>
      </c>
    </row>
    <row r="468" spans="1:65" s="15" customFormat="1" ht="11.25">
      <c r="B468" s="229"/>
      <c r="C468" s="230"/>
      <c r="D468" s="191" t="s">
        <v>127</v>
      </c>
      <c r="E468" s="231" t="s">
        <v>1</v>
      </c>
      <c r="F468" s="232" t="s">
        <v>185</v>
      </c>
      <c r="G468" s="230"/>
      <c r="H468" s="233">
        <v>886.86300000000006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AT468" s="239" t="s">
        <v>127</v>
      </c>
      <c r="AU468" s="239" t="s">
        <v>87</v>
      </c>
      <c r="AV468" s="15" t="s">
        <v>122</v>
      </c>
      <c r="AW468" s="15" t="s">
        <v>34</v>
      </c>
      <c r="AX468" s="15" t="s">
        <v>85</v>
      </c>
      <c r="AY468" s="239" t="s">
        <v>116</v>
      </c>
    </row>
    <row r="469" spans="1:65" s="2" customFormat="1" ht="33" customHeight="1">
      <c r="A469" s="34"/>
      <c r="B469" s="35"/>
      <c r="C469" s="178" t="s">
        <v>413</v>
      </c>
      <c r="D469" s="178" t="s">
        <v>117</v>
      </c>
      <c r="E469" s="179" t="s">
        <v>593</v>
      </c>
      <c r="F469" s="180" t="s">
        <v>594</v>
      </c>
      <c r="G469" s="181" t="s">
        <v>338</v>
      </c>
      <c r="H469" s="182">
        <v>46.677</v>
      </c>
      <c r="I469" s="183"/>
      <c r="J469" s="184">
        <f>ROUND(I469*H469,2)</f>
        <v>0</v>
      </c>
      <c r="K469" s="180" t="s">
        <v>157</v>
      </c>
      <c r="L469" s="39"/>
      <c r="M469" s="185" t="s">
        <v>1</v>
      </c>
      <c r="N469" s="186" t="s">
        <v>42</v>
      </c>
      <c r="O469" s="71"/>
      <c r="P469" s="187">
        <f>O469*H469</f>
        <v>0</v>
      </c>
      <c r="Q469" s="187">
        <v>0</v>
      </c>
      <c r="R469" s="187">
        <f>Q469*H469</f>
        <v>0</v>
      </c>
      <c r="S469" s="187">
        <v>0</v>
      </c>
      <c r="T469" s="188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89" t="s">
        <v>122</v>
      </c>
      <c r="AT469" s="189" t="s">
        <v>117</v>
      </c>
      <c r="AU469" s="189" t="s">
        <v>87</v>
      </c>
      <c r="AY469" s="17" t="s">
        <v>116</v>
      </c>
      <c r="BE469" s="190">
        <f>IF(N469="základní",J469,0)</f>
        <v>0</v>
      </c>
      <c r="BF469" s="190">
        <f>IF(N469="snížená",J469,0)</f>
        <v>0</v>
      </c>
      <c r="BG469" s="190">
        <f>IF(N469="zákl. přenesená",J469,0)</f>
        <v>0</v>
      </c>
      <c r="BH469" s="190">
        <f>IF(N469="sníž. přenesená",J469,0)</f>
        <v>0</v>
      </c>
      <c r="BI469" s="190">
        <f>IF(N469="nulová",J469,0)</f>
        <v>0</v>
      </c>
      <c r="BJ469" s="17" t="s">
        <v>85</v>
      </c>
      <c r="BK469" s="190">
        <f>ROUND(I469*H469,2)</f>
        <v>0</v>
      </c>
      <c r="BL469" s="17" t="s">
        <v>122</v>
      </c>
      <c r="BM469" s="189" t="s">
        <v>595</v>
      </c>
    </row>
    <row r="470" spans="1:65" s="2" customFormat="1" ht="29.25">
      <c r="A470" s="34"/>
      <c r="B470" s="35"/>
      <c r="C470" s="36"/>
      <c r="D470" s="191" t="s">
        <v>123</v>
      </c>
      <c r="E470" s="36"/>
      <c r="F470" s="192" t="s">
        <v>596</v>
      </c>
      <c r="G470" s="36"/>
      <c r="H470" s="36"/>
      <c r="I470" s="193"/>
      <c r="J470" s="36"/>
      <c r="K470" s="36"/>
      <c r="L470" s="39"/>
      <c r="M470" s="194"/>
      <c r="N470" s="195"/>
      <c r="O470" s="71"/>
      <c r="P470" s="71"/>
      <c r="Q470" s="71"/>
      <c r="R470" s="71"/>
      <c r="S470" s="71"/>
      <c r="T470" s="72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7" t="s">
        <v>123</v>
      </c>
      <c r="AU470" s="17" t="s">
        <v>87</v>
      </c>
    </row>
    <row r="471" spans="1:65" s="2" customFormat="1" ht="21.75" customHeight="1">
      <c r="A471" s="34"/>
      <c r="B471" s="35"/>
      <c r="C471" s="178" t="s">
        <v>597</v>
      </c>
      <c r="D471" s="178" t="s">
        <v>117</v>
      </c>
      <c r="E471" s="179" t="s">
        <v>598</v>
      </c>
      <c r="F471" s="180" t="s">
        <v>599</v>
      </c>
      <c r="G471" s="181" t="s">
        <v>338</v>
      </c>
      <c r="H471" s="182">
        <v>15</v>
      </c>
      <c r="I471" s="183"/>
      <c r="J471" s="184">
        <f>ROUND(I471*H471,2)</f>
        <v>0</v>
      </c>
      <c r="K471" s="180" t="s">
        <v>424</v>
      </c>
      <c r="L471" s="39"/>
      <c r="M471" s="185" t="s">
        <v>1</v>
      </c>
      <c r="N471" s="186" t="s">
        <v>42</v>
      </c>
      <c r="O471" s="71"/>
      <c r="P471" s="187">
        <f>O471*H471</f>
        <v>0</v>
      </c>
      <c r="Q471" s="187">
        <v>0</v>
      </c>
      <c r="R471" s="187">
        <f>Q471*H471</f>
        <v>0</v>
      </c>
      <c r="S471" s="187">
        <v>0</v>
      </c>
      <c r="T471" s="188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89" t="s">
        <v>122</v>
      </c>
      <c r="AT471" s="189" t="s">
        <v>117</v>
      </c>
      <c r="AU471" s="189" t="s">
        <v>87</v>
      </c>
      <c r="AY471" s="17" t="s">
        <v>116</v>
      </c>
      <c r="BE471" s="190">
        <f>IF(N471="základní",J471,0)</f>
        <v>0</v>
      </c>
      <c r="BF471" s="190">
        <f>IF(N471="snížená",J471,0)</f>
        <v>0</v>
      </c>
      <c r="BG471" s="190">
        <f>IF(N471="zákl. přenesená",J471,0)</f>
        <v>0</v>
      </c>
      <c r="BH471" s="190">
        <f>IF(N471="sníž. přenesená",J471,0)</f>
        <v>0</v>
      </c>
      <c r="BI471" s="190">
        <f>IF(N471="nulová",J471,0)</f>
        <v>0</v>
      </c>
      <c r="BJ471" s="17" t="s">
        <v>85</v>
      </c>
      <c r="BK471" s="190">
        <f>ROUND(I471*H471,2)</f>
        <v>0</v>
      </c>
      <c r="BL471" s="17" t="s">
        <v>122</v>
      </c>
      <c r="BM471" s="189" t="s">
        <v>600</v>
      </c>
    </row>
    <row r="472" spans="1:65" s="2" customFormat="1" ht="11.25">
      <c r="A472" s="34"/>
      <c r="B472" s="35"/>
      <c r="C472" s="36"/>
      <c r="D472" s="191" t="s">
        <v>123</v>
      </c>
      <c r="E472" s="36"/>
      <c r="F472" s="192" t="s">
        <v>599</v>
      </c>
      <c r="G472" s="36"/>
      <c r="H472" s="36"/>
      <c r="I472" s="193"/>
      <c r="J472" s="36"/>
      <c r="K472" s="36"/>
      <c r="L472" s="39"/>
      <c r="M472" s="194"/>
      <c r="N472" s="195"/>
      <c r="O472" s="71"/>
      <c r="P472" s="71"/>
      <c r="Q472" s="71"/>
      <c r="R472" s="71"/>
      <c r="S472" s="71"/>
      <c r="T472" s="72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7" t="s">
        <v>123</v>
      </c>
      <c r="AU472" s="17" t="s">
        <v>87</v>
      </c>
    </row>
    <row r="473" spans="1:65" s="11" customFormat="1" ht="22.9" customHeight="1">
      <c r="B473" s="164"/>
      <c r="C473" s="165"/>
      <c r="D473" s="166" t="s">
        <v>76</v>
      </c>
      <c r="E473" s="227" t="s">
        <v>601</v>
      </c>
      <c r="F473" s="227" t="s">
        <v>602</v>
      </c>
      <c r="G473" s="165"/>
      <c r="H473" s="165"/>
      <c r="I473" s="168"/>
      <c r="J473" s="228">
        <f>BK473</f>
        <v>0</v>
      </c>
      <c r="K473" s="165"/>
      <c r="L473" s="170"/>
      <c r="M473" s="171"/>
      <c r="N473" s="172"/>
      <c r="O473" s="172"/>
      <c r="P473" s="173">
        <f>SUM(P474:P475)</f>
        <v>0</v>
      </c>
      <c r="Q473" s="172"/>
      <c r="R473" s="173">
        <f>SUM(R474:R475)</f>
        <v>0</v>
      </c>
      <c r="S473" s="172"/>
      <c r="T473" s="174">
        <f>SUM(T474:T475)</f>
        <v>0</v>
      </c>
      <c r="AR473" s="175" t="s">
        <v>85</v>
      </c>
      <c r="AT473" s="176" t="s">
        <v>76</v>
      </c>
      <c r="AU473" s="176" t="s">
        <v>85</v>
      </c>
      <c r="AY473" s="175" t="s">
        <v>116</v>
      </c>
      <c r="BK473" s="177">
        <f>SUM(BK474:BK475)</f>
        <v>0</v>
      </c>
    </row>
    <row r="474" spans="1:65" s="2" customFormat="1" ht="24.2" customHeight="1">
      <c r="A474" s="34"/>
      <c r="B474" s="35"/>
      <c r="C474" s="178" t="s">
        <v>419</v>
      </c>
      <c r="D474" s="178" t="s">
        <v>117</v>
      </c>
      <c r="E474" s="179" t="s">
        <v>603</v>
      </c>
      <c r="F474" s="180" t="s">
        <v>604</v>
      </c>
      <c r="G474" s="181" t="s">
        <v>338</v>
      </c>
      <c r="H474" s="182">
        <v>546.85900000000004</v>
      </c>
      <c r="I474" s="183"/>
      <c r="J474" s="184">
        <f>ROUND(I474*H474,2)</f>
        <v>0</v>
      </c>
      <c r="K474" s="180" t="s">
        <v>157</v>
      </c>
      <c r="L474" s="39"/>
      <c r="M474" s="185" t="s">
        <v>1</v>
      </c>
      <c r="N474" s="186" t="s">
        <v>42</v>
      </c>
      <c r="O474" s="71"/>
      <c r="P474" s="187">
        <f>O474*H474</f>
        <v>0</v>
      </c>
      <c r="Q474" s="187">
        <v>0</v>
      </c>
      <c r="R474" s="187">
        <f>Q474*H474</f>
        <v>0</v>
      </c>
      <c r="S474" s="187">
        <v>0</v>
      </c>
      <c r="T474" s="188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89" t="s">
        <v>122</v>
      </c>
      <c r="AT474" s="189" t="s">
        <v>117</v>
      </c>
      <c r="AU474" s="189" t="s">
        <v>87</v>
      </c>
      <c r="AY474" s="17" t="s">
        <v>116</v>
      </c>
      <c r="BE474" s="190">
        <f>IF(N474="základní",J474,0)</f>
        <v>0</v>
      </c>
      <c r="BF474" s="190">
        <f>IF(N474="snížená",J474,0)</f>
        <v>0</v>
      </c>
      <c r="BG474" s="190">
        <f>IF(N474="zákl. přenesená",J474,0)</f>
        <v>0</v>
      </c>
      <c r="BH474" s="190">
        <f>IF(N474="sníž. přenesená",J474,0)</f>
        <v>0</v>
      </c>
      <c r="BI474" s="190">
        <f>IF(N474="nulová",J474,0)</f>
        <v>0</v>
      </c>
      <c r="BJ474" s="17" t="s">
        <v>85</v>
      </c>
      <c r="BK474" s="190">
        <f>ROUND(I474*H474,2)</f>
        <v>0</v>
      </c>
      <c r="BL474" s="17" t="s">
        <v>122</v>
      </c>
      <c r="BM474" s="189" t="s">
        <v>605</v>
      </c>
    </row>
    <row r="475" spans="1:65" s="2" customFormat="1" ht="19.5">
      <c r="A475" s="34"/>
      <c r="B475" s="35"/>
      <c r="C475" s="36"/>
      <c r="D475" s="191" t="s">
        <v>123</v>
      </c>
      <c r="E475" s="36"/>
      <c r="F475" s="192" t="s">
        <v>606</v>
      </c>
      <c r="G475" s="36"/>
      <c r="H475" s="36"/>
      <c r="I475" s="193"/>
      <c r="J475" s="36"/>
      <c r="K475" s="36"/>
      <c r="L475" s="39"/>
      <c r="M475" s="194"/>
      <c r="N475" s="195"/>
      <c r="O475" s="71"/>
      <c r="P475" s="71"/>
      <c r="Q475" s="71"/>
      <c r="R475" s="71"/>
      <c r="S475" s="71"/>
      <c r="T475" s="72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7" t="s">
        <v>123</v>
      </c>
      <c r="AU475" s="17" t="s">
        <v>87</v>
      </c>
    </row>
    <row r="476" spans="1:65" s="11" customFormat="1" ht="25.9" customHeight="1">
      <c r="B476" s="164"/>
      <c r="C476" s="165"/>
      <c r="D476" s="166" t="s">
        <v>76</v>
      </c>
      <c r="E476" s="167" t="s">
        <v>607</v>
      </c>
      <c r="F476" s="167" t="s">
        <v>608</v>
      </c>
      <c r="G476" s="165"/>
      <c r="H476" s="165"/>
      <c r="I476" s="168"/>
      <c r="J476" s="169">
        <f>BK476</f>
        <v>0</v>
      </c>
      <c r="K476" s="165"/>
      <c r="L476" s="170"/>
      <c r="M476" s="171"/>
      <c r="N476" s="172"/>
      <c r="O476" s="172"/>
      <c r="P476" s="173">
        <f>P477+P528+P547</f>
        <v>0</v>
      </c>
      <c r="Q476" s="172"/>
      <c r="R476" s="173">
        <f>R477+R528+R547</f>
        <v>0.25642380000000004</v>
      </c>
      <c r="S476" s="172"/>
      <c r="T476" s="174">
        <f>T477+T528+T547</f>
        <v>1.7075400000000001E-2</v>
      </c>
      <c r="AR476" s="175" t="s">
        <v>87</v>
      </c>
      <c r="AT476" s="176" t="s">
        <v>76</v>
      </c>
      <c r="AU476" s="176" t="s">
        <v>77</v>
      </c>
      <c r="AY476" s="175" t="s">
        <v>116</v>
      </c>
      <c r="BK476" s="177">
        <f>BK477+BK528+BK547</f>
        <v>0</v>
      </c>
    </row>
    <row r="477" spans="1:65" s="11" customFormat="1" ht="22.9" customHeight="1">
      <c r="B477" s="164"/>
      <c r="C477" s="165"/>
      <c r="D477" s="166" t="s">
        <v>76</v>
      </c>
      <c r="E477" s="227" t="s">
        <v>609</v>
      </c>
      <c r="F477" s="227" t="s">
        <v>610</v>
      </c>
      <c r="G477" s="165"/>
      <c r="H477" s="165"/>
      <c r="I477" s="168"/>
      <c r="J477" s="228">
        <f>BK477</f>
        <v>0</v>
      </c>
      <c r="K477" s="165"/>
      <c r="L477" s="170"/>
      <c r="M477" s="171"/>
      <c r="N477" s="172"/>
      <c r="O477" s="172"/>
      <c r="P477" s="173">
        <f>SUM(P478:P527)</f>
        <v>0</v>
      </c>
      <c r="Q477" s="172"/>
      <c r="R477" s="173">
        <f>SUM(R478:R527)</f>
        <v>0.23366400000000001</v>
      </c>
      <c r="S477" s="172"/>
      <c r="T477" s="174">
        <f>SUM(T478:T527)</f>
        <v>0</v>
      </c>
      <c r="AR477" s="175" t="s">
        <v>87</v>
      </c>
      <c r="AT477" s="176" t="s">
        <v>76</v>
      </c>
      <c r="AU477" s="176" t="s">
        <v>85</v>
      </c>
      <c r="AY477" s="175" t="s">
        <v>116</v>
      </c>
      <c r="BK477" s="177">
        <f>SUM(BK478:BK527)</f>
        <v>0</v>
      </c>
    </row>
    <row r="478" spans="1:65" s="2" customFormat="1" ht="24.2" customHeight="1">
      <c r="A478" s="34"/>
      <c r="B478" s="35"/>
      <c r="C478" s="178" t="s">
        <v>611</v>
      </c>
      <c r="D478" s="178" t="s">
        <v>117</v>
      </c>
      <c r="E478" s="179" t="s">
        <v>612</v>
      </c>
      <c r="F478" s="180" t="s">
        <v>613</v>
      </c>
      <c r="G478" s="181" t="s">
        <v>298</v>
      </c>
      <c r="H478" s="182">
        <v>18.675000000000001</v>
      </c>
      <c r="I478" s="183"/>
      <c r="J478" s="184">
        <f>ROUND(I478*H478,2)</f>
        <v>0</v>
      </c>
      <c r="K478" s="180" t="s">
        <v>157</v>
      </c>
      <c r="L478" s="39"/>
      <c r="M478" s="185" t="s">
        <v>1</v>
      </c>
      <c r="N478" s="186" t="s">
        <v>42</v>
      </c>
      <c r="O478" s="71"/>
      <c r="P478" s="187">
        <f>O478*H478</f>
        <v>0</v>
      </c>
      <c r="Q478" s="187">
        <v>4.0000000000000002E-4</v>
      </c>
      <c r="R478" s="187">
        <f>Q478*H478</f>
        <v>7.4700000000000009E-3</v>
      </c>
      <c r="S478" s="187">
        <v>0</v>
      </c>
      <c r="T478" s="188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89" t="s">
        <v>240</v>
      </c>
      <c r="AT478" s="189" t="s">
        <v>117</v>
      </c>
      <c r="AU478" s="189" t="s">
        <v>87</v>
      </c>
      <c r="AY478" s="17" t="s">
        <v>116</v>
      </c>
      <c r="BE478" s="190">
        <f>IF(N478="základní",J478,0)</f>
        <v>0</v>
      </c>
      <c r="BF478" s="190">
        <f>IF(N478="snížená",J478,0)</f>
        <v>0</v>
      </c>
      <c r="BG478" s="190">
        <f>IF(N478="zákl. přenesená",J478,0)</f>
        <v>0</v>
      </c>
      <c r="BH478" s="190">
        <f>IF(N478="sníž. přenesená",J478,0)</f>
        <v>0</v>
      </c>
      <c r="BI478" s="190">
        <f>IF(N478="nulová",J478,0)</f>
        <v>0</v>
      </c>
      <c r="BJ478" s="17" t="s">
        <v>85</v>
      </c>
      <c r="BK478" s="190">
        <f>ROUND(I478*H478,2)</f>
        <v>0</v>
      </c>
      <c r="BL478" s="17" t="s">
        <v>240</v>
      </c>
      <c r="BM478" s="189" t="s">
        <v>614</v>
      </c>
    </row>
    <row r="479" spans="1:65" s="2" customFormat="1" ht="19.5">
      <c r="A479" s="34"/>
      <c r="B479" s="35"/>
      <c r="C479" s="36"/>
      <c r="D479" s="191" t="s">
        <v>123</v>
      </c>
      <c r="E479" s="36"/>
      <c r="F479" s="192" t="s">
        <v>615</v>
      </c>
      <c r="G479" s="36"/>
      <c r="H479" s="36"/>
      <c r="I479" s="193"/>
      <c r="J479" s="36"/>
      <c r="K479" s="36"/>
      <c r="L479" s="39"/>
      <c r="M479" s="194"/>
      <c r="N479" s="195"/>
      <c r="O479" s="71"/>
      <c r="P479" s="71"/>
      <c r="Q479" s="71"/>
      <c r="R479" s="71"/>
      <c r="S479" s="71"/>
      <c r="T479" s="72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T479" s="17" t="s">
        <v>123</v>
      </c>
      <c r="AU479" s="17" t="s">
        <v>87</v>
      </c>
    </row>
    <row r="480" spans="1:65" s="13" customFormat="1" ht="11.25">
      <c r="B480" s="207"/>
      <c r="C480" s="208"/>
      <c r="D480" s="191" t="s">
        <v>127</v>
      </c>
      <c r="E480" s="209" t="s">
        <v>1</v>
      </c>
      <c r="F480" s="210" t="s">
        <v>204</v>
      </c>
      <c r="G480" s="208"/>
      <c r="H480" s="209" t="s">
        <v>1</v>
      </c>
      <c r="I480" s="211"/>
      <c r="J480" s="208"/>
      <c r="K480" s="208"/>
      <c r="L480" s="212"/>
      <c r="M480" s="213"/>
      <c r="N480" s="214"/>
      <c r="O480" s="214"/>
      <c r="P480" s="214"/>
      <c r="Q480" s="214"/>
      <c r="R480" s="214"/>
      <c r="S480" s="214"/>
      <c r="T480" s="215"/>
      <c r="AT480" s="216" t="s">
        <v>127</v>
      </c>
      <c r="AU480" s="216" t="s">
        <v>87</v>
      </c>
      <c r="AV480" s="13" t="s">
        <v>85</v>
      </c>
      <c r="AW480" s="13" t="s">
        <v>34</v>
      </c>
      <c r="AX480" s="13" t="s">
        <v>77</v>
      </c>
      <c r="AY480" s="216" t="s">
        <v>116</v>
      </c>
    </row>
    <row r="481" spans="1:65" s="12" customFormat="1" ht="11.25">
      <c r="B481" s="196"/>
      <c r="C481" s="197"/>
      <c r="D481" s="191" t="s">
        <v>127</v>
      </c>
      <c r="E481" s="198" t="s">
        <v>1</v>
      </c>
      <c r="F481" s="199" t="s">
        <v>616</v>
      </c>
      <c r="G481" s="197"/>
      <c r="H481" s="200">
        <v>9</v>
      </c>
      <c r="I481" s="201"/>
      <c r="J481" s="197"/>
      <c r="K481" s="197"/>
      <c r="L481" s="202"/>
      <c r="M481" s="203"/>
      <c r="N481" s="204"/>
      <c r="O481" s="204"/>
      <c r="P481" s="204"/>
      <c r="Q481" s="204"/>
      <c r="R481" s="204"/>
      <c r="S481" s="204"/>
      <c r="T481" s="205"/>
      <c r="AT481" s="206" t="s">
        <v>127</v>
      </c>
      <c r="AU481" s="206" t="s">
        <v>87</v>
      </c>
      <c r="AV481" s="12" t="s">
        <v>87</v>
      </c>
      <c r="AW481" s="12" t="s">
        <v>34</v>
      </c>
      <c r="AX481" s="12" t="s">
        <v>77</v>
      </c>
      <c r="AY481" s="206" t="s">
        <v>116</v>
      </c>
    </row>
    <row r="482" spans="1:65" s="13" customFormat="1" ht="11.25">
      <c r="B482" s="207"/>
      <c r="C482" s="208"/>
      <c r="D482" s="191" t="s">
        <v>127</v>
      </c>
      <c r="E482" s="209" t="s">
        <v>1</v>
      </c>
      <c r="F482" s="210" t="s">
        <v>460</v>
      </c>
      <c r="G482" s="208"/>
      <c r="H482" s="209" t="s">
        <v>1</v>
      </c>
      <c r="I482" s="211"/>
      <c r="J482" s="208"/>
      <c r="K482" s="208"/>
      <c r="L482" s="212"/>
      <c r="M482" s="213"/>
      <c r="N482" s="214"/>
      <c r="O482" s="214"/>
      <c r="P482" s="214"/>
      <c r="Q482" s="214"/>
      <c r="R482" s="214"/>
      <c r="S482" s="214"/>
      <c r="T482" s="215"/>
      <c r="AT482" s="216" t="s">
        <v>127</v>
      </c>
      <c r="AU482" s="216" t="s">
        <v>87</v>
      </c>
      <c r="AV482" s="13" t="s">
        <v>85</v>
      </c>
      <c r="AW482" s="13" t="s">
        <v>34</v>
      </c>
      <c r="AX482" s="13" t="s">
        <v>77</v>
      </c>
      <c r="AY482" s="216" t="s">
        <v>116</v>
      </c>
    </row>
    <row r="483" spans="1:65" s="12" customFormat="1" ht="11.25">
      <c r="B483" s="196"/>
      <c r="C483" s="197"/>
      <c r="D483" s="191" t="s">
        <v>127</v>
      </c>
      <c r="E483" s="198" t="s">
        <v>1</v>
      </c>
      <c r="F483" s="199" t="s">
        <v>617</v>
      </c>
      <c r="G483" s="197"/>
      <c r="H483" s="200">
        <v>9.6750000000000007</v>
      </c>
      <c r="I483" s="201"/>
      <c r="J483" s="197"/>
      <c r="K483" s="197"/>
      <c r="L483" s="202"/>
      <c r="M483" s="203"/>
      <c r="N483" s="204"/>
      <c r="O483" s="204"/>
      <c r="P483" s="204"/>
      <c r="Q483" s="204"/>
      <c r="R483" s="204"/>
      <c r="S483" s="204"/>
      <c r="T483" s="205"/>
      <c r="AT483" s="206" t="s">
        <v>127</v>
      </c>
      <c r="AU483" s="206" t="s">
        <v>87</v>
      </c>
      <c r="AV483" s="12" t="s">
        <v>87</v>
      </c>
      <c r="AW483" s="12" t="s">
        <v>34</v>
      </c>
      <c r="AX483" s="12" t="s">
        <v>77</v>
      </c>
      <c r="AY483" s="206" t="s">
        <v>116</v>
      </c>
    </row>
    <row r="484" spans="1:65" s="15" customFormat="1" ht="11.25">
      <c r="B484" s="229"/>
      <c r="C484" s="230"/>
      <c r="D484" s="191" t="s">
        <v>127</v>
      </c>
      <c r="E484" s="231" t="s">
        <v>1</v>
      </c>
      <c r="F484" s="232" t="s">
        <v>185</v>
      </c>
      <c r="G484" s="230"/>
      <c r="H484" s="233">
        <v>18.675000000000001</v>
      </c>
      <c r="I484" s="234"/>
      <c r="J484" s="230"/>
      <c r="K484" s="230"/>
      <c r="L484" s="235"/>
      <c r="M484" s="236"/>
      <c r="N484" s="237"/>
      <c r="O484" s="237"/>
      <c r="P484" s="237"/>
      <c r="Q484" s="237"/>
      <c r="R484" s="237"/>
      <c r="S484" s="237"/>
      <c r="T484" s="238"/>
      <c r="AT484" s="239" t="s">
        <v>127</v>
      </c>
      <c r="AU484" s="239" t="s">
        <v>87</v>
      </c>
      <c r="AV484" s="15" t="s">
        <v>122</v>
      </c>
      <c r="AW484" s="15" t="s">
        <v>34</v>
      </c>
      <c r="AX484" s="15" t="s">
        <v>85</v>
      </c>
      <c r="AY484" s="239" t="s">
        <v>116</v>
      </c>
    </row>
    <row r="485" spans="1:65" s="2" customFormat="1" ht="24.2" customHeight="1">
      <c r="A485" s="34"/>
      <c r="B485" s="35"/>
      <c r="C485" s="178" t="s">
        <v>425</v>
      </c>
      <c r="D485" s="178" t="s">
        <v>117</v>
      </c>
      <c r="E485" s="179" t="s">
        <v>618</v>
      </c>
      <c r="F485" s="180" t="s">
        <v>619</v>
      </c>
      <c r="G485" s="181" t="s">
        <v>298</v>
      </c>
      <c r="H485" s="182">
        <v>6.12</v>
      </c>
      <c r="I485" s="183"/>
      <c r="J485" s="184">
        <f>ROUND(I485*H485,2)</f>
        <v>0</v>
      </c>
      <c r="K485" s="180" t="s">
        <v>157</v>
      </c>
      <c r="L485" s="39"/>
      <c r="M485" s="185" t="s">
        <v>1</v>
      </c>
      <c r="N485" s="186" t="s">
        <v>42</v>
      </c>
      <c r="O485" s="71"/>
      <c r="P485" s="187">
        <f>O485*H485</f>
        <v>0</v>
      </c>
      <c r="Q485" s="187">
        <v>4.0000000000000002E-4</v>
      </c>
      <c r="R485" s="187">
        <f>Q485*H485</f>
        <v>2.4480000000000001E-3</v>
      </c>
      <c r="S485" s="187">
        <v>0</v>
      </c>
      <c r="T485" s="188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89" t="s">
        <v>240</v>
      </c>
      <c r="AT485" s="189" t="s">
        <v>117</v>
      </c>
      <c r="AU485" s="189" t="s">
        <v>87</v>
      </c>
      <c r="AY485" s="17" t="s">
        <v>116</v>
      </c>
      <c r="BE485" s="190">
        <f>IF(N485="základní",J485,0)</f>
        <v>0</v>
      </c>
      <c r="BF485" s="190">
        <f>IF(N485="snížená",J485,0)</f>
        <v>0</v>
      </c>
      <c r="BG485" s="190">
        <f>IF(N485="zákl. přenesená",J485,0)</f>
        <v>0</v>
      </c>
      <c r="BH485" s="190">
        <f>IF(N485="sníž. přenesená",J485,0)</f>
        <v>0</v>
      </c>
      <c r="BI485" s="190">
        <f>IF(N485="nulová",J485,0)</f>
        <v>0</v>
      </c>
      <c r="BJ485" s="17" t="s">
        <v>85</v>
      </c>
      <c r="BK485" s="190">
        <f>ROUND(I485*H485,2)</f>
        <v>0</v>
      </c>
      <c r="BL485" s="17" t="s">
        <v>240</v>
      </c>
      <c r="BM485" s="189" t="s">
        <v>620</v>
      </c>
    </row>
    <row r="486" spans="1:65" s="2" customFormat="1" ht="19.5">
      <c r="A486" s="34"/>
      <c r="B486" s="35"/>
      <c r="C486" s="36"/>
      <c r="D486" s="191" t="s">
        <v>123</v>
      </c>
      <c r="E486" s="36"/>
      <c r="F486" s="192" t="s">
        <v>621</v>
      </c>
      <c r="G486" s="36"/>
      <c r="H486" s="36"/>
      <c r="I486" s="193"/>
      <c r="J486" s="36"/>
      <c r="K486" s="36"/>
      <c r="L486" s="39"/>
      <c r="M486" s="194"/>
      <c r="N486" s="195"/>
      <c r="O486" s="71"/>
      <c r="P486" s="71"/>
      <c r="Q486" s="71"/>
      <c r="R486" s="71"/>
      <c r="S486" s="71"/>
      <c r="T486" s="72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7" t="s">
        <v>123</v>
      </c>
      <c r="AU486" s="17" t="s">
        <v>87</v>
      </c>
    </row>
    <row r="487" spans="1:65" s="13" customFormat="1" ht="11.25">
      <c r="B487" s="207"/>
      <c r="C487" s="208"/>
      <c r="D487" s="191" t="s">
        <v>127</v>
      </c>
      <c r="E487" s="209" t="s">
        <v>1</v>
      </c>
      <c r="F487" s="210" t="s">
        <v>300</v>
      </c>
      <c r="G487" s="208"/>
      <c r="H487" s="209" t="s">
        <v>1</v>
      </c>
      <c r="I487" s="211"/>
      <c r="J487" s="208"/>
      <c r="K487" s="208"/>
      <c r="L487" s="212"/>
      <c r="M487" s="213"/>
      <c r="N487" s="214"/>
      <c r="O487" s="214"/>
      <c r="P487" s="214"/>
      <c r="Q487" s="214"/>
      <c r="R487" s="214"/>
      <c r="S487" s="214"/>
      <c r="T487" s="215"/>
      <c r="AT487" s="216" t="s">
        <v>127</v>
      </c>
      <c r="AU487" s="216" t="s">
        <v>87</v>
      </c>
      <c r="AV487" s="13" t="s">
        <v>85</v>
      </c>
      <c r="AW487" s="13" t="s">
        <v>34</v>
      </c>
      <c r="AX487" s="13" t="s">
        <v>77</v>
      </c>
      <c r="AY487" s="216" t="s">
        <v>116</v>
      </c>
    </row>
    <row r="488" spans="1:65" s="12" customFormat="1" ht="11.25">
      <c r="B488" s="196"/>
      <c r="C488" s="197"/>
      <c r="D488" s="191" t="s">
        <v>127</v>
      </c>
      <c r="E488" s="198" t="s">
        <v>1</v>
      </c>
      <c r="F488" s="199" t="s">
        <v>622</v>
      </c>
      <c r="G488" s="197"/>
      <c r="H488" s="200">
        <v>2.5</v>
      </c>
      <c r="I488" s="201"/>
      <c r="J488" s="197"/>
      <c r="K488" s="197"/>
      <c r="L488" s="202"/>
      <c r="M488" s="203"/>
      <c r="N488" s="204"/>
      <c r="O488" s="204"/>
      <c r="P488" s="204"/>
      <c r="Q488" s="204"/>
      <c r="R488" s="204"/>
      <c r="S488" s="204"/>
      <c r="T488" s="205"/>
      <c r="AT488" s="206" t="s">
        <v>127</v>
      </c>
      <c r="AU488" s="206" t="s">
        <v>87</v>
      </c>
      <c r="AV488" s="12" t="s">
        <v>87</v>
      </c>
      <c r="AW488" s="12" t="s">
        <v>34</v>
      </c>
      <c r="AX488" s="12" t="s">
        <v>77</v>
      </c>
      <c r="AY488" s="206" t="s">
        <v>116</v>
      </c>
    </row>
    <row r="489" spans="1:65" s="13" customFormat="1" ht="11.25">
      <c r="B489" s="207"/>
      <c r="C489" s="208"/>
      <c r="D489" s="191" t="s">
        <v>127</v>
      </c>
      <c r="E489" s="209" t="s">
        <v>1</v>
      </c>
      <c r="F489" s="210" t="s">
        <v>623</v>
      </c>
      <c r="G489" s="208"/>
      <c r="H489" s="209" t="s">
        <v>1</v>
      </c>
      <c r="I489" s="211"/>
      <c r="J489" s="208"/>
      <c r="K489" s="208"/>
      <c r="L489" s="212"/>
      <c r="M489" s="213"/>
      <c r="N489" s="214"/>
      <c r="O489" s="214"/>
      <c r="P489" s="214"/>
      <c r="Q489" s="214"/>
      <c r="R489" s="214"/>
      <c r="S489" s="214"/>
      <c r="T489" s="215"/>
      <c r="AT489" s="216" t="s">
        <v>127</v>
      </c>
      <c r="AU489" s="216" t="s">
        <v>87</v>
      </c>
      <c r="AV489" s="13" t="s">
        <v>85</v>
      </c>
      <c r="AW489" s="13" t="s">
        <v>34</v>
      </c>
      <c r="AX489" s="13" t="s">
        <v>77</v>
      </c>
      <c r="AY489" s="216" t="s">
        <v>116</v>
      </c>
    </row>
    <row r="490" spans="1:65" s="12" customFormat="1" ht="11.25">
      <c r="B490" s="196"/>
      <c r="C490" s="197"/>
      <c r="D490" s="191" t="s">
        <v>127</v>
      </c>
      <c r="E490" s="198" t="s">
        <v>1</v>
      </c>
      <c r="F490" s="199" t="s">
        <v>624</v>
      </c>
      <c r="G490" s="197"/>
      <c r="H490" s="200">
        <v>3.62</v>
      </c>
      <c r="I490" s="201"/>
      <c r="J490" s="197"/>
      <c r="K490" s="197"/>
      <c r="L490" s="202"/>
      <c r="M490" s="203"/>
      <c r="N490" s="204"/>
      <c r="O490" s="204"/>
      <c r="P490" s="204"/>
      <c r="Q490" s="204"/>
      <c r="R490" s="204"/>
      <c r="S490" s="204"/>
      <c r="T490" s="205"/>
      <c r="AT490" s="206" t="s">
        <v>127</v>
      </c>
      <c r="AU490" s="206" t="s">
        <v>87</v>
      </c>
      <c r="AV490" s="12" t="s">
        <v>87</v>
      </c>
      <c r="AW490" s="12" t="s">
        <v>34</v>
      </c>
      <c r="AX490" s="12" t="s">
        <v>77</v>
      </c>
      <c r="AY490" s="206" t="s">
        <v>116</v>
      </c>
    </row>
    <row r="491" spans="1:65" s="15" customFormat="1" ht="11.25">
      <c r="B491" s="229"/>
      <c r="C491" s="230"/>
      <c r="D491" s="191" t="s">
        <v>127</v>
      </c>
      <c r="E491" s="231" t="s">
        <v>1</v>
      </c>
      <c r="F491" s="232" t="s">
        <v>185</v>
      </c>
      <c r="G491" s="230"/>
      <c r="H491" s="233">
        <v>6.12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AT491" s="239" t="s">
        <v>127</v>
      </c>
      <c r="AU491" s="239" t="s">
        <v>87</v>
      </c>
      <c r="AV491" s="15" t="s">
        <v>122</v>
      </c>
      <c r="AW491" s="15" t="s">
        <v>34</v>
      </c>
      <c r="AX491" s="15" t="s">
        <v>85</v>
      </c>
      <c r="AY491" s="239" t="s">
        <v>116</v>
      </c>
    </row>
    <row r="492" spans="1:65" s="2" customFormat="1" ht="24.2" customHeight="1">
      <c r="A492" s="34"/>
      <c r="B492" s="35"/>
      <c r="C492" s="240" t="s">
        <v>625</v>
      </c>
      <c r="D492" s="240" t="s">
        <v>318</v>
      </c>
      <c r="E492" s="241" t="s">
        <v>626</v>
      </c>
      <c r="F492" s="242" t="s">
        <v>627</v>
      </c>
      <c r="G492" s="243" t="s">
        <v>298</v>
      </c>
      <c r="H492" s="244">
        <v>28.82</v>
      </c>
      <c r="I492" s="245"/>
      <c r="J492" s="246">
        <f>ROUND(I492*H492,2)</f>
        <v>0</v>
      </c>
      <c r="K492" s="242" t="s">
        <v>157</v>
      </c>
      <c r="L492" s="247"/>
      <c r="M492" s="248" t="s">
        <v>1</v>
      </c>
      <c r="N492" s="249" t="s">
        <v>42</v>
      </c>
      <c r="O492" s="71"/>
      <c r="P492" s="187">
        <f>O492*H492</f>
        <v>0</v>
      </c>
      <c r="Q492" s="187">
        <v>5.3E-3</v>
      </c>
      <c r="R492" s="187">
        <f>Q492*H492</f>
        <v>0.15274599999999999</v>
      </c>
      <c r="S492" s="187">
        <v>0</v>
      </c>
      <c r="T492" s="188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89" t="s">
        <v>335</v>
      </c>
      <c r="AT492" s="189" t="s">
        <v>318</v>
      </c>
      <c r="AU492" s="189" t="s">
        <v>87</v>
      </c>
      <c r="AY492" s="17" t="s">
        <v>116</v>
      </c>
      <c r="BE492" s="190">
        <f>IF(N492="základní",J492,0)</f>
        <v>0</v>
      </c>
      <c r="BF492" s="190">
        <f>IF(N492="snížená",J492,0)</f>
        <v>0</v>
      </c>
      <c r="BG492" s="190">
        <f>IF(N492="zákl. přenesená",J492,0)</f>
        <v>0</v>
      </c>
      <c r="BH492" s="190">
        <f>IF(N492="sníž. přenesená",J492,0)</f>
        <v>0</v>
      </c>
      <c r="BI492" s="190">
        <f>IF(N492="nulová",J492,0)</f>
        <v>0</v>
      </c>
      <c r="BJ492" s="17" t="s">
        <v>85</v>
      </c>
      <c r="BK492" s="190">
        <f>ROUND(I492*H492,2)</f>
        <v>0</v>
      </c>
      <c r="BL492" s="17" t="s">
        <v>240</v>
      </c>
      <c r="BM492" s="189" t="s">
        <v>628</v>
      </c>
    </row>
    <row r="493" spans="1:65" s="2" customFormat="1" ht="11.25">
      <c r="A493" s="34"/>
      <c r="B493" s="35"/>
      <c r="C493" s="36"/>
      <c r="D493" s="191" t="s">
        <v>123</v>
      </c>
      <c r="E493" s="36"/>
      <c r="F493" s="192" t="s">
        <v>627</v>
      </c>
      <c r="G493" s="36"/>
      <c r="H493" s="36"/>
      <c r="I493" s="193"/>
      <c r="J493" s="36"/>
      <c r="K493" s="36"/>
      <c r="L493" s="39"/>
      <c r="M493" s="194"/>
      <c r="N493" s="195"/>
      <c r="O493" s="71"/>
      <c r="P493" s="71"/>
      <c r="Q493" s="71"/>
      <c r="R493" s="71"/>
      <c r="S493" s="71"/>
      <c r="T493" s="72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7" t="s">
        <v>123</v>
      </c>
      <c r="AU493" s="17" t="s">
        <v>87</v>
      </c>
    </row>
    <row r="494" spans="1:65" s="13" customFormat="1" ht="11.25">
      <c r="B494" s="207"/>
      <c r="C494" s="208"/>
      <c r="D494" s="191" t="s">
        <v>127</v>
      </c>
      <c r="E494" s="209" t="s">
        <v>1</v>
      </c>
      <c r="F494" s="210" t="s">
        <v>204</v>
      </c>
      <c r="G494" s="208"/>
      <c r="H494" s="209" t="s">
        <v>1</v>
      </c>
      <c r="I494" s="211"/>
      <c r="J494" s="208"/>
      <c r="K494" s="208"/>
      <c r="L494" s="212"/>
      <c r="M494" s="213"/>
      <c r="N494" s="214"/>
      <c r="O494" s="214"/>
      <c r="P494" s="214"/>
      <c r="Q494" s="214"/>
      <c r="R494" s="214"/>
      <c r="S494" s="214"/>
      <c r="T494" s="215"/>
      <c r="AT494" s="216" t="s">
        <v>127</v>
      </c>
      <c r="AU494" s="216" t="s">
        <v>87</v>
      </c>
      <c r="AV494" s="13" t="s">
        <v>85</v>
      </c>
      <c r="AW494" s="13" t="s">
        <v>34</v>
      </c>
      <c r="AX494" s="13" t="s">
        <v>77</v>
      </c>
      <c r="AY494" s="216" t="s">
        <v>116</v>
      </c>
    </row>
    <row r="495" spans="1:65" s="12" customFormat="1" ht="11.25">
      <c r="B495" s="196"/>
      <c r="C495" s="197"/>
      <c r="D495" s="191" t="s">
        <v>127</v>
      </c>
      <c r="E495" s="198" t="s">
        <v>1</v>
      </c>
      <c r="F495" s="199" t="s">
        <v>629</v>
      </c>
      <c r="G495" s="197"/>
      <c r="H495" s="200">
        <v>13.35</v>
      </c>
      <c r="I495" s="201"/>
      <c r="J495" s="197"/>
      <c r="K495" s="197"/>
      <c r="L495" s="202"/>
      <c r="M495" s="203"/>
      <c r="N495" s="204"/>
      <c r="O495" s="204"/>
      <c r="P495" s="204"/>
      <c r="Q495" s="204"/>
      <c r="R495" s="204"/>
      <c r="S495" s="204"/>
      <c r="T495" s="205"/>
      <c r="AT495" s="206" t="s">
        <v>127</v>
      </c>
      <c r="AU495" s="206" t="s">
        <v>87</v>
      </c>
      <c r="AV495" s="12" t="s">
        <v>87</v>
      </c>
      <c r="AW495" s="12" t="s">
        <v>34</v>
      </c>
      <c r="AX495" s="12" t="s">
        <v>77</v>
      </c>
      <c r="AY495" s="206" t="s">
        <v>116</v>
      </c>
    </row>
    <row r="496" spans="1:65" s="13" customFormat="1" ht="11.25">
      <c r="B496" s="207"/>
      <c r="C496" s="208"/>
      <c r="D496" s="191" t="s">
        <v>127</v>
      </c>
      <c r="E496" s="209" t="s">
        <v>1</v>
      </c>
      <c r="F496" s="210" t="s">
        <v>460</v>
      </c>
      <c r="G496" s="208"/>
      <c r="H496" s="209" t="s">
        <v>1</v>
      </c>
      <c r="I496" s="211"/>
      <c r="J496" s="208"/>
      <c r="K496" s="208"/>
      <c r="L496" s="212"/>
      <c r="M496" s="213"/>
      <c r="N496" s="214"/>
      <c r="O496" s="214"/>
      <c r="P496" s="214"/>
      <c r="Q496" s="214"/>
      <c r="R496" s="214"/>
      <c r="S496" s="214"/>
      <c r="T496" s="215"/>
      <c r="AT496" s="216" t="s">
        <v>127</v>
      </c>
      <c r="AU496" s="216" t="s">
        <v>87</v>
      </c>
      <c r="AV496" s="13" t="s">
        <v>85</v>
      </c>
      <c r="AW496" s="13" t="s">
        <v>34</v>
      </c>
      <c r="AX496" s="13" t="s">
        <v>77</v>
      </c>
      <c r="AY496" s="216" t="s">
        <v>116</v>
      </c>
    </row>
    <row r="497" spans="1:65" s="12" customFormat="1" ht="11.25">
      <c r="B497" s="196"/>
      <c r="C497" s="197"/>
      <c r="D497" s="191" t="s">
        <v>127</v>
      </c>
      <c r="E497" s="198" t="s">
        <v>1</v>
      </c>
      <c r="F497" s="199" t="s">
        <v>630</v>
      </c>
      <c r="G497" s="197"/>
      <c r="H497" s="200">
        <v>15.47</v>
      </c>
      <c r="I497" s="201"/>
      <c r="J497" s="197"/>
      <c r="K497" s="197"/>
      <c r="L497" s="202"/>
      <c r="M497" s="203"/>
      <c r="N497" s="204"/>
      <c r="O497" s="204"/>
      <c r="P497" s="204"/>
      <c r="Q497" s="204"/>
      <c r="R497" s="204"/>
      <c r="S497" s="204"/>
      <c r="T497" s="205"/>
      <c r="AT497" s="206" t="s">
        <v>127</v>
      </c>
      <c r="AU497" s="206" t="s">
        <v>87</v>
      </c>
      <c r="AV497" s="12" t="s">
        <v>87</v>
      </c>
      <c r="AW497" s="12" t="s">
        <v>34</v>
      </c>
      <c r="AX497" s="12" t="s">
        <v>77</v>
      </c>
      <c r="AY497" s="206" t="s">
        <v>116</v>
      </c>
    </row>
    <row r="498" spans="1:65" s="15" customFormat="1" ht="11.25">
      <c r="B498" s="229"/>
      <c r="C498" s="230"/>
      <c r="D498" s="191" t="s">
        <v>127</v>
      </c>
      <c r="E498" s="231" t="s">
        <v>1</v>
      </c>
      <c r="F498" s="232" t="s">
        <v>185</v>
      </c>
      <c r="G498" s="230"/>
      <c r="H498" s="233">
        <v>28.82</v>
      </c>
      <c r="I498" s="234"/>
      <c r="J498" s="230"/>
      <c r="K498" s="230"/>
      <c r="L498" s="235"/>
      <c r="M498" s="236"/>
      <c r="N498" s="237"/>
      <c r="O498" s="237"/>
      <c r="P498" s="237"/>
      <c r="Q498" s="237"/>
      <c r="R498" s="237"/>
      <c r="S498" s="237"/>
      <c r="T498" s="238"/>
      <c r="AT498" s="239" t="s">
        <v>127</v>
      </c>
      <c r="AU498" s="239" t="s">
        <v>87</v>
      </c>
      <c r="AV498" s="15" t="s">
        <v>122</v>
      </c>
      <c r="AW498" s="15" t="s">
        <v>34</v>
      </c>
      <c r="AX498" s="15" t="s">
        <v>85</v>
      </c>
      <c r="AY498" s="239" t="s">
        <v>116</v>
      </c>
    </row>
    <row r="499" spans="1:65" s="2" customFormat="1" ht="24.2" customHeight="1">
      <c r="A499" s="34"/>
      <c r="B499" s="35"/>
      <c r="C499" s="178" t="s">
        <v>631</v>
      </c>
      <c r="D499" s="178" t="s">
        <v>117</v>
      </c>
      <c r="E499" s="179" t="s">
        <v>632</v>
      </c>
      <c r="F499" s="180" t="s">
        <v>633</v>
      </c>
      <c r="G499" s="181" t="s">
        <v>298</v>
      </c>
      <c r="H499" s="182">
        <v>80</v>
      </c>
      <c r="I499" s="183"/>
      <c r="J499" s="184">
        <f>ROUND(I499*H499,2)</f>
        <v>0</v>
      </c>
      <c r="K499" s="180" t="s">
        <v>157</v>
      </c>
      <c r="L499" s="39"/>
      <c r="M499" s="185" t="s">
        <v>1</v>
      </c>
      <c r="N499" s="186" t="s">
        <v>42</v>
      </c>
      <c r="O499" s="71"/>
      <c r="P499" s="187">
        <f>O499*H499</f>
        <v>0</v>
      </c>
      <c r="Q499" s="187">
        <v>4.0000000000000003E-5</v>
      </c>
      <c r="R499" s="187">
        <f>Q499*H499</f>
        <v>3.2000000000000002E-3</v>
      </c>
      <c r="S499" s="187">
        <v>0</v>
      </c>
      <c r="T499" s="188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89" t="s">
        <v>240</v>
      </c>
      <c r="AT499" s="189" t="s">
        <v>117</v>
      </c>
      <c r="AU499" s="189" t="s">
        <v>87</v>
      </c>
      <c r="AY499" s="17" t="s">
        <v>116</v>
      </c>
      <c r="BE499" s="190">
        <f>IF(N499="základní",J499,0)</f>
        <v>0</v>
      </c>
      <c r="BF499" s="190">
        <f>IF(N499="snížená",J499,0)</f>
        <v>0</v>
      </c>
      <c r="BG499" s="190">
        <f>IF(N499="zákl. přenesená",J499,0)</f>
        <v>0</v>
      </c>
      <c r="BH499" s="190">
        <f>IF(N499="sníž. přenesená",J499,0)</f>
        <v>0</v>
      </c>
      <c r="BI499" s="190">
        <f>IF(N499="nulová",J499,0)</f>
        <v>0</v>
      </c>
      <c r="BJ499" s="17" t="s">
        <v>85</v>
      </c>
      <c r="BK499" s="190">
        <f>ROUND(I499*H499,2)</f>
        <v>0</v>
      </c>
      <c r="BL499" s="17" t="s">
        <v>240</v>
      </c>
      <c r="BM499" s="189" t="s">
        <v>634</v>
      </c>
    </row>
    <row r="500" spans="1:65" s="2" customFormat="1" ht="19.5">
      <c r="A500" s="34"/>
      <c r="B500" s="35"/>
      <c r="C500" s="36"/>
      <c r="D500" s="191" t="s">
        <v>123</v>
      </c>
      <c r="E500" s="36"/>
      <c r="F500" s="192" t="s">
        <v>635</v>
      </c>
      <c r="G500" s="36"/>
      <c r="H500" s="36"/>
      <c r="I500" s="193"/>
      <c r="J500" s="36"/>
      <c r="K500" s="36"/>
      <c r="L500" s="39"/>
      <c r="M500" s="194"/>
      <c r="N500" s="195"/>
      <c r="O500" s="71"/>
      <c r="P500" s="71"/>
      <c r="Q500" s="71"/>
      <c r="R500" s="71"/>
      <c r="S500" s="71"/>
      <c r="T500" s="72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7" t="s">
        <v>123</v>
      </c>
      <c r="AU500" s="17" t="s">
        <v>87</v>
      </c>
    </row>
    <row r="501" spans="1:65" s="13" customFormat="1" ht="11.25">
      <c r="B501" s="207"/>
      <c r="C501" s="208"/>
      <c r="D501" s="191" t="s">
        <v>127</v>
      </c>
      <c r="E501" s="209" t="s">
        <v>1</v>
      </c>
      <c r="F501" s="210" t="s">
        <v>300</v>
      </c>
      <c r="G501" s="208"/>
      <c r="H501" s="209" t="s">
        <v>1</v>
      </c>
      <c r="I501" s="211"/>
      <c r="J501" s="208"/>
      <c r="K501" s="208"/>
      <c r="L501" s="212"/>
      <c r="M501" s="213"/>
      <c r="N501" s="214"/>
      <c r="O501" s="214"/>
      <c r="P501" s="214"/>
      <c r="Q501" s="214"/>
      <c r="R501" s="214"/>
      <c r="S501" s="214"/>
      <c r="T501" s="215"/>
      <c r="AT501" s="216" t="s">
        <v>127</v>
      </c>
      <c r="AU501" s="216" t="s">
        <v>87</v>
      </c>
      <c r="AV501" s="13" t="s">
        <v>85</v>
      </c>
      <c r="AW501" s="13" t="s">
        <v>34</v>
      </c>
      <c r="AX501" s="13" t="s">
        <v>77</v>
      </c>
      <c r="AY501" s="216" t="s">
        <v>116</v>
      </c>
    </row>
    <row r="502" spans="1:65" s="12" customFormat="1" ht="11.25">
      <c r="B502" s="196"/>
      <c r="C502" s="197"/>
      <c r="D502" s="191" t="s">
        <v>127</v>
      </c>
      <c r="E502" s="198" t="s">
        <v>1</v>
      </c>
      <c r="F502" s="199" t="s">
        <v>636</v>
      </c>
      <c r="G502" s="197"/>
      <c r="H502" s="200">
        <v>80</v>
      </c>
      <c r="I502" s="201"/>
      <c r="J502" s="197"/>
      <c r="K502" s="197"/>
      <c r="L502" s="202"/>
      <c r="M502" s="203"/>
      <c r="N502" s="204"/>
      <c r="O502" s="204"/>
      <c r="P502" s="204"/>
      <c r="Q502" s="204"/>
      <c r="R502" s="204"/>
      <c r="S502" s="204"/>
      <c r="T502" s="205"/>
      <c r="AT502" s="206" t="s">
        <v>127</v>
      </c>
      <c r="AU502" s="206" t="s">
        <v>87</v>
      </c>
      <c r="AV502" s="12" t="s">
        <v>87</v>
      </c>
      <c r="AW502" s="12" t="s">
        <v>34</v>
      </c>
      <c r="AX502" s="12" t="s">
        <v>77</v>
      </c>
      <c r="AY502" s="206" t="s">
        <v>116</v>
      </c>
    </row>
    <row r="503" spans="1:65" s="15" customFormat="1" ht="11.25">
      <c r="B503" s="229"/>
      <c r="C503" s="230"/>
      <c r="D503" s="191" t="s">
        <v>127</v>
      </c>
      <c r="E503" s="231" t="s">
        <v>1</v>
      </c>
      <c r="F503" s="232" t="s">
        <v>185</v>
      </c>
      <c r="G503" s="230"/>
      <c r="H503" s="233">
        <v>80</v>
      </c>
      <c r="I503" s="234"/>
      <c r="J503" s="230"/>
      <c r="K503" s="230"/>
      <c r="L503" s="235"/>
      <c r="M503" s="236"/>
      <c r="N503" s="237"/>
      <c r="O503" s="237"/>
      <c r="P503" s="237"/>
      <c r="Q503" s="237"/>
      <c r="R503" s="237"/>
      <c r="S503" s="237"/>
      <c r="T503" s="238"/>
      <c r="AT503" s="239" t="s">
        <v>127</v>
      </c>
      <c r="AU503" s="239" t="s">
        <v>87</v>
      </c>
      <c r="AV503" s="15" t="s">
        <v>122</v>
      </c>
      <c r="AW503" s="15" t="s">
        <v>34</v>
      </c>
      <c r="AX503" s="15" t="s">
        <v>85</v>
      </c>
      <c r="AY503" s="239" t="s">
        <v>116</v>
      </c>
    </row>
    <row r="504" spans="1:65" s="2" customFormat="1" ht="24.2" customHeight="1">
      <c r="A504" s="34"/>
      <c r="B504" s="35"/>
      <c r="C504" s="240" t="s">
        <v>637</v>
      </c>
      <c r="D504" s="240" t="s">
        <v>318</v>
      </c>
      <c r="E504" s="241" t="s">
        <v>638</v>
      </c>
      <c r="F504" s="242" t="s">
        <v>639</v>
      </c>
      <c r="G504" s="243" t="s">
        <v>298</v>
      </c>
      <c r="H504" s="244">
        <v>92</v>
      </c>
      <c r="I504" s="245"/>
      <c r="J504" s="246">
        <f>ROUND(I504*H504,2)</f>
        <v>0</v>
      </c>
      <c r="K504" s="242" t="s">
        <v>157</v>
      </c>
      <c r="L504" s="247"/>
      <c r="M504" s="248" t="s">
        <v>1</v>
      </c>
      <c r="N504" s="249" t="s">
        <v>42</v>
      </c>
      <c r="O504" s="71"/>
      <c r="P504" s="187">
        <f>O504*H504</f>
        <v>0</v>
      </c>
      <c r="Q504" s="187">
        <v>6.4999999999999997E-4</v>
      </c>
      <c r="R504" s="187">
        <f>Q504*H504</f>
        <v>5.9799999999999999E-2</v>
      </c>
      <c r="S504" s="187">
        <v>0</v>
      </c>
      <c r="T504" s="188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89" t="s">
        <v>335</v>
      </c>
      <c r="AT504" s="189" t="s">
        <v>318</v>
      </c>
      <c r="AU504" s="189" t="s">
        <v>87</v>
      </c>
      <c r="AY504" s="17" t="s">
        <v>116</v>
      </c>
      <c r="BE504" s="190">
        <f>IF(N504="základní",J504,0)</f>
        <v>0</v>
      </c>
      <c r="BF504" s="190">
        <f>IF(N504="snížená",J504,0)</f>
        <v>0</v>
      </c>
      <c r="BG504" s="190">
        <f>IF(N504="zákl. přenesená",J504,0)</f>
        <v>0</v>
      </c>
      <c r="BH504" s="190">
        <f>IF(N504="sníž. přenesená",J504,0)</f>
        <v>0</v>
      </c>
      <c r="BI504" s="190">
        <f>IF(N504="nulová",J504,0)</f>
        <v>0</v>
      </c>
      <c r="BJ504" s="17" t="s">
        <v>85</v>
      </c>
      <c r="BK504" s="190">
        <f>ROUND(I504*H504,2)</f>
        <v>0</v>
      </c>
      <c r="BL504" s="17" t="s">
        <v>240</v>
      </c>
      <c r="BM504" s="189" t="s">
        <v>640</v>
      </c>
    </row>
    <row r="505" spans="1:65" s="2" customFormat="1" ht="11.25">
      <c r="A505" s="34"/>
      <c r="B505" s="35"/>
      <c r="C505" s="36"/>
      <c r="D505" s="191" t="s">
        <v>123</v>
      </c>
      <c r="E505" s="36"/>
      <c r="F505" s="192" t="s">
        <v>639</v>
      </c>
      <c r="G505" s="36"/>
      <c r="H505" s="36"/>
      <c r="I505" s="193"/>
      <c r="J505" s="36"/>
      <c r="K505" s="36"/>
      <c r="L505" s="39"/>
      <c r="M505" s="194"/>
      <c r="N505" s="195"/>
      <c r="O505" s="71"/>
      <c r="P505" s="71"/>
      <c r="Q505" s="71"/>
      <c r="R505" s="71"/>
      <c r="S505" s="71"/>
      <c r="T505" s="72"/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T505" s="17" t="s">
        <v>123</v>
      </c>
      <c r="AU505" s="17" t="s">
        <v>87</v>
      </c>
    </row>
    <row r="506" spans="1:65" s="13" customFormat="1" ht="11.25">
      <c r="B506" s="207"/>
      <c r="C506" s="208"/>
      <c r="D506" s="191" t="s">
        <v>127</v>
      </c>
      <c r="E506" s="209" t="s">
        <v>1</v>
      </c>
      <c r="F506" s="210" t="s">
        <v>300</v>
      </c>
      <c r="G506" s="208"/>
      <c r="H506" s="209" t="s">
        <v>1</v>
      </c>
      <c r="I506" s="211"/>
      <c r="J506" s="208"/>
      <c r="K506" s="208"/>
      <c r="L506" s="212"/>
      <c r="M506" s="213"/>
      <c r="N506" s="214"/>
      <c r="O506" s="214"/>
      <c r="P506" s="214"/>
      <c r="Q506" s="214"/>
      <c r="R506" s="214"/>
      <c r="S506" s="214"/>
      <c r="T506" s="215"/>
      <c r="AT506" s="216" t="s">
        <v>127</v>
      </c>
      <c r="AU506" s="216" t="s">
        <v>87</v>
      </c>
      <c r="AV506" s="13" t="s">
        <v>85</v>
      </c>
      <c r="AW506" s="13" t="s">
        <v>34</v>
      </c>
      <c r="AX506" s="13" t="s">
        <v>77</v>
      </c>
      <c r="AY506" s="216" t="s">
        <v>116</v>
      </c>
    </row>
    <row r="507" spans="1:65" s="12" customFormat="1" ht="11.25">
      <c r="B507" s="196"/>
      <c r="C507" s="197"/>
      <c r="D507" s="191" t="s">
        <v>127</v>
      </c>
      <c r="E507" s="198" t="s">
        <v>1</v>
      </c>
      <c r="F507" s="199" t="s">
        <v>641</v>
      </c>
      <c r="G507" s="197"/>
      <c r="H507" s="200">
        <v>92</v>
      </c>
      <c r="I507" s="201"/>
      <c r="J507" s="197"/>
      <c r="K507" s="197"/>
      <c r="L507" s="202"/>
      <c r="M507" s="203"/>
      <c r="N507" s="204"/>
      <c r="O507" s="204"/>
      <c r="P507" s="204"/>
      <c r="Q507" s="204"/>
      <c r="R507" s="204"/>
      <c r="S507" s="204"/>
      <c r="T507" s="205"/>
      <c r="AT507" s="206" t="s">
        <v>127</v>
      </c>
      <c r="AU507" s="206" t="s">
        <v>87</v>
      </c>
      <c r="AV507" s="12" t="s">
        <v>87</v>
      </c>
      <c r="AW507" s="12" t="s">
        <v>34</v>
      </c>
      <c r="AX507" s="12" t="s">
        <v>77</v>
      </c>
      <c r="AY507" s="206" t="s">
        <v>116</v>
      </c>
    </row>
    <row r="508" spans="1:65" s="15" customFormat="1" ht="11.25">
      <c r="B508" s="229"/>
      <c r="C508" s="230"/>
      <c r="D508" s="191" t="s">
        <v>127</v>
      </c>
      <c r="E508" s="231" t="s">
        <v>1</v>
      </c>
      <c r="F508" s="232" t="s">
        <v>185</v>
      </c>
      <c r="G508" s="230"/>
      <c r="H508" s="233">
        <v>92</v>
      </c>
      <c r="I508" s="234"/>
      <c r="J508" s="230"/>
      <c r="K508" s="230"/>
      <c r="L508" s="235"/>
      <c r="M508" s="236"/>
      <c r="N508" s="237"/>
      <c r="O508" s="237"/>
      <c r="P508" s="237"/>
      <c r="Q508" s="237"/>
      <c r="R508" s="237"/>
      <c r="S508" s="237"/>
      <c r="T508" s="238"/>
      <c r="AT508" s="239" t="s">
        <v>127</v>
      </c>
      <c r="AU508" s="239" t="s">
        <v>87</v>
      </c>
      <c r="AV508" s="15" t="s">
        <v>122</v>
      </c>
      <c r="AW508" s="15" t="s">
        <v>34</v>
      </c>
      <c r="AX508" s="15" t="s">
        <v>85</v>
      </c>
      <c r="AY508" s="239" t="s">
        <v>116</v>
      </c>
    </row>
    <row r="509" spans="1:65" s="2" customFormat="1" ht="24.2" customHeight="1">
      <c r="A509" s="34"/>
      <c r="B509" s="35"/>
      <c r="C509" s="178" t="s">
        <v>642</v>
      </c>
      <c r="D509" s="178" t="s">
        <v>117</v>
      </c>
      <c r="E509" s="179" t="s">
        <v>643</v>
      </c>
      <c r="F509" s="180" t="s">
        <v>644</v>
      </c>
      <c r="G509" s="181" t="s">
        <v>298</v>
      </c>
      <c r="H509" s="182">
        <v>18.675000000000001</v>
      </c>
      <c r="I509" s="183"/>
      <c r="J509" s="184">
        <f>ROUND(I509*H509,2)</f>
        <v>0</v>
      </c>
      <c r="K509" s="180" t="s">
        <v>157</v>
      </c>
      <c r="L509" s="39"/>
      <c r="M509" s="185" t="s">
        <v>1</v>
      </c>
      <c r="N509" s="186" t="s">
        <v>42</v>
      </c>
      <c r="O509" s="71"/>
      <c r="P509" s="187">
        <f>O509*H509</f>
        <v>0</v>
      </c>
      <c r="Q509" s="187">
        <v>0</v>
      </c>
      <c r="R509" s="187">
        <f>Q509*H509</f>
        <v>0</v>
      </c>
      <c r="S509" s="187">
        <v>0</v>
      </c>
      <c r="T509" s="188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89" t="s">
        <v>240</v>
      </c>
      <c r="AT509" s="189" t="s">
        <v>117</v>
      </c>
      <c r="AU509" s="189" t="s">
        <v>87</v>
      </c>
      <c r="AY509" s="17" t="s">
        <v>116</v>
      </c>
      <c r="BE509" s="190">
        <f>IF(N509="základní",J509,0)</f>
        <v>0</v>
      </c>
      <c r="BF509" s="190">
        <f>IF(N509="snížená",J509,0)</f>
        <v>0</v>
      </c>
      <c r="BG509" s="190">
        <f>IF(N509="zákl. přenesená",J509,0)</f>
        <v>0</v>
      </c>
      <c r="BH509" s="190">
        <f>IF(N509="sníž. přenesená",J509,0)</f>
        <v>0</v>
      </c>
      <c r="BI509" s="190">
        <f>IF(N509="nulová",J509,0)</f>
        <v>0</v>
      </c>
      <c r="BJ509" s="17" t="s">
        <v>85</v>
      </c>
      <c r="BK509" s="190">
        <f>ROUND(I509*H509,2)</f>
        <v>0</v>
      </c>
      <c r="BL509" s="17" t="s">
        <v>240</v>
      </c>
      <c r="BM509" s="189" t="s">
        <v>645</v>
      </c>
    </row>
    <row r="510" spans="1:65" s="2" customFormat="1" ht="29.25">
      <c r="A510" s="34"/>
      <c r="B510" s="35"/>
      <c r="C510" s="36"/>
      <c r="D510" s="191" t="s">
        <v>123</v>
      </c>
      <c r="E510" s="36"/>
      <c r="F510" s="192" t="s">
        <v>646</v>
      </c>
      <c r="G510" s="36"/>
      <c r="H510" s="36"/>
      <c r="I510" s="193"/>
      <c r="J510" s="36"/>
      <c r="K510" s="36"/>
      <c r="L510" s="39"/>
      <c r="M510" s="194"/>
      <c r="N510" s="195"/>
      <c r="O510" s="71"/>
      <c r="P510" s="71"/>
      <c r="Q510" s="71"/>
      <c r="R510" s="71"/>
      <c r="S510" s="71"/>
      <c r="T510" s="72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T510" s="17" t="s">
        <v>123</v>
      </c>
      <c r="AU510" s="17" t="s">
        <v>87</v>
      </c>
    </row>
    <row r="511" spans="1:65" s="13" customFormat="1" ht="11.25">
      <c r="B511" s="207"/>
      <c r="C511" s="208"/>
      <c r="D511" s="191" t="s">
        <v>127</v>
      </c>
      <c r="E511" s="209" t="s">
        <v>1</v>
      </c>
      <c r="F511" s="210" t="s">
        <v>204</v>
      </c>
      <c r="G511" s="208"/>
      <c r="H511" s="209" t="s">
        <v>1</v>
      </c>
      <c r="I511" s="211"/>
      <c r="J511" s="208"/>
      <c r="K511" s="208"/>
      <c r="L511" s="212"/>
      <c r="M511" s="213"/>
      <c r="N511" s="214"/>
      <c r="O511" s="214"/>
      <c r="P511" s="214"/>
      <c r="Q511" s="214"/>
      <c r="R511" s="214"/>
      <c r="S511" s="214"/>
      <c r="T511" s="215"/>
      <c r="AT511" s="216" t="s">
        <v>127</v>
      </c>
      <c r="AU511" s="216" t="s">
        <v>87</v>
      </c>
      <c r="AV511" s="13" t="s">
        <v>85</v>
      </c>
      <c r="AW511" s="13" t="s">
        <v>34</v>
      </c>
      <c r="AX511" s="13" t="s">
        <v>77</v>
      </c>
      <c r="AY511" s="216" t="s">
        <v>116</v>
      </c>
    </row>
    <row r="512" spans="1:65" s="12" customFormat="1" ht="11.25">
      <c r="B512" s="196"/>
      <c r="C512" s="197"/>
      <c r="D512" s="191" t="s">
        <v>127</v>
      </c>
      <c r="E512" s="198" t="s">
        <v>1</v>
      </c>
      <c r="F512" s="199" t="s">
        <v>616</v>
      </c>
      <c r="G512" s="197"/>
      <c r="H512" s="200">
        <v>9</v>
      </c>
      <c r="I512" s="201"/>
      <c r="J512" s="197"/>
      <c r="K512" s="197"/>
      <c r="L512" s="202"/>
      <c r="M512" s="203"/>
      <c r="N512" s="204"/>
      <c r="O512" s="204"/>
      <c r="P512" s="204"/>
      <c r="Q512" s="204"/>
      <c r="R512" s="204"/>
      <c r="S512" s="204"/>
      <c r="T512" s="205"/>
      <c r="AT512" s="206" t="s">
        <v>127</v>
      </c>
      <c r="AU512" s="206" t="s">
        <v>87</v>
      </c>
      <c r="AV512" s="12" t="s">
        <v>87</v>
      </c>
      <c r="AW512" s="12" t="s">
        <v>34</v>
      </c>
      <c r="AX512" s="12" t="s">
        <v>77</v>
      </c>
      <c r="AY512" s="206" t="s">
        <v>116</v>
      </c>
    </row>
    <row r="513" spans="1:65" s="13" customFormat="1" ht="11.25">
      <c r="B513" s="207"/>
      <c r="C513" s="208"/>
      <c r="D513" s="191" t="s">
        <v>127</v>
      </c>
      <c r="E513" s="209" t="s">
        <v>1</v>
      </c>
      <c r="F513" s="210" t="s">
        <v>460</v>
      </c>
      <c r="G513" s="208"/>
      <c r="H513" s="209" t="s">
        <v>1</v>
      </c>
      <c r="I513" s="211"/>
      <c r="J513" s="208"/>
      <c r="K513" s="208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127</v>
      </c>
      <c r="AU513" s="216" t="s">
        <v>87</v>
      </c>
      <c r="AV513" s="13" t="s">
        <v>85</v>
      </c>
      <c r="AW513" s="13" t="s">
        <v>34</v>
      </c>
      <c r="AX513" s="13" t="s">
        <v>77</v>
      </c>
      <c r="AY513" s="216" t="s">
        <v>116</v>
      </c>
    </row>
    <row r="514" spans="1:65" s="12" customFormat="1" ht="11.25">
      <c r="B514" s="196"/>
      <c r="C514" s="197"/>
      <c r="D514" s="191" t="s">
        <v>127</v>
      </c>
      <c r="E514" s="198" t="s">
        <v>1</v>
      </c>
      <c r="F514" s="199" t="s">
        <v>617</v>
      </c>
      <c r="G514" s="197"/>
      <c r="H514" s="200">
        <v>9.6750000000000007</v>
      </c>
      <c r="I514" s="201"/>
      <c r="J514" s="197"/>
      <c r="K514" s="197"/>
      <c r="L514" s="202"/>
      <c r="M514" s="203"/>
      <c r="N514" s="204"/>
      <c r="O514" s="204"/>
      <c r="P514" s="204"/>
      <c r="Q514" s="204"/>
      <c r="R514" s="204"/>
      <c r="S514" s="204"/>
      <c r="T514" s="205"/>
      <c r="AT514" s="206" t="s">
        <v>127</v>
      </c>
      <c r="AU514" s="206" t="s">
        <v>87</v>
      </c>
      <c r="AV514" s="12" t="s">
        <v>87</v>
      </c>
      <c r="AW514" s="12" t="s">
        <v>34</v>
      </c>
      <c r="AX514" s="12" t="s">
        <v>77</v>
      </c>
      <c r="AY514" s="206" t="s">
        <v>116</v>
      </c>
    </row>
    <row r="515" spans="1:65" s="15" customFormat="1" ht="11.25">
      <c r="B515" s="229"/>
      <c r="C515" s="230"/>
      <c r="D515" s="191" t="s">
        <v>127</v>
      </c>
      <c r="E515" s="231" t="s">
        <v>1</v>
      </c>
      <c r="F515" s="232" t="s">
        <v>185</v>
      </c>
      <c r="G515" s="230"/>
      <c r="H515" s="233">
        <v>18.675000000000001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AT515" s="239" t="s">
        <v>127</v>
      </c>
      <c r="AU515" s="239" t="s">
        <v>87</v>
      </c>
      <c r="AV515" s="15" t="s">
        <v>122</v>
      </c>
      <c r="AW515" s="15" t="s">
        <v>34</v>
      </c>
      <c r="AX515" s="15" t="s">
        <v>85</v>
      </c>
      <c r="AY515" s="239" t="s">
        <v>116</v>
      </c>
    </row>
    <row r="516" spans="1:65" s="2" customFormat="1" ht="24.2" customHeight="1">
      <c r="A516" s="34"/>
      <c r="B516" s="35"/>
      <c r="C516" s="178" t="s">
        <v>647</v>
      </c>
      <c r="D516" s="178" t="s">
        <v>117</v>
      </c>
      <c r="E516" s="179" t="s">
        <v>648</v>
      </c>
      <c r="F516" s="180" t="s">
        <v>649</v>
      </c>
      <c r="G516" s="181" t="s">
        <v>298</v>
      </c>
      <c r="H516" s="182">
        <v>6.12</v>
      </c>
      <c r="I516" s="183"/>
      <c r="J516" s="184">
        <f>ROUND(I516*H516,2)</f>
        <v>0</v>
      </c>
      <c r="K516" s="180" t="s">
        <v>157</v>
      </c>
      <c r="L516" s="39"/>
      <c r="M516" s="185" t="s">
        <v>1</v>
      </c>
      <c r="N516" s="186" t="s">
        <v>42</v>
      </c>
      <c r="O516" s="71"/>
      <c r="P516" s="187">
        <f>O516*H516</f>
        <v>0</v>
      </c>
      <c r="Q516" s="187">
        <v>0</v>
      </c>
      <c r="R516" s="187">
        <f>Q516*H516</f>
        <v>0</v>
      </c>
      <c r="S516" s="187">
        <v>0</v>
      </c>
      <c r="T516" s="188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89" t="s">
        <v>240</v>
      </c>
      <c r="AT516" s="189" t="s">
        <v>117</v>
      </c>
      <c r="AU516" s="189" t="s">
        <v>87</v>
      </c>
      <c r="AY516" s="17" t="s">
        <v>116</v>
      </c>
      <c r="BE516" s="190">
        <f>IF(N516="základní",J516,0)</f>
        <v>0</v>
      </c>
      <c r="BF516" s="190">
        <f>IF(N516="snížená",J516,0)</f>
        <v>0</v>
      </c>
      <c r="BG516" s="190">
        <f>IF(N516="zákl. přenesená",J516,0)</f>
        <v>0</v>
      </c>
      <c r="BH516" s="190">
        <f>IF(N516="sníž. přenesená",J516,0)</f>
        <v>0</v>
      </c>
      <c r="BI516" s="190">
        <f>IF(N516="nulová",J516,0)</f>
        <v>0</v>
      </c>
      <c r="BJ516" s="17" t="s">
        <v>85</v>
      </c>
      <c r="BK516" s="190">
        <f>ROUND(I516*H516,2)</f>
        <v>0</v>
      </c>
      <c r="BL516" s="17" t="s">
        <v>240</v>
      </c>
      <c r="BM516" s="189" t="s">
        <v>650</v>
      </c>
    </row>
    <row r="517" spans="1:65" s="2" customFormat="1" ht="29.25">
      <c r="A517" s="34"/>
      <c r="B517" s="35"/>
      <c r="C517" s="36"/>
      <c r="D517" s="191" t="s">
        <v>123</v>
      </c>
      <c r="E517" s="36"/>
      <c r="F517" s="192" t="s">
        <v>651</v>
      </c>
      <c r="G517" s="36"/>
      <c r="H517" s="36"/>
      <c r="I517" s="193"/>
      <c r="J517" s="36"/>
      <c r="K517" s="36"/>
      <c r="L517" s="39"/>
      <c r="M517" s="194"/>
      <c r="N517" s="195"/>
      <c r="O517" s="71"/>
      <c r="P517" s="71"/>
      <c r="Q517" s="71"/>
      <c r="R517" s="71"/>
      <c r="S517" s="71"/>
      <c r="T517" s="72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7" t="s">
        <v>123</v>
      </c>
      <c r="AU517" s="17" t="s">
        <v>87</v>
      </c>
    </row>
    <row r="518" spans="1:65" s="13" customFormat="1" ht="11.25">
      <c r="B518" s="207"/>
      <c r="C518" s="208"/>
      <c r="D518" s="191" t="s">
        <v>127</v>
      </c>
      <c r="E518" s="209" t="s">
        <v>1</v>
      </c>
      <c r="F518" s="210" t="s">
        <v>204</v>
      </c>
      <c r="G518" s="208"/>
      <c r="H518" s="209" t="s">
        <v>1</v>
      </c>
      <c r="I518" s="211"/>
      <c r="J518" s="208"/>
      <c r="K518" s="208"/>
      <c r="L518" s="212"/>
      <c r="M518" s="213"/>
      <c r="N518" s="214"/>
      <c r="O518" s="214"/>
      <c r="P518" s="214"/>
      <c r="Q518" s="214"/>
      <c r="R518" s="214"/>
      <c r="S518" s="214"/>
      <c r="T518" s="215"/>
      <c r="AT518" s="216" t="s">
        <v>127</v>
      </c>
      <c r="AU518" s="216" t="s">
        <v>87</v>
      </c>
      <c r="AV518" s="13" t="s">
        <v>85</v>
      </c>
      <c r="AW518" s="13" t="s">
        <v>34</v>
      </c>
      <c r="AX518" s="13" t="s">
        <v>77</v>
      </c>
      <c r="AY518" s="216" t="s">
        <v>116</v>
      </c>
    </row>
    <row r="519" spans="1:65" s="12" customFormat="1" ht="11.25">
      <c r="B519" s="196"/>
      <c r="C519" s="197"/>
      <c r="D519" s="191" t="s">
        <v>127</v>
      </c>
      <c r="E519" s="198" t="s">
        <v>1</v>
      </c>
      <c r="F519" s="199" t="s">
        <v>622</v>
      </c>
      <c r="G519" s="197"/>
      <c r="H519" s="200">
        <v>2.5</v>
      </c>
      <c r="I519" s="201"/>
      <c r="J519" s="197"/>
      <c r="K519" s="197"/>
      <c r="L519" s="202"/>
      <c r="M519" s="203"/>
      <c r="N519" s="204"/>
      <c r="O519" s="204"/>
      <c r="P519" s="204"/>
      <c r="Q519" s="204"/>
      <c r="R519" s="204"/>
      <c r="S519" s="204"/>
      <c r="T519" s="205"/>
      <c r="AT519" s="206" t="s">
        <v>127</v>
      </c>
      <c r="AU519" s="206" t="s">
        <v>87</v>
      </c>
      <c r="AV519" s="12" t="s">
        <v>87</v>
      </c>
      <c r="AW519" s="12" t="s">
        <v>34</v>
      </c>
      <c r="AX519" s="12" t="s">
        <v>77</v>
      </c>
      <c r="AY519" s="206" t="s">
        <v>116</v>
      </c>
    </row>
    <row r="520" spans="1:65" s="13" customFormat="1" ht="11.25">
      <c r="B520" s="207"/>
      <c r="C520" s="208"/>
      <c r="D520" s="191" t="s">
        <v>127</v>
      </c>
      <c r="E520" s="209" t="s">
        <v>1</v>
      </c>
      <c r="F520" s="210" t="s">
        <v>460</v>
      </c>
      <c r="G520" s="208"/>
      <c r="H520" s="209" t="s">
        <v>1</v>
      </c>
      <c r="I520" s="211"/>
      <c r="J520" s="208"/>
      <c r="K520" s="208"/>
      <c r="L520" s="212"/>
      <c r="M520" s="213"/>
      <c r="N520" s="214"/>
      <c r="O520" s="214"/>
      <c r="P520" s="214"/>
      <c r="Q520" s="214"/>
      <c r="R520" s="214"/>
      <c r="S520" s="214"/>
      <c r="T520" s="215"/>
      <c r="AT520" s="216" t="s">
        <v>127</v>
      </c>
      <c r="AU520" s="216" t="s">
        <v>87</v>
      </c>
      <c r="AV520" s="13" t="s">
        <v>85</v>
      </c>
      <c r="AW520" s="13" t="s">
        <v>34</v>
      </c>
      <c r="AX520" s="13" t="s">
        <v>77</v>
      </c>
      <c r="AY520" s="216" t="s">
        <v>116</v>
      </c>
    </row>
    <row r="521" spans="1:65" s="12" customFormat="1" ht="11.25">
      <c r="B521" s="196"/>
      <c r="C521" s="197"/>
      <c r="D521" s="191" t="s">
        <v>127</v>
      </c>
      <c r="E521" s="198" t="s">
        <v>1</v>
      </c>
      <c r="F521" s="199" t="s">
        <v>652</v>
      </c>
      <c r="G521" s="197"/>
      <c r="H521" s="200">
        <v>3.62</v>
      </c>
      <c r="I521" s="201"/>
      <c r="J521" s="197"/>
      <c r="K521" s="197"/>
      <c r="L521" s="202"/>
      <c r="M521" s="203"/>
      <c r="N521" s="204"/>
      <c r="O521" s="204"/>
      <c r="P521" s="204"/>
      <c r="Q521" s="204"/>
      <c r="R521" s="204"/>
      <c r="S521" s="204"/>
      <c r="T521" s="205"/>
      <c r="AT521" s="206" t="s">
        <v>127</v>
      </c>
      <c r="AU521" s="206" t="s">
        <v>87</v>
      </c>
      <c r="AV521" s="12" t="s">
        <v>87</v>
      </c>
      <c r="AW521" s="12" t="s">
        <v>34</v>
      </c>
      <c r="AX521" s="12" t="s">
        <v>77</v>
      </c>
      <c r="AY521" s="206" t="s">
        <v>116</v>
      </c>
    </row>
    <row r="522" spans="1:65" s="15" customFormat="1" ht="11.25">
      <c r="B522" s="229"/>
      <c r="C522" s="230"/>
      <c r="D522" s="191" t="s">
        <v>127</v>
      </c>
      <c r="E522" s="231" t="s">
        <v>1</v>
      </c>
      <c r="F522" s="232" t="s">
        <v>185</v>
      </c>
      <c r="G522" s="230"/>
      <c r="H522" s="233">
        <v>6.12</v>
      </c>
      <c r="I522" s="234"/>
      <c r="J522" s="230"/>
      <c r="K522" s="230"/>
      <c r="L522" s="235"/>
      <c r="M522" s="236"/>
      <c r="N522" s="237"/>
      <c r="O522" s="237"/>
      <c r="P522" s="237"/>
      <c r="Q522" s="237"/>
      <c r="R522" s="237"/>
      <c r="S522" s="237"/>
      <c r="T522" s="238"/>
      <c r="AT522" s="239" t="s">
        <v>127</v>
      </c>
      <c r="AU522" s="239" t="s">
        <v>87</v>
      </c>
      <c r="AV522" s="15" t="s">
        <v>122</v>
      </c>
      <c r="AW522" s="15" t="s">
        <v>34</v>
      </c>
      <c r="AX522" s="15" t="s">
        <v>85</v>
      </c>
      <c r="AY522" s="239" t="s">
        <v>116</v>
      </c>
    </row>
    <row r="523" spans="1:65" s="2" customFormat="1" ht="16.5" customHeight="1">
      <c r="A523" s="34"/>
      <c r="B523" s="35"/>
      <c r="C523" s="240" t="s">
        <v>653</v>
      </c>
      <c r="D523" s="240" t="s">
        <v>318</v>
      </c>
      <c r="E523" s="241" t="s">
        <v>654</v>
      </c>
      <c r="F523" s="242" t="s">
        <v>655</v>
      </c>
      <c r="G523" s="243" t="s">
        <v>338</v>
      </c>
      <c r="H523" s="244">
        <v>8.0000000000000002E-3</v>
      </c>
      <c r="I523" s="245"/>
      <c r="J523" s="246">
        <f>ROUND(I523*H523,2)</f>
        <v>0</v>
      </c>
      <c r="K523" s="242" t="s">
        <v>157</v>
      </c>
      <c r="L523" s="247"/>
      <c r="M523" s="248" t="s">
        <v>1</v>
      </c>
      <c r="N523" s="249" t="s">
        <v>42</v>
      </c>
      <c r="O523" s="71"/>
      <c r="P523" s="187">
        <f>O523*H523</f>
        <v>0</v>
      </c>
      <c r="Q523" s="187">
        <v>1</v>
      </c>
      <c r="R523" s="187">
        <f>Q523*H523</f>
        <v>8.0000000000000002E-3</v>
      </c>
      <c r="S523" s="187">
        <v>0</v>
      </c>
      <c r="T523" s="188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89" t="s">
        <v>335</v>
      </c>
      <c r="AT523" s="189" t="s">
        <v>318</v>
      </c>
      <c r="AU523" s="189" t="s">
        <v>87</v>
      </c>
      <c r="AY523" s="17" t="s">
        <v>116</v>
      </c>
      <c r="BE523" s="190">
        <f>IF(N523="základní",J523,0)</f>
        <v>0</v>
      </c>
      <c r="BF523" s="190">
        <f>IF(N523="snížená",J523,0)</f>
        <v>0</v>
      </c>
      <c r="BG523" s="190">
        <f>IF(N523="zákl. přenesená",J523,0)</f>
        <v>0</v>
      </c>
      <c r="BH523" s="190">
        <f>IF(N523="sníž. přenesená",J523,0)</f>
        <v>0</v>
      </c>
      <c r="BI523" s="190">
        <f>IF(N523="nulová",J523,0)</f>
        <v>0</v>
      </c>
      <c r="BJ523" s="17" t="s">
        <v>85</v>
      </c>
      <c r="BK523" s="190">
        <f>ROUND(I523*H523,2)</f>
        <v>0</v>
      </c>
      <c r="BL523" s="17" t="s">
        <v>240</v>
      </c>
      <c r="BM523" s="189" t="s">
        <v>656</v>
      </c>
    </row>
    <row r="524" spans="1:65" s="2" customFormat="1" ht="11.25">
      <c r="A524" s="34"/>
      <c r="B524" s="35"/>
      <c r="C524" s="36"/>
      <c r="D524" s="191" t="s">
        <v>123</v>
      </c>
      <c r="E524" s="36"/>
      <c r="F524" s="192" t="s">
        <v>655</v>
      </c>
      <c r="G524" s="36"/>
      <c r="H524" s="36"/>
      <c r="I524" s="193"/>
      <c r="J524" s="36"/>
      <c r="K524" s="36"/>
      <c r="L524" s="39"/>
      <c r="M524" s="194"/>
      <c r="N524" s="195"/>
      <c r="O524" s="71"/>
      <c r="P524" s="71"/>
      <c r="Q524" s="71"/>
      <c r="R524" s="71"/>
      <c r="S524" s="71"/>
      <c r="T524" s="72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7" t="s">
        <v>123</v>
      </c>
      <c r="AU524" s="17" t="s">
        <v>87</v>
      </c>
    </row>
    <row r="525" spans="1:65" s="12" customFormat="1" ht="22.5">
      <c r="B525" s="196"/>
      <c r="C525" s="197"/>
      <c r="D525" s="191" t="s">
        <v>127</v>
      </c>
      <c r="E525" s="197"/>
      <c r="F525" s="199" t="s">
        <v>657</v>
      </c>
      <c r="G525" s="197"/>
      <c r="H525" s="200">
        <v>8.0000000000000002E-3</v>
      </c>
      <c r="I525" s="201"/>
      <c r="J525" s="197"/>
      <c r="K525" s="197"/>
      <c r="L525" s="202"/>
      <c r="M525" s="203"/>
      <c r="N525" s="204"/>
      <c r="O525" s="204"/>
      <c r="P525" s="204"/>
      <c r="Q525" s="204"/>
      <c r="R525" s="204"/>
      <c r="S525" s="204"/>
      <c r="T525" s="205"/>
      <c r="AT525" s="206" t="s">
        <v>127</v>
      </c>
      <c r="AU525" s="206" t="s">
        <v>87</v>
      </c>
      <c r="AV525" s="12" t="s">
        <v>87</v>
      </c>
      <c r="AW525" s="12" t="s">
        <v>4</v>
      </c>
      <c r="AX525" s="12" t="s">
        <v>85</v>
      </c>
      <c r="AY525" s="206" t="s">
        <v>116</v>
      </c>
    </row>
    <row r="526" spans="1:65" s="2" customFormat="1" ht="24.2" customHeight="1">
      <c r="A526" s="34"/>
      <c r="B526" s="35"/>
      <c r="C526" s="178" t="s">
        <v>658</v>
      </c>
      <c r="D526" s="178" t="s">
        <v>117</v>
      </c>
      <c r="E526" s="179" t="s">
        <v>659</v>
      </c>
      <c r="F526" s="180" t="s">
        <v>660</v>
      </c>
      <c r="G526" s="181" t="s">
        <v>661</v>
      </c>
      <c r="H526" s="250"/>
      <c r="I526" s="183"/>
      <c r="J526" s="184">
        <f>ROUND(I526*H526,2)</f>
        <v>0</v>
      </c>
      <c r="K526" s="180" t="s">
        <v>157</v>
      </c>
      <c r="L526" s="39"/>
      <c r="M526" s="185" t="s">
        <v>1</v>
      </c>
      <c r="N526" s="186" t="s">
        <v>42</v>
      </c>
      <c r="O526" s="71"/>
      <c r="P526" s="187">
        <f>O526*H526</f>
        <v>0</v>
      </c>
      <c r="Q526" s="187">
        <v>0</v>
      </c>
      <c r="R526" s="187">
        <f>Q526*H526</f>
        <v>0</v>
      </c>
      <c r="S526" s="187">
        <v>0</v>
      </c>
      <c r="T526" s="188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89" t="s">
        <v>240</v>
      </c>
      <c r="AT526" s="189" t="s">
        <v>117</v>
      </c>
      <c r="AU526" s="189" t="s">
        <v>87</v>
      </c>
      <c r="AY526" s="17" t="s">
        <v>116</v>
      </c>
      <c r="BE526" s="190">
        <f>IF(N526="základní",J526,0)</f>
        <v>0</v>
      </c>
      <c r="BF526" s="190">
        <f>IF(N526="snížená",J526,0)</f>
        <v>0</v>
      </c>
      <c r="BG526" s="190">
        <f>IF(N526="zákl. přenesená",J526,0)</f>
        <v>0</v>
      </c>
      <c r="BH526" s="190">
        <f>IF(N526="sníž. přenesená",J526,0)</f>
        <v>0</v>
      </c>
      <c r="BI526" s="190">
        <f>IF(N526="nulová",J526,0)</f>
        <v>0</v>
      </c>
      <c r="BJ526" s="17" t="s">
        <v>85</v>
      </c>
      <c r="BK526" s="190">
        <f>ROUND(I526*H526,2)</f>
        <v>0</v>
      </c>
      <c r="BL526" s="17" t="s">
        <v>240</v>
      </c>
      <c r="BM526" s="189" t="s">
        <v>662</v>
      </c>
    </row>
    <row r="527" spans="1:65" s="2" customFormat="1" ht="29.25">
      <c r="A527" s="34"/>
      <c r="B527" s="35"/>
      <c r="C527" s="36"/>
      <c r="D527" s="191" t="s">
        <v>123</v>
      </c>
      <c r="E527" s="36"/>
      <c r="F527" s="192" t="s">
        <v>663</v>
      </c>
      <c r="G527" s="36"/>
      <c r="H527" s="36"/>
      <c r="I527" s="193"/>
      <c r="J527" s="36"/>
      <c r="K527" s="36"/>
      <c r="L527" s="39"/>
      <c r="M527" s="194"/>
      <c r="N527" s="195"/>
      <c r="O527" s="71"/>
      <c r="P527" s="71"/>
      <c r="Q527" s="71"/>
      <c r="R527" s="71"/>
      <c r="S527" s="71"/>
      <c r="T527" s="72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T527" s="17" t="s">
        <v>123</v>
      </c>
      <c r="AU527" s="17" t="s">
        <v>87</v>
      </c>
    </row>
    <row r="528" spans="1:65" s="11" customFormat="1" ht="22.9" customHeight="1">
      <c r="B528" s="164"/>
      <c r="C528" s="165"/>
      <c r="D528" s="166" t="s">
        <v>76</v>
      </c>
      <c r="E528" s="227" t="s">
        <v>664</v>
      </c>
      <c r="F528" s="227" t="s">
        <v>665</v>
      </c>
      <c r="G528" s="165"/>
      <c r="H528" s="165"/>
      <c r="I528" s="168"/>
      <c r="J528" s="228">
        <f>BK528</f>
        <v>0</v>
      </c>
      <c r="K528" s="165"/>
      <c r="L528" s="170"/>
      <c r="M528" s="171"/>
      <c r="N528" s="172"/>
      <c r="O528" s="172"/>
      <c r="P528" s="173">
        <f>SUM(P529:P546)</f>
        <v>0</v>
      </c>
      <c r="Q528" s="172"/>
      <c r="R528" s="173">
        <f>SUM(R529:R546)</f>
        <v>2.27598E-2</v>
      </c>
      <c r="S528" s="172"/>
      <c r="T528" s="174">
        <f>SUM(T529:T546)</f>
        <v>1.7075400000000001E-2</v>
      </c>
      <c r="AR528" s="175" t="s">
        <v>87</v>
      </c>
      <c r="AT528" s="176" t="s">
        <v>76</v>
      </c>
      <c r="AU528" s="176" t="s">
        <v>85</v>
      </c>
      <c r="AY528" s="175" t="s">
        <v>116</v>
      </c>
      <c r="BK528" s="177">
        <f>SUM(BK529:BK546)</f>
        <v>0</v>
      </c>
    </row>
    <row r="529" spans="1:65" s="2" customFormat="1" ht="16.5" customHeight="1">
      <c r="A529" s="34"/>
      <c r="B529" s="35"/>
      <c r="C529" s="178" t="s">
        <v>666</v>
      </c>
      <c r="D529" s="178" t="s">
        <v>117</v>
      </c>
      <c r="E529" s="179" t="s">
        <v>496</v>
      </c>
      <c r="F529" s="180" t="s">
        <v>497</v>
      </c>
      <c r="G529" s="181" t="s">
        <v>298</v>
      </c>
      <c r="H529" s="182">
        <v>2.0350000000000001</v>
      </c>
      <c r="I529" s="183"/>
      <c r="J529" s="184">
        <f>ROUND(I529*H529,2)</f>
        <v>0</v>
      </c>
      <c r="K529" s="180" t="s">
        <v>157</v>
      </c>
      <c r="L529" s="39"/>
      <c r="M529" s="185" t="s">
        <v>1</v>
      </c>
      <c r="N529" s="186" t="s">
        <v>42</v>
      </c>
      <c r="O529" s="71"/>
      <c r="P529" s="187">
        <f>O529*H529</f>
        <v>0</v>
      </c>
      <c r="Q529" s="187">
        <v>0</v>
      </c>
      <c r="R529" s="187">
        <f>Q529*H529</f>
        <v>0</v>
      </c>
      <c r="S529" s="187">
        <v>5.94E-3</v>
      </c>
      <c r="T529" s="188">
        <f>S529*H529</f>
        <v>1.20879E-2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89" t="s">
        <v>240</v>
      </c>
      <c r="AT529" s="189" t="s">
        <v>117</v>
      </c>
      <c r="AU529" s="189" t="s">
        <v>87</v>
      </c>
      <c r="AY529" s="17" t="s">
        <v>116</v>
      </c>
      <c r="BE529" s="190">
        <f>IF(N529="základní",J529,0)</f>
        <v>0</v>
      </c>
      <c r="BF529" s="190">
        <f>IF(N529="snížená",J529,0)</f>
        <v>0</v>
      </c>
      <c r="BG529" s="190">
        <f>IF(N529="zákl. přenesená",J529,0)</f>
        <v>0</v>
      </c>
      <c r="BH529" s="190">
        <f>IF(N529="sníž. přenesená",J529,0)</f>
        <v>0</v>
      </c>
      <c r="BI529" s="190">
        <f>IF(N529="nulová",J529,0)</f>
        <v>0</v>
      </c>
      <c r="BJ529" s="17" t="s">
        <v>85</v>
      </c>
      <c r="BK529" s="190">
        <f>ROUND(I529*H529,2)</f>
        <v>0</v>
      </c>
      <c r="BL529" s="17" t="s">
        <v>240</v>
      </c>
      <c r="BM529" s="189" t="s">
        <v>667</v>
      </c>
    </row>
    <row r="530" spans="1:65" s="2" customFormat="1" ht="19.5">
      <c r="A530" s="34"/>
      <c r="B530" s="35"/>
      <c r="C530" s="36"/>
      <c r="D530" s="191" t="s">
        <v>123</v>
      </c>
      <c r="E530" s="36"/>
      <c r="F530" s="192" t="s">
        <v>499</v>
      </c>
      <c r="G530" s="36"/>
      <c r="H530" s="36"/>
      <c r="I530" s="193"/>
      <c r="J530" s="36"/>
      <c r="K530" s="36"/>
      <c r="L530" s="39"/>
      <c r="M530" s="194"/>
      <c r="N530" s="195"/>
      <c r="O530" s="71"/>
      <c r="P530" s="71"/>
      <c r="Q530" s="71"/>
      <c r="R530" s="71"/>
      <c r="S530" s="71"/>
      <c r="T530" s="72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T530" s="17" t="s">
        <v>123</v>
      </c>
      <c r="AU530" s="17" t="s">
        <v>87</v>
      </c>
    </row>
    <row r="531" spans="1:65" s="12" customFormat="1" ht="11.25">
      <c r="B531" s="196"/>
      <c r="C531" s="197"/>
      <c r="D531" s="191" t="s">
        <v>127</v>
      </c>
      <c r="E531" s="198" t="s">
        <v>1</v>
      </c>
      <c r="F531" s="199" t="s">
        <v>668</v>
      </c>
      <c r="G531" s="197"/>
      <c r="H531" s="200">
        <v>2.0350000000000001</v>
      </c>
      <c r="I531" s="201"/>
      <c r="J531" s="197"/>
      <c r="K531" s="197"/>
      <c r="L531" s="202"/>
      <c r="M531" s="203"/>
      <c r="N531" s="204"/>
      <c r="O531" s="204"/>
      <c r="P531" s="204"/>
      <c r="Q531" s="204"/>
      <c r="R531" s="204"/>
      <c r="S531" s="204"/>
      <c r="T531" s="205"/>
      <c r="AT531" s="206" t="s">
        <v>127</v>
      </c>
      <c r="AU531" s="206" t="s">
        <v>87</v>
      </c>
      <c r="AV531" s="12" t="s">
        <v>87</v>
      </c>
      <c r="AW531" s="12" t="s">
        <v>34</v>
      </c>
      <c r="AX531" s="12" t="s">
        <v>85</v>
      </c>
      <c r="AY531" s="206" t="s">
        <v>116</v>
      </c>
    </row>
    <row r="532" spans="1:65" s="2" customFormat="1" ht="16.5" customHeight="1">
      <c r="A532" s="34"/>
      <c r="B532" s="35"/>
      <c r="C532" s="178" t="s">
        <v>669</v>
      </c>
      <c r="D532" s="178" t="s">
        <v>117</v>
      </c>
      <c r="E532" s="179" t="s">
        <v>670</v>
      </c>
      <c r="F532" s="180" t="s">
        <v>671</v>
      </c>
      <c r="G532" s="181" t="s">
        <v>483</v>
      </c>
      <c r="H532" s="182">
        <v>2.85</v>
      </c>
      <c r="I532" s="183"/>
      <c r="J532" s="184">
        <f>ROUND(I532*H532,2)</f>
        <v>0</v>
      </c>
      <c r="K532" s="180" t="s">
        <v>157</v>
      </c>
      <c r="L532" s="39"/>
      <c r="M532" s="185" t="s">
        <v>1</v>
      </c>
      <c r="N532" s="186" t="s">
        <v>42</v>
      </c>
      <c r="O532" s="71"/>
      <c r="P532" s="187">
        <f>O532*H532</f>
        <v>0</v>
      </c>
      <c r="Q532" s="187">
        <v>0</v>
      </c>
      <c r="R532" s="187">
        <f>Q532*H532</f>
        <v>0</v>
      </c>
      <c r="S532" s="187">
        <v>1.75E-3</v>
      </c>
      <c r="T532" s="188">
        <f>S532*H532</f>
        <v>4.9875000000000006E-3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89" t="s">
        <v>240</v>
      </c>
      <c r="AT532" s="189" t="s">
        <v>117</v>
      </c>
      <c r="AU532" s="189" t="s">
        <v>87</v>
      </c>
      <c r="AY532" s="17" t="s">
        <v>116</v>
      </c>
      <c r="BE532" s="190">
        <f>IF(N532="základní",J532,0)</f>
        <v>0</v>
      </c>
      <c r="BF532" s="190">
        <f>IF(N532="snížená",J532,0)</f>
        <v>0</v>
      </c>
      <c r="BG532" s="190">
        <f>IF(N532="zákl. přenesená",J532,0)</f>
        <v>0</v>
      </c>
      <c r="BH532" s="190">
        <f>IF(N532="sníž. přenesená",J532,0)</f>
        <v>0</v>
      </c>
      <c r="BI532" s="190">
        <f>IF(N532="nulová",J532,0)</f>
        <v>0</v>
      </c>
      <c r="BJ532" s="17" t="s">
        <v>85</v>
      </c>
      <c r="BK532" s="190">
        <f>ROUND(I532*H532,2)</f>
        <v>0</v>
      </c>
      <c r="BL532" s="17" t="s">
        <v>240</v>
      </c>
      <c r="BM532" s="189" t="s">
        <v>672</v>
      </c>
    </row>
    <row r="533" spans="1:65" s="2" customFormat="1" ht="11.25">
      <c r="A533" s="34"/>
      <c r="B533" s="35"/>
      <c r="C533" s="36"/>
      <c r="D533" s="191" t="s">
        <v>123</v>
      </c>
      <c r="E533" s="36"/>
      <c r="F533" s="192" t="s">
        <v>673</v>
      </c>
      <c r="G533" s="36"/>
      <c r="H533" s="36"/>
      <c r="I533" s="193"/>
      <c r="J533" s="36"/>
      <c r="K533" s="36"/>
      <c r="L533" s="39"/>
      <c r="M533" s="194"/>
      <c r="N533" s="195"/>
      <c r="O533" s="71"/>
      <c r="P533" s="71"/>
      <c r="Q533" s="71"/>
      <c r="R533" s="71"/>
      <c r="S533" s="71"/>
      <c r="T533" s="72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T533" s="17" t="s">
        <v>123</v>
      </c>
      <c r="AU533" s="17" t="s">
        <v>87</v>
      </c>
    </row>
    <row r="534" spans="1:65" s="12" customFormat="1" ht="11.25">
      <c r="B534" s="196"/>
      <c r="C534" s="197"/>
      <c r="D534" s="191" t="s">
        <v>127</v>
      </c>
      <c r="E534" s="198" t="s">
        <v>1</v>
      </c>
      <c r="F534" s="199" t="s">
        <v>674</v>
      </c>
      <c r="G534" s="197"/>
      <c r="H534" s="200">
        <v>2.85</v>
      </c>
      <c r="I534" s="201"/>
      <c r="J534" s="197"/>
      <c r="K534" s="197"/>
      <c r="L534" s="202"/>
      <c r="M534" s="203"/>
      <c r="N534" s="204"/>
      <c r="O534" s="204"/>
      <c r="P534" s="204"/>
      <c r="Q534" s="204"/>
      <c r="R534" s="204"/>
      <c r="S534" s="204"/>
      <c r="T534" s="205"/>
      <c r="AT534" s="206" t="s">
        <v>127</v>
      </c>
      <c r="AU534" s="206" t="s">
        <v>87</v>
      </c>
      <c r="AV534" s="12" t="s">
        <v>87</v>
      </c>
      <c r="AW534" s="12" t="s">
        <v>34</v>
      </c>
      <c r="AX534" s="12" t="s">
        <v>85</v>
      </c>
      <c r="AY534" s="206" t="s">
        <v>116</v>
      </c>
    </row>
    <row r="535" spans="1:65" s="2" customFormat="1" ht="33" customHeight="1">
      <c r="A535" s="34"/>
      <c r="B535" s="35"/>
      <c r="C535" s="178" t="s">
        <v>675</v>
      </c>
      <c r="D535" s="178" t="s">
        <v>117</v>
      </c>
      <c r="E535" s="179" t="s">
        <v>676</v>
      </c>
      <c r="F535" s="180" t="s">
        <v>677</v>
      </c>
      <c r="G535" s="181" t="s">
        <v>483</v>
      </c>
      <c r="H535" s="182">
        <v>2.95</v>
      </c>
      <c r="I535" s="183"/>
      <c r="J535" s="184">
        <f>ROUND(I535*H535,2)</f>
        <v>0</v>
      </c>
      <c r="K535" s="180" t="s">
        <v>157</v>
      </c>
      <c r="L535" s="39"/>
      <c r="M535" s="185" t="s">
        <v>1</v>
      </c>
      <c r="N535" s="186" t="s">
        <v>42</v>
      </c>
      <c r="O535" s="71"/>
      <c r="P535" s="187">
        <f>O535*H535</f>
        <v>0</v>
      </c>
      <c r="Q535" s="187">
        <v>1.06E-3</v>
      </c>
      <c r="R535" s="187">
        <f>Q535*H535</f>
        <v>3.127E-3</v>
      </c>
      <c r="S535" s="187">
        <v>0</v>
      </c>
      <c r="T535" s="188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89" t="s">
        <v>240</v>
      </c>
      <c r="AT535" s="189" t="s">
        <v>117</v>
      </c>
      <c r="AU535" s="189" t="s">
        <v>87</v>
      </c>
      <c r="AY535" s="17" t="s">
        <v>116</v>
      </c>
      <c r="BE535" s="190">
        <f>IF(N535="základní",J535,0)</f>
        <v>0</v>
      </c>
      <c r="BF535" s="190">
        <f>IF(N535="snížená",J535,0)</f>
        <v>0</v>
      </c>
      <c r="BG535" s="190">
        <f>IF(N535="zákl. přenesená",J535,0)</f>
        <v>0</v>
      </c>
      <c r="BH535" s="190">
        <f>IF(N535="sníž. přenesená",J535,0)</f>
        <v>0</v>
      </c>
      <c r="BI535" s="190">
        <f>IF(N535="nulová",J535,0)</f>
        <v>0</v>
      </c>
      <c r="BJ535" s="17" t="s">
        <v>85</v>
      </c>
      <c r="BK535" s="190">
        <f>ROUND(I535*H535,2)</f>
        <v>0</v>
      </c>
      <c r="BL535" s="17" t="s">
        <v>240</v>
      </c>
      <c r="BM535" s="189" t="s">
        <v>678</v>
      </c>
    </row>
    <row r="536" spans="1:65" s="2" customFormat="1" ht="19.5">
      <c r="A536" s="34"/>
      <c r="B536" s="35"/>
      <c r="C536" s="36"/>
      <c r="D536" s="191" t="s">
        <v>123</v>
      </c>
      <c r="E536" s="36"/>
      <c r="F536" s="192" t="s">
        <v>679</v>
      </c>
      <c r="G536" s="36"/>
      <c r="H536" s="36"/>
      <c r="I536" s="193"/>
      <c r="J536" s="36"/>
      <c r="K536" s="36"/>
      <c r="L536" s="39"/>
      <c r="M536" s="194"/>
      <c r="N536" s="195"/>
      <c r="O536" s="71"/>
      <c r="P536" s="71"/>
      <c r="Q536" s="71"/>
      <c r="R536" s="71"/>
      <c r="S536" s="71"/>
      <c r="T536" s="72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7" t="s">
        <v>123</v>
      </c>
      <c r="AU536" s="17" t="s">
        <v>87</v>
      </c>
    </row>
    <row r="537" spans="1:65" s="12" customFormat="1" ht="11.25">
      <c r="B537" s="196"/>
      <c r="C537" s="197"/>
      <c r="D537" s="191" t="s">
        <v>127</v>
      </c>
      <c r="E537" s="198" t="s">
        <v>1</v>
      </c>
      <c r="F537" s="199" t="s">
        <v>680</v>
      </c>
      <c r="G537" s="197"/>
      <c r="H537" s="200">
        <v>2.95</v>
      </c>
      <c r="I537" s="201"/>
      <c r="J537" s="197"/>
      <c r="K537" s="197"/>
      <c r="L537" s="202"/>
      <c r="M537" s="203"/>
      <c r="N537" s="204"/>
      <c r="O537" s="204"/>
      <c r="P537" s="204"/>
      <c r="Q537" s="204"/>
      <c r="R537" s="204"/>
      <c r="S537" s="204"/>
      <c r="T537" s="205"/>
      <c r="AT537" s="206" t="s">
        <v>127</v>
      </c>
      <c r="AU537" s="206" t="s">
        <v>87</v>
      </c>
      <c r="AV537" s="12" t="s">
        <v>87</v>
      </c>
      <c r="AW537" s="12" t="s">
        <v>34</v>
      </c>
      <c r="AX537" s="12" t="s">
        <v>85</v>
      </c>
      <c r="AY537" s="206" t="s">
        <v>116</v>
      </c>
    </row>
    <row r="538" spans="1:65" s="2" customFormat="1" ht="24.2" customHeight="1">
      <c r="A538" s="34"/>
      <c r="B538" s="35"/>
      <c r="C538" s="178" t="s">
        <v>681</v>
      </c>
      <c r="D538" s="178" t="s">
        <v>117</v>
      </c>
      <c r="E538" s="179" t="s">
        <v>682</v>
      </c>
      <c r="F538" s="180" t="s">
        <v>683</v>
      </c>
      <c r="G538" s="181" t="s">
        <v>298</v>
      </c>
      <c r="H538" s="182">
        <v>2.0350000000000001</v>
      </c>
      <c r="I538" s="183"/>
      <c r="J538" s="184">
        <f>ROUND(I538*H538,2)</f>
        <v>0</v>
      </c>
      <c r="K538" s="180" t="s">
        <v>157</v>
      </c>
      <c r="L538" s="39"/>
      <c r="M538" s="185" t="s">
        <v>1</v>
      </c>
      <c r="N538" s="186" t="s">
        <v>42</v>
      </c>
      <c r="O538" s="71"/>
      <c r="P538" s="187">
        <f>O538*H538</f>
        <v>0</v>
      </c>
      <c r="Q538" s="187">
        <v>5.8799999999999998E-3</v>
      </c>
      <c r="R538" s="187">
        <f>Q538*H538</f>
        <v>1.19658E-2</v>
      </c>
      <c r="S538" s="187">
        <v>0</v>
      </c>
      <c r="T538" s="188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89" t="s">
        <v>240</v>
      </c>
      <c r="AT538" s="189" t="s">
        <v>117</v>
      </c>
      <c r="AU538" s="189" t="s">
        <v>87</v>
      </c>
      <c r="AY538" s="17" t="s">
        <v>116</v>
      </c>
      <c r="BE538" s="190">
        <f>IF(N538="základní",J538,0)</f>
        <v>0</v>
      </c>
      <c r="BF538" s="190">
        <f>IF(N538="snížená",J538,0)</f>
        <v>0</v>
      </c>
      <c r="BG538" s="190">
        <f>IF(N538="zákl. přenesená",J538,0)</f>
        <v>0</v>
      </c>
      <c r="BH538" s="190">
        <f>IF(N538="sníž. přenesená",J538,0)</f>
        <v>0</v>
      </c>
      <c r="BI538" s="190">
        <f>IF(N538="nulová",J538,0)</f>
        <v>0</v>
      </c>
      <c r="BJ538" s="17" t="s">
        <v>85</v>
      </c>
      <c r="BK538" s="190">
        <f>ROUND(I538*H538,2)</f>
        <v>0</v>
      </c>
      <c r="BL538" s="17" t="s">
        <v>240</v>
      </c>
      <c r="BM538" s="189" t="s">
        <v>684</v>
      </c>
    </row>
    <row r="539" spans="1:65" s="2" customFormat="1" ht="29.25">
      <c r="A539" s="34"/>
      <c r="B539" s="35"/>
      <c r="C539" s="36"/>
      <c r="D539" s="191" t="s">
        <v>123</v>
      </c>
      <c r="E539" s="36"/>
      <c r="F539" s="192" t="s">
        <v>685</v>
      </c>
      <c r="G539" s="36"/>
      <c r="H539" s="36"/>
      <c r="I539" s="193"/>
      <c r="J539" s="36"/>
      <c r="K539" s="36"/>
      <c r="L539" s="39"/>
      <c r="M539" s="194"/>
      <c r="N539" s="195"/>
      <c r="O539" s="71"/>
      <c r="P539" s="71"/>
      <c r="Q539" s="71"/>
      <c r="R539" s="71"/>
      <c r="S539" s="71"/>
      <c r="T539" s="72"/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T539" s="17" t="s">
        <v>123</v>
      </c>
      <c r="AU539" s="17" t="s">
        <v>87</v>
      </c>
    </row>
    <row r="540" spans="1:65" s="12" customFormat="1" ht="11.25">
      <c r="B540" s="196"/>
      <c r="C540" s="197"/>
      <c r="D540" s="191" t="s">
        <v>127</v>
      </c>
      <c r="E540" s="198" t="s">
        <v>1</v>
      </c>
      <c r="F540" s="199" t="s">
        <v>686</v>
      </c>
      <c r="G540" s="197"/>
      <c r="H540" s="200">
        <v>2.0350000000000001</v>
      </c>
      <c r="I540" s="201"/>
      <c r="J540" s="197"/>
      <c r="K540" s="197"/>
      <c r="L540" s="202"/>
      <c r="M540" s="203"/>
      <c r="N540" s="204"/>
      <c r="O540" s="204"/>
      <c r="P540" s="204"/>
      <c r="Q540" s="204"/>
      <c r="R540" s="204"/>
      <c r="S540" s="204"/>
      <c r="T540" s="205"/>
      <c r="AT540" s="206" t="s">
        <v>127</v>
      </c>
      <c r="AU540" s="206" t="s">
        <v>87</v>
      </c>
      <c r="AV540" s="12" t="s">
        <v>87</v>
      </c>
      <c r="AW540" s="12" t="s">
        <v>34</v>
      </c>
      <c r="AX540" s="12" t="s">
        <v>85</v>
      </c>
      <c r="AY540" s="206" t="s">
        <v>116</v>
      </c>
    </row>
    <row r="541" spans="1:65" s="2" customFormat="1" ht="24.2" customHeight="1">
      <c r="A541" s="34"/>
      <c r="B541" s="35"/>
      <c r="C541" s="178" t="s">
        <v>687</v>
      </c>
      <c r="D541" s="178" t="s">
        <v>117</v>
      </c>
      <c r="E541" s="179" t="s">
        <v>688</v>
      </c>
      <c r="F541" s="180" t="s">
        <v>689</v>
      </c>
      <c r="G541" s="181" t="s">
        <v>483</v>
      </c>
      <c r="H541" s="182">
        <v>1.1000000000000001</v>
      </c>
      <c r="I541" s="183"/>
      <c r="J541" s="184">
        <f>ROUND(I541*H541,2)</f>
        <v>0</v>
      </c>
      <c r="K541" s="180" t="s">
        <v>157</v>
      </c>
      <c r="L541" s="39"/>
      <c r="M541" s="185" t="s">
        <v>1</v>
      </c>
      <c r="N541" s="186" t="s">
        <v>42</v>
      </c>
      <c r="O541" s="71"/>
      <c r="P541" s="187">
        <f>O541*H541</f>
        <v>0</v>
      </c>
      <c r="Q541" s="187">
        <v>1.2700000000000001E-3</v>
      </c>
      <c r="R541" s="187">
        <f>Q541*H541</f>
        <v>1.3970000000000002E-3</v>
      </c>
      <c r="S541" s="187">
        <v>0</v>
      </c>
      <c r="T541" s="188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89" t="s">
        <v>240</v>
      </c>
      <c r="AT541" s="189" t="s">
        <v>117</v>
      </c>
      <c r="AU541" s="189" t="s">
        <v>87</v>
      </c>
      <c r="AY541" s="17" t="s">
        <v>116</v>
      </c>
      <c r="BE541" s="190">
        <f>IF(N541="základní",J541,0)</f>
        <v>0</v>
      </c>
      <c r="BF541" s="190">
        <f>IF(N541="snížená",J541,0)</f>
        <v>0</v>
      </c>
      <c r="BG541" s="190">
        <f>IF(N541="zákl. přenesená",J541,0)</f>
        <v>0</v>
      </c>
      <c r="BH541" s="190">
        <f>IF(N541="sníž. přenesená",J541,0)</f>
        <v>0</v>
      </c>
      <c r="BI541" s="190">
        <f>IF(N541="nulová",J541,0)</f>
        <v>0</v>
      </c>
      <c r="BJ541" s="17" t="s">
        <v>85</v>
      </c>
      <c r="BK541" s="190">
        <f>ROUND(I541*H541,2)</f>
        <v>0</v>
      </c>
      <c r="BL541" s="17" t="s">
        <v>240</v>
      </c>
      <c r="BM541" s="189" t="s">
        <v>690</v>
      </c>
    </row>
    <row r="542" spans="1:65" s="2" customFormat="1" ht="19.5">
      <c r="A542" s="34"/>
      <c r="B542" s="35"/>
      <c r="C542" s="36"/>
      <c r="D542" s="191" t="s">
        <v>123</v>
      </c>
      <c r="E542" s="36"/>
      <c r="F542" s="192" t="s">
        <v>691</v>
      </c>
      <c r="G542" s="36"/>
      <c r="H542" s="36"/>
      <c r="I542" s="193"/>
      <c r="J542" s="36"/>
      <c r="K542" s="36"/>
      <c r="L542" s="39"/>
      <c r="M542" s="194"/>
      <c r="N542" s="195"/>
      <c r="O542" s="71"/>
      <c r="P542" s="71"/>
      <c r="Q542" s="71"/>
      <c r="R542" s="71"/>
      <c r="S542" s="71"/>
      <c r="T542" s="72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T542" s="17" t="s">
        <v>123</v>
      </c>
      <c r="AU542" s="17" t="s">
        <v>87</v>
      </c>
    </row>
    <row r="543" spans="1:65" s="12" customFormat="1" ht="11.25">
      <c r="B543" s="196"/>
      <c r="C543" s="197"/>
      <c r="D543" s="191" t="s">
        <v>127</v>
      </c>
      <c r="E543" s="198" t="s">
        <v>1</v>
      </c>
      <c r="F543" s="199" t="s">
        <v>692</v>
      </c>
      <c r="G543" s="197"/>
      <c r="H543" s="200">
        <v>1.1000000000000001</v>
      </c>
      <c r="I543" s="201"/>
      <c r="J543" s="197"/>
      <c r="K543" s="197"/>
      <c r="L543" s="202"/>
      <c r="M543" s="203"/>
      <c r="N543" s="204"/>
      <c r="O543" s="204"/>
      <c r="P543" s="204"/>
      <c r="Q543" s="204"/>
      <c r="R543" s="204"/>
      <c r="S543" s="204"/>
      <c r="T543" s="205"/>
      <c r="AT543" s="206" t="s">
        <v>127</v>
      </c>
      <c r="AU543" s="206" t="s">
        <v>87</v>
      </c>
      <c r="AV543" s="12" t="s">
        <v>87</v>
      </c>
      <c r="AW543" s="12" t="s">
        <v>34</v>
      </c>
      <c r="AX543" s="12" t="s">
        <v>85</v>
      </c>
      <c r="AY543" s="206" t="s">
        <v>116</v>
      </c>
    </row>
    <row r="544" spans="1:65" s="2" customFormat="1" ht="33" customHeight="1">
      <c r="A544" s="34"/>
      <c r="B544" s="35"/>
      <c r="C544" s="178" t="s">
        <v>693</v>
      </c>
      <c r="D544" s="178" t="s">
        <v>117</v>
      </c>
      <c r="E544" s="179" t="s">
        <v>694</v>
      </c>
      <c r="F544" s="180" t="s">
        <v>695</v>
      </c>
      <c r="G544" s="181" t="s">
        <v>483</v>
      </c>
      <c r="H544" s="182">
        <v>2.85</v>
      </c>
      <c r="I544" s="183"/>
      <c r="J544" s="184">
        <f>ROUND(I544*H544,2)</f>
        <v>0</v>
      </c>
      <c r="K544" s="180" t="s">
        <v>157</v>
      </c>
      <c r="L544" s="39"/>
      <c r="M544" s="185" t="s">
        <v>1</v>
      </c>
      <c r="N544" s="186" t="s">
        <v>42</v>
      </c>
      <c r="O544" s="71"/>
      <c r="P544" s="187">
        <f>O544*H544</f>
        <v>0</v>
      </c>
      <c r="Q544" s="187">
        <v>2.2000000000000001E-3</v>
      </c>
      <c r="R544" s="187">
        <f>Q544*H544</f>
        <v>6.2700000000000004E-3</v>
      </c>
      <c r="S544" s="187">
        <v>0</v>
      </c>
      <c r="T544" s="188">
        <f>S544*H544</f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89" t="s">
        <v>240</v>
      </c>
      <c r="AT544" s="189" t="s">
        <v>117</v>
      </c>
      <c r="AU544" s="189" t="s">
        <v>87</v>
      </c>
      <c r="AY544" s="17" t="s">
        <v>116</v>
      </c>
      <c r="BE544" s="190">
        <f>IF(N544="základní",J544,0)</f>
        <v>0</v>
      </c>
      <c r="BF544" s="190">
        <f>IF(N544="snížená",J544,0)</f>
        <v>0</v>
      </c>
      <c r="BG544" s="190">
        <f>IF(N544="zákl. přenesená",J544,0)</f>
        <v>0</v>
      </c>
      <c r="BH544" s="190">
        <f>IF(N544="sníž. přenesená",J544,0)</f>
        <v>0</v>
      </c>
      <c r="BI544" s="190">
        <f>IF(N544="nulová",J544,0)</f>
        <v>0</v>
      </c>
      <c r="BJ544" s="17" t="s">
        <v>85</v>
      </c>
      <c r="BK544" s="190">
        <f>ROUND(I544*H544,2)</f>
        <v>0</v>
      </c>
      <c r="BL544" s="17" t="s">
        <v>240</v>
      </c>
      <c r="BM544" s="189" t="s">
        <v>696</v>
      </c>
    </row>
    <row r="545" spans="1:65" s="2" customFormat="1" ht="29.25">
      <c r="A545" s="34"/>
      <c r="B545" s="35"/>
      <c r="C545" s="36"/>
      <c r="D545" s="191" t="s">
        <v>123</v>
      </c>
      <c r="E545" s="36"/>
      <c r="F545" s="192" t="s">
        <v>697</v>
      </c>
      <c r="G545" s="36"/>
      <c r="H545" s="36"/>
      <c r="I545" s="193"/>
      <c r="J545" s="36"/>
      <c r="K545" s="36"/>
      <c r="L545" s="39"/>
      <c r="M545" s="194"/>
      <c r="N545" s="195"/>
      <c r="O545" s="71"/>
      <c r="P545" s="71"/>
      <c r="Q545" s="71"/>
      <c r="R545" s="71"/>
      <c r="S545" s="71"/>
      <c r="T545" s="72"/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T545" s="17" t="s">
        <v>123</v>
      </c>
      <c r="AU545" s="17" t="s">
        <v>87</v>
      </c>
    </row>
    <row r="546" spans="1:65" s="12" customFormat="1" ht="11.25">
      <c r="B546" s="196"/>
      <c r="C546" s="197"/>
      <c r="D546" s="191" t="s">
        <v>127</v>
      </c>
      <c r="E546" s="198" t="s">
        <v>1</v>
      </c>
      <c r="F546" s="199" t="s">
        <v>698</v>
      </c>
      <c r="G546" s="197"/>
      <c r="H546" s="200">
        <v>2.85</v>
      </c>
      <c r="I546" s="201"/>
      <c r="J546" s="197"/>
      <c r="K546" s="197"/>
      <c r="L546" s="202"/>
      <c r="M546" s="203"/>
      <c r="N546" s="204"/>
      <c r="O546" s="204"/>
      <c r="P546" s="204"/>
      <c r="Q546" s="204"/>
      <c r="R546" s="204"/>
      <c r="S546" s="204"/>
      <c r="T546" s="205"/>
      <c r="AT546" s="206" t="s">
        <v>127</v>
      </c>
      <c r="AU546" s="206" t="s">
        <v>87</v>
      </c>
      <c r="AV546" s="12" t="s">
        <v>87</v>
      </c>
      <c r="AW546" s="12" t="s">
        <v>34</v>
      </c>
      <c r="AX546" s="12" t="s">
        <v>85</v>
      </c>
      <c r="AY546" s="206" t="s">
        <v>116</v>
      </c>
    </row>
    <row r="547" spans="1:65" s="11" customFormat="1" ht="22.9" customHeight="1">
      <c r="B547" s="164"/>
      <c r="C547" s="165"/>
      <c r="D547" s="166" t="s">
        <v>76</v>
      </c>
      <c r="E547" s="227" t="s">
        <v>699</v>
      </c>
      <c r="F547" s="227" t="s">
        <v>700</v>
      </c>
      <c r="G547" s="165"/>
      <c r="H547" s="165"/>
      <c r="I547" s="168"/>
      <c r="J547" s="228">
        <f>BK547</f>
        <v>0</v>
      </c>
      <c r="K547" s="165"/>
      <c r="L547" s="170"/>
      <c r="M547" s="171"/>
      <c r="N547" s="172"/>
      <c r="O547" s="172"/>
      <c r="P547" s="173">
        <f>SUM(P548:P594)</f>
        <v>0</v>
      </c>
      <c r="Q547" s="172"/>
      <c r="R547" s="173">
        <f>SUM(R548:R594)</f>
        <v>0</v>
      </c>
      <c r="S547" s="172"/>
      <c r="T547" s="174">
        <f>SUM(T548:T594)</f>
        <v>0</v>
      </c>
      <c r="AR547" s="175" t="s">
        <v>87</v>
      </c>
      <c r="AT547" s="176" t="s">
        <v>76</v>
      </c>
      <c r="AU547" s="176" t="s">
        <v>85</v>
      </c>
      <c r="AY547" s="175" t="s">
        <v>116</v>
      </c>
      <c r="BK547" s="177">
        <f>SUM(BK548:BK594)</f>
        <v>0</v>
      </c>
    </row>
    <row r="548" spans="1:65" s="2" customFormat="1" ht="24.2" customHeight="1">
      <c r="A548" s="34"/>
      <c r="B548" s="35"/>
      <c r="C548" s="178" t="s">
        <v>701</v>
      </c>
      <c r="D548" s="178" t="s">
        <v>117</v>
      </c>
      <c r="E548" s="179" t="s">
        <v>702</v>
      </c>
      <c r="F548" s="180" t="s">
        <v>703</v>
      </c>
      <c r="G548" s="181" t="s">
        <v>704</v>
      </c>
      <c r="H548" s="182">
        <v>1</v>
      </c>
      <c r="I548" s="183"/>
      <c r="J548" s="184">
        <f>ROUND(I548*H548,2)</f>
        <v>0</v>
      </c>
      <c r="K548" s="180" t="s">
        <v>424</v>
      </c>
      <c r="L548" s="39"/>
      <c r="M548" s="185" t="s">
        <v>1</v>
      </c>
      <c r="N548" s="186" t="s">
        <v>42</v>
      </c>
      <c r="O548" s="71"/>
      <c r="P548" s="187">
        <f>O548*H548</f>
        <v>0</v>
      </c>
      <c r="Q548" s="187">
        <v>0</v>
      </c>
      <c r="R548" s="187">
        <f>Q548*H548</f>
        <v>0</v>
      </c>
      <c r="S548" s="187">
        <v>0</v>
      </c>
      <c r="T548" s="188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89" t="s">
        <v>240</v>
      </c>
      <c r="AT548" s="189" t="s">
        <v>117</v>
      </c>
      <c r="AU548" s="189" t="s">
        <v>87</v>
      </c>
      <c r="AY548" s="17" t="s">
        <v>116</v>
      </c>
      <c r="BE548" s="190">
        <f>IF(N548="základní",J548,0)</f>
        <v>0</v>
      </c>
      <c r="BF548" s="190">
        <f>IF(N548="snížená",J548,0)</f>
        <v>0</v>
      </c>
      <c r="BG548" s="190">
        <f>IF(N548="zákl. přenesená",J548,0)</f>
        <v>0</v>
      </c>
      <c r="BH548" s="190">
        <f>IF(N548="sníž. přenesená",J548,0)</f>
        <v>0</v>
      </c>
      <c r="BI548" s="190">
        <f>IF(N548="nulová",J548,0)</f>
        <v>0</v>
      </c>
      <c r="BJ548" s="17" t="s">
        <v>85</v>
      </c>
      <c r="BK548" s="190">
        <f>ROUND(I548*H548,2)</f>
        <v>0</v>
      </c>
      <c r="BL548" s="17" t="s">
        <v>240</v>
      </c>
      <c r="BM548" s="189" t="s">
        <v>705</v>
      </c>
    </row>
    <row r="549" spans="1:65" s="2" customFormat="1" ht="19.5">
      <c r="A549" s="34"/>
      <c r="B549" s="35"/>
      <c r="C549" s="36"/>
      <c r="D549" s="191" t="s">
        <v>123</v>
      </c>
      <c r="E549" s="36"/>
      <c r="F549" s="192" t="s">
        <v>703</v>
      </c>
      <c r="G549" s="36"/>
      <c r="H549" s="36"/>
      <c r="I549" s="193"/>
      <c r="J549" s="36"/>
      <c r="K549" s="36"/>
      <c r="L549" s="39"/>
      <c r="M549" s="194"/>
      <c r="N549" s="195"/>
      <c r="O549" s="71"/>
      <c r="P549" s="71"/>
      <c r="Q549" s="71"/>
      <c r="R549" s="71"/>
      <c r="S549" s="71"/>
      <c r="T549" s="72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T549" s="17" t="s">
        <v>123</v>
      </c>
      <c r="AU549" s="17" t="s">
        <v>87</v>
      </c>
    </row>
    <row r="550" spans="1:65" s="13" customFormat="1" ht="11.25">
      <c r="B550" s="207"/>
      <c r="C550" s="208"/>
      <c r="D550" s="191" t="s">
        <v>127</v>
      </c>
      <c r="E550" s="209" t="s">
        <v>1</v>
      </c>
      <c r="F550" s="210" t="s">
        <v>706</v>
      </c>
      <c r="G550" s="208"/>
      <c r="H550" s="209" t="s">
        <v>1</v>
      </c>
      <c r="I550" s="211"/>
      <c r="J550" s="208"/>
      <c r="K550" s="208"/>
      <c r="L550" s="212"/>
      <c r="M550" s="213"/>
      <c r="N550" s="214"/>
      <c r="O550" s="214"/>
      <c r="P550" s="214"/>
      <c r="Q550" s="214"/>
      <c r="R550" s="214"/>
      <c r="S550" s="214"/>
      <c r="T550" s="215"/>
      <c r="AT550" s="216" t="s">
        <v>127</v>
      </c>
      <c r="AU550" s="216" t="s">
        <v>87</v>
      </c>
      <c r="AV550" s="13" t="s">
        <v>85</v>
      </c>
      <c r="AW550" s="13" t="s">
        <v>34</v>
      </c>
      <c r="AX550" s="13" t="s">
        <v>77</v>
      </c>
      <c r="AY550" s="216" t="s">
        <v>116</v>
      </c>
    </row>
    <row r="551" spans="1:65" s="13" customFormat="1" ht="11.25">
      <c r="B551" s="207"/>
      <c r="C551" s="208"/>
      <c r="D551" s="191" t="s">
        <v>127</v>
      </c>
      <c r="E551" s="209" t="s">
        <v>1</v>
      </c>
      <c r="F551" s="210" t="s">
        <v>707</v>
      </c>
      <c r="G551" s="208"/>
      <c r="H551" s="209" t="s">
        <v>1</v>
      </c>
      <c r="I551" s="211"/>
      <c r="J551" s="208"/>
      <c r="K551" s="208"/>
      <c r="L551" s="212"/>
      <c r="M551" s="213"/>
      <c r="N551" s="214"/>
      <c r="O551" s="214"/>
      <c r="P551" s="214"/>
      <c r="Q551" s="214"/>
      <c r="R551" s="214"/>
      <c r="S551" s="214"/>
      <c r="T551" s="215"/>
      <c r="AT551" s="216" t="s">
        <v>127</v>
      </c>
      <c r="AU551" s="216" t="s">
        <v>87</v>
      </c>
      <c r="AV551" s="13" t="s">
        <v>85</v>
      </c>
      <c r="AW551" s="13" t="s">
        <v>34</v>
      </c>
      <c r="AX551" s="13" t="s">
        <v>77</v>
      </c>
      <c r="AY551" s="216" t="s">
        <v>116</v>
      </c>
    </row>
    <row r="552" spans="1:65" s="12" customFormat="1" ht="11.25">
      <c r="B552" s="196"/>
      <c r="C552" s="197"/>
      <c r="D552" s="191" t="s">
        <v>127</v>
      </c>
      <c r="E552" s="198" t="s">
        <v>1</v>
      </c>
      <c r="F552" s="199" t="s">
        <v>85</v>
      </c>
      <c r="G552" s="197"/>
      <c r="H552" s="200">
        <v>1</v>
      </c>
      <c r="I552" s="201"/>
      <c r="J552" s="197"/>
      <c r="K552" s="197"/>
      <c r="L552" s="202"/>
      <c r="M552" s="203"/>
      <c r="N552" s="204"/>
      <c r="O552" s="204"/>
      <c r="P552" s="204"/>
      <c r="Q552" s="204"/>
      <c r="R552" s="204"/>
      <c r="S552" s="204"/>
      <c r="T552" s="205"/>
      <c r="AT552" s="206" t="s">
        <v>127</v>
      </c>
      <c r="AU552" s="206" t="s">
        <v>87</v>
      </c>
      <c r="AV552" s="12" t="s">
        <v>87</v>
      </c>
      <c r="AW552" s="12" t="s">
        <v>34</v>
      </c>
      <c r="AX552" s="12" t="s">
        <v>77</v>
      </c>
      <c r="AY552" s="206" t="s">
        <v>116</v>
      </c>
    </row>
    <row r="553" spans="1:65" s="15" customFormat="1" ht="11.25">
      <c r="B553" s="229"/>
      <c r="C553" s="230"/>
      <c r="D553" s="191" t="s">
        <v>127</v>
      </c>
      <c r="E553" s="231" t="s">
        <v>1</v>
      </c>
      <c r="F553" s="232" t="s">
        <v>185</v>
      </c>
      <c r="G553" s="230"/>
      <c r="H553" s="233">
        <v>1</v>
      </c>
      <c r="I553" s="234"/>
      <c r="J553" s="230"/>
      <c r="K553" s="230"/>
      <c r="L553" s="235"/>
      <c r="M553" s="236"/>
      <c r="N553" s="237"/>
      <c r="O553" s="237"/>
      <c r="P553" s="237"/>
      <c r="Q553" s="237"/>
      <c r="R553" s="237"/>
      <c r="S553" s="237"/>
      <c r="T553" s="238"/>
      <c r="AT553" s="239" t="s">
        <v>127</v>
      </c>
      <c r="AU553" s="239" t="s">
        <v>87</v>
      </c>
      <c r="AV553" s="15" t="s">
        <v>122</v>
      </c>
      <c r="AW553" s="15" t="s">
        <v>34</v>
      </c>
      <c r="AX553" s="15" t="s">
        <v>85</v>
      </c>
      <c r="AY553" s="239" t="s">
        <v>116</v>
      </c>
    </row>
    <row r="554" spans="1:65" s="2" customFormat="1" ht="24.2" customHeight="1">
      <c r="A554" s="34"/>
      <c r="B554" s="35"/>
      <c r="C554" s="178" t="s">
        <v>708</v>
      </c>
      <c r="D554" s="178" t="s">
        <v>117</v>
      </c>
      <c r="E554" s="179" t="s">
        <v>709</v>
      </c>
      <c r="F554" s="180" t="s">
        <v>710</v>
      </c>
      <c r="G554" s="181" t="s">
        <v>704</v>
      </c>
      <c r="H554" s="182">
        <v>2</v>
      </c>
      <c r="I554" s="183"/>
      <c r="J554" s="184">
        <f>ROUND(I554*H554,2)</f>
        <v>0</v>
      </c>
      <c r="K554" s="180" t="s">
        <v>424</v>
      </c>
      <c r="L554" s="39"/>
      <c r="M554" s="185" t="s">
        <v>1</v>
      </c>
      <c r="N554" s="186" t="s">
        <v>42</v>
      </c>
      <c r="O554" s="71"/>
      <c r="P554" s="187">
        <f>O554*H554</f>
        <v>0</v>
      </c>
      <c r="Q554" s="187">
        <v>0</v>
      </c>
      <c r="R554" s="187">
        <f>Q554*H554</f>
        <v>0</v>
      </c>
      <c r="S554" s="187">
        <v>0</v>
      </c>
      <c r="T554" s="188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89" t="s">
        <v>240</v>
      </c>
      <c r="AT554" s="189" t="s">
        <v>117</v>
      </c>
      <c r="AU554" s="189" t="s">
        <v>87</v>
      </c>
      <c r="AY554" s="17" t="s">
        <v>116</v>
      </c>
      <c r="BE554" s="190">
        <f>IF(N554="základní",J554,0)</f>
        <v>0</v>
      </c>
      <c r="BF554" s="190">
        <f>IF(N554="snížená",J554,0)</f>
        <v>0</v>
      </c>
      <c r="BG554" s="190">
        <f>IF(N554="zákl. přenesená",J554,0)</f>
        <v>0</v>
      </c>
      <c r="BH554" s="190">
        <f>IF(N554="sníž. přenesená",J554,0)</f>
        <v>0</v>
      </c>
      <c r="BI554" s="190">
        <f>IF(N554="nulová",J554,0)</f>
        <v>0</v>
      </c>
      <c r="BJ554" s="17" t="s">
        <v>85</v>
      </c>
      <c r="BK554" s="190">
        <f>ROUND(I554*H554,2)</f>
        <v>0</v>
      </c>
      <c r="BL554" s="17" t="s">
        <v>240</v>
      </c>
      <c r="BM554" s="189" t="s">
        <v>711</v>
      </c>
    </row>
    <row r="555" spans="1:65" s="2" customFormat="1" ht="19.5">
      <c r="A555" s="34"/>
      <c r="B555" s="35"/>
      <c r="C555" s="36"/>
      <c r="D555" s="191" t="s">
        <v>123</v>
      </c>
      <c r="E555" s="36"/>
      <c r="F555" s="192" t="s">
        <v>710</v>
      </c>
      <c r="G555" s="36"/>
      <c r="H555" s="36"/>
      <c r="I555" s="193"/>
      <c r="J555" s="36"/>
      <c r="K555" s="36"/>
      <c r="L555" s="39"/>
      <c r="M555" s="194"/>
      <c r="N555" s="195"/>
      <c r="O555" s="71"/>
      <c r="P555" s="71"/>
      <c r="Q555" s="71"/>
      <c r="R555" s="71"/>
      <c r="S555" s="71"/>
      <c r="T555" s="72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7" t="s">
        <v>123</v>
      </c>
      <c r="AU555" s="17" t="s">
        <v>87</v>
      </c>
    </row>
    <row r="556" spans="1:65" s="13" customFormat="1" ht="11.25">
      <c r="B556" s="207"/>
      <c r="C556" s="208"/>
      <c r="D556" s="191" t="s">
        <v>127</v>
      </c>
      <c r="E556" s="209" t="s">
        <v>1</v>
      </c>
      <c r="F556" s="210" t="s">
        <v>707</v>
      </c>
      <c r="G556" s="208"/>
      <c r="H556" s="209" t="s">
        <v>1</v>
      </c>
      <c r="I556" s="211"/>
      <c r="J556" s="208"/>
      <c r="K556" s="208"/>
      <c r="L556" s="212"/>
      <c r="M556" s="213"/>
      <c r="N556" s="214"/>
      <c r="O556" s="214"/>
      <c r="P556" s="214"/>
      <c r="Q556" s="214"/>
      <c r="R556" s="214"/>
      <c r="S556" s="214"/>
      <c r="T556" s="215"/>
      <c r="AT556" s="216" t="s">
        <v>127</v>
      </c>
      <c r="AU556" s="216" t="s">
        <v>87</v>
      </c>
      <c r="AV556" s="13" t="s">
        <v>85</v>
      </c>
      <c r="AW556" s="13" t="s">
        <v>34</v>
      </c>
      <c r="AX556" s="13" t="s">
        <v>77</v>
      </c>
      <c r="AY556" s="216" t="s">
        <v>116</v>
      </c>
    </row>
    <row r="557" spans="1:65" s="12" customFormat="1" ht="11.25">
      <c r="B557" s="196"/>
      <c r="C557" s="197"/>
      <c r="D557" s="191" t="s">
        <v>127</v>
      </c>
      <c r="E557" s="198" t="s">
        <v>1</v>
      </c>
      <c r="F557" s="199" t="s">
        <v>87</v>
      </c>
      <c r="G557" s="197"/>
      <c r="H557" s="200">
        <v>2</v>
      </c>
      <c r="I557" s="201"/>
      <c r="J557" s="197"/>
      <c r="K557" s="197"/>
      <c r="L557" s="202"/>
      <c r="M557" s="203"/>
      <c r="N557" s="204"/>
      <c r="O557" s="204"/>
      <c r="P557" s="204"/>
      <c r="Q557" s="204"/>
      <c r="R557" s="204"/>
      <c r="S557" s="204"/>
      <c r="T557" s="205"/>
      <c r="AT557" s="206" t="s">
        <v>127</v>
      </c>
      <c r="AU557" s="206" t="s">
        <v>87</v>
      </c>
      <c r="AV557" s="12" t="s">
        <v>87</v>
      </c>
      <c r="AW557" s="12" t="s">
        <v>34</v>
      </c>
      <c r="AX557" s="12" t="s">
        <v>77</v>
      </c>
      <c r="AY557" s="206" t="s">
        <v>116</v>
      </c>
    </row>
    <row r="558" spans="1:65" s="15" customFormat="1" ht="11.25">
      <c r="B558" s="229"/>
      <c r="C558" s="230"/>
      <c r="D558" s="191" t="s">
        <v>127</v>
      </c>
      <c r="E558" s="231" t="s">
        <v>1</v>
      </c>
      <c r="F558" s="232" t="s">
        <v>185</v>
      </c>
      <c r="G558" s="230"/>
      <c r="H558" s="233">
        <v>2</v>
      </c>
      <c r="I558" s="234"/>
      <c r="J558" s="230"/>
      <c r="K558" s="230"/>
      <c r="L558" s="235"/>
      <c r="M558" s="236"/>
      <c r="N558" s="237"/>
      <c r="O558" s="237"/>
      <c r="P558" s="237"/>
      <c r="Q558" s="237"/>
      <c r="R558" s="237"/>
      <c r="S558" s="237"/>
      <c r="T558" s="238"/>
      <c r="AT558" s="239" t="s">
        <v>127</v>
      </c>
      <c r="AU558" s="239" t="s">
        <v>87</v>
      </c>
      <c r="AV558" s="15" t="s">
        <v>122</v>
      </c>
      <c r="AW558" s="15" t="s">
        <v>34</v>
      </c>
      <c r="AX558" s="15" t="s">
        <v>85</v>
      </c>
      <c r="AY558" s="239" t="s">
        <v>116</v>
      </c>
    </row>
    <row r="559" spans="1:65" s="2" customFormat="1" ht="24.2" customHeight="1">
      <c r="A559" s="34"/>
      <c r="B559" s="35"/>
      <c r="C559" s="178" t="s">
        <v>712</v>
      </c>
      <c r="D559" s="178" t="s">
        <v>117</v>
      </c>
      <c r="E559" s="179" t="s">
        <v>713</v>
      </c>
      <c r="F559" s="180" t="s">
        <v>714</v>
      </c>
      <c r="G559" s="181" t="s">
        <v>534</v>
      </c>
      <c r="H559" s="182">
        <v>39.5</v>
      </c>
      <c r="I559" s="183"/>
      <c r="J559" s="184">
        <f>ROUND(I559*H559,2)</f>
        <v>0</v>
      </c>
      <c r="K559" s="180" t="s">
        <v>424</v>
      </c>
      <c r="L559" s="39"/>
      <c r="M559" s="185" t="s">
        <v>1</v>
      </c>
      <c r="N559" s="186" t="s">
        <v>42</v>
      </c>
      <c r="O559" s="71"/>
      <c r="P559" s="187">
        <f>O559*H559</f>
        <v>0</v>
      </c>
      <c r="Q559" s="187">
        <v>0</v>
      </c>
      <c r="R559" s="187">
        <f>Q559*H559</f>
        <v>0</v>
      </c>
      <c r="S559" s="187">
        <v>0</v>
      </c>
      <c r="T559" s="188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89" t="s">
        <v>240</v>
      </c>
      <c r="AT559" s="189" t="s">
        <v>117</v>
      </c>
      <c r="AU559" s="189" t="s">
        <v>87</v>
      </c>
      <c r="AY559" s="17" t="s">
        <v>116</v>
      </c>
      <c r="BE559" s="190">
        <f>IF(N559="základní",J559,0)</f>
        <v>0</v>
      </c>
      <c r="BF559" s="190">
        <f>IF(N559="snížená",J559,0)</f>
        <v>0</v>
      </c>
      <c r="BG559" s="190">
        <f>IF(N559="zákl. přenesená",J559,0)</f>
        <v>0</v>
      </c>
      <c r="BH559" s="190">
        <f>IF(N559="sníž. přenesená",J559,0)</f>
        <v>0</v>
      </c>
      <c r="BI559" s="190">
        <f>IF(N559="nulová",J559,0)</f>
        <v>0</v>
      </c>
      <c r="BJ559" s="17" t="s">
        <v>85</v>
      </c>
      <c r="BK559" s="190">
        <f>ROUND(I559*H559,2)</f>
        <v>0</v>
      </c>
      <c r="BL559" s="17" t="s">
        <v>240</v>
      </c>
      <c r="BM559" s="189" t="s">
        <v>715</v>
      </c>
    </row>
    <row r="560" spans="1:65" s="2" customFormat="1" ht="11.25">
      <c r="A560" s="34"/>
      <c r="B560" s="35"/>
      <c r="C560" s="36"/>
      <c r="D560" s="191" t="s">
        <v>123</v>
      </c>
      <c r="E560" s="36"/>
      <c r="F560" s="192" t="s">
        <v>714</v>
      </c>
      <c r="G560" s="36"/>
      <c r="H560" s="36"/>
      <c r="I560" s="193"/>
      <c r="J560" s="36"/>
      <c r="K560" s="36"/>
      <c r="L560" s="39"/>
      <c r="M560" s="194"/>
      <c r="N560" s="195"/>
      <c r="O560" s="71"/>
      <c r="P560" s="71"/>
      <c r="Q560" s="71"/>
      <c r="R560" s="71"/>
      <c r="S560" s="71"/>
      <c r="T560" s="72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T560" s="17" t="s">
        <v>123</v>
      </c>
      <c r="AU560" s="17" t="s">
        <v>87</v>
      </c>
    </row>
    <row r="561" spans="1:65" s="13" customFormat="1" ht="11.25">
      <c r="B561" s="207"/>
      <c r="C561" s="208"/>
      <c r="D561" s="191" t="s">
        <v>127</v>
      </c>
      <c r="E561" s="209" t="s">
        <v>1</v>
      </c>
      <c r="F561" s="210" t="s">
        <v>707</v>
      </c>
      <c r="G561" s="208"/>
      <c r="H561" s="209" t="s">
        <v>1</v>
      </c>
      <c r="I561" s="211"/>
      <c r="J561" s="208"/>
      <c r="K561" s="208"/>
      <c r="L561" s="212"/>
      <c r="M561" s="213"/>
      <c r="N561" s="214"/>
      <c r="O561" s="214"/>
      <c r="P561" s="214"/>
      <c r="Q561" s="214"/>
      <c r="R561" s="214"/>
      <c r="S561" s="214"/>
      <c r="T561" s="215"/>
      <c r="AT561" s="216" t="s">
        <v>127</v>
      </c>
      <c r="AU561" s="216" t="s">
        <v>87</v>
      </c>
      <c r="AV561" s="13" t="s">
        <v>85</v>
      </c>
      <c r="AW561" s="13" t="s">
        <v>34</v>
      </c>
      <c r="AX561" s="13" t="s">
        <v>77</v>
      </c>
      <c r="AY561" s="216" t="s">
        <v>116</v>
      </c>
    </row>
    <row r="562" spans="1:65" s="12" customFormat="1" ht="11.25">
      <c r="B562" s="196"/>
      <c r="C562" s="197"/>
      <c r="D562" s="191" t="s">
        <v>127</v>
      </c>
      <c r="E562" s="198" t="s">
        <v>1</v>
      </c>
      <c r="F562" s="199" t="s">
        <v>716</v>
      </c>
      <c r="G562" s="197"/>
      <c r="H562" s="200">
        <v>39.5</v>
      </c>
      <c r="I562" s="201"/>
      <c r="J562" s="197"/>
      <c r="K562" s="197"/>
      <c r="L562" s="202"/>
      <c r="M562" s="203"/>
      <c r="N562" s="204"/>
      <c r="O562" s="204"/>
      <c r="P562" s="204"/>
      <c r="Q562" s="204"/>
      <c r="R562" s="204"/>
      <c r="S562" s="204"/>
      <c r="T562" s="205"/>
      <c r="AT562" s="206" t="s">
        <v>127</v>
      </c>
      <c r="AU562" s="206" t="s">
        <v>87</v>
      </c>
      <c r="AV562" s="12" t="s">
        <v>87</v>
      </c>
      <c r="AW562" s="12" t="s">
        <v>34</v>
      </c>
      <c r="AX562" s="12" t="s">
        <v>77</v>
      </c>
      <c r="AY562" s="206" t="s">
        <v>116</v>
      </c>
    </row>
    <row r="563" spans="1:65" s="13" customFormat="1" ht="11.25">
      <c r="B563" s="207"/>
      <c r="C563" s="208"/>
      <c r="D563" s="191" t="s">
        <v>127</v>
      </c>
      <c r="E563" s="209" t="s">
        <v>1</v>
      </c>
      <c r="F563" s="210" t="s">
        <v>717</v>
      </c>
      <c r="G563" s="208"/>
      <c r="H563" s="209" t="s">
        <v>1</v>
      </c>
      <c r="I563" s="211"/>
      <c r="J563" s="208"/>
      <c r="K563" s="208"/>
      <c r="L563" s="212"/>
      <c r="M563" s="213"/>
      <c r="N563" s="214"/>
      <c r="O563" s="214"/>
      <c r="P563" s="214"/>
      <c r="Q563" s="214"/>
      <c r="R563" s="214"/>
      <c r="S563" s="214"/>
      <c r="T563" s="215"/>
      <c r="AT563" s="216" t="s">
        <v>127</v>
      </c>
      <c r="AU563" s="216" t="s">
        <v>87</v>
      </c>
      <c r="AV563" s="13" t="s">
        <v>85</v>
      </c>
      <c r="AW563" s="13" t="s">
        <v>34</v>
      </c>
      <c r="AX563" s="13" t="s">
        <v>77</v>
      </c>
      <c r="AY563" s="216" t="s">
        <v>116</v>
      </c>
    </row>
    <row r="564" spans="1:65" s="15" customFormat="1" ht="11.25">
      <c r="B564" s="229"/>
      <c r="C564" s="230"/>
      <c r="D564" s="191" t="s">
        <v>127</v>
      </c>
      <c r="E564" s="231" t="s">
        <v>1</v>
      </c>
      <c r="F564" s="232" t="s">
        <v>185</v>
      </c>
      <c r="G564" s="230"/>
      <c r="H564" s="233">
        <v>39.5</v>
      </c>
      <c r="I564" s="234"/>
      <c r="J564" s="230"/>
      <c r="K564" s="230"/>
      <c r="L564" s="235"/>
      <c r="M564" s="236"/>
      <c r="N564" s="237"/>
      <c r="O564" s="237"/>
      <c r="P564" s="237"/>
      <c r="Q564" s="237"/>
      <c r="R564" s="237"/>
      <c r="S564" s="237"/>
      <c r="T564" s="238"/>
      <c r="AT564" s="239" t="s">
        <v>127</v>
      </c>
      <c r="AU564" s="239" t="s">
        <v>87</v>
      </c>
      <c r="AV564" s="15" t="s">
        <v>122</v>
      </c>
      <c r="AW564" s="15" t="s">
        <v>34</v>
      </c>
      <c r="AX564" s="15" t="s">
        <v>85</v>
      </c>
      <c r="AY564" s="239" t="s">
        <v>116</v>
      </c>
    </row>
    <row r="565" spans="1:65" s="2" customFormat="1" ht="24.2" customHeight="1">
      <c r="A565" s="34"/>
      <c r="B565" s="35"/>
      <c r="C565" s="178" t="s">
        <v>718</v>
      </c>
      <c r="D565" s="178" t="s">
        <v>117</v>
      </c>
      <c r="E565" s="179" t="s">
        <v>719</v>
      </c>
      <c r="F565" s="180" t="s">
        <v>720</v>
      </c>
      <c r="G565" s="181" t="s">
        <v>704</v>
      </c>
      <c r="H565" s="182">
        <v>1</v>
      </c>
      <c r="I565" s="183"/>
      <c r="J565" s="184">
        <f>ROUND(I565*H565,2)</f>
        <v>0</v>
      </c>
      <c r="K565" s="180" t="s">
        <v>424</v>
      </c>
      <c r="L565" s="39"/>
      <c r="M565" s="185" t="s">
        <v>1</v>
      </c>
      <c r="N565" s="186" t="s">
        <v>42</v>
      </c>
      <c r="O565" s="71"/>
      <c r="P565" s="187">
        <f>O565*H565</f>
        <v>0</v>
      </c>
      <c r="Q565" s="187">
        <v>0</v>
      </c>
      <c r="R565" s="187">
        <f>Q565*H565</f>
        <v>0</v>
      </c>
      <c r="S565" s="187">
        <v>0</v>
      </c>
      <c r="T565" s="188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89" t="s">
        <v>240</v>
      </c>
      <c r="AT565" s="189" t="s">
        <v>117</v>
      </c>
      <c r="AU565" s="189" t="s">
        <v>87</v>
      </c>
      <c r="AY565" s="17" t="s">
        <v>116</v>
      </c>
      <c r="BE565" s="190">
        <f>IF(N565="základní",J565,0)</f>
        <v>0</v>
      </c>
      <c r="BF565" s="190">
        <f>IF(N565="snížená",J565,0)</f>
        <v>0</v>
      </c>
      <c r="BG565" s="190">
        <f>IF(N565="zákl. přenesená",J565,0)</f>
        <v>0</v>
      </c>
      <c r="BH565" s="190">
        <f>IF(N565="sníž. přenesená",J565,0)</f>
        <v>0</v>
      </c>
      <c r="BI565" s="190">
        <f>IF(N565="nulová",J565,0)</f>
        <v>0</v>
      </c>
      <c r="BJ565" s="17" t="s">
        <v>85</v>
      </c>
      <c r="BK565" s="190">
        <f>ROUND(I565*H565,2)</f>
        <v>0</v>
      </c>
      <c r="BL565" s="17" t="s">
        <v>240</v>
      </c>
      <c r="BM565" s="189" t="s">
        <v>721</v>
      </c>
    </row>
    <row r="566" spans="1:65" s="2" customFormat="1" ht="11.25">
      <c r="A566" s="34"/>
      <c r="B566" s="35"/>
      <c r="C566" s="36"/>
      <c r="D566" s="191" t="s">
        <v>123</v>
      </c>
      <c r="E566" s="36"/>
      <c r="F566" s="192" t="s">
        <v>720</v>
      </c>
      <c r="G566" s="36"/>
      <c r="H566" s="36"/>
      <c r="I566" s="193"/>
      <c r="J566" s="36"/>
      <c r="K566" s="36"/>
      <c r="L566" s="39"/>
      <c r="M566" s="194"/>
      <c r="N566" s="195"/>
      <c r="O566" s="71"/>
      <c r="P566" s="71"/>
      <c r="Q566" s="71"/>
      <c r="R566" s="71"/>
      <c r="S566" s="71"/>
      <c r="T566" s="72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123</v>
      </c>
      <c r="AU566" s="17" t="s">
        <v>87</v>
      </c>
    </row>
    <row r="567" spans="1:65" s="13" customFormat="1" ht="11.25">
      <c r="B567" s="207"/>
      <c r="C567" s="208"/>
      <c r="D567" s="191" t="s">
        <v>127</v>
      </c>
      <c r="E567" s="209" t="s">
        <v>1</v>
      </c>
      <c r="F567" s="210" t="s">
        <v>707</v>
      </c>
      <c r="G567" s="208"/>
      <c r="H567" s="209" t="s">
        <v>1</v>
      </c>
      <c r="I567" s="211"/>
      <c r="J567" s="208"/>
      <c r="K567" s="208"/>
      <c r="L567" s="212"/>
      <c r="M567" s="213"/>
      <c r="N567" s="214"/>
      <c r="O567" s="214"/>
      <c r="P567" s="214"/>
      <c r="Q567" s="214"/>
      <c r="R567" s="214"/>
      <c r="S567" s="214"/>
      <c r="T567" s="215"/>
      <c r="AT567" s="216" t="s">
        <v>127</v>
      </c>
      <c r="AU567" s="216" t="s">
        <v>87</v>
      </c>
      <c r="AV567" s="13" t="s">
        <v>85</v>
      </c>
      <c r="AW567" s="13" t="s">
        <v>34</v>
      </c>
      <c r="AX567" s="13" t="s">
        <v>77</v>
      </c>
      <c r="AY567" s="216" t="s">
        <v>116</v>
      </c>
    </row>
    <row r="568" spans="1:65" s="12" customFormat="1" ht="11.25">
      <c r="B568" s="196"/>
      <c r="C568" s="197"/>
      <c r="D568" s="191" t="s">
        <v>127</v>
      </c>
      <c r="E568" s="198" t="s">
        <v>1</v>
      </c>
      <c r="F568" s="199" t="s">
        <v>85</v>
      </c>
      <c r="G568" s="197"/>
      <c r="H568" s="200">
        <v>1</v>
      </c>
      <c r="I568" s="201"/>
      <c r="J568" s="197"/>
      <c r="K568" s="197"/>
      <c r="L568" s="202"/>
      <c r="M568" s="203"/>
      <c r="N568" s="204"/>
      <c r="O568" s="204"/>
      <c r="P568" s="204"/>
      <c r="Q568" s="204"/>
      <c r="R568" s="204"/>
      <c r="S568" s="204"/>
      <c r="T568" s="205"/>
      <c r="AT568" s="206" t="s">
        <v>127</v>
      </c>
      <c r="AU568" s="206" t="s">
        <v>87</v>
      </c>
      <c r="AV568" s="12" t="s">
        <v>87</v>
      </c>
      <c r="AW568" s="12" t="s">
        <v>34</v>
      </c>
      <c r="AX568" s="12" t="s">
        <v>77</v>
      </c>
      <c r="AY568" s="206" t="s">
        <v>116</v>
      </c>
    </row>
    <row r="569" spans="1:65" s="13" customFormat="1" ht="11.25">
      <c r="B569" s="207"/>
      <c r="C569" s="208"/>
      <c r="D569" s="191" t="s">
        <v>127</v>
      </c>
      <c r="E569" s="209" t="s">
        <v>1</v>
      </c>
      <c r="F569" s="210" t="s">
        <v>717</v>
      </c>
      <c r="G569" s="208"/>
      <c r="H569" s="209" t="s">
        <v>1</v>
      </c>
      <c r="I569" s="211"/>
      <c r="J569" s="208"/>
      <c r="K569" s="208"/>
      <c r="L569" s="212"/>
      <c r="M569" s="213"/>
      <c r="N569" s="214"/>
      <c r="O569" s="214"/>
      <c r="P569" s="214"/>
      <c r="Q569" s="214"/>
      <c r="R569" s="214"/>
      <c r="S569" s="214"/>
      <c r="T569" s="215"/>
      <c r="AT569" s="216" t="s">
        <v>127</v>
      </c>
      <c r="AU569" s="216" t="s">
        <v>87</v>
      </c>
      <c r="AV569" s="13" t="s">
        <v>85</v>
      </c>
      <c r="AW569" s="13" t="s">
        <v>34</v>
      </c>
      <c r="AX569" s="13" t="s">
        <v>77</v>
      </c>
      <c r="AY569" s="216" t="s">
        <v>116</v>
      </c>
    </row>
    <row r="570" spans="1:65" s="15" customFormat="1" ht="11.25">
      <c r="B570" s="229"/>
      <c r="C570" s="230"/>
      <c r="D570" s="191" t="s">
        <v>127</v>
      </c>
      <c r="E570" s="231" t="s">
        <v>1</v>
      </c>
      <c r="F570" s="232" t="s">
        <v>185</v>
      </c>
      <c r="G570" s="230"/>
      <c r="H570" s="233">
        <v>1</v>
      </c>
      <c r="I570" s="234"/>
      <c r="J570" s="230"/>
      <c r="K570" s="230"/>
      <c r="L570" s="235"/>
      <c r="M570" s="236"/>
      <c r="N570" s="237"/>
      <c r="O570" s="237"/>
      <c r="P570" s="237"/>
      <c r="Q570" s="237"/>
      <c r="R570" s="237"/>
      <c r="S570" s="237"/>
      <c r="T570" s="238"/>
      <c r="AT570" s="239" t="s">
        <v>127</v>
      </c>
      <c r="AU570" s="239" t="s">
        <v>87</v>
      </c>
      <c r="AV570" s="15" t="s">
        <v>122</v>
      </c>
      <c r="AW570" s="15" t="s">
        <v>34</v>
      </c>
      <c r="AX570" s="15" t="s">
        <v>85</v>
      </c>
      <c r="AY570" s="239" t="s">
        <v>116</v>
      </c>
    </row>
    <row r="571" spans="1:65" s="2" customFormat="1" ht="24.2" customHeight="1">
      <c r="A571" s="34"/>
      <c r="B571" s="35"/>
      <c r="C571" s="178" t="s">
        <v>722</v>
      </c>
      <c r="D571" s="178" t="s">
        <v>117</v>
      </c>
      <c r="E571" s="179" t="s">
        <v>723</v>
      </c>
      <c r="F571" s="180" t="s">
        <v>724</v>
      </c>
      <c r="G571" s="181" t="s">
        <v>704</v>
      </c>
      <c r="H571" s="182">
        <v>1</v>
      </c>
      <c r="I571" s="183"/>
      <c r="J571" s="184">
        <f>ROUND(I571*H571,2)</f>
        <v>0</v>
      </c>
      <c r="K571" s="180" t="s">
        <v>424</v>
      </c>
      <c r="L571" s="39"/>
      <c r="M571" s="185" t="s">
        <v>1</v>
      </c>
      <c r="N571" s="186" t="s">
        <v>42</v>
      </c>
      <c r="O571" s="71"/>
      <c r="P571" s="187">
        <f>O571*H571</f>
        <v>0</v>
      </c>
      <c r="Q571" s="187">
        <v>0</v>
      </c>
      <c r="R571" s="187">
        <f>Q571*H571</f>
        <v>0</v>
      </c>
      <c r="S571" s="187">
        <v>0</v>
      </c>
      <c r="T571" s="188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89" t="s">
        <v>240</v>
      </c>
      <c r="AT571" s="189" t="s">
        <v>117</v>
      </c>
      <c r="AU571" s="189" t="s">
        <v>87</v>
      </c>
      <c r="AY571" s="17" t="s">
        <v>116</v>
      </c>
      <c r="BE571" s="190">
        <f>IF(N571="základní",J571,0)</f>
        <v>0</v>
      </c>
      <c r="BF571" s="190">
        <f>IF(N571="snížená",J571,0)</f>
        <v>0</v>
      </c>
      <c r="BG571" s="190">
        <f>IF(N571="zákl. přenesená",J571,0)</f>
        <v>0</v>
      </c>
      <c r="BH571" s="190">
        <f>IF(N571="sníž. přenesená",J571,0)</f>
        <v>0</v>
      </c>
      <c r="BI571" s="190">
        <f>IF(N571="nulová",J571,0)</f>
        <v>0</v>
      </c>
      <c r="BJ571" s="17" t="s">
        <v>85</v>
      </c>
      <c r="BK571" s="190">
        <f>ROUND(I571*H571,2)</f>
        <v>0</v>
      </c>
      <c r="BL571" s="17" t="s">
        <v>240</v>
      </c>
      <c r="BM571" s="189" t="s">
        <v>725</v>
      </c>
    </row>
    <row r="572" spans="1:65" s="2" customFormat="1" ht="11.25">
      <c r="A572" s="34"/>
      <c r="B572" s="35"/>
      <c r="C572" s="36"/>
      <c r="D572" s="191" t="s">
        <v>123</v>
      </c>
      <c r="E572" s="36"/>
      <c r="F572" s="192" t="s">
        <v>724</v>
      </c>
      <c r="G572" s="36"/>
      <c r="H572" s="36"/>
      <c r="I572" s="193"/>
      <c r="J572" s="36"/>
      <c r="K572" s="36"/>
      <c r="L572" s="39"/>
      <c r="M572" s="194"/>
      <c r="N572" s="195"/>
      <c r="O572" s="71"/>
      <c r="P572" s="71"/>
      <c r="Q572" s="71"/>
      <c r="R572" s="71"/>
      <c r="S572" s="71"/>
      <c r="T572" s="72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T572" s="17" t="s">
        <v>123</v>
      </c>
      <c r="AU572" s="17" t="s">
        <v>87</v>
      </c>
    </row>
    <row r="573" spans="1:65" s="13" customFormat="1" ht="11.25">
      <c r="B573" s="207"/>
      <c r="C573" s="208"/>
      <c r="D573" s="191" t="s">
        <v>127</v>
      </c>
      <c r="E573" s="209" t="s">
        <v>1</v>
      </c>
      <c r="F573" s="210" t="s">
        <v>707</v>
      </c>
      <c r="G573" s="208"/>
      <c r="H573" s="209" t="s">
        <v>1</v>
      </c>
      <c r="I573" s="211"/>
      <c r="J573" s="208"/>
      <c r="K573" s="208"/>
      <c r="L573" s="212"/>
      <c r="M573" s="213"/>
      <c r="N573" s="214"/>
      <c r="O573" s="214"/>
      <c r="P573" s="214"/>
      <c r="Q573" s="214"/>
      <c r="R573" s="214"/>
      <c r="S573" s="214"/>
      <c r="T573" s="215"/>
      <c r="AT573" s="216" t="s">
        <v>127</v>
      </c>
      <c r="AU573" s="216" t="s">
        <v>87</v>
      </c>
      <c r="AV573" s="13" t="s">
        <v>85</v>
      </c>
      <c r="AW573" s="13" t="s">
        <v>34</v>
      </c>
      <c r="AX573" s="13" t="s">
        <v>77</v>
      </c>
      <c r="AY573" s="216" t="s">
        <v>116</v>
      </c>
    </row>
    <row r="574" spans="1:65" s="12" customFormat="1" ht="11.25">
      <c r="B574" s="196"/>
      <c r="C574" s="197"/>
      <c r="D574" s="191" t="s">
        <v>127</v>
      </c>
      <c r="E574" s="198" t="s">
        <v>1</v>
      </c>
      <c r="F574" s="199" t="s">
        <v>85</v>
      </c>
      <c r="G574" s="197"/>
      <c r="H574" s="200">
        <v>1</v>
      </c>
      <c r="I574" s="201"/>
      <c r="J574" s="197"/>
      <c r="K574" s="197"/>
      <c r="L574" s="202"/>
      <c r="M574" s="203"/>
      <c r="N574" s="204"/>
      <c r="O574" s="204"/>
      <c r="P574" s="204"/>
      <c r="Q574" s="204"/>
      <c r="R574" s="204"/>
      <c r="S574" s="204"/>
      <c r="T574" s="205"/>
      <c r="AT574" s="206" t="s">
        <v>127</v>
      </c>
      <c r="AU574" s="206" t="s">
        <v>87</v>
      </c>
      <c r="AV574" s="12" t="s">
        <v>87</v>
      </c>
      <c r="AW574" s="12" t="s">
        <v>34</v>
      </c>
      <c r="AX574" s="12" t="s">
        <v>77</v>
      </c>
      <c r="AY574" s="206" t="s">
        <v>116</v>
      </c>
    </row>
    <row r="575" spans="1:65" s="15" customFormat="1" ht="11.25">
      <c r="B575" s="229"/>
      <c r="C575" s="230"/>
      <c r="D575" s="191" t="s">
        <v>127</v>
      </c>
      <c r="E575" s="231" t="s">
        <v>1</v>
      </c>
      <c r="F575" s="232" t="s">
        <v>185</v>
      </c>
      <c r="G575" s="230"/>
      <c r="H575" s="233">
        <v>1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AT575" s="239" t="s">
        <v>127</v>
      </c>
      <c r="AU575" s="239" t="s">
        <v>87</v>
      </c>
      <c r="AV575" s="15" t="s">
        <v>122</v>
      </c>
      <c r="AW575" s="15" t="s">
        <v>34</v>
      </c>
      <c r="AX575" s="15" t="s">
        <v>85</v>
      </c>
      <c r="AY575" s="239" t="s">
        <v>116</v>
      </c>
    </row>
    <row r="576" spans="1:65" s="2" customFormat="1" ht="24.2" customHeight="1">
      <c r="A576" s="34"/>
      <c r="B576" s="35"/>
      <c r="C576" s="178" t="s">
        <v>726</v>
      </c>
      <c r="D576" s="178" t="s">
        <v>117</v>
      </c>
      <c r="E576" s="179" t="s">
        <v>727</v>
      </c>
      <c r="F576" s="180" t="s">
        <v>728</v>
      </c>
      <c r="G576" s="181" t="s">
        <v>704</v>
      </c>
      <c r="H576" s="182">
        <v>1</v>
      </c>
      <c r="I576" s="183"/>
      <c r="J576" s="184">
        <f>ROUND(I576*H576,2)</f>
        <v>0</v>
      </c>
      <c r="K576" s="180" t="s">
        <v>424</v>
      </c>
      <c r="L576" s="39"/>
      <c r="M576" s="185" t="s">
        <v>1</v>
      </c>
      <c r="N576" s="186" t="s">
        <v>42</v>
      </c>
      <c r="O576" s="71"/>
      <c r="P576" s="187">
        <f>O576*H576</f>
        <v>0</v>
      </c>
      <c r="Q576" s="187">
        <v>0</v>
      </c>
      <c r="R576" s="187">
        <f>Q576*H576</f>
        <v>0</v>
      </c>
      <c r="S576" s="187">
        <v>0</v>
      </c>
      <c r="T576" s="188">
        <f>S576*H576</f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89" t="s">
        <v>240</v>
      </c>
      <c r="AT576" s="189" t="s">
        <v>117</v>
      </c>
      <c r="AU576" s="189" t="s">
        <v>87</v>
      </c>
      <c r="AY576" s="17" t="s">
        <v>116</v>
      </c>
      <c r="BE576" s="190">
        <f>IF(N576="základní",J576,0)</f>
        <v>0</v>
      </c>
      <c r="BF576" s="190">
        <f>IF(N576="snížená",J576,0)</f>
        <v>0</v>
      </c>
      <c r="BG576" s="190">
        <f>IF(N576="zákl. přenesená",J576,0)</f>
        <v>0</v>
      </c>
      <c r="BH576" s="190">
        <f>IF(N576="sníž. přenesená",J576,0)</f>
        <v>0</v>
      </c>
      <c r="BI576" s="190">
        <f>IF(N576="nulová",J576,0)</f>
        <v>0</v>
      </c>
      <c r="BJ576" s="17" t="s">
        <v>85</v>
      </c>
      <c r="BK576" s="190">
        <f>ROUND(I576*H576,2)</f>
        <v>0</v>
      </c>
      <c r="BL576" s="17" t="s">
        <v>240</v>
      </c>
      <c r="BM576" s="189" t="s">
        <v>729</v>
      </c>
    </row>
    <row r="577" spans="1:65" s="2" customFormat="1" ht="11.25">
      <c r="A577" s="34"/>
      <c r="B577" s="35"/>
      <c r="C577" s="36"/>
      <c r="D577" s="191" t="s">
        <v>123</v>
      </c>
      <c r="E577" s="36"/>
      <c r="F577" s="192" t="s">
        <v>728</v>
      </c>
      <c r="G577" s="36"/>
      <c r="H577" s="36"/>
      <c r="I577" s="193"/>
      <c r="J577" s="36"/>
      <c r="K577" s="36"/>
      <c r="L577" s="39"/>
      <c r="M577" s="194"/>
      <c r="N577" s="195"/>
      <c r="O577" s="71"/>
      <c r="P577" s="71"/>
      <c r="Q577" s="71"/>
      <c r="R577" s="71"/>
      <c r="S577" s="71"/>
      <c r="T577" s="72"/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T577" s="17" t="s">
        <v>123</v>
      </c>
      <c r="AU577" s="17" t="s">
        <v>87</v>
      </c>
    </row>
    <row r="578" spans="1:65" s="13" customFormat="1" ht="11.25">
      <c r="B578" s="207"/>
      <c r="C578" s="208"/>
      <c r="D578" s="191" t="s">
        <v>127</v>
      </c>
      <c r="E578" s="209" t="s">
        <v>1</v>
      </c>
      <c r="F578" s="210" t="s">
        <v>707</v>
      </c>
      <c r="G578" s="208"/>
      <c r="H578" s="209" t="s">
        <v>1</v>
      </c>
      <c r="I578" s="211"/>
      <c r="J578" s="208"/>
      <c r="K578" s="208"/>
      <c r="L578" s="212"/>
      <c r="M578" s="213"/>
      <c r="N578" s="214"/>
      <c r="O578" s="214"/>
      <c r="P578" s="214"/>
      <c r="Q578" s="214"/>
      <c r="R578" s="214"/>
      <c r="S578" s="214"/>
      <c r="T578" s="215"/>
      <c r="AT578" s="216" t="s">
        <v>127</v>
      </c>
      <c r="AU578" s="216" t="s">
        <v>87</v>
      </c>
      <c r="AV578" s="13" t="s">
        <v>85</v>
      </c>
      <c r="AW578" s="13" t="s">
        <v>34</v>
      </c>
      <c r="AX578" s="13" t="s">
        <v>77</v>
      </c>
      <c r="AY578" s="216" t="s">
        <v>116</v>
      </c>
    </row>
    <row r="579" spans="1:65" s="12" customFormat="1" ht="11.25">
      <c r="B579" s="196"/>
      <c r="C579" s="197"/>
      <c r="D579" s="191" t="s">
        <v>127</v>
      </c>
      <c r="E579" s="198" t="s">
        <v>1</v>
      </c>
      <c r="F579" s="199" t="s">
        <v>85</v>
      </c>
      <c r="G579" s="197"/>
      <c r="H579" s="200">
        <v>1</v>
      </c>
      <c r="I579" s="201"/>
      <c r="J579" s="197"/>
      <c r="K579" s="197"/>
      <c r="L579" s="202"/>
      <c r="M579" s="203"/>
      <c r="N579" s="204"/>
      <c r="O579" s="204"/>
      <c r="P579" s="204"/>
      <c r="Q579" s="204"/>
      <c r="R579" s="204"/>
      <c r="S579" s="204"/>
      <c r="T579" s="205"/>
      <c r="AT579" s="206" t="s">
        <v>127</v>
      </c>
      <c r="AU579" s="206" t="s">
        <v>87</v>
      </c>
      <c r="AV579" s="12" t="s">
        <v>87</v>
      </c>
      <c r="AW579" s="12" t="s">
        <v>34</v>
      </c>
      <c r="AX579" s="12" t="s">
        <v>77</v>
      </c>
      <c r="AY579" s="206" t="s">
        <v>116</v>
      </c>
    </row>
    <row r="580" spans="1:65" s="15" customFormat="1" ht="11.25">
      <c r="B580" s="229"/>
      <c r="C580" s="230"/>
      <c r="D580" s="191" t="s">
        <v>127</v>
      </c>
      <c r="E580" s="231" t="s">
        <v>1</v>
      </c>
      <c r="F580" s="232" t="s">
        <v>185</v>
      </c>
      <c r="G580" s="230"/>
      <c r="H580" s="233">
        <v>1</v>
      </c>
      <c r="I580" s="234"/>
      <c r="J580" s="230"/>
      <c r="K580" s="230"/>
      <c r="L580" s="235"/>
      <c r="M580" s="236"/>
      <c r="N580" s="237"/>
      <c r="O580" s="237"/>
      <c r="P580" s="237"/>
      <c r="Q580" s="237"/>
      <c r="R580" s="237"/>
      <c r="S580" s="237"/>
      <c r="T580" s="238"/>
      <c r="AT580" s="239" t="s">
        <v>127</v>
      </c>
      <c r="AU580" s="239" t="s">
        <v>87</v>
      </c>
      <c r="AV580" s="15" t="s">
        <v>122</v>
      </c>
      <c r="AW580" s="15" t="s">
        <v>34</v>
      </c>
      <c r="AX580" s="15" t="s">
        <v>85</v>
      </c>
      <c r="AY580" s="239" t="s">
        <v>116</v>
      </c>
    </row>
    <row r="581" spans="1:65" s="2" customFormat="1" ht="44.25" customHeight="1">
      <c r="A581" s="34"/>
      <c r="B581" s="35"/>
      <c r="C581" s="178" t="s">
        <v>730</v>
      </c>
      <c r="D581" s="178" t="s">
        <v>117</v>
      </c>
      <c r="E581" s="179" t="s">
        <v>731</v>
      </c>
      <c r="F581" s="180" t="s">
        <v>732</v>
      </c>
      <c r="G581" s="181" t="s">
        <v>733</v>
      </c>
      <c r="H581" s="182">
        <v>1</v>
      </c>
      <c r="I581" s="183"/>
      <c r="J581" s="184">
        <f>ROUND(I581*H581,2)</f>
        <v>0</v>
      </c>
      <c r="K581" s="180" t="s">
        <v>424</v>
      </c>
      <c r="L581" s="39"/>
      <c r="M581" s="185" t="s">
        <v>1</v>
      </c>
      <c r="N581" s="186" t="s">
        <v>42</v>
      </c>
      <c r="O581" s="71"/>
      <c r="P581" s="187">
        <f>O581*H581</f>
        <v>0</v>
      </c>
      <c r="Q581" s="187">
        <v>0</v>
      </c>
      <c r="R581" s="187">
        <f>Q581*H581</f>
        <v>0</v>
      </c>
      <c r="S581" s="187">
        <v>0</v>
      </c>
      <c r="T581" s="188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89" t="s">
        <v>240</v>
      </c>
      <c r="AT581" s="189" t="s">
        <v>117</v>
      </c>
      <c r="AU581" s="189" t="s">
        <v>87</v>
      </c>
      <c r="AY581" s="17" t="s">
        <v>116</v>
      </c>
      <c r="BE581" s="190">
        <f>IF(N581="základní",J581,0)</f>
        <v>0</v>
      </c>
      <c r="BF581" s="190">
        <f>IF(N581="snížená",J581,0)</f>
        <v>0</v>
      </c>
      <c r="BG581" s="190">
        <f>IF(N581="zákl. přenesená",J581,0)</f>
        <v>0</v>
      </c>
      <c r="BH581" s="190">
        <f>IF(N581="sníž. přenesená",J581,0)</f>
        <v>0</v>
      </c>
      <c r="BI581" s="190">
        <f>IF(N581="nulová",J581,0)</f>
        <v>0</v>
      </c>
      <c r="BJ581" s="17" t="s">
        <v>85</v>
      </c>
      <c r="BK581" s="190">
        <f>ROUND(I581*H581,2)</f>
        <v>0</v>
      </c>
      <c r="BL581" s="17" t="s">
        <v>240</v>
      </c>
      <c r="BM581" s="189" t="s">
        <v>734</v>
      </c>
    </row>
    <row r="582" spans="1:65" s="2" customFormat="1" ht="11.25">
      <c r="A582" s="34"/>
      <c r="B582" s="35"/>
      <c r="C582" s="36"/>
      <c r="D582" s="191" t="s">
        <v>123</v>
      </c>
      <c r="E582" s="36"/>
      <c r="F582" s="192" t="s">
        <v>735</v>
      </c>
      <c r="G582" s="36"/>
      <c r="H582" s="36"/>
      <c r="I582" s="193"/>
      <c r="J582" s="36"/>
      <c r="K582" s="36"/>
      <c r="L582" s="39"/>
      <c r="M582" s="194"/>
      <c r="N582" s="195"/>
      <c r="O582" s="71"/>
      <c r="P582" s="71"/>
      <c r="Q582" s="71"/>
      <c r="R582" s="71"/>
      <c r="S582" s="71"/>
      <c r="T582" s="72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T582" s="17" t="s">
        <v>123</v>
      </c>
      <c r="AU582" s="17" t="s">
        <v>87</v>
      </c>
    </row>
    <row r="583" spans="1:65" s="13" customFormat="1" ht="11.25">
      <c r="B583" s="207"/>
      <c r="C583" s="208"/>
      <c r="D583" s="191" t="s">
        <v>127</v>
      </c>
      <c r="E583" s="209" t="s">
        <v>1</v>
      </c>
      <c r="F583" s="210" t="s">
        <v>736</v>
      </c>
      <c r="G583" s="208"/>
      <c r="H583" s="209" t="s">
        <v>1</v>
      </c>
      <c r="I583" s="211"/>
      <c r="J583" s="208"/>
      <c r="K583" s="208"/>
      <c r="L583" s="212"/>
      <c r="M583" s="213"/>
      <c r="N583" s="214"/>
      <c r="O583" s="214"/>
      <c r="P583" s="214"/>
      <c r="Q583" s="214"/>
      <c r="R583" s="214"/>
      <c r="S583" s="214"/>
      <c r="T583" s="215"/>
      <c r="AT583" s="216" t="s">
        <v>127</v>
      </c>
      <c r="AU583" s="216" t="s">
        <v>87</v>
      </c>
      <c r="AV583" s="13" t="s">
        <v>85</v>
      </c>
      <c r="AW583" s="13" t="s">
        <v>34</v>
      </c>
      <c r="AX583" s="13" t="s">
        <v>77</v>
      </c>
      <c r="AY583" s="216" t="s">
        <v>116</v>
      </c>
    </row>
    <row r="584" spans="1:65" s="13" customFormat="1" ht="22.5">
      <c r="B584" s="207"/>
      <c r="C584" s="208"/>
      <c r="D584" s="191" t="s">
        <v>127</v>
      </c>
      <c r="E584" s="209" t="s">
        <v>1</v>
      </c>
      <c r="F584" s="210" t="s">
        <v>737</v>
      </c>
      <c r="G584" s="208"/>
      <c r="H584" s="209" t="s">
        <v>1</v>
      </c>
      <c r="I584" s="211"/>
      <c r="J584" s="208"/>
      <c r="K584" s="208"/>
      <c r="L584" s="212"/>
      <c r="M584" s="213"/>
      <c r="N584" s="214"/>
      <c r="O584" s="214"/>
      <c r="P584" s="214"/>
      <c r="Q584" s="214"/>
      <c r="R584" s="214"/>
      <c r="S584" s="214"/>
      <c r="T584" s="215"/>
      <c r="AT584" s="216" t="s">
        <v>127</v>
      </c>
      <c r="AU584" s="216" t="s">
        <v>87</v>
      </c>
      <c r="AV584" s="13" t="s">
        <v>85</v>
      </c>
      <c r="AW584" s="13" t="s">
        <v>34</v>
      </c>
      <c r="AX584" s="13" t="s">
        <v>77</v>
      </c>
      <c r="AY584" s="216" t="s">
        <v>116</v>
      </c>
    </row>
    <row r="585" spans="1:65" s="13" customFormat="1" ht="11.25">
      <c r="B585" s="207"/>
      <c r="C585" s="208"/>
      <c r="D585" s="191" t="s">
        <v>127</v>
      </c>
      <c r="E585" s="209" t="s">
        <v>1</v>
      </c>
      <c r="F585" s="210" t="s">
        <v>738</v>
      </c>
      <c r="G585" s="208"/>
      <c r="H585" s="209" t="s">
        <v>1</v>
      </c>
      <c r="I585" s="211"/>
      <c r="J585" s="208"/>
      <c r="K585" s="208"/>
      <c r="L585" s="212"/>
      <c r="M585" s="213"/>
      <c r="N585" s="214"/>
      <c r="O585" s="214"/>
      <c r="P585" s="214"/>
      <c r="Q585" s="214"/>
      <c r="R585" s="214"/>
      <c r="S585" s="214"/>
      <c r="T585" s="215"/>
      <c r="AT585" s="216" t="s">
        <v>127</v>
      </c>
      <c r="AU585" s="216" t="s">
        <v>87</v>
      </c>
      <c r="AV585" s="13" t="s">
        <v>85</v>
      </c>
      <c r="AW585" s="13" t="s">
        <v>34</v>
      </c>
      <c r="AX585" s="13" t="s">
        <v>77</v>
      </c>
      <c r="AY585" s="216" t="s">
        <v>116</v>
      </c>
    </row>
    <row r="586" spans="1:65" s="13" customFormat="1" ht="22.5">
      <c r="B586" s="207"/>
      <c r="C586" s="208"/>
      <c r="D586" s="191" t="s">
        <v>127</v>
      </c>
      <c r="E586" s="209" t="s">
        <v>1</v>
      </c>
      <c r="F586" s="210" t="s">
        <v>739</v>
      </c>
      <c r="G586" s="208"/>
      <c r="H586" s="209" t="s">
        <v>1</v>
      </c>
      <c r="I586" s="211"/>
      <c r="J586" s="208"/>
      <c r="K586" s="208"/>
      <c r="L586" s="212"/>
      <c r="M586" s="213"/>
      <c r="N586" s="214"/>
      <c r="O586" s="214"/>
      <c r="P586" s="214"/>
      <c r="Q586" s="214"/>
      <c r="R586" s="214"/>
      <c r="S586" s="214"/>
      <c r="T586" s="215"/>
      <c r="AT586" s="216" t="s">
        <v>127</v>
      </c>
      <c r="AU586" s="216" t="s">
        <v>87</v>
      </c>
      <c r="AV586" s="13" t="s">
        <v>85</v>
      </c>
      <c r="AW586" s="13" t="s">
        <v>34</v>
      </c>
      <c r="AX586" s="13" t="s">
        <v>77</v>
      </c>
      <c r="AY586" s="216" t="s">
        <v>116</v>
      </c>
    </row>
    <row r="587" spans="1:65" s="13" customFormat="1" ht="22.5">
      <c r="B587" s="207"/>
      <c r="C587" s="208"/>
      <c r="D587" s="191" t="s">
        <v>127</v>
      </c>
      <c r="E587" s="209" t="s">
        <v>1</v>
      </c>
      <c r="F587" s="210" t="s">
        <v>740</v>
      </c>
      <c r="G587" s="208"/>
      <c r="H587" s="209" t="s">
        <v>1</v>
      </c>
      <c r="I587" s="211"/>
      <c r="J587" s="208"/>
      <c r="K587" s="208"/>
      <c r="L587" s="212"/>
      <c r="M587" s="213"/>
      <c r="N587" s="214"/>
      <c r="O587" s="214"/>
      <c r="P587" s="214"/>
      <c r="Q587" s="214"/>
      <c r="R587" s="214"/>
      <c r="S587" s="214"/>
      <c r="T587" s="215"/>
      <c r="AT587" s="216" t="s">
        <v>127</v>
      </c>
      <c r="AU587" s="216" t="s">
        <v>87</v>
      </c>
      <c r="AV587" s="13" t="s">
        <v>85</v>
      </c>
      <c r="AW587" s="13" t="s">
        <v>34</v>
      </c>
      <c r="AX587" s="13" t="s">
        <v>77</v>
      </c>
      <c r="AY587" s="216" t="s">
        <v>116</v>
      </c>
    </row>
    <row r="588" spans="1:65" s="13" customFormat="1" ht="11.25">
      <c r="B588" s="207"/>
      <c r="C588" s="208"/>
      <c r="D588" s="191" t="s">
        <v>127</v>
      </c>
      <c r="E588" s="209" t="s">
        <v>1</v>
      </c>
      <c r="F588" s="210" t="s">
        <v>741</v>
      </c>
      <c r="G588" s="208"/>
      <c r="H588" s="209" t="s">
        <v>1</v>
      </c>
      <c r="I588" s="211"/>
      <c r="J588" s="208"/>
      <c r="K588" s="208"/>
      <c r="L588" s="212"/>
      <c r="M588" s="213"/>
      <c r="N588" s="214"/>
      <c r="O588" s="214"/>
      <c r="P588" s="214"/>
      <c r="Q588" s="214"/>
      <c r="R588" s="214"/>
      <c r="S588" s="214"/>
      <c r="T588" s="215"/>
      <c r="AT588" s="216" t="s">
        <v>127</v>
      </c>
      <c r="AU588" s="216" t="s">
        <v>87</v>
      </c>
      <c r="AV588" s="13" t="s">
        <v>85</v>
      </c>
      <c r="AW588" s="13" t="s">
        <v>34</v>
      </c>
      <c r="AX588" s="13" t="s">
        <v>77</v>
      </c>
      <c r="AY588" s="216" t="s">
        <v>116</v>
      </c>
    </row>
    <row r="589" spans="1:65" s="13" customFormat="1" ht="22.5">
      <c r="B589" s="207"/>
      <c r="C589" s="208"/>
      <c r="D589" s="191" t="s">
        <v>127</v>
      </c>
      <c r="E589" s="209" t="s">
        <v>1</v>
      </c>
      <c r="F589" s="210" t="s">
        <v>742</v>
      </c>
      <c r="G589" s="208"/>
      <c r="H589" s="209" t="s">
        <v>1</v>
      </c>
      <c r="I589" s="211"/>
      <c r="J589" s="208"/>
      <c r="K589" s="208"/>
      <c r="L589" s="212"/>
      <c r="M589" s="213"/>
      <c r="N589" s="214"/>
      <c r="O589" s="214"/>
      <c r="P589" s="214"/>
      <c r="Q589" s="214"/>
      <c r="R589" s="214"/>
      <c r="S589" s="214"/>
      <c r="T589" s="215"/>
      <c r="AT589" s="216" t="s">
        <v>127</v>
      </c>
      <c r="AU589" s="216" t="s">
        <v>87</v>
      </c>
      <c r="AV589" s="13" t="s">
        <v>85</v>
      </c>
      <c r="AW589" s="13" t="s">
        <v>34</v>
      </c>
      <c r="AX589" s="13" t="s">
        <v>77</v>
      </c>
      <c r="AY589" s="216" t="s">
        <v>116</v>
      </c>
    </row>
    <row r="590" spans="1:65" s="13" customFormat="1" ht="33.75">
      <c r="B590" s="207"/>
      <c r="C590" s="208"/>
      <c r="D590" s="191" t="s">
        <v>127</v>
      </c>
      <c r="E590" s="209" t="s">
        <v>1</v>
      </c>
      <c r="F590" s="210" t="s">
        <v>743</v>
      </c>
      <c r="G590" s="208"/>
      <c r="H590" s="209" t="s">
        <v>1</v>
      </c>
      <c r="I590" s="211"/>
      <c r="J590" s="208"/>
      <c r="K590" s="208"/>
      <c r="L590" s="212"/>
      <c r="M590" s="213"/>
      <c r="N590" s="214"/>
      <c r="O590" s="214"/>
      <c r="P590" s="214"/>
      <c r="Q590" s="214"/>
      <c r="R590" s="214"/>
      <c r="S590" s="214"/>
      <c r="T590" s="215"/>
      <c r="AT590" s="216" t="s">
        <v>127</v>
      </c>
      <c r="AU590" s="216" t="s">
        <v>87</v>
      </c>
      <c r="AV590" s="13" t="s">
        <v>85</v>
      </c>
      <c r="AW590" s="13" t="s">
        <v>34</v>
      </c>
      <c r="AX590" s="13" t="s">
        <v>77</v>
      </c>
      <c r="AY590" s="216" t="s">
        <v>116</v>
      </c>
    </row>
    <row r="591" spans="1:65" s="13" customFormat="1" ht="22.5">
      <c r="B591" s="207"/>
      <c r="C591" s="208"/>
      <c r="D591" s="191" t="s">
        <v>127</v>
      </c>
      <c r="E591" s="209" t="s">
        <v>1</v>
      </c>
      <c r="F591" s="210" t="s">
        <v>744</v>
      </c>
      <c r="G591" s="208"/>
      <c r="H591" s="209" t="s">
        <v>1</v>
      </c>
      <c r="I591" s="211"/>
      <c r="J591" s="208"/>
      <c r="K591" s="208"/>
      <c r="L591" s="212"/>
      <c r="M591" s="213"/>
      <c r="N591" s="214"/>
      <c r="O591" s="214"/>
      <c r="P591" s="214"/>
      <c r="Q591" s="214"/>
      <c r="R591" s="214"/>
      <c r="S591" s="214"/>
      <c r="T591" s="215"/>
      <c r="AT591" s="216" t="s">
        <v>127</v>
      </c>
      <c r="AU591" s="216" t="s">
        <v>87</v>
      </c>
      <c r="AV591" s="13" t="s">
        <v>85</v>
      </c>
      <c r="AW591" s="13" t="s">
        <v>34</v>
      </c>
      <c r="AX591" s="13" t="s">
        <v>77</v>
      </c>
      <c r="AY591" s="216" t="s">
        <v>116</v>
      </c>
    </row>
    <row r="592" spans="1:65" s="12" customFormat="1" ht="22.5">
      <c r="B592" s="196"/>
      <c r="C592" s="197"/>
      <c r="D592" s="191" t="s">
        <v>127</v>
      </c>
      <c r="E592" s="198" t="s">
        <v>1</v>
      </c>
      <c r="F592" s="199" t="s">
        <v>745</v>
      </c>
      <c r="G592" s="197"/>
      <c r="H592" s="200">
        <v>1</v>
      </c>
      <c r="I592" s="201"/>
      <c r="J592" s="197"/>
      <c r="K592" s="197"/>
      <c r="L592" s="202"/>
      <c r="M592" s="203"/>
      <c r="N592" s="204"/>
      <c r="O592" s="204"/>
      <c r="P592" s="204"/>
      <c r="Q592" s="204"/>
      <c r="R592" s="204"/>
      <c r="S592" s="204"/>
      <c r="T592" s="205"/>
      <c r="AT592" s="206" t="s">
        <v>127</v>
      </c>
      <c r="AU592" s="206" t="s">
        <v>87</v>
      </c>
      <c r="AV592" s="12" t="s">
        <v>87</v>
      </c>
      <c r="AW592" s="12" t="s">
        <v>34</v>
      </c>
      <c r="AX592" s="12" t="s">
        <v>85</v>
      </c>
      <c r="AY592" s="206" t="s">
        <v>116</v>
      </c>
    </row>
    <row r="593" spans="1:65" s="2" customFormat="1" ht="24.2" customHeight="1">
      <c r="A593" s="34"/>
      <c r="B593" s="35"/>
      <c r="C593" s="178" t="s">
        <v>746</v>
      </c>
      <c r="D593" s="178" t="s">
        <v>117</v>
      </c>
      <c r="E593" s="179" t="s">
        <v>747</v>
      </c>
      <c r="F593" s="180" t="s">
        <v>748</v>
      </c>
      <c r="G593" s="181" t="s">
        <v>661</v>
      </c>
      <c r="H593" s="250"/>
      <c r="I593" s="183"/>
      <c r="J593" s="184">
        <f>ROUND(I593*H593,2)</f>
        <v>0</v>
      </c>
      <c r="K593" s="180" t="s">
        <v>157</v>
      </c>
      <c r="L593" s="39"/>
      <c r="M593" s="185" t="s">
        <v>1</v>
      </c>
      <c r="N593" s="186" t="s">
        <v>42</v>
      </c>
      <c r="O593" s="71"/>
      <c r="P593" s="187">
        <f>O593*H593</f>
        <v>0</v>
      </c>
      <c r="Q593" s="187">
        <v>0</v>
      </c>
      <c r="R593" s="187">
        <f>Q593*H593</f>
        <v>0</v>
      </c>
      <c r="S593" s="187">
        <v>0</v>
      </c>
      <c r="T593" s="188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89" t="s">
        <v>240</v>
      </c>
      <c r="AT593" s="189" t="s">
        <v>117</v>
      </c>
      <c r="AU593" s="189" t="s">
        <v>87</v>
      </c>
      <c r="AY593" s="17" t="s">
        <v>116</v>
      </c>
      <c r="BE593" s="190">
        <f>IF(N593="základní",J593,0)</f>
        <v>0</v>
      </c>
      <c r="BF593" s="190">
        <f>IF(N593="snížená",J593,0)</f>
        <v>0</v>
      </c>
      <c r="BG593" s="190">
        <f>IF(N593="zákl. přenesená",J593,0)</f>
        <v>0</v>
      </c>
      <c r="BH593" s="190">
        <f>IF(N593="sníž. přenesená",J593,0)</f>
        <v>0</v>
      </c>
      <c r="BI593" s="190">
        <f>IF(N593="nulová",J593,0)</f>
        <v>0</v>
      </c>
      <c r="BJ593" s="17" t="s">
        <v>85</v>
      </c>
      <c r="BK593" s="190">
        <f>ROUND(I593*H593,2)</f>
        <v>0</v>
      </c>
      <c r="BL593" s="17" t="s">
        <v>240</v>
      </c>
      <c r="BM593" s="189" t="s">
        <v>749</v>
      </c>
    </row>
    <row r="594" spans="1:65" s="2" customFormat="1" ht="29.25">
      <c r="A594" s="34"/>
      <c r="B594" s="35"/>
      <c r="C594" s="36"/>
      <c r="D594" s="191" t="s">
        <v>123</v>
      </c>
      <c r="E594" s="36"/>
      <c r="F594" s="192" t="s">
        <v>750</v>
      </c>
      <c r="G594" s="36"/>
      <c r="H594" s="36"/>
      <c r="I594" s="193"/>
      <c r="J594" s="36"/>
      <c r="K594" s="36"/>
      <c r="L594" s="39"/>
      <c r="M594" s="217"/>
      <c r="N594" s="218"/>
      <c r="O594" s="219"/>
      <c r="P594" s="219"/>
      <c r="Q594" s="219"/>
      <c r="R594" s="219"/>
      <c r="S594" s="219"/>
      <c r="T594" s="220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T594" s="17" t="s">
        <v>123</v>
      </c>
      <c r="AU594" s="17" t="s">
        <v>87</v>
      </c>
    </row>
    <row r="595" spans="1:65" s="2" customFormat="1" ht="6.95" customHeight="1">
      <c r="A595" s="34"/>
      <c r="B595" s="54"/>
      <c r="C595" s="55"/>
      <c r="D595" s="55"/>
      <c r="E595" s="55"/>
      <c r="F595" s="55"/>
      <c r="G595" s="55"/>
      <c r="H595" s="55"/>
      <c r="I595" s="55"/>
      <c r="J595" s="55"/>
      <c r="K595" s="55"/>
      <c r="L595" s="39"/>
      <c r="M595" s="34"/>
      <c r="O595" s="34"/>
      <c r="P595" s="34"/>
      <c r="Q595" s="34"/>
      <c r="R595" s="34"/>
      <c r="S595" s="34"/>
      <c r="T595" s="34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</row>
  </sheetData>
  <sheetProtection algorithmName="SHA-512" hashValue="oHVqekFn4/K7t2qu/ZkOgl4VyOOdQjhaHzgoX8saLT300rEXUOhRtDGwoy0+kDk2wuDGvGzjdnzkjFAEx4ynOw==" saltValue="H9BrhTY0czPfXvSJjZP6nczi8/ey3oXAHCesHzMiNECH33FemeArk7M/jttpGVDnVvqtR4HLi+cosuCg+BcKGw==" spinCount="100000" sheet="1" objects="1" scenarios="1" formatColumns="0" formatRows="0" autoFilter="0"/>
  <autoFilter ref="C129:K594" xr:uid="{00000000-0009-0000-0000-000002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00 - VEDLEJŠÍ A OSTATN...</vt:lpstr>
      <vt:lpstr>SO 01 - BUDOVA ZASTÁVKY -...</vt:lpstr>
      <vt:lpstr>'Rekapitulace stavby'!Názvy_tisku</vt:lpstr>
      <vt:lpstr>'SO 00 - VEDLEJŠÍ A OSTATN...'!Názvy_tisku</vt:lpstr>
      <vt:lpstr>'SO 01 - BUDOVA ZASTÁVKY -...'!Názvy_tisku</vt:lpstr>
      <vt:lpstr>'Rekapitulace stavby'!Oblast_tisku</vt:lpstr>
      <vt:lpstr>'SO 00 - VEDLEJŠÍ A OSTATN...'!Oblast_tisku</vt:lpstr>
      <vt:lpstr>'SO 01 - BUDOVA ZASTÁVKY -...'!Oblast_tisku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2023-05-26T11:04:26Z</dcterms:created>
  <dcterms:modified xsi:type="dcterms:W3CDTF">2023-05-26T11:06:33Z</dcterms:modified>
</cp:coreProperties>
</file>