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00-01" sheetId="3" r:id="rId3"/>
    <sheet name="SO 11-13-01" sheetId="4" r:id="rId4"/>
    <sheet name="SO 11-21-01" sheetId="5" r:id="rId5"/>
    <sheet name="SO 11-21-02" sheetId="6" r:id="rId6"/>
    <sheet name="SO 11-21-03" sheetId="7" r:id="rId7"/>
    <sheet name="SO 11-86-01" sheetId="8" r:id="rId8"/>
    <sheet name="SO 98-98" sheetId="9" r:id="rId9"/>
  </sheets>
  <definedNames/>
  <calcPr/>
  <webPublishing/>
</workbook>
</file>

<file path=xl/sharedStrings.xml><?xml version="1.0" encoding="utf-8"?>
<sst xmlns="http://schemas.openxmlformats.org/spreadsheetml/2006/main" count="3084" uniqueCount="767">
  <si>
    <t>Aspe</t>
  </si>
  <si>
    <t>Rekapitulace ceny</t>
  </si>
  <si>
    <t>S632100186-zm01</t>
  </si>
  <si>
    <t>Výstavba PZS P1815 v km 57,572 trati Rakovník – Bečov n.T.</t>
  </si>
  <si>
    <t>ZŘ</t>
  </si>
  <si>
    <t>20230613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</si>
  <si>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</si>
  <si>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</si>
  <si>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</si>
  <si>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</si>
  <si>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</si>
  <si>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</si>
  <si>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</si>
  <si>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</si>
  <si>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</si>
  <si>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</si>
  <si>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11-01-31</t>
  </si>
  <si>
    <t>Zabezpečení přejezdu v km 57,572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</si>
  <si>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</si>
  <si>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</si>
  <si>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</si>
  <si>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</si>
  <si>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</si>
  <si>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</si>
  <si>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</si>
  <si>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</si>
  <si>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</si>
  <si>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</si>
  <si>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</si>
  <si>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</si>
  <si>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</si>
  <si>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</si>
  <si>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</si>
  <si>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</si>
  <si>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</si>
  <si>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</si>
  <si>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</si>
  <si>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</si>
  <si>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</si>
  <si>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</si>
  <si>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</si>
  <si>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</si>
  <si>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</si>
  <si>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</si>
  <si>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</si>
  <si>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</si>
  <si>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</si>
  <si>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0</t>
  </si>
  <si>
    <t>Všeobecné konstrukce a práce</t>
  </si>
  <si>
    <t>P</t>
  </si>
  <si>
    <t>52</t>
  </si>
  <si>
    <t>R1</t>
  </si>
  <si>
    <t/>
  </si>
  <si>
    <t>ÚPRAVA ADRESNÉHO SW SZZ</t>
  </si>
  <si>
    <t>KPL</t>
  </si>
  <si>
    <t>[bez vazby na CS]</t>
  </si>
  <si>
    <t>PP</t>
  </si>
  <si>
    <t>ASW v ŽST Bečov nad Teplou</t>
  </si>
  <si>
    <t>VV</t>
  </si>
  <si>
    <t>TS</t>
  </si>
  <si>
    <t>Položka obsahuje kompletní práce dle textu položky a dle informací v zadávací dokumnetaci pro tuto činnost.</t>
  </si>
  <si>
    <t>9</t>
  </si>
  <si>
    <t>Ostatní konstrukce a práce</t>
  </si>
  <si>
    <t>1</t>
  </si>
  <si>
    <t>111201</t>
  </si>
  <si>
    <t>ODSTRANĚNÍ KŘOVIN S ODVOZEM DO 1KM</t>
  </si>
  <si>
    <t>M2</t>
  </si>
  <si>
    <t>2022_OTSKP</t>
  </si>
  <si>
    <t>odstranění křovin a stromů do průměru 100 mm    
doprava dřevin na předepsanou vzdálenost    
spálení na hromadách nebo štěpkování</t>
  </si>
  <si>
    <t>12293A</t>
  </si>
  <si>
    <t>ODKOPÁVKY A PROKOPÁVKY OBECNÉ TŘ. III - BEZ DOPRAVY</t>
  </si>
  <si>
    <t>M3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</si>
  <si>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</si>
  <si>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</si>
  <si>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</si>
  <si>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</si>
  <si>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4</t>
  </si>
  <si>
    <t>13193A</t>
  </si>
  <si>
    <t>HLOUBENÍ JAM ZAPAŽ I NEPAŽ TŘ III - BEZ DOPRAVY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</si>
  <si>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</si>
  <si>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5</t>
  </si>
  <si>
    <t>13293A</t>
  </si>
  <si>
    <t>HLOUBENÍ RÝH ŠÍŘ DO 2M PAŽ I NEPAŽ TŘ. III - BEZ DOPRAVY</t>
  </si>
  <si>
    <t>6</t>
  </si>
  <si>
    <t>747413</t>
  </si>
  <si>
    <t>MĚŘENÍ ZEMNÍCH ODPORŮ - ZEMNICÍ SÍTĚ DÉLKY PÁSKU DO 100 M</t>
  </si>
  <si>
    <t>KUS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</si>
  <si>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</si>
  <si>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7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</si>
  <si>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</si>
  <si>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</si>
  <si>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</si>
  <si>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8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</si>
  <si>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</si>
  <si>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</si>
  <si>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</si>
  <si>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</si>
  <si>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702212</t>
  </si>
  <si>
    <t>KABELOVÁ CHRÁNIČKA ZEMNÍ DN PŘES 100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</si>
  <si>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</si>
  <si>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10</t>
  </si>
  <si>
    <t>701004</t>
  </si>
  <si>
    <t>VYHLEDÁVACÍ MARKER ZEMNÍ</t>
  </si>
  <si>
    <t>1. Položka obsahuje:    
 – veškeré práce a materiál obsažený v názvu položky    
2. Položka neobsahuje:    
 X    
3. Způsob měření:    
Udává se počet kusů kompletní konstrukce nebo práce.</t>
  </si>
  <si>
    <t>11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</si>
  <si>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</si>
  <si>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</si>
  <si>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</si>
  <si>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12</t>
  </si>
  <si>
    <t>75A131</t>
  </si>
  <si>
    <t>KABEL METALICKÝ DVOUPLÁŠŤOVÝ DO 12 PÁRŮ - DODÁVKA</t>
  </si>
  <si>
    <t>KMPÁR</t>
  </si>
  <si>
    <t>1. Položka obsahuje:    
 – dodání kabelů podle typu od výrobců včetně mimostaveništní dopravy    
2. Položka neobsahuje:    
 X    
3. Způsob měření:    
Měří se n-násobky páru vodičů na kilometr.</t>
  </si>
  <si>
    <t>13</t>
  </si>
  <si>
    <t>75A217</t>
  </si>
  <si>
    <t>ZATAŽENÍ A SPOJKOVÁNÍ KABELŮ DO 12 PÁRŮ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</si>
  <si>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</si>
  <si>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14</t>
  </si>
  <si>
    <t>75I221</t>
  </si>
  <si>
    <t>KABEL ZEMNÍ DVOUPLÁŠŤOVÝ BEZ PANCÍŘE PRŮMĚRU ŽÍLY 0,8 MM DO 5XN</t>
  </si>
  <si>
    <t>KMČTYŘKA</t>
  </si>
  <si>
    <t>15</t>
  </si>
  <si>
    <t>75I22X</t>
  </si>
  <si>
    <t>KABEL ZEMNÍ DVOUPLÁŠŤOVÝ BEZ PANCÍŘE PRŮMĚRU ŽÍLY 0,8 MM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</si>
  <si>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 
 – montáž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</si>
  <si>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16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</si>
  <si>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</si>
  <si>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</si>
  <si>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</si>
  <si>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17</t>
  </si>
  <si>
    <t>75IH41</t>
  </si>
  <si>
    <t>UKONČENÍ KABELU FORMA KABELOVÁ DÉLKY PŘES 0,5 M DO 5XN</t>
  </si>
  <si>
    <t>18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</si>
  <si>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</si>
  <si>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</si>
  <si>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</si>
  <si>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19</t>
  </si>
  <si>
    <t>75A410</t>
  </si>
  <si>
    <t>OZNAČENÍ KABELŮ ZNAČKOVACÍ KABELOVÝM ŠTÍTKEM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</si>
  <si>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</si>
  <si>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20</t>
  </si>
  <si>
    <t>75IH11</t>
  </si>
  <si>
    <t>UKONČENÍ KABELU CELOPLASTOVÉHO BEZ PANCÍŘE DO 40 ŽIL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</si>
  <si>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</si>
  <si>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22</t>
  </si>
  <si>
    <t>75IFC1</t>
  </si>
  <si>
    <t>KABELOVÝ ZÁVĚR DO 20 ŽIL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</si>
  <si>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</si>
  <si>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23</t>
  </si>
  <si>
    <t>75IFC2</t>
  </si>
  <si>
    <t>KABELOVÝ ZÁVĚR DO 100 ŽIL</t>
  </si>
  <si>
    <t>24</t>
  </si>
  <si>
    <t>75IFCX</t>
  </si>
  <si>
    <t>KABELOVÝ ZÁVĚR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</si>
  <si>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</si>
  <si>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M22</t>
  </si>
  <si>
    <t>Slaboproud</t>
  </si>
  <si>
    <t>25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</si>
  <si>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</si>
  <si>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</si>
  <si>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</si>
  <si>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26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</si>
  <si>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</si>
  <si>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</si>
  <si>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</si>
  <si>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27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</si>
  <si>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</si>
  <si>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</si>
  <si>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</si>
  <si>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28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</si>
  <si>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</si>
  <si>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</si>
  <si>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</si>
  <si>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29</t>
  </si>
  <si>
    <t>75B121</t>
  </si>
  <si>
    <t>VNITŘNÍ KABELOVÉ ROZVODY PŘES 20 DO 50 KABELŮ - DODÁVKA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</si>
  <si>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</si>
  <si>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30</t>
  </si>
  <si>
    <t>75B127</t>
  </si>
  <si>
    <t>VNITŘNÍ KABELOVÉ ROZVODY PŘES 20 DO 50 KABELŮ - MONTÁŽ</t>
  </si>
  <si>
    <t>1. Položka obsahuje:    
 – položení kabelu do rozvodného žlabu, vyformování, vyvázání vč. zapojení na stojany nebo skříně    
 – montáž vnitřních kabelových rozvodů obsahuje všechny pomocné a doplňující práce a součásti, případné použití mechanizmů    
2. Položka neobsahuje:    
 X    
3. Způsob měření:    
Měří se v metrech délkových kabelových žlabů nebo jiné kabelové konstrukce.</t>
  </si>
  <si>
    <t>31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</si>
  <si>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</si>
  <si>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</si>
  <si>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skříňky místního ovládání přejezdového zabezpečovacího zařízení včetně pomocného materiálu, dopravu do staveništního skladu    
2. Položka neobsahuje:    
 X    
3. Způsob měření:    
Udává se počet kusů kompletní konstrukce nebo práce.</t>
  </si>
  <si>
    <t>32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</si>
  <si>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</si>
  <si>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</si>
  <si>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a skříňky místního ovládání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</si>
  <si>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33</t>
  </si>
  <si>
    <t>75B661</t>
  </si>
  <si>
    <t>SKŘÍŇ NAPÁJECÍ - DODÁVKA</t>
  </si>
  <si>
    <t>1. Položka obsahuje:    
 – dodání skříně napájecí a dalšího potřebného pomocného materiálu a jeho dopravy na místo určení    
 – pořízení kompletního zařízení podle položky, na dopravu do místa určení    
2. Položka neobsahuje:    
 X    
3. Způsob měření:    
Udává se počet kusů kompletní konstrukce nebo práce.</t>
  </si>
  <si>
    <t>34</t>
  </si>
  <si>
    <t>75B667</t>
  </si>
  <si>
    <t>SKŘÍŇ NAPÁJECÍ - MONTÁŽ</t>
  </si>
  <si>
    <t>1. Položka obsahuje:    
 – osazení skříně napájecí na místě určení, osazení vnitřních prvků skříně, regulace obvodů a přezkoušení funkce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</si>
  <si>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35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</si>
  <si>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</si>
  <si>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</si>
  <si>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</si>
  <si>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36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</si>
  <si>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</si>
  <si>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</si>
  <si>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</si>
  <si>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37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</si>
  <si>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</si>
  <si>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</si>
  <si>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</si>
  <si>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38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</si>
  <si>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</si>
  <si>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</si>
  <si>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</si>
  <si>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39</t>
  </si>
  <si>
    <t>75B6M1</t>
  </si>
  <si>
    <t>BEZÚDRŽBOVÁ BATERIE 24 V/250 AH - DODÁVKA</t>
  </si>
  <si>
    <t>1. Položka obsahuje:    
 – dodání kompletní baterie podle typu včetně potřebného pomocného materiálu a jeho dopravy na místo určení    
 – pořízení příslušné baterie včetně pomocného materiálu, na dopravu do místa určení    
2. Položka neobsahuje:    
 X    
3. Způsob měření:    
Udává se počet kusů kompletní konstrukce nebo práce.</t>
  </si>
  <si>
    <t>40</t>
  </si>
  <si>
    <t>75B6T7</t>
  </si>
  <si>
    <t>BATERIE - MONTÁŽ</t>
  </si>
  <si>
    <t>1. Položka obsahuje:    
 – montáž baterie na místo určení, její připojení, dobití na plnou kapacitu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</si>
  <si>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41</t>
  </si>
  <si>
    <t>75D161</t>
  </si>
  <si>
    <t>RELÉOVÝ DOMEK (DO 18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</si>
  <si>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</si>
  <si>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42</t>
  </si>
  <si>
    <t>75D167</t>
  </si>
  <si>
    <t>RELÉOVÝ DOMEK (DO 18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</si>
  <si>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</si>
  <si>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43</t>
  </si>
  <si>
    <t>75D211</t>
  </si>
  <si>
    <t>VÝSTRAŽNÍK SE ZÁVOROU, 1 SKŘÍŇ - DODÁVKA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</si>
  <si>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</si>
  <si>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44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</si>
  <si>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</si>
  <si>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</si>
  <si>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</si>
  <si>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45</t>
  </si>
  <si>
    <t>75E117</t>
  </si>
  <si>
    <t>DOZOR PRACOVNÍKŮ PROVOZOVATELE PŘI PRÁCI NA ŽIVÉM ZAŘÍZENÍ</t>
  </si>
  <si>
    <t>HOD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</si>
  <si>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</si>
  <si>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46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</si>
  <si>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</si>
  <si>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</si>
  <si>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</si>
  <si>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47</t>
  </si>
  <si>
    <t>75E1B7</t>
  </si>
  <si>
    <t>REGULACE A ZKOUŠENÍ ZABEZPEČOVACÍHO ZAŘÍZENÍ</t>
  </si>
  <si>
    <t>1. Položka obsahuje:    
 – zajištění a provedení čiností určenných položkou včetně dodávky potřebného pomocného materiálu a dopravy na místo určení    
 – provedení zkušebního provozu se všemi pomocnými a doplňujícími pracemi a součástmi, případné použití mechanizmů    
2. Položka neobsahuje:    
 X    
3. Způsob měření:    
Udává se počet hodin provádění dozoru, revize nebo práce.</t>
  </si>
  <si>
    <t>48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</si>
  <si>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</si>
  <si>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</si>
  <si>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</si>
  <si>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49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</si>
  <si>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</si>
  <si>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</si>
  <si>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</si>
  <si>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50</t>
  </si>
  <si>
    <t>747214</t>
  </si>
  <si>
    <t>CELKOVÁ PROHLÍDKA, ZKOUŠENÍ, MĚŘENÍ A VYHOTOVENÍ VÝCHOZÍ REVIZNÍ ZPRÁVY, PRO OBJEM IN - PŘÍPLATEK ZA KAŽDÝCH DALŠÍCH I ZAPOČATÝCH 500 TIS. KČ</t>
  </si>
  <si>
    <t>51</t>
  </si>
  <si>
    <t>75B742</t>
  </si>
  <si>
    <t>OCHRANNÁ OPATŘENÍ PROTI ATMOSFÉRICKÝM VLIVŮM - JEDNOKOLEJNÁ TRAŤ BEZ TRAKCÍ</t>
  </si>
  <si>
    <t>KM</t>
  </si>
  <si>
    <t>1. Položka obsahuje:  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  
 – montáž dodaného zařízení se všemi pomocnými a doplňujícími pracemi a součástmi, případné použití mechanizmů    
2. Položka neobsahuje:    
 X    
3. Způsob měření:    
Udává se délka v km chráněné trati.</t>
  </si>
  <si>
    <t>53</t>
  </si>
  <si>
    <t>742H12</t>
  </si>
  <si>
    <t>KABEL NN ČTYŘ- A PĚTIŽÍLOVÝ CU S PLASTOVOU IZOLACÍ OD 4 DO 16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</si>
  <si>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</si>
  <si>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54</t>
  </si>
  <si>
    <t>75I911</t>
  </si>
  <si>
    <t>OPTOTRUBKA HDPE PRŮMĚRU DO 40 MM</t>
  </si>
  <si>
    <t>3 ks HDPE trubek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</si>
  <si>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</si>
  <si>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55</t>
  </si>
  <si>
    <t>75I91X</t>
  </si>
  <si>
    <t>OPTOTRUBKA HDPE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</si>
  <si>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</si>
  <si>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56</t>
  </si>
  <si>
    <t>75I961</t>
  </si>
  <si>
    <t>OPTOTRUBKA - HERMETIZACE ÚSEKU DO 2000 M</t>
  </si>
  <si>
    <t>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</si>
  <si>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úseků.</t>
  </si>
  <si>
    <t>57</t>
  </si>
  <si>
    <t>75I962</t>
  </si>
  <si>
    <t>OPTOTRUBKA - KALIBRACE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</si>
  <si>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metrů.</t>
  </si>
  <si>
    <t>58</t>
  </si>
  <si>
    <t>75IA51</t>
  </si>
  <si>
    <t>OPTOTRUBKOVÁ KONCOVKA PRŮMĚRU DO 40 MM</t>
  </si>
  <si>
    <t>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</si>
  <si>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59</t>
  </si>
  <si>
    <t>744211</t>
  </si>
  <si>
    <t>KABELOVÁ SKŘÍŇ VENKOVNÍ PRÁZDNÁ PLASTOVÁ V KOMPAKTNÍM PILÍŘI, MIN. IP 44, DO 530 X 800 MM</t>
  </si>
  <si>
    <t>1. Položka obsahuje:    
– přípravu podkladu pro osazení vč. upevňovacího materiálu    
– veškerý podružný a pomocný materiál ( včetně můstků, vnitřních propojů-vodičů a pod ), nosnou konstrukci, kotevní a spojovací prvky    
– provedení zkoušek, dodání předepsaných zkoušek, revizí a atestů   
2. Položka neobsahuje:    
– přístrojové vybavení ( jističe, stykače apod. )    
3. Způsob měření:   
Udává se počet kusů kompletní konstrukce nebo práce.</t>
  </si>
  <si>
    <t>60</t>
  </si>
  <si>
    <t>75D261</t>
  </si>
  <si>
    <t>PŘEJEZDNÍK - DODÁVKA</t>
  </si>
  <si>
    <t>1. Položka obsahuje:    
– dodávka přejezdníku podle jeho typu a potřebného pomocného materiálu a dopravy do staveništního skladu    
– dodávku přejezdníku včetně pomocného materiálu, dopravu do místa určení   
2. Položka neobsahuje:    
X   
3. Způsob měření:   
Udává se počet kusů kompletní konstrukce nebo práce.</t>
  </si>
  <si>
    <t>61</t>
  </si>
  <si>
    <t>75D267</t>
  </si>
  <si>
    <t>PŘEJEZDNÍK - MONTÁŽ</t>
  </si>
  <si>
    <t>1. Položka obsahuje:    
– výkop jámy pro betonový základ    
– usazení betonového základu, montáž přejezdníku, připojení na kabelové rozvody    
– montáž přejezdníku se všemi pomocnými a doplňujícími pracemi a součástmi, případné použití mechanizmů, včetně dopravy ze skladu k místu montáže    
– zapojení kabelových forem (včetně měření a zapojení po měření)   
2. Položka neobsahuje:    
X   
3. Způsob měření:   
Udává se počet kusů kompletní konstrukce nebo práce.</t>
  </si>
  <si>
    <t>62</t>
  </si>
  <si>
    <t>75C721</t>
  </si>
  <si>
    <t>VZDÁLENOSTNÍ UPOZORNOVADLO, NEPROMĚNNÉ NÁVĚSTIDLO SE ZÁKLADEM - DODÁVKA</t>
  </si>
  <si>
    <t>1. Položka obsahuje:    
– dodávka vzdálenostního upozorňovadla včetně potřebného pomocného materiálu a dopravy do staveništního skladu    
– dodávku vzdálenostního upozorňovadla včetně pomocného materiálu, dopravu do místa určení   
2. Položka neobsahuje:    
X   
3. Způsob měření:   
Udává se počet kusů kompletní konstrukce nebo práce.</t>
  </si>
  <si>
    <t>63</t>
  </si>
  <si>
    <t>75C727</t>
  </si>
  <si>
    <t>VZDÁLENOSTNÍ UPOZORNOVADLO, NEPROMĚNNÉ NÁVĚSTIDLO SE ZÁKLADEM - MONTÁŽ</t>
  </si>
  <si>
    <t>1. Položka obsahuje:    
– vyměření místa umístění, sestavení a usazení vzdálenostního upozorňovadla do jámy, úprava zeminou, oprava nátěru    
– montáž vzdálenostního upozorňovadla se všemi pomocnými a doplňujícími pracemi a součástmi, případné použití mechanizmů, včetně dopravy ze skladu k místu montáže   
2. Položka neobsahuje:    
X   
3. Způsob měření:   
Udává se počet kusů kompletní konstrukce nebo práce.</t>
  </si>
  <si>
    <t>64</t>
  </si>
  <si>
    <t>REALIZAČNÍ DOKUMENTACE</t>
  </si>
  <si>
    <t>1. Položka obsahuje:  
 – vyhotovení realizační dokumentace včetně  výrobní a montážní dokumentace  
 – zkoušení u zhotovitele  
2. Položka neobsahuje:  
 X  
3. Způsob měření:  
Udává se počet kusů kompletní konstrukce nebo práce.</t>
  </si>
  <si>
    <t>65</t>
  </si>
  <si>
    <t>914111</t>
  </si>
  <si>
    <t>DOPRAVNÍ ZNAČKY ZÁKLADNÍ VELIKOSTI OCELOVÉ NEREFLEXNÍ - DOD A MONTÁŽ</t>
  </si>
  <si>
    <t>OTSKP_22</t>
  </si>
  <si>
    <t>položka zahrnuje:  
- dodávku a montáž značek v požadovaném provedení</t>
  </si>
  <si>
    <t>66</t>
  </si>
  <si>
    <t>75I222</t>
  </si>
  <si>
    <t>KABEL ZEMNÍ DVOUPLÁŠŤOVÝ BEZ PANCÍŘE PRŮMĚRU ŽÍLY 0,8 MM DO 25XN</t>
  </si>
  <si>
    <t>67</t>
  </si>
  <si>
    <t>75IH42</t>
  </si>
  <si>
    <t>UKONČENÍ KABELU FORMA KABELOVÁ DÉLKY PŘES 0,5 M DO 25XN</t>
  </si>
  <si>
    <t>D.2.1.1</t>
  </si>
  <si>
    <t>Železniční svršek a spodek</t>
  </si>
  <si>
    <t xml:space="preserve">  SO 11-00-01</t>
  </si>
  <si>
    <t>SO 11-00-01</t>
  </si>
  <si>
    <t>015111</t>
  </si>
  <si>
    <t>POPLATKY ZA LIKVIDACI ODPADŮ NEKONTAMINOVANÝCH - 17 05 04  VYTĚŽENÉ ZEMINY A HORNINY -  I. TŘÍDA TĚŽITELNOSTI</t>
  </si>
  <si>
    <t>T</t>
  </si>
  <si>
    <t>skládkování výkopu zeminy pod kolejí</t>
  </si>
  <si>
    <t>144.879m3*2600kg/m3=376.685t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</si>
  <si>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</si>
  <si>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015150</t>
  </si>
  <si>
    <t>POPLATKY ZA LIKVIDACI ODPADŮ NEKONTAMINOVANÝCH - 17 05 08  ŠTĚRK Z KOLEJIŠTĚ (ODPAD PO RECYKLACI)</t>
  </si>
  <si>
    <t>skládkování veškerého vytěženého štěrku</t>
  </si>
  <si>
    <t>(74.323m3-29,810m3)*1800kg/m3=80.123t</t>
  </si>
  <si>
    <t>015520</t>
  </si>
  <si>
    <t>POPLATKY ZA LIKVIDACI ODPADŮ NEBEZPEČNÝCH - 17 02 04*  ŽELEZNIČNÍ PRAŽCE DŘEVĚNÉ</t>
  </si>
  <si>
    <t>skládková vyzískaných dřevěných pražců</t>
  </si>
  <si>
    <t>24.800m/0,675m*80,000kg=2.939t</t>
  </si>
  <si>
    <t>Zemní práce</t>
  </si>
  <si>
    <t>123737</t>
  </si>
  <si>
    <t>ODKOP PRO SPOD STAVBU SILNIC A ŽELEZNIC TŘ. I, ODVOZ DO 16KM</t>
  </si>
  <si>
    <t>výkop pro zřízení vrstev KPP, ZKPP a odvodňovacích zařízení</t>
  </si>
  <si>
    <t>kubatura odměřena z příčných řezů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</si>
  <si>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</si>
  <si>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18110</t>
  </si>
  <si>
    <t>ÚPRAVA PLÁNĚ SE ZHUTNĚNÍM V HORNINĚ TŘ. I</t>
  </si>
  <si>
    <t>úprava zemní pláně železniční trati</t>
  </si>
  <si>
    <t>24.800m*6.200m=153.760m2</t>
  </si>
  <si>
    <t>položka zahrnuje úpravu pláně včetně vyrovnání výškových rozdílů. Míru zhutnění určuje projekt.</t>
  </si>
  <si>
    <t>Základy</t>
  </si>
  <si>
    <t>12931</t>
  </si>
  <si>
    <t>ČIŠTĚNÍ PŘÍKOPŮ OD NÁNOSU DO 0,25M3/M</t>
  </si>
  <si>
    <t>součet délek trativodů</t>
  </si>
  <si>
    <t>73m+21m+60m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</si>
  <si>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</si>
  <si>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212635</t>
  </si>
  <si>
    <t>TRATIVODY KOMPL Z TRUB Z PLAST HM DN DO 150MM, RÝHA TŘ I</t>
  </si>
  <si>
    <t>trativod v místě přejezdu</t>
  </si>
  <si>
    <t>Délka trativodu odměřena ze situace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</si>
  <si>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</si>
  <si>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</si>
  <si>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501101</t>
  </si>
  <si>
    <t>ZŘÍZENÍ KONSTRUKČNÍ VRSTVY TĚLESA ŽELEZNIČNÍHO SPODKU ZE ŠTĚRKODRTI NOVÉ</t>
  </si>
  <si>
    <t>zřízení vrstvy KPP a ZKPP ze štěrkodrti fr. 0/32</t>
  </si>
  <si>
    <t>kubatura odměřena z příčného řezu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</si>
  <si>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</si>
  <si>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501103</t>
  </si>
  <si>
    <t>ZŘÍZENÍ KONSTRUKČNÍ VRSTVY TĚLESA ŽELEZNIČNÍHO SPODKU ZE ŠTĚRKODRTI VYZÍSKANÉ</t>
  </si>
  <si>
    <t>konstrukční vrstvy ze štěrkodrti v úseku ZKPP</t>
  </si>
  <si>
    <t>19.500m*1.529m2=29.810m3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</si>
  <si>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</si>
  <si>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501410</t>
  </si>
  <si>
    <t>ZŘÍZENÍ KONSTRUKČNÍ VRSTVY TĚLESA ŽELEZNIČNÍHO SPODKU ZE ZEMINY ZLEPŠENÉ (STABILIZOVANÉ) CEMENTEM</t>
  </si>
  <si>
    <t>zřízení vrstvy ZKPP ze štěrkodrti fr. 0/32 stabilizované cementem</t>
  </si>
  <si>
    <t>19.500m*2.101m2=40.975m3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</si>
  <si>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</si>
  <si>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</si>
  <si>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</si>
  <si>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vrstvy KPP z filtrační a separační geotextilie a pokrytí trativodní rýhy</t>
  </si>
  <si>
    <t>Plocha geotextilie odměřena z příčnýh řezů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</si>
  <si>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</si>
  <si>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</si>
  <si>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</si>
  <si>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zřízení kolejového lože + zásyp demolovaných propustků</t>
  </si>
  <si>
    <t>61.701m3+36m3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</si>
  <si>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</si>
  <si>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</si>
  <si>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</si>
  <si>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kameniva pro směrové a výškové vyrovnání, uvažovánaná přisypávka 10% ze současného kol. lože</t>
  </si>
  <si>
    <t>528352</t>
  </si>
  <si>
    <t>KOLEJ 49 E1, ROZD. "U", BEZSTYKOVÁ, PR. BET. BEZPODKLADNICOVÝ, UP. PRUŽNÉ</t>
  </si>
  <si>
    <t>zřízení nového kolejového roštu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</si>
  <si>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</si>
  <si>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</si>
  <si>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</si>
  <si>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podbití koleje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</si>
  <si>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</si>
  <si>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</si>
  <si>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</si>
  <si>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</si>
  <si>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544100</t>
  </si>
  <si>
    <t>IZOLOVANÝ STYK MONTOVANÝ JAKÉHOKOLIV TVARU</t>
  </si>
  <si>
    <t>styky nových kolejnic se stávajícími</t>
  </si>
  <si>
    <t>1. Položka obsahuje:  
 – případné rozebrání stávajícího montovaného styku  
 – očištění a upravení spáry  
 – dodávku a montáž kompletní sady kolejnicových izolačních spojek příslušného tvaru v místě styku kolejnice  
 – příplatky za ztížené podmínky při práci v koleji, např. překážky po stranách koleje, práci v tunelu ap.  
2. Položka neobsahuje:  
 – demontáž izolovaného styku montovaného  
 – řezání koleje  
 – případnou úpravu pražců s povolením svěrkových šroubů apod.  
3. Způsob měření:  
Udává se počet kusů izolovaného styku libovolné délky v každém kolejnicovém pasu. V běžné koleji jsou tyto IS zpravidla v párech.</t>
  </si>
  <si>
    <t>549111</t>
  </si>
  <si>
    <t>BROUŠENÍ KOLEJE A VÝHYBEK</t>
  </si>
  <si>
    <t>broušení nových kolejnic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</si>
  <si>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</si>
  <si>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549210</t>
  </si>
  <si>
    <t>PRAŽCOVÁ KOTVA V NOVĚ ZŘIZOVANÉ KOLEJI</t>
  </si>
  <si>
    <t>dodávka pražcových kotev a jejich montáž v stykové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</si>
  <si>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</si>
  <si>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Potrubí</t>
  </si>
  <si>
    <t>451314</t>
  </si>
  <si>
    <t>PODKLADNÍ A VÝPLŇOVÉ VRSTVY Z PROSTÉHO BETONU C25/30</t>
  </si>
  <si>
    <t>podkladní beton pod svodným potrubím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</si>
  <si>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</si>
  <si>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21</t>
  </si>
  <si>
    <t>451315</t>
  </si>
  <si>
    <t>PODKLADNÍ A VÝPLŇOVÉ VRSTVY Z PROSTÉHO BETONU C30/37</t>
  </si>
  <si>
    <t>567304</t>
  </si>
  <si>
    <t>VRSTVY PRO OBNOVU A OPRAVY ZE ŠTĚRKOPÍSKU</t>
  </si>
  <si>
    <t>obsyp svodého potrubí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</si>
  <si>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</si>
  <si>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</si>
  <si>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</si>
  <si>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</si>
  <si>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</si>
  <si>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</si>
  <si>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</si>
  <si>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894846</t>
  </si>
  <si>
    <t>ŠACHTY KANALIZAČNÍ PLASTOVÉ D 400MM</t>
  </si>
  <si>
    <t>plastové šachty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</si>
  <si>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</si>
  <si>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921930</t>
  </si>
  <si>
    <t>ANTIKOROZNÍ PROVEDENÍ UPEVŇOVADEL A JINÉHO DROBNÉHO KOLEJIVA</t>
  </si>
  <si>
    <t>ošetření upevnění a drobného kolejova v místě přejezdu antikorozní úpravou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</si>
  <si>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</si>
  <si>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965010</t>
  </si>
  <si>
    <t>ODSTRANĚNÍ KOLEJOVÉHO LOŽE A DRÁŽNÍCH STEZEK</t>
  </si>
  <si>
    <t>odtěžení kolejového lože pod demontovaným svrškem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</si>
  <si>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</si>
  <si>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</si>
  <si>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</si>
  <si>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</si>
  <si>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kubatura odměřena z příčných řezů, uvažovaná vzdálenost na skládku je 16 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</si>
  <si>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</si>
  <si>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R9658841</t>
  </si>
  <si>
    <t>DEMONTÁŽ JAKÉKOLIV NÁVĚSTI VČETNĚ ODVOZU DO 20KM</t>
  </si>
  <si>
    <t>demontáže pískačů</t>
  </si>
  <si>
    <t>"1. Položka obsahuje:  
– odvoz jakýmkoliv dopravním prostředkem a složení  
– případné překládky na trase  
– naložení vybouraného materiálu na dopravní prostředek (je zahrnuto ve zdrojové položce)  
– poplatky za likvidaci odpadů, nacení se položkami ze ssd 0  
2. Způsob měření:  
Výměra je součtem součinů metrů krychlových tun vybouraného materiálu v původním stavu  
a jednotlivých vzdáleností v kilometrech."</t>
  </si>
  <si>
    <t>R9327213</t>
  </si>
  <si>
    <t>Obklad z lomového kamene do betonu C20/25 tl. 0.1m</t>
  </si>
  <si>
    <t>příkop</t>
  </si>
  <si>
    <t>22+26m2</t>
  </si>
  <si>
    <t>"položka zahrnuje dodávku a osazení lomového kamene, jeho výběr a případnou úpravu, jeho  
případné kotvení se všemi souvisejícími materiály a pracemi, dodávku předepsané malty,  
spárování."</t>
  </si>
  <si>
    <t>965113</t>
  </si>
  <si>
    <t>DEMONTÁŽ KOLEJE NA BETONOVÝCH PRAŽCÍCH DO KOLEJOVÝCH POLÍ S ODVOZEM NA MONTÁŽNÍ ZÁKLADNU S NÁSLEDNÝM ROZEBRÁNÍM</t>
  </si>
  <si>
    <t>demontáž kolejového pole v rozsahu úpravy koleje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</si>
  <si>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</si>
  <si>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D.2.1.3</t>
  </si>
  <si>
    <t>Železniční přejezdy</t>
  </si>
  <si>
    <t xml:space="preserve">  SO 11-13-01</t>
  </si>
  <si>
    <t>Přejezdová konstrukce</t>
  </si>
  <si>
    <t>SO 11-13-01</t>
  </si>
  <si>
    <t>skládka odkopané zeminy</t>
  </si>
  <si>
    <t>29,584m3*2100kg/m3=62,13t</t>
  </si>
  <si>
    <t>015130</t>
  </si>
  <si>
    <t>POPLATKY ZA LIKVIDACI ODPADŮ NEKONTAMINOVANÝCH - 17 03 02  VYBOURANÝ ASFALTOVÝ BETON BEZ DEHTU</t>
  </si>
  <si>
    <t>skládka odtěženého nekontaminovaného asfaltu</t>
  </si>
  <si>
    <t>0,5*33,771m3*2200kg/m3=37,15t</t>
  </si>
  <si>
    <t>015330</t>
  </si>
  <si>
    <t>POPLATKY ZA LIKVIDACI ODPADŮ NEKONTAMINOVANÝCH - 17 05 04  KAMENNÁ SUŤ</t>
  </si>
  <si>
    <t>skládka odtěžené štěrkodrti</t>
  </si>
  <si>
    <t>50,656m3*2050kg/m3=103,84t</t>
  </si>
  <si>
    <t>015670</t>
  </si>
  <si>
    <t>POPLATKY ZA LIKVIDACI ODPADŮ NEBEZPEČNÝCH - 17 01 06*  KONTAMINOVANÁ STAVEBNÍ SUŤ A BETONY Z DEMOLIC</t>
  </si>
  <si>
    <t>skládka odtěženého kontaminovaného asfaltu</t>
  </si>
  <si>
    <t>113437</t>
  </si>
  <si>
    <t>ODSTRAN KRYTU ZPEVNĚNÝCH PLOCH S ASFALT POJIVEM VČET PODKLADU, ODVOZ DO 16KM</t>
  </si>
  <si>
    <t>vybourání asfaltového krytu vozovky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</si>
  <si>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</si>
  <si>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zeminy</t>
  </si>
  <si>
    <t>úprava zemní pláně vozovky</t>
  </si>
  <si>
    <t>zásyp rýh vyhloubených pro zřízení závěrných zídek přejezdové konstrukce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</si>
  <si>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</si>
  <si>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212625</t>
  </si>
  <si>
    <t>TRATIVODY KOMPL Z TRUB Z PLAST HM DN DO 100MM, RÝHA TŘ I</t>
  </si>
  <si>
    <t>podélná drenáž, silniční těleso</t>
  </si>
  <si>
    <t>56110</t>
  </si>
  <si>
    <t>PODKLADNÍ BETON</t>
  </si>
  <si>
    <t>základ závěrných zídek přejezdové konstrukce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</si>
  <si>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</si>
  <si>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56310</t>
  </si>
  <si>
    <t>VOZOVKOVÉ VRSTVY Z MECHANICKY ZPEVNĚNÉHO KAMENIVA</t>
  </si>
  <si>
    <t>podkladní vrstva mechanicky zpevněného kameniva tl. 170 mm</t>
  </si>
  <si>
    <t>278,988m2*0,17m=47,428m3</t>
  </si>
  <si>
    <t>56330</t>
  </si>
  <si>
    <t>VOZOVKOVÉ VRSTVY ZE ŠTĚRKODRTI</t>
  </si>
  <si>
    <t>krajnice, podkladní vrstva</t>
  </si>
  <si>
    <t>36,419m2*0,42m=15,296m3</t>
  </si>
  <si>
    <t>56335</t>
  </si>
  <si>
    <t>VOZOVKOVÉ VRSTVY ZE ŠTĚRKODRTI TL. DO 250MM</t>
  </si>
  <si>
    <t>podkladní vrstva štěrkodrti fr. 0/32 Ge tl. min. 250mm</t>
  </si>
  <si>
    <t>56963</t>
  </si>
  <si>
    <t>ZPEVNĚNÍ KRAJNIC Z RECYKLOVANÉHO MATERIÁLU TL DO 150MM</t>
  </si>
  <si>
    <t>nezpevněná krajnice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</si>
  <si>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</si>
  <si>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</si>
  <si>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</si>
  <si>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infiltrační postřik z kationaktivní asfaltové emulze s posypem HDK fr. 2/4 3,0 kg/m2 (1,0 kg/m2), postřik mezi vrstvami MZK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</si>
  <si>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</si>
  <si>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</si>
  <si>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</si>
  <si>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(0,35 kg/m2)</t>
  </si>
  <si>
    <t>2x 278,988m2=557,976m2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</si>
  <si>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</si>
  <si>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</si>
  <si>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</si>
  <si>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</si>
  <si>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574A56</t>
  </si>
  <si>
    <t>ASFALTOVÝ BETON PRO OBRUSNÉ VRSTVY ACO 16+, 16S TL. 60MM</t>
  </si>
  <si>
    <t>asfaltový beton pro obrusné vrstvy ACO 16+ tl. 60 mm</t>
  </si>
  <si>
    <t>574E46</t>
  </si>
  <si>
    <t>ASFALTOVÝ BETON PRO PODKLADNÍ VRSTVY ACP 16+, 16S TL. 50MM</t>
  </si>
  <si>
    <t>asfaltový beton pro podkladní vrstvy ACP 16+ tl. 50 mm</t>
  </si>
  <si>
    <t>58920</t>
  </si>
  <si>
    <t>VÝPLŇ SPAR MODIFIKOVANÝM ASFALTEM</t>
  </si>
  <si>
    <t>výplň spar na rozhraních úpravy vozovky, mezi vozovkou a závěrnými zídkami</t>
  </si>
  <si>
    <t>položka zahrnuje:  
- dodávku předepsaného materiálu  
- vyčištění a výplň spar tímto materiálem</t>
  </si>
  <si>
    <t>915111</t>
  </si>
  <si>
    <t>VODOROVNÉ DOPRAVNÍ ZNAČENÍ BARVOU HLADKÉ - DODÁVKA A POKLÁDKA</t>
  </si>
  <si>
    <t>vodorovné dopravní značky V4</t>
  </si>
  <si>
    <t>položka zahrnuje:  
- dodání a pokládku nátěrového materiálu (měří se pouze natíraná plocha)  
- předznačení a reflexní úpravu</t>
  </si>
  <si>
    <t>921112</t>
  </si>
  <si>
    <t>ŽELEZNIČNÍ PŘEJEZD CELOPRYŽOVÝ NA BETONOVÝCH PRAŽCÍCH</t>
  </si>
  <si>
    <t>dodávka a montáž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</si>
  <si>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</si>
  <si>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93544</t>
  </si>
  <si>
    <t>ŽLABY Z DÍLCŮ Z POLYMERBET SVĚTLÉ ŠÍŘKY DO 250MM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</si>
  <si>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</si>
  <si>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</si>
  <si>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</si>
  <si>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</si>
  <si>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demolice přejezdové konstrukce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</si>
  <si>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</si>
  <si>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D.2.1.4</t>
  </si>
  <si>
    <t>Mosty, propustky, zdi</t>
  </si>
  <si>
    <t xml:space="preserve">  SO 11-21-01</t>
  </si>
  <si>
    <t>Propustek v km 57.576</t>
  </si>
  <si>
    <t>SO 11-21-01</t>
  </si>
  <si>
    <t>R015111</t>
  </si>
  <si>
    <t>POPLATKY ZA LIKVIDACI ODPADŮ NEKONTAMINOVANÝCH - 17 05 04 VYTĚŽENÉ ZEMINY A HORNINY - I. TŘÍDA TĚŽITELNOSTI VČETNĚ DOPRAV VČETNĚ DOPRAVY</t>
  </si>
  <si>
    <t>Evidenční položka</t>
  </si>
  <si>
    <t>dle pol.č. 13173A: 270,0*1,9=513,000 [A]</t>
  </si>
  <si>
    <t>1. Položka obsahuje:   
 - veškeré poplatky provozovateli skládky, recyklační linky nebo jiného zařízení na zpracování nebo likvidaci odpadů související s převzetím, uložením, zpracováním nebo likvidací odpadu,   
 - náklady spojené s dopravou odpadu z místa stavby na místo převzetí provozovatelem skládky, recyklační linky nebo jiného zařízení na zpracování nebo likvidaci odpadů,   
 - náklady spojené s vyložením a manipulací s materiálem v místě skládky.   
2. Položka neobsahuje:   
 - náklady spojené s naložením a manipulací s materiálem.   
3. Způsob měření:    
 - měrná jednotka tuna určující množství odpadu vytříděného v souladu se zákonem č. 185/2001 Sb., o nakládání s odpady, v platném znění</t>
  </si>
  <si>
    <t>13173A</t>
  </si>
  <si>
    <t>HLOUBENÍ JAM ZAPAŽ I NEPAŽ TŘ. I - BEZ DOPRAVY</t>
  </si>
  <si>
    <t>výkop</t>
  </si>
  <si>
    <t>30,0*9,0=270,000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</si>
  <si>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</si>
  <si>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</si>
  <si>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</si>
  <si>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270,0=270,000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</si>
  <si>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</si>
  <si>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</si>
  <si>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</si>
  <si>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5,3*13,0=68,900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</si>
  <si>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</si>
  <si>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272325</t>
  </si>
  <si>
    <t>ZÁKLADY ZE ŽELEZOBETONU DO C30/37</t>
  </si>
  <si>
    <t>1,1*4,9*0,2=1,078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</si>
  <si>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</si>
  <si>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272366</t>
  </si>
  <si>
    <t>VÝZTUŽ ZÁKLADŮ Z KARI SÍTÍ</t>
  </si>
  <si>
    <t>12,35kg/m2*6,0m2*1,1/1000=0,082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</si>
  <si>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</si>
  <si>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</si>
  <si>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451312</t>
  </si>
  <si>
    <t>PODKLADNÍ A VÝPLŇOVÉ VRSTVY Z PROSTÉHO BETONU C12/15</t>
  </si>
  <si>
    <t>2*1,2*7,34*0,1=1,762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</si>
  <si>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</si>
  <si>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45131A</t>
  </si>
  <si>
    <t>PODKLADNÍ A VÝPLŇOVÉ VRSTVY Z PROSTÉHO BETONU C20/25</t>
  </si>
  <si>
    <t>pod dlažbu</t>
  </si>
  <si>
    <t>(20,0+18,0)m2*0,1m=3,800 [A]</t>
  </si>
  <si>
    <t>45152</t>
  </si>
  <si>
    <t>PODKLADNÍ A VÝPLŇOVÉ VRSTVY Z KAMENIVA DRCENÉHO</t>
  </si>
  <si>
    <t>výplň vsakovací jímky</t>
  </si>
  <si>
    <t>2,0*0,4*0,4*3,14=1,005 [A]</t>
  </si>
  <si>
    <t>položka zahrnuje dodávku předepsaného kameniva, mimostaveništní a vnitrostaveništní dopravu a jeho uložení   
není-li v zadávací dokumentaci uvedeno jinak, jedná se o nakupovaný materiál</t>
  </si>
  <si>
    <t>465512</t>
  </si>
  <si>
    <t>DLAŽBY Z LOMOVÉHO KAMENE NA MC</t>
  </si>
  <si>
    <t>(20,0+18,0)m2*0,2m=7,600 [A]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</si>
  <si>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</si>
  <si>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Přidružená stavební výroba</t>
  </si>
  <si>
    <t>711111</t>
  </si>
  <si>
    <t>IZOLACE BĚŽNÝCH KONSTRUKCÍ PROTI ZEMNÍ VLHKOSTI ASFALTOVÝMI NÁTĚRY</t>
  </si>
  <si>
    <t>1x asfaltovým penetračním nátěrem + 2x asfaltový nátěr</t>
  </si>
  <si>
    <t>3*(3,3*4,9+2*2,8*7,14+2*1,2*7,14)=219,870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</si>
  <si>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</si>
  <si>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711509</t>
  </si>
  <si>
    <t>OCHRANA IZOLACE NA POVRCHU TEXTILIÍ</t>
  </si>
  <si>
    <t>(3,3*4,9+2*2,8*7,14+2*1,2*7,14)=73,290 [A]</t>
  </si>
  <si>
    <t>položka zahrnuje:   
- dodání  předepsaného ochranného materiálu   
- zřízení ochrany izolace</t>
  </si>
  <si>
    <t>89914</t>
  </si>
  <si>
    <t>ŠACHTOVÉ BETONOVÉ SKRUŽE SAMOSTATNÉ</t>
  </si>
  <si>
    <t>VSAKOVACÍ JÍMKA Ř800; h=2000mm</t>
  </si>
  <si>
    <t>- Položka zahrnuje veškerý materiál, výrobky a polotovary, včetně mimostaveništní a vnitrostaveništní dopravy (rovněž přesuny), včetně naložení a složení,případně s uložením.</t>
  </si>
  <si>
    <t>935212</t>
  </si>
  <si>
    <t>PŘÍKOPOVÉ ŽLABY Z BETON TVÁRNIC ŠÍŘ DO 600MM DO BETONU TL 100MM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</si>
  <si>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</si>
  <si>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9112A1</t>
  </si>
  <si>
    <t>ZÁBRADLÍ MOSTNÍ S VODOR MADLY - DODÁVKA A MONTÁŽ</t>
  </si>
  <si>
    <t>2*7,14=14,280 [A]</t>
  </si>
  <si>
    <t>položka zahrnuje:   
dodání zábradlí včetně předepsané povrchové úpravy   
kotvení sloupků, t.j. kotevní desky, šrouby z nerez oceli, vrty a zálivku, pokud zadávací dokumentace nestanoví jinak   
případné nivelační hmoty pod kotevní desky</t>
  </si>
  <si>
    <t>917223</t>
  </si>
  <si>
    <t>SILNIČNÍ A CHODNÍKOVÉ OBRUBY Z BETONOVÝCH OBRUBNÍKŮ ŠÍŘ 100MM</t>
  </si>
  <si>
    <t>10,6+9,3=19,900 [A]</t>
  </si>
  <si>
    <t>Položka zahrnuje:   
dodání a pokládku betonových obrubníků o rozměrech předepsaných zadávací dokumentací   
betonové lože i boční betonovou opěrku.</t>
  </si>
  <si>
    <t>918115</t>
  </si>
  <si>
    <t>ČELA PROPUSTU Z BETONU DO C 30/37</t>
  </si>
  <si>
    <t>vč. vyznačení letopočtu výstavby</t>
  </si>
  <si>
    <t>2*1,8m2*7,14=25,704 [A]</t>
  </si>
  <si>
    <t>Položka zahrnuje kompletní čelo (základ, dřík, římsu)   
- dodání  čerstvého  betonu  (betonové  směsi)  požadované  kvality,  jeho  uložení  do požadovaného tvaru při jakékoliv hustotě výztuže, konzistenci čerstvého betonu a způsobu hutnění, ošetření a ochranu betonu,   
- dodání a osazení výztuže,   
- případně dokumentací předepsaný kamenný obklad,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proudů.</t>
  </si>
  <si>
    <t>9183E2</t>
  </si>
  <si>
    <t>PROPUSTY Z TRUB DN 800MM ŽELEZOBETONOVÝCH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</si>
  <si>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</si>
  <si>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 xml:space="preserve">  SO 11-21-02</t>
  </si>
  <si>
    <t>Proupustek v km 57.567 - demolice</t>
  </si>
  <si>
    <t>SO 11-21-02</t>
  </si>
  <si>
    <t>dle pol.č. 13173A: 18,0*1,9=34,200 [A]</t>
  </si>
  <si>
    <t>R015330</t>
  </si>
  <si>
    <t>POPLATKY ZA LIKVIDACŮ ODPADŮ NEKONTAMINOVANÝCH - 17 05 04 KAMENNÁ SUŤ</t>
  </si>
  <si>
    <t>dle pol.č. 96613A: 5,94*2,2=13,068 [A]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</si>
  <si>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</si>
  <si>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R015140</t>
  </si>
  <si>
    <t>POPLATKY ZA LIKVIDACI ODPADŮ NEKONTAMINOVANÝCH - 17 01 01 BETON Z DEMOLIC OBJEKTŮ, ZÁKLADŮ TV VČETNĚ DOPRAV VČETNĚ DOPRAVY</t>
  </si>
  <si>
    <t>dle pol.č. 96616A: 10,584*2,5=26,460 [A]  
dle pol.č. 966358: 6,0*0,62t/m=3,720 [B]  
Celkem: A+B=30,180 [C]</t>
  </si>
  <si>
    <t>2,0*1,5*6,0=18,000 [A]</t>
  </si>
  <si>
    <t>dle pol.č. 13173A: 18,0=18,000 [A]</t>
  </si>
  <si>
    <t>9112A3</t>
  </si>
  <si>
    <t>ZÁBRADLÍ MOSTNÍ S VODOR MADLY - DEMONTÁŽ S PŘESUNEM</t>
  </si>
  <si>
    <t>2*3,0=6,000 [A]</t>
  </si>
  <si>
    <t>položka zahrnuje:   
- demontáž a odstranění zařízení   
- jeho odvoz na předepsané místo</t>
  </si>
  <si>
    <t>96613A</t>
  </si>
  <si>
    <t>BOURÁNÍ KONSTRUKCÍ Z KAMENE NA MC - BEZ DOPRAVY</t>
  </si>
  <si>
    <t>(3,4+3,2)*1,0*0,9=5,940 [A]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</si>
  <si>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</si>
  <si>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96616A</t>
  </si>
  <si>
    <t>BOURÁNÍ KONSTRUKCÍ ZE ŽELEZOBETONU - BEZ DOPRAVY</t>
  </si>
  <si>
    <t>2*0,9*2,3*2,2+0,6*0,6*0,6+1,5*0,2*4,2=10,584 [A]</t>
  </si>
  <si>
    <t>966358</t>
  </si>
  <si>
    <t>BOURÁNÍ PROPUSTŮ Z TRUB DN DO 600MM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</si>
  <si>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</si>
  <si>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 xml:space="preserve">  SO 11-21-03</t>
  </si>
  <si>
    <t>Proupustek v km 57.576 - demolice</t>
  </si>
  <si>
    <t>SO 11-21-03</t>
  </si>
  <si>
    <t>dle pol.č. 96613A: 12,24*2,2=26,928 [A]</t>
  </si>
  <si>
    <t>(3,3+3,5)*2,0*0,9=12,240 [A]</t>
  </si>
  <si>
    <t>D.2.3.6</t>
  </si>
  <si>
    <t>Rozvodny vn, nn, osvětlení a dálkové ovládání odpojovačů</t>
  </si>
  <si>
    <t xml:space="preserve">  SO 11-86-01</t>
  </si>
  <si>
    <t>Přípojka NN pro napájení RD</t>
  </si>
  <si>
    <t>SO 11-86-01</t>
  </si>
  <si>
    <t>743F21</t>
  </si>
  <si>
    <t>SKŘÍŇ ELEKTROMĚROVÁ V KOMPAKTNÍM PILÍŘI PRO PŘÍMÉ MĚŘENÍ DO 80 A JEDNOSAZBOVÉ VČETNĚ VÝSTROJE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</si>
  <si>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</si>
  <si>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744634</t>
  </si>
  <si>
    <t>JISTIČ TŘÍPÓLOVÝ (10 KA) OD 25 DO 40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</si>
  <si>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</si>
  <si>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744O14</t>
  </si>
  <si>
    <t>ELEKTROMĚR</t>
  </si>
  <si>
    <t>744633</t>
  </si>
  <si>
    <t>JISTIČ TŘÍPÓLOVÝ (10 KA) OD 13 DO 20 A</t>
  </si>
  <si>
    <t>744613</t>
  </si>
  <si>
    <t>JISTIČ JEDNOPÓLOVÝ (10 KA) OD 13 DO 20 A</t>
  </si>
  <si>
    <t>742H24</t>
  </si>
  <si>
    <t>KABEL NN ČTYŘ- A PĚTIŽÍLOVÝ AL S PLASTOVOU IZOLACÍ OD 70 DO 120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</si>
  <si>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</si>
  <si>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</si>
  <si>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</si>
  <si>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742L14</t>
  </si>
  <si>
    <t>UKONČENÍ DVOU AŽ PĚTIŽÍLOVÉHO KABELU V ROZVADĚČI NEBO NA PŘÍSTROJI OD 70 DO 120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</si>
  <si>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</si>
  <si>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</si>
  <si>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</si>
  <si>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742L12</t>
  </si>
  <si>
    <t>UKONČENÍ DVOU AŽ PĚTIŽÍLOVÉHO KABELU V ROZVADĚČI NEBO NA PŘÍSTROJI OD 4 DO 16 MM2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</si>
  <si>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</si>
  <si>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</si>
  <si>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</si>
  <si>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</si>
  <si>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</si>
  <si>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</si>
  <si>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</si>
  <si>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</si>
  <si>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</si>
  <si>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</si>
  <si>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741B11</t>
  </si>
  <si>
    <t>ZEMNÍCÍ TYČ FEZN DÉLKY DO 2 M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</si>
  <si>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</si>
  <si>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</si>
  <si>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</si>
  <si>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</si>
  <si>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741D11</t>
  </si>
  <si>
    <t>HROMOSVODOVÝ VODIČ FEZN NA POVRCHU</t>
  </si>
  <si>
    <t>1. Položka obsahuje:  
 – dělení, spojování  
 – upevnění vč. veškerého příslušenství  
2. Položka neobsahuje:  
 X  
3. Způsob měření:  
Měří se metr délkový.</t>
  </si>
  <si>
    <t>741D12</t>
  </si>
  <si>
    <t>HROMOSVODOVÝ VODIČ FEZN POD POVRCHEM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</si>
  <si>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</si>
  <si>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</si>
  <si>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</si>
  <si>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</si>
  <si>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</si>
  <si>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</si>
  <si>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747412</t>
  </si>
  <si>
    <t>MĚŘENÍ ZEMNÍCH ODPORŮ - PŘÍPLATEK K CENĚ ZA KAŽDÝ DALŠÍ ZEMNIČ</t>
  </si>
  <si>
    <t>13283A</t>
  </si>
  <si>
    <t>HLOUBENÍ RÝH ŠÍŘ DO 2M PAŽ I NEPAŽ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</si>
  <si>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</si>
  <si>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141733</t>
  </si>
  <si>
    <t>PROTLAČOVÁNÍ POTRUBÍ Z PLAST HMOT DN DO 150MM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</si>
  <si>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</si>
  <si>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</si>
  <si>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</si>
  <si>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</si>
  <si>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</si>
  <si>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</si>
  <si>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</si>
  <si>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</si>
  <si>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</si>
  <si>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</si>
  <si>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</si>
  <si>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</si>
  <si>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</si>
  <si>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</si>
  <si>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</si>
  <si>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</si>
  <si>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</si>
  <si>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</si>
  <si>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</si>
  <si>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</si>
  <si>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</si>
  <si>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</si>
  <si>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</si>
  <si>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</si>
  <si>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</si>
  <si>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</si>
  <si>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</si>
  <si>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</si>
  <si>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</si>
  <si>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</si>
  <si>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</si>
  <si>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</si>
  <si>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</si>
  <si>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</si>
  <si>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VSEOB07</t>
  </si>
  <si>
    <t>Nájmy hrazené zhotovitelem stavby</t>
  </si>
  <si>
    <t>popis položky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</si>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</sst>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0+C10+C12+C14+C16+C20+C22</f>
      </c>
    </row>
    <row r="7" spans="2:3" ht="12.75" customHeight="1">
      <c r="B7" s="8" t="s">
        <v>7</v>
      </c>
      <c s="10">
        <f>0+E10+E12+E14+E16+E20+E22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326</v>
      </c>
      <c s="12" t="s">
        <v>327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328</v>
      </c>
      <c s="12" t="s">
        <v>327</v>
      </c>
      <c s="14">
        <f>'SO 11-00-01'!K8+'SO 11-00-01'!M8</f>
      </c>
      <c s="14">
        <f>C13*0.21</f>
      </c>
      <c s="14">
        <f>C13+D13</f>
      </c>
      <c s="13">
        <f>'SO 11-00-01'!T7</f>
      </c>
    </row>
    <row r="14" spans="1:6" ht="12.75">
      <c r="A14" s="11" t="s">
        <v>466</v>
      </c>
      <c s="12" t="s">
        <v>467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468</v>
      </c>
      <c s="12" t="s">
        <v>469</v>
      </c>
      <c s="14">
        <f>'SO 11-13-01'!K8+'SO 11-13-01'!M8</f>
      </c>
      <c s="14">
        <f>C15*0.21</f>
      </c>
      <c s="14">
        <f>C15+D15</f>
      </c>
      <c s="13">
        <f>'SO 11-13-01'!T7</f>
      </c>
    </row>
    <row r="16" spans="1:6" ht="12.75">
      <c r="A16" s="11" t="s">
        <v>552</v>
      </c>
      <c s="12" t="s">
        <v>553</v>
      </c>
      <c s="14">
        <f>0+C17+C18+C19</f>
      </c>
      <c s="14">
        <f>C16*0.21</f>
      </c>
      <c s="14">
        <f>0+E17+E18+E19</f>
      </c>
      <c s="13">
        <f>0+F17+F18+F19</f>
      </c>
    </row>
    <row r="17" spans="1:6" ht="12.75">
      <c r="A17" s="11" t="s">
        <v>554</v>
      </c>
      <c s="12" t="s">
        <v>555</v>
      </c>
      <c s="14">
        <f>'SO 11-21-01'!K8+'SO 11-21-01'!M8</f>
      </c>
      <c s="14">
        <f>C17*0.21</f>
      </c>
      <c s="14">
        <f>C17+D17</f>
      </c>
      <c s="13">
        <f>'SO 11-21-01'!T7</f>
      </c>
    </row>
    <row r="18" spans="1:6" ht="12.75">
      <c r="A18" s="11" t="s">
        <v>634</v>
      </c>
      <c s="12" t="s">
        <v>635</v>
      </c>
      <c s="14">
        <f>'SO 11-21-02'!K8+'SO 11-21-02'!M8</f>
      </c>
      <c s="14">
        <f>C18*0.21</f>
      </c>
      <c s="14">
        <f>C18+D18</f>
      </c>
      <c s="13">
        <f>'SO 11-21-02'!T7</f>
      </c>
    </row>
    <row r="19" spans="1:6" ht="12.75">
      <c r="A19" s="11" t="s">
        <v>661</v>
      </c>
      <c s="12" t="s">
        <v>662</v>
      </c>
      <c s="14">
        <f>'SO 11-21-03'!K8+'SO 11-21-03'!M8</f>
      </c>
      <c s="14">
        <f>C19*0.21</f>
      </c>
      <c s="14">
        <f>C19+D19</f>
      </c>
      <c s="13">
        <f>'SO 11-21-03'!T7</f>
      </c>
    </row>
    <row r="20" spans="1:6" ht="12.75">
      <c r="A20" s="11" t="s">
        <v>666</v>
      </c>
      <c s="12" t="s">
        <v>667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668</v>
      </c>
      <c s="12" t="s">
        <v>669</v>
      </c>
      <c s="14">
        <f>'SO 11-86-01'!K8+'SO 11-86-01'!M8</f>
      </c>
      <c s="14">
        <f>C21*0.21</f>
      </c>
      <c s="14">
        <f>C21+D21</f>
      </c>
      <c s="13">
        <f>'SO 11-86-01'!T7</f>
      </c>
    </row>
    <row r="22" spans="1:6" ht="12.75">
      <c r="A22" s="11" t="s">
        <v>729</v>
      </c>
      <c s="12" t="s">
        <v>730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731</v>
      </c>
      <c s="12" t="s">
        <v>732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COUNTIFS(L8:L272,"=0",A8:A272,"P")+COUNTIFS(L8:L272,"",A8:A272,"P")+SUM(Q8:Q272)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0+J9+J14+J107</f>
      </c>
      <c s="29">
        <f>0+K9+K14+K107</f>
      </c>
      <c s="29">
        <f>0+L9+L14+L107</f>
      </c>
      <c s="29">
        <f>0+M9+M14+M107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52</v>
      </c>
    </row>
    <row r="13" spans="1:5" ht="25.5">
      <c r="A13" t="s">
        <v>59</v>
      </c>
      <c r="E13" s="39" t="s">
        <v>60</v>
      </c>
    </row>
    <row r="14" spans="1:13" ht="12.75">
      <c r="A14" t="s">
        <v>46</v>
      </c>
      <c r="C14" s="31" t="s">
        <v>61</v>
      </c>
      <c r="E14" s="33" t="s">
        <v>62</v>
      </c>
      <c r="J14" s="32">
        <f>0</f>
      </c>
      <c s="32">
        <f>0</f>
      </c>
      <c s="32">
        <f>0+L15+L19+L23+L27+L31+L35+L39+L43+L47+L51+L55+L59+L63+L67+L71+L75+L79+L83+L87+L91+L95+L99+L103</f>
      </c>
      <c s="32">
        <f>0+M15+M19+M23+M27+M31+M35+M39+M43+M47+M51+M55+M59+M63+M67+M71+M75+M79+M83+M87+M91+M95+M99+M103</f>
      </c>
    </row>
    <row r="15" spans="1:16" ht="12.75">
      <c r="A15" t="s">
        <v>49</v>
      </c>
      <c s="34" t="s">
        <v>63</v>
      </c>
      <c s="34" t="s">
        <v>64</v>
      </c>
      <c s="35" t="s">
        <v>52</v>
      </c>
      <c s="6" t="s">
        <v>65</v>
      </c>
      <c s="36" t="s">
        <v>66</v>
      </c>
      <c s="37">
        <v>400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58</v>
      </c>
      <c r="E17" s="40" t="s">
        <v>52</v>
      </c>
    </row>
    <row r="18" spans="1:5" ht="38.25">
      <c r="A18" t="s">
        <v>59</v>
      </c>
      <c r="E18" s="39" t="s">
        <v>68</v>
      </c>
    </row>
    <row r="19" spans="1:16" ht="12.75">
      <c r="A19" t="s">
        <v>49</v>
      </c>
      <c s="34" t="s">
        <v>27</v>
      </c>
      <c s="34" t="s">
        <v>69</v>
      </c>
      <c s="35" t="s">
        <v>52</v>
      </c>
      <c s="6" t="s">
        <v>70</v>
      </c>
      <c s="36" t="s">
        <v>71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58</v>
      </c>
      <c r="E21" s="40" t="s">
        <v>52</v>
      </c>
    </row>
    <row r="22" spans="1:5" ht="369.75">
      <c r="A22" t="s">
        <v>59</v>
      </c>
      <c r="E22" s="39" t="s">
        <v>72</v>
      </c>
    </row>
    <row r="23" spans="1:16" ht="12.75">
      <c r="A23" t="s">
        <v>49</v>
      </c>
      <c s="34" t="s">
        <v>26</v>
      </c>
      <c s="34" t="s">
        <v>73</v>
      </c>
      <c s="35" t="s">
        <v>52</v>
      </c>
      <c s="6" t="s">
        <v>74</v>
      </c>
      <c s="36" t="s">
        <v>71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58</v>
      </c>
      <c r="E25" s="40" t="s">
        <v>52</v>
      </c>
    </row>
    <row r="26" spans="1:5" ht="229.5">
      <c r="A26" t="s">
        <v>59</v>
      </c>
      <c r="E26" s="39" t="s">
        <v>75</v>
      </c>
    </row>
    <row r="27" spans="1:16" ht="12.75">
      <c r="A27" t="s">
        <v>49</v>
      </c>
      <c s="34" t="s">
        <v>76</v>
      </c>
      <c s="34" t="s">
        <v>77</v>
      </c>
      <c s="35" t="s">
        <v>52</v>
      </c>
      <c s="6" t="s">
        <v>78</v>
      </c>
      <c s="36" t="s">
        <v>71</v>
      </c>
      <c s="37">
        <v>60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52</v>
      </c>
    </row>
    <row r="30" spans="1:5" ht="318.75">
      <c r="A30" t="s">
        <v>59</v>
      </c>
      <c r="E30" s="39" t="s">
        <v>79</v>
      </c>
    </row>
    <row r="31" spans="1:16" ht="12.75">
      <c r="A31" t="s">
        <v>49</v>
      </c>
      <c s="34" t="s">
        <v>80</v>
      </c>
      <c s="34" t="s">
        <v>81</v>
      </c>
      <c s="35" t="s">
        <v>52</v>
      </c>
      <c s="6" t="s">
        <v>82</v>
      </c>
      <c s="36" t="s">
        <v>71</v>
      </c>
      <c s="37">
        <v>340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52</v>
      </c>
    </row>
    <row r="34" spans="1:5" ht="318.75">
      <c r="A34" t="s">
        <v>59</v>
      </c>
      <c r="E34" s="39" t="s">
        <v>79</v>
      </c>
    </row>
    <row r="35" spans="1:16" ht="12.75">
      <c r="A35" t="s">
        <v>49</v>
      </c>
      <c s="34" t="s">
        <v>83</v>
      </c>
      <c s="34" t="s">
        <v>84</v>
      </c>
      <c s="35" t="s">
        <v>52</v>
      </c>
      <c s="6" t="s">
        <v>85</v>
      </c>
      <c s="36" t="s">
        <v>86</v>
      </c>
      <c s="37">
        <v>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58</v>
      </c>
      <c r="E37" s="40" t="s">
        <v>52</v>
      </c>
    </row>
    <row r="38" spans="1:5" ht="76.5">
      <c r="A38" t="s">
        <v>59</v>
      </c>
      <c r="E38" s="39" t="s">
        <v>87</v>
      </c>
    </row>
    <row r="39" spans="1:16" ht="12.75">
      <c r="A39" t="s">
        <v>49</v>
      </c>
      <c s="34" t="s">
        <v>88</v>
      </c>
      <c s="34" t="s">
        <v>89</v>
      </c>
      <c s="35" t="s">
        <v>52</v>
      </c>
      <c s="6" t="s">
        <v>90</v>
      </c>
      <c s="36" t="s">
        <v>86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52</v>
      </c>
    </row>
    <row r="42" spans="1:5" ht="102">
      <c r="A42" t="s">
        <v>59</v>
      </c>
      <c r="E42" s="39" t="s">
        <v>91</v>
      </c>
    </row>
    <row r="43" spans="1:16" ht="12.75">
      <c r="A43" t="s">
        <v>49</v>
      </c>
      <c s="34" t="s">
        <v>92</v>
      </c>
      <c s="34" t="s">
        <v>93</v>
      </c>
      <c s="35" t="s">
        <v>52</v>
      </c>
      <c s="6" t="s">
        <v>94</v>
      </c>
      <c s="36" t="s">
        <v>95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52</v>
      </c>
    </row>
    <row r="46" spans="1:5" ht="25.5">
      <c r="A46" t="s">
        <v>59</v>
      </c>
      <c r="E46" s="39" t="s">
        <v>96</v>
      </c>
    </row>
    <row r="47" spans="1:16" ht="12.75">
      <c r="A47" t="s">
        <v>49</v>
      </c>
      <c s="34" t="s">
        <v>61</v>
      </c>
      <c s="34" t="s">
        <v>97</v>
      </c>
      <c s="35" t="s">
        <v>52</v>
      </c>
      <c s="6" t="s">
        <v>98</v>
      </c>
      <c s="36" t="s">
        <v>95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52</v>
      </c>
    </row>
    <row r="50" spans="1:5" ht="102">
      <c r="A50" t="s">
        <v>59</v>
      </c>
      <c r="E50" s="39" t="s">
        <v>99</v>
      </c>
    </row>
    <row r="51" spans="1:16" ht="12.75">
      <c r="A51" t="s">
        <v>49</v>
      </c>
      <c s="34" t="s">
        <v>100</v>
      </c>
      <c s="34" t="s">
        <v>101</v>
      </c>
      <c s="35" t="s">
        <v>52</v>
      </c>
      <c s="6" t="s">
        <v>102</v>
      </c>
      <c s="36" t="s">
        <v>86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52</v>
      </c>
    </row>
    <row r="54" spans="1:5" ht="76.5">
      <c r="A54" t="s">
        <v>59</v>
      </c>
      <c r="E54" s="39" t="s">
        <v>103</v>
      </c>
    </row>
    <row r="55" spans="1:16" ht="12.75">
      <c r="A55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95</v>
      </c>
      <c s="37">
        <v>1350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58</v>
      </c>
      <c r="E57" s="40" t="s">
        <v>52</v>
      </c>
    </row>
    <row r="58" spans="1:5" ht="140.25">
      <c r="A58" t="s">
        <v>59</v>
      </c>
      <c r="E58" s="39" t="s">
        <v>107</v>
      </c>
    </row>
    <row r="59" spans="1:16" ht="12.75">
      <c r="A59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111</v>
      </c>
      <c s="37">
        <v>11.165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58</v>
      </c>
      <c r="E61" s="40" t="s">
        <v>52</v>
      </c>
    </row>
    <row r="62" spans="1:5" ht="76.5">
      <c r="A62" t="s">
        <v>59</v>
      </c>
      <c r="E62" s="39" t="s">
        <v>112</v>
      </c>
    </row>
    <row r="63" spans="1:16" ht="12.75">
      <c r="A63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111</v>
      </c>
      <c s="37">
        <v>11.165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58</v>
      </c>
      <c r="E65" s="40" t="s">
        <v>52</v>
      </c>
    </row>
    <row r="66" spans="1:5" ht="204">
      <c r="A66" t="s">
        <v>59</v>
      </c>
      <c r="E66" s="39" t="s">
        <v>116</v>
      </c>
    </row>
    <row r="67" spans="1:16" ht="12.75">
      <c r="A67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120</v>
      </c>
      <c s="37">
        <v>0.1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58</v>
      </c>
      <c r="E69" s="40" t="s">
        <v>52</v>
      </c>
    </row>
    <row r="70" spans="1:5" ht="76.5">
      <c r="A70" t="s">
        <v>59</v>
      </c>
      <c r="E70" s="39" t="s">
        <v>112</v>
      </c>
    </row>
    <row r="71" spans="1:16" ht="25.5">
      <c r="A71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95</v>
      </c>
      <c s="37">
        <v>1069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58</v>
      </c>
      <c r="E73" s="40" t="s">
        <v>52</v>
      </c>
    </row>
    <row r="74" spans="1:5" ht="204">
      <c r="A74" t="s">
        <v>59</v>
      </c>
      <c r="E74" s="39" t="s">
        <v>124</v>
      </c>
    </row>
    <row r="75" spans="1:16" ht="25.5">
      <c r="A75" t="s">
        <v>49</v>
      </c>
      <c s="34" t="s">
        <v>125</v>
      </c>
      <c s="34" t="s">
        <v>126</v>
      </c>
      <c s="35" t="s">
        <v>52</v>
      </c>
      <c s="6" t="s">
        <v>127</v>
      </c>
      <c s="36" t="s">
        <v>86</v>
      </c>
      <c s="37">
        <v>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58</v>
      </c>
      <c r="E77" s="40" t="s">
        <v>52</v>
      </c>
    </row>
    <row r="78" spans="1:5" ht="114.75">
      <c r="A78" t="s">
        <v>59</v>
      </c>
      <c r="E78" s="39" t="s">
        <v>128</v>
      </c>
    </row>
    <row r="79" spans="1:16" ht="12.75">
      <c r="A79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86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58</v>
      </c>
      <c r="E81" s="40" t="s">
        <v>52</v>
      </c>
    </row>
    <row r="82" spans="1:5" ht="114.75">
      <c r="A82" t="s">
        <v>59</v>
      </c>
      <c r="E82" s="39" t="s">
        <v>128</v>
      </c>
    </row>
    <row r="83" spans="1:16" ht="25.5">
      <c r="A83" t="s">
        <v>49</v>
      </c>
      <c s="34" t="s">
        <v>132</v>
      </c>
      <c s="34" t="s">
        <v>133</v>
      </c>
      <c s="35" t="s">
        <v>52</v>
      </c>
      <c s="6" t="s">
        <v>134</v>
      </c>
      <c s="36" t="s">
        <v>86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67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58</v>
      </c>
      <c r="E85" s="40" t="s">
        <v>52</v>
      </c>
    </row>
    <row r="86" spans="1:5" ht="140.25">
      <c r="A86" t="s">
        <v>59</v>
      </c>
      <c r="E86" s="39" t="s">
        <v>135</v>
      </c>
    </row>
    <row r="87" spans="1:16" ht="12.75">
      <c r="A87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86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67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58</v>
      </c>
      <c r="E89" s="40" t="s">
        <v>52</v>
      </c>
    </row>
    <row r="90" spans="1:5" ht="102">
      <c r="A90" t="s">
        <v>59</v>
      </c>
      <c r="E90" s="39" t="s">
        <v>139</v>
      </c>
    </row>
    <row r="91" spans="1:16" ht="12.75">
      <c r="A91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86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67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58</v>
      </c>
      <c r="E93" s="40" t="s">
        <v>52</v>
      </c>
    </row>
    <row r="94" spans="1:5" ht="127.5">
      <c r="A94" t="s">
        <v>59</v>
      </c>
      <c r="E94" s="39" t="s">
        <v>143</v>
      </c>
    </row>
    <row r="95" spans="1:16" ht="12.75">
      <c r="A95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86</v>
      </c>
      <c s="37">
        <v>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58</v>
      </c>
      <c r="E97" s="40" t="s">
        <v>52</v>
      </c>
    </row>
    <row r="98" spans="1:5" ht="178.5">
      <c r="A98" t="s">
        <v>59</v>
      </c>
      <c r="E98" s="39" t="s">
        <v>147</v>
      </c>
    </row>
    <row r="99" spans="1:16" ht="12.75">
      <c r="A99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86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58</v>
      </c>
      <c r="E101" s="40" t="s">
        <v>52</v>
      </c>
    </row>
    <row r="102" spans="1:5" ht="178.5">
      <c r="A102" t="s">
        <v>59</v>
      </c>
      <c r="E102" s="39" t="s">
        <v>147</v>
      </c>
    </row>
    <row r="103" spans="1:16" ht="12.75">
      <c r="A103" t="s">
        <v>49</v>
      </c>
      <c s="34" t="s">
        <v>151</v>
      </c>
      <c s="34" t="s">
        <v>152</v>
      </c>
      <c s="35" t="s">
        <v>52</v>
      </c>
      <c s="6" t="s">
        <v>153</v>
      </c>
      <c s="36" t="s">
        <v>86</v>
      </c>
      <c s="37">
        <v>10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58</v>
      </c>
      <c r="E105" s="40" t="s">
        <v>52</v>
      </c>
    </row>
    <row r="106" spans="1:5" ht="127.5">
      <c r="A106" t="s">
        <v>59</v>
      </c>
      <c r="E106" s="39" t="s">
        <v>154</v>
      </c>
    </row>
    <row r="107" spans="1:13" ht="12.75">
      <c r="A107" t="s">
        <v>46</v>
      </c>
      <c r="C107" s="31" t="s">
        <v>155</v>
      </c>
      <c r="E107" s="33" t="s">
        <v>156</v>
      </c>
      <c r="J107" s="32">
        <f>0</f>
      </c>
      <c s="32">
        <f>0</f>
      </c>
      <c s="32">
        <f>0+L108+L112+L116+L120+L124+L128+L132+L136+L140+L144+L148+L152+L156+L160+L164+L168+L172+L176+L180+L184+L188+L192+L196+L200+L204+L208+L212+L216+L220+L224+L228+L232+L236+L240+L244+L248+L252+L256+L260+L264+L268+L272</f>
      </c>
      <c s="32">
        <f>0+M108+M112+M116+M120+M124+M128+M132+M136+M140+M144+M148+M152+M156+M160+M164+M168+M172+M176+M180+M184+M188+M192+M196+M200+M204+M208+M212+M216+M220+M224+M228+M232+M236+M240+M244+M248+M252+M256+M260+M264+M268+M272</f>
      </c>
    </row>
    <row r="108" spans="1:16" ht="12.75">
      <c r="A108" t="s">
        <v>49</v>
      </c>
      <c s="34" t="s">
        <v>157</v>
      </c>
      <c s="34" t="s">
        <v>158</v>
      </c>
      <c s="35" t="s">
        <v>52</v>
      </c>
      <c s="6" t="s">
        <v>159</v>
      </c>
      <c s="36" t="s">
        <v>86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58</v>
      </c>
      <c r="E110" s="40" t="s">
        <v>52</v>
      </c>
    </row>
    <row r="111" spans="1:5" ht="114.75">
      <c r="A111" t="s">
        <v>59</v>
      </c>
      <c r="E111" s="39" t="s">
        <v>160</v>
      </c>
    </row>
    <row r="112" spans="1:16" ht="12.75">
      <c r="A112" t="s">
        <v>49</v>
      </c>
      <c s="34" t="s">
        <v>161</v>
      </c>
      <c s="34" t="s">
        <v>162</v>
      </c>
      <c s="35" t="s">
        <v>52</v>
      </c>
      <c s="6" t="s">
        <v>163</v>
      </c>
      <c s="36" t="s">
        <v>86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58</v>
      </c>
      <c r="E114" s="40" t="s">
        <v>52</v>
      </c>
    </row>
    <row r="115" spans="1:5" ht="127.5">
      <c r="A115" t="s">
        <v>59</v>
      </c>
      <c r="E115" s="39" t="s">
        <v>164</v>
      </c>
    </row>
    <row r="116" spans="1:16" ht="12.75">
      <c r="A116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86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58</v>
      </c>
      <c r="E118" s="40" t="s">
        <v>52</v>
      </c>
    </row>
    <row r="119" spans="1:5" ht="114.75">
      <c r="A119" t="s">
        <v>59</v>
      </c>
      <c r="E119" s="39" t="s">
        <v>168</v>
      </c>
    </row>
    <row r="120" spans="1:16" ht="12.75">
      <c r="A120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86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67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58</v>
      </c>
      <c r="E122" s="40" t="s">
        <v>52</v>
      </c>
    </row>
    <row r="123" spans="1:5" ht="127.5">
      <c r="A123" t="s">
        <v>59</v>
      </c>
      <c r="E123" s="39" t="s">
        <v>172</v>
      </c>
    </row>
    <row r="124" spans="1:16" ht="12.75">
      <c r="A124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95</v>
      </c>
      <c s="37">
        <v>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67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58</v>
      </c>
      <c r="E126" s="40" t="s">
        <v>52</v>
      </c>
    </row>
    <row r="127" spans="1:5" ht="114.75">
      <c r="A127" t="s">
        <v>59</v>
      </c>
      <c r="E127" s="39" t="s">
        <v>176</v>
      </c>
    </row>
    <row r="128" spans="1:16" ht="12.75">
      <c r="A128" t="s">
        <v>49</v>
      </c>
      <c s="34" t="s">
        <v>177</v>
      </c>
      <c s="34" t="s">
        <v>178</v>
      </c>
      <c s="35" t="s">
        <v>52</v>
      </c>
      <c s="6" t="s">
        <v>179</v>
      </c>
      <c s="36" t="s">
        <v>95</v>
      </c>
      <c s="37">
        <v>20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58</v>
      </c>
      <c r="E130" s="40" t="s">
        <v>52</v>
      </c>
    </row>
    <row r="131" spans="1:5" ht="114.75">
      <c r="A131" t="s">
        <v>59</v>
      </c>
      <c r="E131" s="39" t="s">
        <v>180</v>
      </c>
    </row>
    <row r="132" spans="1:16" ht="25.5">
      <c r="A132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86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58</v>
      </c>
      <c r="E134" s="40" t="s">
        <v>52</v>
      </c>
    </row>
    <row r="135" spans="1:5" ht="114.75">
      <c r="A135" t="s">
        <v>59</v>
      </c>
      <c r="E135" s="39" t="s">
        <v>184</v>
      </c>
    </row>
    <row r="136" spans="1:16" ht="25.5">
      <c r="A136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86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58</v>
      </c>
      <c r="E138" s="40" t="s">
        <v>52</v>
      </c>
    </row>
    <row r="139" spans="1:5" ht="140.25">
      <c r="A139" t="s">
        <v>59</v>
      </c>
      <c r="E139" s="39" t="s">
        <v>188</v>
      </c>
    </row>
    <row r="140" spans="1:16" ht="12.75">
      <c r="A140" t="s">
        <v>49</v>
      </c>
      <c s="34" t="s">
        <v>189</v>
      </c>
      <c s="34" t="s">
        <v>190</v>
      </c>
      <c s="35" t="s">
        <v>52</v>
      </c>
      <c s="6" t="s">
        <v>191</v>
      </c>
      <c s="36" t="s">
        <v>86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58</v>
      </c>
      <c r="E142" s="40" t="s">
        <v>52</v>
      </c>
    </row>
    <row r="143" spans="1:5" ht="102">
      <c r="A143" t="s">
        <v>59</v>
      </c>
      <c r="E143" s="39" t="s">
        <v>192</v>
      </c>
    </row>
    <row r="144" spans="1:16" ht="12.75">
      <c r="A144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86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58</v>
      </c>
      <c r="E146" s="40" t="s">
        <v>52</v>
      </c>
    </row>
    <row r="147" spans="1:5" ht="114.75">
      <c r="A147" t="s">
        <v>59</v>
      </c>
      <c r="E147" s="39" t="s">
        <v>196</v>
      </c>
    </row>
    <row r="148" spans="1:16" ht="12.75">
      <c r="A148" t="s">
        <v>49</v>
      </c>
      <c s="34" t="s">
        <v>197</v>
      </c>
      <c s="34" t="s">
        <v>198</v>
      </c>
      <c s="35" t="s">
        <v>52</v>
      </c>
      <c s="6" t="s">
        <v>199</v>
      </c>
      <c s="36" t="s">
        <v>86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67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58</v>
      </c>
      <c r="E150" s="40" t="s">
        <v>52</v>
      </c>
    </row>
    <row r="151" spans="1:5" ht="127.5">
      <c r="A151" t="s">
        <v>59</v>
      </c>
      <c r="E151" s="39" t="s">
        <v>200</v>
      </c>
    </row>
    <row r="152" spans="1:16" ht="12.75">
      <c r="A152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86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67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58</v>
      </c>
      <c r="E154" s="40" t="s">
        <v>52</v>
      </c>
    </row>
    <row r="155" spans="1:5" ht="191.25">
      <c r="A155" t="s">
        <v>59</v>
      </c>
      <c r="E155" s="39" t="s">
        <v>204</v>
      </c>
    </row>
    <row r="156" spans="1:16" ht="12.75">
      <c r="A156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86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67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58</v>
      </c>
      <c r="E158" s="40" t="s">
        <v>52</v>
      </c>
    </row>
    <row r="159" spans="1:5" ht="102">
      <c r="A159" t="s">
        <v>59</v>
      </c>
      <c r="E159" s="39" t="s">
        <v>208</v>
      </c>
    </row>
    <row r="160" spans="1:16" ht="12.75">
      <c r="A160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86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67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58</v>
      </c>
      <c r="E162" s="40" t="s">
        <v>52</v>
      </c>
    </row>
    <row r="163" spans="1:5" ht="102">
      <c r="A163" t="s">
        <v>59</v>
      </c>
      <c r="E163" s="39" t="s">
        <v>212</v>
      </c>
    </row>
    <row r="164" spans="1:16" ht="12.75">
      <c r="A164" t="s">
        <v>49</v>
      </c>
      <c s="34" t="s">
        <v>213</v>
      </c>
      <c s="34" t="s">
        <v>214</v>
      </c>
      <c s="35" t="s">
        <v>52</v>
      </c>
      <c s="6" t="s">
        <v>215</v>
      </c>
      <c s="36" t="s">
        <v>86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67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58</v>
      </c>
      <c r="E166" s="40" t="s">
        <v>52</v>
      </c>
    </row>
    <row r="167" spans="1:5" ht="114.75">
      <c r="A167" t="s">
        <v>59</v>
      </c>
      <c r="E167" s="39" t="s">
        <v>216</v>
      </c>
    </row>
    <row r="168" spans="1:16" ht="12.75">
      <c r="A168" t="s">
        <v>49</v>
      </c>
      <c s="34" t="s">
        <v>217</v>
      </c>
      <c s="34" t="s">
        <v>218</v>
      </c>
      <c s="35" t="s">
        <v>52</v>
      </c>
      <c s="6" t="s">
        <v>219</v>
      </c>
      <c s="36" t="s">
        <v>86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67</v>
      </c>
      <c>
        <f>(M168*21)/100</f>
      </c>
      <c t="s">
        <v>27</v>
      </c>
    </row>
    <row r="169" spans="1:5" ht="12.75">
      <c r="A169" s="35" t="s">
        <v>56</v>
      </c>
      <c r="E169" s="39" t="s">
        <v>52</v>
      </c>
    </row>
    <row r="170" spans="1:5" ht="12.75">
      <c r="A170" s="35" t="s">
        <v>58</v>
      </c>
      <c r="E170" s="40" t="s">
        <v>52</v>
      </c>
    </row>
    <row r="171" spans="1:5" ht="114.75">
      <c r="A171" t="s">
        <v>59</v>
      </c>
      <c r="E171" s="39" t="s">
        <v>220</v>
      </c>
    </row>
    <row r="172" spans="1:16" ht="25.5">
      <c r="A172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86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67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12.75">
      <c r="A174" s="35" t="s">
        <v>58</v>
      </c>
      <c r="E174" s="40" t="s">
        <v>52</v>
      </c>
    </row>
    <row r="175" spans="1:5" ht="114.75">
      <c r="A175" t="s">
        <v>59</v>
      </c>
      <c r="E175" s="39" t="s">
        <v>224</v>
      </c>
    </row>
    <row r="176" spans="1:16" ht="12.75">
      <c r="A176" t="s">
        <v>49</v>
      </c>
      <c s="34" t="s">
        <v>225</v>
      </c>
      <c s="34" t="s">
        <v>226</v>
      </c>
      <c s="35" t="s">
        <v>52</v>
      </c>
      <c s="6" t="s">
        <v>227</v>
      </c>
      <c s="36" t="s">
        <v>86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67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2.75">
      <c r="A178" s="35" t="s">
        <v>58</v>
      </c>
      <c r="E178" s="40" t="s">
        <v>52</v>
      </c>
    </row>
    <row r="179" spans="1:5" ht="165.75">
      <c r="A179" t="s">
        <v>59</v>
      </c>
      <c r="E179" s="39" t="s">
        <v>228</v>
      </c>
    </row>
    <row r="180" spans="1:16" ht="12.75">
      <c r="A180" t="s">
        <v>49</v>
      </c>
      <c s="34" t="s">
        <v>229</v>
      </c>
      <c s="34" t="s">
        <v>230</v>
      </c>
      <c s="35" t="s">
        <v>52</v>
      </c>
      <c s="6" t="s">
        <v>231</v>
      </c>
      <c s="36" t="s">
        <v>86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67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12.75">
      <c r="A182" s="35" t="s">
        <v>58</v>
      </c>
      <c r="E182" s="40" t="s">
        <v>52</v>
      </c>
    </row>
    <row r="183" spans="1:5" ht="114.75">
      <c r="A183" t="s">
        <v>59</v>
      </c>
      <c r="E183" s="39" t="s">
        <v>232</v>
      </c>
    </row>
    <row r="184" spans="1:16" ht="12.75">
      <c r="A184" t="s">
        <v>49</v>
      </c>
      <c s="34" t="s">
        <v>233</v>
      </c>
      <c s="34" t="s">
        <v>234</v>
      </c>
      <c s="35" t="s">
        <v>52</v>
      </c>
      <c s="6" t="s">
        <v>235</v>
      </c>
      <c s="36" t="s">
        <v>86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67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12.75">
      <c r="A186" s="35" t="s">
        <v>58</v>
      </c>
      <c r="E186" s="40" t="s">
        <v>52</v>
      </c>
    </row>
    <row r="187" spans="1:5" ht="140.25">
      <c r="A187" t="s">
        <v>59</v>
      </c>
      <c r="E187" s="39" t="s">
        <v>236</v>
      </c>
    </row>
    <row r="188" spans="1:16" ht="12.75">
      <c r="A188" t="s">
        <v>49</v>
      </c>
      <c s="34" t="s">
        <v>237</v>
      </c>
      <c s="34" t="s">
        <v>238</v>
      </c>
      <c s="35" t="s">
        <v>52</v>
      </c>
      <c s="6" t="s">
        <v>239</v>
      </c>
      <c s="36" t="s">
        <v>240</v>
      </c>
      <c s="37">
        <v>80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67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58</v>
      </c>
      <c r="E190" s="40" t="s">
        <v>52</v>
      </c>
    </row>
    <row r="191" spans="1:5" ht="114.75">
      <c r="A191" t="s">
        <v>59</v>
      </c>
      <c r="E191" s="39" t="s">
        <v>241</v>
      </c>
    </row>
    <row r="192" spans="1:16" ht="25.5">
      <c r="A192" t="s">
        <v>49</v>
      </c>
      <c s="34" t="s">
        <v>242</v>
      </c>
      <c s="34" t="s">
        <v>243</v>
      </c>
      <c s="35" t="s">
        <v>52</v>
      </c>
      <c s="6" t="s">
        <v>244</v>
      </c>
      <c s="36" t="s">
        <v>86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67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.75">
      <c r="A194" s="35" t="s">
        <v>58</v>
      </c>
      <c r="E194" s="40" t="s">
        <v>52</v>
      </c>
    </row>
    <row r="195" spans="1:5" ht="102">
      <c r="A195" t="s">
        <v>59</v>
      </c>
      <c r="E195" s="39" t="s">
        <v>245</v>
      </c>
    </row>
    <row r="196" spans="1:16" ht="12.75">
      <c r="A196" t="s">
        <v>49</v>
      </c>
      <c s="34" t="s">
        <v>246</v>
      </c>
      <c s="34" t="s">
        <v>247</v>
      </c>
      <c s="35" t="s">
        <v>52</v>
      </c>
      <c s="6" t="s">
        <v>248</v>
      </c>
      <c s="36" t="s">
        <v>240</v>
      </c>
      <c s="37">
        <v>50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67</v>
      </c>
      <c>
        <f>(M196*21)/100</f>
      </c>
      <c t="s">
        <v>27</v>
      </c>
    </row>
    <row r="197" spans="1:5" ht="12.75">
      <c r="A197" s="35" t="s">
        <v>56</v>
      </c>
      <c r="E197" s="39" t="s">
        <v>52</v>
      </c>
    </row>
    <row r="198" spans="1:5" ht="12.75">
      <c r="A198" s="35" t="s">
        <v>58</v>
      </c>
      <c r="E198" s="40" t="s">
        <v>52</v>
      </c>
    </row>
    <row r="199" spans="1:5" ht="114.75">
      <c r="A199" t="s">
        <v>59</v>
      </c>
      <c r="E199" s="39" t="s">
        <v>249</v>
      </c>
    </row>
    <row r="200" spans="1:16" ht="12.75">
      <c r="A200" t="s">
        <v>49</v>
      </c>
      <c s="34" t="s">
        <v>250</v>
      </c>
      <c s="34" t="s">
        <v>251</v>
      </c>
      <c s="35" t="s">
        <v>52</v>
      </c>
      <c s="6" t="s">
        <v>252</v>
      </c>
      <c s="36" t="s">
        <v>86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67</v>
      </c>
      <c>
        <f>(M200*21)/100</f>
      </c>
      <c t="s">
        <v>27</v>
      </c>
    </row>
    <row r="201" spans="1:5" ht="12.75">
      <c r="A201" s="35" t="s">
        <v>56</v>
      </c>
      <c r="E201" s="39" t="s">
        <v>52</v>
      </c>
    </row>
    <row r="202" spans="1:5" ht="12.75">
      <c r="A202" s="35" t="s">
        <v>58</v>
      </c>
      <c r="E202" s="40" t="s">
        <v>52</v>
      </c>
    </row>
    <row r="203" spans="1:5" ht="76.5">
      <c r="A203" t="s">
        <v>59</v>
      </c>
      <c r="E203" s="39" t="s">
        <v>253</v>
      </c>
    </row>
    <row r="204" spans="1:16" ht="25.5">
      <c r="A204" t="s">
        <v>49</v>
      </c>
      <c s="34" t="s">
        <v>254</v>
      </c>
      <c s="34" t="s">
        <v>255</v>
      </c>
      <c s="35" t="s">
        <v>52</v>
      </c>
      <c s="6" t="s">
        <v>256</v>
      </c>
      <c s="36" t="s">
        <v>86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67</v>
      </c>
      <c>
        <f>(M204*21)/100</f>
      </c>
      <c t="s">
        <v>27</v>
      </c>
    </row>
    <row r="205" spans="1:5" ht="12.75">
      <c r="A205" s="35" t="s">
        <v>56</v>
      </c>
      <c r="E205" s="39" t="s">
        <v>52</v>
      </c>
    </row>
    <row r="206" spans="1:5" ht="12.75">
      <c r="A206" s="35" t="s">
        <v>58</v>
      </c>
      <c r="E206" s="40" t="s">
        <v>52</v>
      </c>
    </row>
    <row r="207" spans="1:5" ht="114.75">
      <c r="A207" t="s">
        <v>59</v>
      </c>
      <c r="E207" s="39" t="s">
        <v>257</v>
      </c>
    </row>
    <row r="208" spans="1:16" ht="38.25">
      <c r="A208" t="s">
        <v>49</v>
      </c>
      <c s="34" t="s">
        <v>258</v>
      </c>
      <c s="34" t="s">
        <v>259</v>
      </c>
      <c s="35" t="s">
        <v>52</v>
      </c>
      <c s="6" t="s">
        <v>260</v>
      </c>
      <c s="36" t="s">
        <v>86</v>
      </c>
      <c s="37">
        <v>14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67</v>
      </c>
      <c>
        <f>(M208*21)/100</f>
      </c>
      <c t="s">
        <v>27</v>
      </c>
    </row>
    <row r="209" spans="1:5" ht="12.75">
      <c r="A209" s="35" t="s">
        <v>56</v>
      </c>
      <c r="E209" s="39" t="s">
        <v>52</v>
      </c>
    </row>
    <row r="210" spans="1:5" ht="12.75">
      <c r="A210" s="35" t="s">
        <v>58</v>
      </c>
      <c r="E210" s="40" t="s">
        <v>52</v>
      </c>
    </row>
    <row r="211" spans="1:5" ht="114.75">
      <c r="A211" t="s">
        <v>59</v>
      </c>
      <c r="E211" s="39" t="s">
        <v>257</v>
      </c>
    </row>
    <row r="212" spans="1:16" ht="25.5">
      <c r="A212" t="s">
        <v>49</v>
      </c>
      <c s="34" t="s">
        <v>261</v>
      </c>
      <c s="34" t="s">
        <v>262</v>
      </c>
      <c s="35" t="s">
        <v>52</v>
      </c>
      <c s="6" t="s">
        <v>263</v>
      </c>
      <c s="36" t="s">
        <v>264</v>
      </c>
      <c s="37">
        <v>1.4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67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12.75">
      <c r="A214" s="35" t="s">
        <v>58</v>
      </c>
      <c r="E214" s="40" t="s">
        <v>52</v>
      </c>
    </row>
    <row r="215" spans="1:5" ht="153">
      <c r="A215" t="s">
        <v>59</v>
      </c>
      <c r="E215" s="39" t="s">
        <v>265</v>
      </c>
    </row>
    <row r="216" spans="1:16" ht="12.75">
      <c r="A216" t="s">
        <v>49</v>
      </c>
      <c s="34" t="s">
        <v>266</v>
      </c>
      <c s="34" t="s">
        <v>267</v>
      </c>
      <c s="35" t="s">
        <v>52</v>
      </c>
      <c s="6" t="s">
        <v>268</v>
      </c>
      <c s="36" t="s">
        <v>95</v>
      </c>
      <c s="37">
        <v>85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67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58</v>
      </c>
      <c r="E218" s="40" t="s">
        <v>52</v>
      </c>
    </row>
    <row r="219" spans="1:5" ht="89.25">
      <c r="A219" t="s">
        <v>59</v>
      </c>
      <c r="E219" s="39" t="s">
        <v>269</v>
      </c>
    </row>
    <row r="220" spans="1:16" ht="12.75">
      <c r="A220" t="s">
        <v>49</v>
      </c>
      <c s="34" t="s">
        <v>270</v>
      </c>
      <c s="34" t="s">
        <v>271</v>
      </c>
      <c s="35" t="s">
        <v>52</v>
      </c>
      <c s="6" t="s">
        <v>272</v>
      </c>
      <c s="36" t="s">
        <v>95</v>
      </c>
      <c s="37">
        <v>3147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67</v>
      </c>
      <c>
        <f>(M220*21)/100</f>
      </c>
      <c t="s">
        <v>27</v>
      </c>
    </row>
    <row r="221" spans="1:5" ht="12.75">
      <c r="A221" s="35" t="s">
        <v>56</v>
      </c>
      <c r="E221" s="39" t="s">
        <v>273</v>
      </c>
    </row>
    <row r="222" spans="1:5" ht="12.75">
      <c r="A222" s="35" t="s">
        <v>58</v>
      </c>
      <c r="E222" s="40" t="s">
        <v>52</v>
      </c>
    </row>
    <row r="223" spans="1:5" ht="153">
      <c r="A223" t="s">
        <v>59</v>
      </c>
      <c r="E223" s="39" t="s">
        <v>274</v>
      </c>
    </row>
    <row r="224" spans="1:16" ht="12.75">
      <c r="A224" t="s">
        <v>49</v>
      </c>
      <c s="34" t="s">
        <v>275</v>
      </c>
      <c s="34" t="s">
        <v>276</v>
      </c>
      <c s="35" t="s">
        <v>52</v>
      </c>
      <c s="6" t="s">
        <v>277</v>
      </c>
      <c s="36" t="s">
        <v>95</v>
      </c>
      <c s="37">
        <v>3147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67</v>
      </c>
      <c>
        <f>(M224*21)/100</f>
      </c>
      <c t="s">
        <v>27</v>
      </c>
    </row>
    <row r="225" spans="1:5" ht="12.75">
      <c r="A225" s="35" t="s">
        <v>56</v>
      </c>
      <c r="E225" s="39" t="s">
        <v>52</v>
      </c>
    </row>
    <row r="226" spans="1:5" ht="12.75">
      <c r="A226" s="35" t="s">
        <v>58</v>
      </c>
      <c r="E226" s="40" t="s">
        <v>52</v>
      </c>
    </row>
    <row r="227" spans="1:5" ht="114.75">
      <c r="A227" t="s">
        <v>59</v>
      </c>
      <c r="E227" s="39" t="s">
        <v>278</v>
      </c>
    </row>
    <row r="228" spans="1:16" ht="12.75">
      <c r="A228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282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67</v>
      </c>
      <c>
        <f>(M228*21)/100</f>
      </c>
      <c t="s">
        <v>27</v>
      </c>
    </row>
    <row r="229" spans="1:5" ht="12.75">
      <c r="A229" s="35" t="s">
        <v>56</v>
      </c>
      <c r="E229" s="39" t="s">
        <v>52</v>
      </c>
    </row>
    <row r="230" spans="1:5" ht="12.75">
      <c r="A230" s="35" t="s">
        <v>58</v>
      </c>
      <c r="E230" s="40" t="s">
        <v>52</v>
      </c>
    </row>
    <row r="231" spans="1:5" ht="127.5">
      <c r="A231" t="s">
        <v>59</v>
      </c>
      <c r="E231" s="39" t="s">
        <v>283</v>
      </c>
    </row>
    <row r="232" spans="1:16" ht="12.75">
      <c r="A232" t="s">
        <v>49</v>
      </c>
      <c s="34" t="s">
        <v>284</v>
      </c>
      <c s="34" t="s">
        <v>285</v>
      </c>
      <c s="35" t="s">
        <v>52</v>
      </c>
      <c s="6" t="s">
        <v>286</v>
      </c>
      <c s="36" t="s">
        <v>95</v>
      </c>
      <c s="37">
        <v>3147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67</v>
      </c>
      <c>
        <f>(M232*21)/100</f>
      </c>
      <c t="s">
        <v>27</v>
      </c>
    </row>
    <row r="233" spans="1:5" ht="12.75">
      <c r="A233" s="35" t="s">
        <v>56</v>
      </c>
      <c r="E233" s="39" t="s">
        <v>52</v>
      </c>
    </row>
    <row r="234" spans="1:5" ht="12.75">
      <c r="A234" s="35" t="s">
        <v>58</v>
      </c>
      <c r="E234" s="40" t="s">
        <v>52</v>
      </c>
    </row>
    <row r="235" spans="1:5" ht="127.5">
      <c r="A235" t="s">
        <v>59</v>
      </c>
      <c r="E235" s="39" t="s">
        <v>287</v>
      </c>
    </row>
    <row r="236" spans="1:16" ht="12.75">
      <c r="A236" t="s">
        <v>49</v>
      </c>
      <c s="34" t="s">
        <v>288</v>
      </c>
      <c s="34" t="s">
        <v>289</v>
      </c>
      <c s="35" t="s">
        <v>52</v>
      </c>
      <c s="6" t="s">
        <v>290</v>
      </c>
      <c s="36" t="s">
        <v>86</v>
      </c>
      <c s="37">
        <v>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67</v>
      </c>
      <c>
        <f>(M236*21)/100</f>
      </c>
      <c t="s">
        <v>27</v>
      </c>
    </row>
    <row r="237" spans="1:5" ht="12.75">
      <c r="A237" s="35" t="s">
        <v>56</v>
      </c>
      <c r="E237" s="39" t="s">
        <v>52</v>
      </c>
    </row>
    <row r="238" spans="1:5" ht="12.75">
      <c r="A238" s="35" t="s">
        <v>58</v>
      </c>
      <c r="E238" s="40" t="s">
        <v>52</v>
      </c>
    </row>
    <row r="239" spans="1:5" ht="178.5">
      <c r="A239" t="s">
        <v>59</v>
      </c>
      <c r="E239" s="39" t="s">
        <v>291</v>
      </c>
    </row>
    <row r="240" spans="1:16" ht="25.5">
      <c r="A240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86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67</v>
      </c>
      <c>
        <f>(M240*21)/100</f>
      </c>
      <c t="s">
        <v>27</v>
      </c>
    </row>
    <row r="241" spans="1:5" ht="12.75">
      <c r="A241" s="35" t="s">
        <v>56</v>
      </c>
      <c r="E241" s="39" t="s">
        <v>52</v>
      </c>
    </row>
    <row r="242" spans="1:5" ht="12.75">
      <c r="A242" s="35" t="s">
        <v>58</v>
      </c>
      <c r="E242" s="40" t="s">
        <v>52</v>
      </c>
    </row>
    <row r="243" spans="1:5" ht="114.75">
      <c r="A243" t="s">
        <v>59</v>
      </c>
      <c r="E243" s="39" t="s">
        <v>295</v>
      </c>
    </row>
    <row r="244" spans="1:16" ht="12.75">
      <c r="A244" t="s">
        <v>49</v>
      </c>
      <c s="34" t="s">
        <v>296</v>
      </c>
      <c s="34" t="s">
        <v>297</v>
      </c>
      <c s="35" t="s">
        <v>63</v>
      </c>
      <c s="6" t="s">
        <v>298</v>
      </c>
      <c s="36" t="s">
        <v>86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67</v>
      </c>
      <c>
        <f>(M244*21)/100</f>
      </c>
      <c t="s">
        <v>27</v>
      </c>
    </row>
    <row r="245" spans="1:5" ht="12.75">
      <c r="A245" s="35" t="s">
        <v>56</v>
      </c>
      <c r="E245" s="39" t="s">
        <v>52</v>
      </c>
    </row>
    <row r="246" spans="1:5" ht="12.75">
      <c r="A246" s="35" t="s">
        <v>58</v>
      </c>
      <c r="E246" s="40" t="s">
        <v>52</v>
      </c>
    </row>
    <row r="247" spans="1:5" ht="102">
      <c r="A247" t="s">
        <v>59</v>
      </c>
      <c r="E247" s="39" t="s">
        <v>299</v>
      </c>
    </row>
    <row r="248" spans="1:16" ht="12.75">
      <c r="A248" t="s">
        <v>49</v>
      </c>
      <c s="34" t="s">
        <v>300</v>
      </c>
      <c s="34" t="s">
        <v>301</v>
      </c>
      <c s="35" t="s">
        <v>63</v>
      </c>
      <c s="6" t="s">
        <v>302</v>
      </c>
      <c s="36" t="s">
        <v>86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67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58</v>
      </c>
      <c r="E250" s="40" t="s">
        <v>52</v>
      </c>
    </row>
    <row r="251" spans="1:5" ht="127.5">
      <c r="A251" t="s">
        <v>59</v>
      </c>
      <c r="E251" s="39" t="s">
        <v>303</v>
      </c>
    </row>
    <row r="252" spans="1:16" ht="25.5">
      <c r="A252" t="s">
        <v>49</v>
      </c>
      <c s="34" t="s">
        <v>304</v>
      </c>
      <c s="34" t="s">
        <v>305</v>
      </c>
      <c s="35" t="s">
        <v>52</v>
      </c>
      <c s="6" t="s">
        <v>306</v>
      </c>
      <c s="36" t="s">
        <v>86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67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58</v>
      </c>
      <c r="E254" s="40" t="s">
        <v>52</v>
      </c>
    </row>
    <row r="255" spans="1:5" ht="114.75">
      <c r="A255" t="s">
        <v>59</v>
      </c>
      <c r="E255" s="39" t="s">
        <v>307</v>
      </c>
    </row>
    <row r="256" spans="1:16" ht="25.5">
      <c r="A256" t="s">
        <v>49</v>
      </c>
      <c s="34" t="s">
        <v>308</v>
      </c>
      <c s="34" t="s">
        <v>309</v>
      </c>
      <c s="35" t="s">
        <v>52</v>
      </c>
      <c s="6" t="s">
        <v>310</v>
      </c>
      <c s="36" t="s">
        <v>86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67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58</v>
      </c>
      <c r="E258" s="40" t="s">
        <v>52</v>
      </c>
    </row>
    <row r="259" spans="1:5" ht="127.5">
      <c r="A259" t="s">
        <v>59</v>
      </c>
      <c r="E259" s="39" t="s">
        <v>311</v>
      </c>
    </row>
    <row r="260" spans="1:16" ht="12.75">
      <c r="A260" t="s">
        <v>49</v>
      </c>
      <c s="34" t="s">
        <v>312</v>
      </c>
      <c s="34" t="s">
        <v>51</v>
      </c>
      <c s="35" t="s">
        <v>52</v>
      </c>
      <c s="6" t="s">
        <v>313</v>
      </c>
      <c s="36" t="s">
        <v>54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58</v>
      </c>
      <c r="E262" s="40" t="s">
        <v>52</v>
      </c>
    </row>
    <row r="263" spans="1:5" ht="89.25">
      <c r="A263" t="s">
        <v>59</v>
      </c>
      <c r="E263" s="39" t="s">
        <v>314</v>
      </c>
    </row>
    <row r="264" spans="1:16" ht="25.5">
      <c r="A264" t="s">
        <v>49</v>
      </c>
      <c s="34" t="s">
        <v>315</v>
      </c>
      <c s="34" t="s">
        <v>316</v>
      </c>
      <c s="35" t="s">
        <v>63</v>
      </c>
      <c s="6" t="s">
        <v>317</v>
      </c>
      <c s="36" t="s">
        <v>86</v>
      </c>
      <c s="37">
        <v>10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318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58</v>
      </c>
      <c r="E266" s="40" t="s">
        <v>52</v>
      </c>
    </row>
    <row r="267" spans="1:5" ht="25.5">
      <c r="A267" t="s">
        <v>59</v>
      </c>
      <c r="E267" s="39" t="s">
        <v>319</v>
      </c>
    </row>
    <row r="268" spans="1:16" ht="12.75">
      <c r="A268" t="s">
        <v>49</v>
      </c>
      <c s="34" t="s">
        <v>320</v>
      </c>
      <c s="34" t="s">
        <v>321</v>
      </c>
      <c s="35" t="s">
        <v>52</v>
      </c>
      <c s="6" t="s">
        <v>322</v>
      </c>
      <c s="36" t="s">
        <v>120</v>
      </c>
      <c s="37">
        <v>10.49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67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58</v>
      </c>
      <c r="E270" s="40" t="s">
        <v>52</v>
      </c>
    </row>
    <row r="271" spans="1:5" ht="76.5">
      <c r="A271" t="s">
        <v>59</v>
      </c>
      <c r="E271" s="39" t="s">
        <v>112</v>
      </c>
    </row>
    <row r="272" spans="1:16" ht="12.75">
      <c r="A272" t="s">
        <v>49</v>
      </c>
      <c s="34" t="s">
        <v>323</v>
      </c>
      <c s="34" t="s">
        <v>324</v>
      </c>
      <c s="35" t="s">
        <v>52</v>
      </c>
      <c s="6" t="s">
        <v>325</v>
      </c>
      <c s="36" t="s">
        <v>86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67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58</v>
      </c>
      <c r="E274" s="40" t="s">
        <v>52</v>
      </c>
    </row>
    <row r="275" spans="1:5" ht="114.75">
      <c r="A275" t="s">
        <v>59</v>
      </c>
      <c r="E275" s="39" t="s">
        <v>128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326</v>
      </c>
      <c r="E4" s="26" t="s">
        <v>327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329</v>
      </c>
      <c r="E8" s="30" t="s">
        <v>327</v>
      </c>
      <c r="J8" s="29">
        <f>0+J9+J22+J31+J40+J89+J114</f>
      </c>
      <c s="29">
        <f>0+K9+K22+K31+K40+K89+K114</f>
      </c>
      <c s="29">
        <f>0+L9+L22+L31+L40+L89+L114</f>
      </c>
      <c s="29">
        <f>0+M9+M22+M31+M40+M89+M114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63</v>
      </c>
      <c s="34" t="s">
        <v>330</v>
      </c>
      <c s="35" t="s">
        <v>52</v>
      </c>
      <c s="6" t="s">
        <v>331</v>
      </c>
      <c s="36" t="s">
        <v>332</v>
      </c>
      <c s="37">
        <v>376.685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333</v>
      </c>
    </row>
    <row r="12" spans="1:5" ht="12.75">
      <c r="A12" s="35" t="s">
        <v>58</v>
      </c>
      <c r="E12" s="40" t="s">
        <v>334</v>
      </c>
    </row>
    <row r="13" spans="1:5" ht="140.25">
      <c r="A13" t="s">
        <v>59</v>
      </c>
      <c r="E13" s="39" t="s">
        <v>335</v>
      </c>
    </row>
    <row r="14" spans="1:16" ht="25.5">
      <c r="A14" t="s">
        <v>49</v>
      </c>
      <c s="34" t="s">
        <v>27</v>
      </c>
      <c s="34" t="s">
        <v>336</v>
      </c>
      <c s="35" t="s">
        <v>52</v>
      </c>
      <c s="6" t="s">
        <v>337</v>
      </c>
      <c s="36" t="s">
        <v>332</v>
      </c>
      <c s="37">
        <v>80.123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338</v>
      </c>
    </row>
    <row r="16" spans="1:5" ht="12.75">
      <c r="A16" s="35" t="s">
        <v>58</v>
      </c>
      <c r="E16" s="40" t="s">
        <v>339</v>
      </c>
    </row>
    <row r="17" spans="1:5" ht="140.25">
      <c r="A17" t="s">
        <v>59</v>
      </c>
      <c r="E17" s="39" t="s">
        <v>335</v>
      </c>
    </row>
    <row r="18" spans="1:16" ht="25.5">
      <c r="A18" t="s">
        <v>49</v>
      </c>
      <c s="34" t="s">
        <v>26</v>
      </c>
      <c s="34" t="s">
        <v>340</v>
      </c>
      <c s="35" t="s">
        <v>52</v>
      </c>
      <c s="6" t="s">
        <v>341</v>
      </c>
      <c s="36" t="s">
        <v>332</v>
      </c>
      <c s="37">
        <v>2.939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342</v>
      </c>
    </row>
    <row r="20" spans="1:5" ht="12.75">
      <c r="A20" s="35" t="s">
        <v>58</v>
      </c>
      <c r="E20" s="40" t="s">
        <v>343</v>
      </c>
    </row>
    <row r="21" spans="1:5" ht="140.25">
      <c r="A21" t="s">
        <v>59</v>
      </c>
      <c r="E21" s="39" t="s">
        <v>335</v>
      </c>
    </row>
    <row r="22" spans="1:13" ht="12.75">
      <c r="A22" t="s">
        <v>46</v>
      </c>
      <c r="C22" s="31" t="s">
        <v>63</v>
      </c>
      <c r="E22" s="33" t="s">
        <v>344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76</v>
      </c>
      <c s="34" t="s">
        <v>345</v>
      </c>
      <c s="35" t="s">
        <v>52</v>
      </c>
      <c s="6" t="s">
        <v>346</v>
      </c>
      <c s="36" t="s">
        <v>71</v>
      </c>
      <c s="37">
        <v>144.879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347</v>
      </c>
    </row>
    <row r="25" spans="1:5" ht="12.75">
      <c r="A25" s="35" t="s">
        <v>58</v>
      </c>
      <c r="E25" s="40" t="s">
        <v>348</v>
      </c>
    </row>
    <row r="26" spans="1:5" ht="369.75">
      <c r="A26" t="s">
        <v>59</v>
      </c>
      <c r="E26" s="39" t="s">
        <v>349</v>
      </c>
    </row>
    <row r="27" spans="1:16" ht="12.75">
      <c r="A27" t="s">
        <v>49</v>
      </c>
      <c s="34" t="s">
        <v>80</v>
      </c>
      <c s="34" t="s">
        <v>350</v>
      </c>
      <c s="35" t="s">
        <v>52</v>
      </c>
      <c s="6" t="s">
        <v>351</v>
      </c>
      <c s="36" t="s">
        <v>66</v>
      </c>
      <c s="37">
        <v>153.76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352</v>
      </c>
    </row>
    <row r="29" spans="1:5" ht="12.75">
      <c r="A29" s="35" t="s">
        <v>58</v>
      </c>
      <c r="E29" s="40" t="s">
        <v>353</v>
      </c>
    </row>
    <row r="30" spans="1:5" ht="25.5">
      <c r="A30" t="s">
        <v>59</v>
      </c>
      <c r="E30" s="39" t="s">
        <v>354</v>
      </c>
    </row>
    <row r="31" spans="1:13" ht="12.75">
      <c r="A31" t="s">
        <v>46</v>
      </c>
      <c r="C31" s="31" t="s">
        <v>27</v>
      </c>
      <c r="E31" s="33" t="s">
        <v>355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83</v>
      </c>
      <c s="34" t="s">
        <v>356</v>
      </c>
      <c s="35" t="s">
        <v>52</v>
      </c>
      <c s="6" t="s">
        <v>357</v>
      </c>
      <c s="36" t="s">
        <v>95</v>
      </c>
      <c s="37">
        <v>154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358</v>
      </c>
    </row>
    <row r="34" spans="1:5" ht="12.75">
      <c r="A34" s="35" t="s">
        <v>58</v>
      </c>
      <c r="E34" s="40" t="s">
        <v>359</v>
      </c>
    </row>
    <row r="35" spans="1:5" ht="63.75">
      <c r="A35" t="s">
        <v>59</v>
      </c>
      <c r="E35" s="39" t="s">
        <v>360</v>
      </c>
    </row>
    <row r="36" spans="1:16" ht="12.75">
      <c r="A36" t="s">
        <v>49</v>
      </c>
      <c s="34" t="s">
        <v>88</v>
      </c>
      <c s="34" t="s">
        <v>361</v>
      </c>
      <c s="35" t="s">
        <v>52</v>
      </c>
      <c s="6" t="s">
        <v>362</v>
      </c>
      <c s="36" t="s">
        <v>95</v>
      </c>
      <c s="37">
        <v>16.243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363</v>
      </c>
    </row>
    <row r="38" spans="1:5" ht="12.75">
      <c r="A38" s="35" t="s">
        <v>58</v>
      </c>
      <c r="E38" s="40" t="s">
        <v>364</v>
      </c>
    </row>
    <row r="39" spans="1:5" ht="165.75">
      <c r="A39" t="s">
        <v>59</v>
      </c>
      <c r="E39" s="39" t="s">
        <v>365</v>
      </c>
    </row>
    <row r="40" spans="1:13" ht="12.75">
      <c r="A40" t="s">
        <v>46</v>
      </c>
      <c r="C40" s="31" t="s">
        <v>80</v>
      </c>
      <c r="E40" s="33" t="s">
        <v>366</v>
      </c>
      <c r="J40" s="32">
        <f>0</f>
      </c>
      <c s="32">
        <f>0</f>
      </c>
      <c s="32">
        <f>0+L41+L45+L49+L53+L57+L61+L65+L69+L73+L77+L81+L85</f>
      </c>
      <c s="32">
        <f>0+M41+M45+M49+M53+M57+M61+M65+M69+M73+M77+M81+M85</f>
      </c>
    </row>
    <row r="41" spans="1:16" ht="25.5">
      <c r="A41" t="s">
        <v>49</v>
      </c>
      <c s="34" t="s">
        <v>92</v>
      </c>
      <c s="34" t="s">
        <v>367</v>
      </c>
      <c s="35" t="s">
        <v>52</v>
      </c>
      <c s="6" t="s">
        <v>368</v>
      </c>
      <c s="36" t="s">
        <v>71</v>
      </c>
      <c s="37">
        <v>21.124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67</v>
      </c>
      <c>
        <f>(M41*21)/100</f>
      </c>
      <c t="s">
        <v>27</v>
      </c>
    </row>
    <row r="42" spans="1:5" ht="12.75">
      <c r="A42" s="35" t="s">
        <v>56</v>
      </c>
      <c r="E42" s="39" t="s">
        <v>369</v>
      </c>
    </row>
    <row r="43" spans="1:5" ht="12.75">
      <c r="A43" s="35" t="s">
        <v>58</v>
      </c>
      <c r="E43" s="40" t="s">
        <v>370</v>
      </c>
    </row>
    <row r="44" spans="1:5" ht="280.5">
      <c r="A44" t="s">
        <v>59</v>
      </c>
      <c r="E44" s="39" t="s">
        <v>371</v>
      </c>
    </row>
    <row r="45" spans="1:16" ht="25.5">
      <c r="A45" t="s">
        <v>49</v>
      </c>
      <c s="34" t="s">
        <v>61</v>
      </c>
      <c s="34" t="s">
        <v>372</v>
      </c>
      <c s="35" t="s">
        <v>52</v>
      </c>
      <c s="6" t="s">
        <v>373</v>
      </c>
      <c s="36" t="s">
        <v>71</v>
      </c>
      <c s="37">
        <v>29.81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67</v>
      </c>
      <c>
        <f>(M45*21)/100</f>
      </c>
      <c t="s">
        <v>27</v>
      </c>
    </row>
    <row r="46" spans="1:5" ht="12.75">
      <c r="A46" s="35" t="s">
        <v>56</v>
      </c>
      <c r="E46" s="39" t="s">
        <v>374</v>
      </c>
    </row>
    <row r="47" spans="1:5" ht="12.75">
      <c r="A47" s="35" t="s">
        <v>58</v>
      </c>
      <c r="E47" s="40" t="s">
        <v>375</v>
      </c>
    </row>
    <row r="48" spans="1:5" ht="306">
      <c r="A48" t="s">
        <v>59</v>
      </c>
      <c r="E48" s="39" t="s">
        <v>376</v>
      </c>
    </row>
    <row r="49" spans="1:16" ht="25.5">
      <c r="A49" t="s">
        <v>49</v>
      </c>
      <c s="34" t="s">
        <v>100</v>
      </c>
      <c s="34" t="s">
        <v>377</v>
      </c>
      <c s="35" t="s">
        <v>52</v>
      </c>
      <c s="6" t="s">
        <v>378</v>
      </c>
      <c s="36" t="s">
        <v>71</v>
      </c>
      <c s="37">
        <v>40.975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67</v>
      </c>
      <c>
        <f>(M49*21)/100</f>
      </c>
      <c t="s">
        <v>27</v>
      </c>
    </row>
    <row r="50" spans="1:5" ht="12.75">
      <c r="A50" s="35" t="s">
        <v>56</v>
      </c>
      <c r="E50" s="39" t="s">
        <v>379</v>
      </c>
    </row>
    <row r="51" spans="1:5" ht="12.75">
      <c r="A51" s="35" t="s">
        <v>58</v>
      </c>
      <c r="E51" s="40" t="s">
        <v>380</v>
      </c>
    </row>
    <row r="52" spans="1:5" ht="267.75">
      <c r="A52" t="s">
        <v>59</v>
      </c>
      <c r="E52" s="39" t="s">
        <v>381</v>
      </c>
    </row>
    <row r="53" spans="1:16" ht="25.5">
      <c r="A53" t="s">
        <v>49</v>
      </c>
      <c s="34" t="s">
        <v>104</v>
      </c>
      <c s="34" t="s">
        <v>382</v>
      </c>
      <c s="35" t="s">
        <v>52</v>
      </c>
      <c s="6" t="s">
        <v>383</v>
      </c>
      <c s="36" t="s">
        <v>66</v>
      </c>
      <c s="37">
        <v>137.507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67</v>
      </c>
      <c>
        <f>(M53*21)/100</f>
      </c>
      <c t="s">
        <v>27</v>
      </c>
    </row>
    <row r="54" spans="1:5" ht="12.75">
      <c r="A54" s="35" t="s">
        <v>56</v>
      </c>
      <c r="E54" s="39" t="s">
        <v>384</v>
      </c>
    </row>
    <row r="55" spans="1:5" ht="12.75">
      <c r="A55" s="35" t="s">
        <v>58</v>
      </c>
      <c r="E55" s="40" t="s">
        <v>385</v>
      </c>
    </row>
    <row r="56" spans="1:5" ht="178.5">
      <c r="A56" t="s">
        <v>59</v>
      </c>
      <c r="E56" s="39" t="s">
        <v>386</v>
      </c>
    </row>
    <row r="57" spans="1:16" ht="12.75">
      <c r="A57" t="s">
        <v>49</v>
      </c>
      <c s="34" t="s">
        <v>108</v>
      </c>
      <c s="34" t="s">
        <v>387</v>
      </c>
      <c s="35" t="s">
        <v>52</v>
      </c>
      <c s="6" t="s">
        <v>388</v>
      </c>
      <c s="36" t="s">
        <v>71</v>
      </c>
      <c s="37">
        <v>97.701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389</v>
      </c>
    </row>
    <row r="59" spans="1:5" ht="12.75">
      <c r="A59" s="35" t="s">
        <v>58</v>
      </c>
      <c r="E59" s="40" t="s">
        <v>390</v>
      </c>
    </row>
    <row r="60" spans="1:5" ht="89.25">
      <c r="A60" t="s">
        <v>59</v>
      </c>
      <c r="E60" s="39" t="s">
        <v>391</v>
      </c>
    </row>
    <row r="61" spans="1:16" ht="12.75">
      <c r="A61" t="s">
        <v>49</v>
      </c>
      <c s="34" t="s">
        <v>113</v>
      </c>
      <c s="34" t="s">
        <v>392</v>
      </c>
      <c s="35" t="s">
        <v>52</v>
      </c>
      <c s="6" t="s">
        <v>393</v>
      </c>
      <c s="36" t="s">
        <v>71</v>
      </c>
      <c s="37">
        <v>156.763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25.5">
      <c r="A62" s="35" t="s">
        <v>56</v>
      </c>
      <c r="E62" s="39" t="s">
        <v>394</v>
      </c>
    </row>
    <row r="63" spans="1:5" ht="12.75">
      <c r="A63" s="35" t="s">
        <v>58</v>
      </c>
      <c r="E63" s="40" t="s">
        <v>52</v>
      </c>
    </row>
    <row r="64" spans="1:5" ht="89.25">
      <c r="A64" t="s">
        <v>59</v>
      </c>
      <c r="E64" s="39" t="s">
        <v>391</v>
      </c>
    </row>
    <row r="65" spans="1:16" ht="25.5">
      <c r="A65" t="s">
        <v>49</v>
      </c>
      <c s="34" t="s">
        <v>117</v>
      </c>
      <c s="34" t="s">
        <v>395</v>
      </c>
      <c s="35" t="s">
        <v>52</v>
      </c>
      <c s="6" t="s">
        <v>396</v>
      </c>
      <c s="36" t="s">
        <v>95</v>
      </c>
      <c s="37">
        <v>24.8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397</v>
      </c>
    </row>
    <row r="67" spans="1:5" ht="12.75">
      <c r="A67" s="35" t="s">
        <v>58</v>
      </c>
      <c r="E67" s="40" t="s">
        <v>52</v>
      </c>
    </row>
    <row r="68" spans="1:5" ht="306">
      <c r="A68" t="s">
        <v>59</v>
      </c>
      <c r="E68" s="39" t="s">
        <v>398</v>
      </c>
    </row>
    <row r="69" spans="1:16" ht="25.5">
      <c r="A69" t="s">
        <v>49</v>
      </c>
      <c s="34" t="s">
        <v>121</v>
      </c>
      <c s="34" t="s">
        <v>399</v>
      </c>
      <c s="35" t="s">
        <v>52</v>
      </c>
      <c s="6" t="s">
        <v>400</v>
      </c>
      <c s="36" t="s">
        <v>95</v>
      </c>
      <c s="37">
        <v>518.084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12.75">
      <c r="A70" s="35" t="s">
        <v>56</v>
      </c>
      <c r="E70" s="39" t="s">
        <v>401</v>
      </c>
    </row>
    <row r="71" spans="1:5" ht="12.75">
      <c r="A71" s="35" t="s">
        <v>58</v>
      </c>
      <c r="E71" s="40" t="s">
        <v>52</v>
      </c>
    </row>
    <row r="72" spans="1:5" ht="114.75">
      <c r="A72" t="s">
        <v>59</v>
      </c>
      <c r="E72" s="39" t="s">
        <v>402</v>
      </c>
    </row>
    <row r="73" spans="1:16" ht="25.5">
      <c r="A73" t="s">
        <v>49</v>
      </c>
      <c s="34" t="s">
        <v>125</v>
      </c>
      <c s="34" t="s">
        <v>403</v>
      </c>
      <c s="35" t="s">
        <v>52</v>
      </c>
      <c s="6" t="s">
        <v>404</v>
      </c>
      <c s="36" t="s">
        <v>95</v>
      </c>
      <c s="37">
        <v>24.8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12.75">
      <c r="A75" s="35" t="s">
        <v>58</v>
      </c>
      <c r="E75" s="40" t="s">
        <v>52</v>
      </c>
    </row>
    <row r="76" spans="1:5" ht="255">
      <c r="A76" t="s">
        <v>59</v>
      </c>
      <c r="E76" s="39" t="s">
        <v>405</v>
      </c>
    </row>
    <row r="77" spans="1:16" ht="12.75">
      <c r="A77" t="s">
        <v>49</v>
      </c>
      <c s="34" t="s">
        <v>129</v>
      </c>
      <c s="34" t="s">
        <v>406</v>
      </c>
      <c s="35" t="s">
        <v>52</v>
      </c>
      <c s="6" t="s">
        <v>407</v>
      </c>
      <c s="36" t="s">
        <v>86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408</v>
      </c>
    </row>
    <row r="79" spans="1:5" ht="12.75">
      <c r="A79" s="35" t="s">
        <v>58</v>
      </c>
      <c r="E79" s="40" t="s">
        <v>52</v>
      </c>
    </row>
    <row r="80" spans="1:5" ht="178.5">
      <c r="A80" t="s">
        <v>59</v>
      </c>
      <c r="E80" s="39" t="s">
        <v>409</v>
      </c>
    </row>
    <row r="81" spans="1:16" ht="12.75">
      <c r="A81" t="s">
        <v>49</v>
      </c>
      <c s="34" t="s">
        <v>132</v>
      </c>
      <c s="34" t="s">
        <v>410</v>
      </c>
      <c s="35" t="s">
        <v>52</v>
      </c>
      <c s="6" t="s">
        <v>411</v>
      </c>
      <c s="36" t="s">
        <v>95</v>
      </c>
      <c s="37">
        <v>24.8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412</v>
      </c>
    </row>
    <row r="83" spans="1:5" ht="12.75">
      <c r="A83" s="35" t="s">
        <v>58</v>
      </c>
      <c r="E83" s="40" t="s">
        <v>52</v>
      </c>
    </row>
    <row r="84" spans="1:5" ht="165.75">
      <c r="A84" t="s">
        <v>59</v>
      </c>
      <c r="E84" s="39" t="s">
        <v>413</v>
      </c>
    </row>
    <row r="85" spans="1:16" ht="12.75">
      <c r="A85" t="s">
        <v>49</v>
      </c>
      <c s="34" t="s">
        <v>136</v>
      </c>
      <c s="34" t="s">
        <v>414</v>
      </c>
      <c s="35" t="s">
        <v>52</v>
      </c>
      <c s="6" t="s">
        <v>415</v>
      </c>
      <c s="36" t="s">
        <v>86</v>
      </c>
      <c s="37">
        <v>42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67</v>
      </c>
      <c>
        <f>(M85*21)/100</f>
      </c>
      <c t="s">
        <v>27</v>
      </c>
    </row>
    <row r="86" spans="1:5" ht="12.75">
      <c r="A86" s="35" t="s">
        <v>56</v>
      </c>
      <c r="E86" s="39" t="s">
        <v>416</v>
      </c>
    </row>
    <row r="87" spans="1:5" ht="12.75">
      <c r="A87" s="35" t="s">
        <v>58</v>
      </c>
      <c r="E87" s="40" t="s">
        <v>52</v>
      </c>
    </row>
    <row r="88" spans="1:5" ht="153">
      <c r="A88" t="s">
        <v>59</v>
      </c>
      <c r="E88" s="39" t="s">
        <v>417</v>
      </c>
    </row>
    <row r="89" spans="1:13" ht="12.75">
      <c r="A89" t="s">
        <v>46</v>
      </c>
      <c r="C89" s="31" t="s">
        <v>92</v>
      </c>
      <c r="E89" s="33" t="s">
        <v>418</v>
      </c>
      <c r="J89" s="32">
        <f>0</f>
      </c>
      <c s="32">
        <f>0</f>
      </c>
      <c s="32">
        <f>0+L90+L94+L98+L102+L106+L110</f>
      </c>
      <c s="32">
        <f>0+M90+M94+M98+M102+M106+M110</f>
      </c>
    </row>
    <row r="90" spans="1:16" ht="12.75">
      <c r="A90" t="s">
        <v>49</v>
      </c>
      <c s="34" t="s">
        <v>140</v>
      </c>
      <c s="34" t="s">
        <v>419</v>
      </c>
      <c s="35" t="s">
        <v>52</v>
      </c>
      <c s="6" t="s">
        <v>420</v>
      </c>
      <c s="36" t="s">
        <v>71</v>
      </c>
      <c s="37">
        <v>0.288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421</v>
      </c>
    </row>
    <row r="92" spans="1:5" ht="12.75">
      <c r="A92" s="35" t="s">
        <v>58</v>
      </c>
      <c r="E92" s="40" t="s">
        <v>52</v>
      </c>
    </row>
    <row r="93" spans="1:5" ht="369.75">
      <c r="A93" t="s">
        <v>59</v>
      </c>
      <c r="E93" s="39" t="s">
        <v>422</v>
      </c>
    </row>
    <row r="94" spans="1:16" ht="12.75">
      <c r="A94" t="s">
        <v>49</v>
      </c>
      <c s="34" t="s">
        <v>423</v>
      </c>
      <c s="34" t="s">
        <v>424</v>
      </c>
      <c s="35" t="s">
        <v>52</v>
      </c>
      <c s="6" t="s">
        <v>425</v>
      </c>
      <c s="36" t="s">
        <v>71</v>
      </c>
      <c s="37">
        <v>0.234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421</v>
      </c>
    </row>
    <row r="96" spans="1:5" ht="12.75">
      <c r="A96" s="35" t="s">
        <v>58</v>
      </c>
      <c r="E96" s="40" t="s">
        <v>52</v>
      </c>
    </row>
    <row r="97" spans="1:5" ht="369.75">
      <c r="A97" t="s">
        <v>59</v>
      </c>
      <c r="E97" s="39" t="s">
        <v>422</v>
      </c>
    </row>
    <row r="98" spans="1:16" ht="12.75">
      <c r="A98" t="s">
        <v>49</v>
      </c>
      <c s="34" t="s">
        <v>144</v>
      </c>
      <c s="34" t="s">
        <v>426</v>
      </c>
      <c s="35" t="s">
        <v>52</v>
      </c>
      <c s="6" t="s">
        <v>427</v>
      </c>
      <c s="36" t="s">
        <v>71</v>
      </c>
      <c s="37">
        <v>0.604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428</v>
      </c>
    </row>
    <row r="100" spans="1:5" ht="12.75">
      <c r="A100" s="35" t="s">
        <v>58</v>
      </c>
      <c r="E100" s="40" t="s">
        <v>52</v>
      </c>
    </row>
    <row r="101" spans="1:5" ht="51">
      <c r="A101" t="s">
        <v>59</v>
      </c>
      <c r="E101" s="39" t="s">
        <v>429</v>
      </c>
    </row>
    <row r="102" spans="1:16" ht="12.75">
      <c r="A102" t="s">
        <v>49</v>
      </c>
      <c s="34" t="s">
        <v>148</v>
      </c>
      <c s="34" t="s">
        <v>430</v>
      </c>
      <c s="35" t="s">
        <v>52</v>
      </c>
      <c s="6" t="s">
        <v>431</v>
      </c>
      <c s="36" t="s">
        <v>95</v>
      </c>
      <c s="37">
        <v>1.572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432</v>
      </c>
    </row>
    <row r="104" spans="1:5" ht="12.75">
      <c r="A104" s="35" t="s">
        <v>58</v>
      </c>
      <c r="E104" s="40" t="s">
        <v>52</v>
      </c>
    </row>
    <row r="105" spans="1:5" ht="255">
      <c r="A105" t="s">
        <v>59</v>
      </c>
      <c r="E105" s="39" t="s">
        <v>433</v>
      </c>
    </row>
    <row r="106" spans="1:16" ht="12.75">
      <c r="A106" t="s">
        <v>49</v>
      </c>
      <c s="34" t="s">
        <v>151</v>
      </c>
      <c s="34" t="s">
        <v>434</v>
      </c>
      <c s="35" t="s">
        <v>52</v>
      </c>
      <c s="6" t="s">
        <v>435</v>
      </c>
      <c s="36" t="s">
        <v>95</v>
      </c>
      <c s="37">
        <v>4.188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432</v>
      </c>
    </row>
    <row r="108" spans="1:5" ht="12.75">
      <c r="A108" s="35" t="s">
        <v>58</v>
      </c>
      <c r="E108" s="40" t="s">
        <v>52</v>
      </c>
    </row>
    <row r="109" spans="1:5" ht="255">
      <c r="A109" t="s">
        <v>59</v>
      </c>
      <c r="E109" s="39" t="s">
        <v>433</v>
      </c>
    </row>
    <row r="110" spans="1:16" ht="12.75">
      <c r="A110" t="s">
        <v>49</v>
      </c>
      <c s="34" t="s">
        <v>157</v>
      </c>
      <c s="34" t="s">
        <v>436</v>
      </c>
      <c s="35" t="s">
        <v>52</v>
      </c>
      <c s="6" t="s">
        <v>437</v>
      </c>
      <c s="36" t="s">
        <v>86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438</v>
      </c>
    </row>
    <row r="112" spans="1:5" ht="12.75">
      <c r="A112" s="35" t="s">
        <v>58</v>
      </c>
      <c r="E112" s="40" t="s">
        <v>52</v>
      </c>
    </row>
    <row r="113" spans="1:5" ht="89.25">
      <c r="A113" t="s">
        <v>59</v>
      </c>
      <c r="E113" s="39" t="s">
        <v>439</v>
      </c>
    </row>
    <row r="114" spans="1:13" ht="12.75">
      <c r="A114" t="s">
        <v>46</v>
      </c>
      <c r="C114" s="31" t="s">
        <v>61</v>
      </c>
      <c r="E114" s="33" t="s">
        <v>62</v>
      </c>
      <c r="J114" s="32">
        <f>0</f>
      </c>
      <c s="32">
        <f>0</f>
      </c>
      <c s="32">
        <f>0+L115+L119+L123+L127+L131+L135</f>
      </c>
      <c s="32">
        <f>0+M115+M119+M123+M127+M131+M135</f>
      </c>
    </row>
    <row r="115" spans="1:16" ht="12.75">
      <c r="A115" t="s">
        <v>49</v>
      </c>
      <c s="34" t="s">
        <v>161</v>
      </c>
      <c s="34" t="s">
        <v>440</v>
      </c>
      <c s="35" t="s">
        <v>52</v>
      </c>
      <c s="6" t="s">
        <v>441</v>
      </c>
      <c s="36" t="s">
        <v>95</v>
      </c>
      <c s="37">
        <v>19.5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442</v>
      </c>
    </row>
    <row r="117" spans="1:5" ht="12.75">
      <c r="A117" s="35" t="s">
        <v>58</v>
      </c>
      <c r="E117" s="40" t="s">
        <v>52</v>
      </c>
    </row>
    <row r="118" spans="1:5" ht="140.25">
      <c r="A118" t="s">
        <v>59</v>
      </c>
      <c r="E118" s="39" t="s">
        <v>443</v>
      </c>
    </row>
    <row r="119" spans="1:16" ht="12.75">
      <c r="A119" t="s">
        <v>49</v>
      </c>
      <c s="34" t="s">
        <v>165</v>
      </c>
      <c s="34" t="s">
        <v>444</v>
      </c>
      <c s="35" t="s">
        <v>52</v>
      </c>
      <c s="6" t="s">
        <v>445</v>
      </c>
      <c s="36" t="s">
        <v>71</v>
      </c>
      <c s="37">
        <v>74.323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446</v>
      </c>
    </row>
    <row r="121" spans="1:5" ht="12.75">
      <c r="A121" s="35" t="s">
        <v>58</v>
      </c>
      <c r="E121" s="40" t="s">
        <v>52</v>
      </c>
    </row>
    <row r="122" spans="1:5" ht="140.25">
      <c r="A122" t="s">
        <v>59</v>
      </c>
      <c r="E122" s="39" t="s">
        <v>447</v>
      </c>
    </row>
    <row r="123" spans="1:16" ht="25.5">
      <c r="A123" t="s">
        <v>49</v>
      </c>
      <c s="34" t="s">
        <v>169</v>
      </c>
      <c s="34" t="s">
        <v>448</v>
      </c>
      <c s="35" t="s">
        <v>52</v>
      </c>
      <c s="6" t="s">
        <v>449</v>
      </c>
      <c s="36" t="s">
        <v>450</v>
      </c>
      <c s="37">
        <v>712.208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67</v>
      </c>
      <c>
        <f>(M123*21)/100</f>
      </c>
      <c t="s">
        <v>27</v>
      </c>
    </row>
    <row r="124" spans="1:5" ht="12.75">
      <c r="A124" s="35" t="s">
        <v>56</v>
      </c>
      <c r="E124" s="39" t="s">
        <v>446</v>
      </c>
    </row>
    <row r="125" spans="1:5" ht="12.75">
      <c r="A125" s="35" t="s">
        <v>58</v>
      </c>
      <c r="E125" s="40" t="s">
        <v>451</v>
      </c>
    </row>
    <row r="126" spans="1:5" ht="127.5">
      <c r="A126" t="s">
        <v>59</v>
      </c>
      <c r="E126" s="39" t="s">
        <v>452</v>
      </c>
    </row>
    <row r="127" spans="1:16" ht="12.75">
      <c r="A127" t="s">
        <v>49</v>
      </c>
      <c s="34" t="s">
        <v>173</v>
      </c>
      <c s="34" t="s">
        <v>453</v>
      </c>
      <c s="35" t="s">
        <v>52</v>
      </c>
      <c s="6" t="s">
        <v>454</v>
      </c>
      <c s="36" t="s">
        <v>86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455</v>
      </c>
    </row>
    <row r="129" spans="1:5" ht="12.75">
      <c r="A129" s="35" t="s">
        <v>58</v>
      </c>
      <c r="E129" s="40" t="s">
        <v>52</v>
      </c>
    </row>
    <row r="130" spans="1:5" ht="127.5">
      <c r="A130" t="s">
        <v>59</v>
      </c>
      <c r="E130" s="39" t="s">
        <v>456</v>
      </c>
    </row>
    <row r="131" spans="1:16" ht="12.75">
      <c r="A131" t="s">
        <v>49</v>
      </c>
      <c s="34" t="s">
        <v>177</v>
      </c>
      <c s="34" t="s">
        <v>457</v>
      </c>
      <c s="35" t="s">
        <v>52</v>
      </c>
      <c s="6" t="s">
        <v>458</v>
      </c>
      <c s="36" t="s">
        <v>66</v>
      </c>
      <c s="37">
        <v>48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459</v>
      </c>
    </row>
    <row r="133" spans="1:5" ht="12.75">
      <c r="A133" s="35" t="s">
        <v>58</v>
      </c>
      <c r="E133" s="40" t="s">
        <v>460</v>
      </c>
    </row>
    <row r="134" spans="1:5" ht="63.75">
      <c r="A134" t="s">
        <v>59</v>
      </c>
      <c r="E134" s="39" t="s">
        <v>461</v>
      </c>
    </row>
    <row r="135" spans="1:16" ht="25.5">
      <c r="A135" t="s">
        <v>49</v>
      </c>
      <c s="34" t="s">
        <v>181</v>
      </c>
      <c s="34" t="s">
        <v>462</v>
      </c>
      <c s="35" t="s">
        <v>52</v>
      </c>
      <c s="6" t="s">
        <v>463</v>
      </c>
      <c s="36" t="s">
        <v>95</v>
      </c>
      <c s="37">
        <v>24.8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67</v>
      </c>
      <c>
        <f>(M135*21)/100</f>
      </c>
      <c t="s">
        <v>27</v>
      </c>
    </row>
    <row r="136" spans="1:5" ht="12.75">
      <c r="A136" s="35" t="s">
        <v>56</v>
      </c>
      <c r="E136" s="39" t="s">
        <v>464</v>
      </c>
    </row>
    <row r="137" spans="1:5" ht="12.75">
      <c r="A137" s="35" t="s">
        <v>58</v>
      </c>
      <c r="E137" s="40" t="s">
        <v>52</v>
      </c>
    </row>
    <row r="138" spans="1:5" ht="204">
      <c r="A138" t="s">
        <v>59</v>
      </c>
      <c r="E138" s="39" t="s">
        <v>465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466</v>
      </c>
      <c r="E4" s="26" t="s">
        <v>467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COUNTIFS(L8:L105,"=0",A8:A105,"P")+COUNTIFS(L8:L105,"",A8:A105,"P")+SUM(Q8:Q105)</f>
      </c>
    </row>
    <row r="8" spans="1:13" ht="12.75">
      <c r="A8" t="s">
        <v>44</v>
      </c>
      <c r="C8" s="28" t="s">
        <v>470</v>
      </c>
      <c r="E8" s="30" t="s">
        <v>469</v>
      </c>
      <c r="J8" s="29">
        <f>0+J9+J26+J43+J92</f>
      </c>
      <c s="29">
        <f>0+K9+K26+K43+K92</f>
      </c>
      <c s="29">
        <f>0+L9+L26+L43+L92</f>
      </c>
      <c s="29">
        <f>0+M9+M26+M43+M92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63</v>
      </c>
      <c s="34" t="s">
        <v>330</v>
      </c>
      <c s="35" t="s">
        <v>52</v>
      </c>
      <c s="6" t="s">
        <v>331</v>
      </c>
      <c s="36" t="s">
        <v>332</v>
      </c>
      <c s="37">
        <v>62.13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471</v>
      </c>
    </row>
    <row r="12" spans="1:5" ht="12.75">
      <c r="A12" s="35" t="s">
        <v>58</v>
      </c>
      <c r="E12" s="40" t="s">
        <v>472</v>
      </c>
    </row>
    <row r="13" spans="1:5" ht="140.25">
      <c r="A13" t="s">
        <v>59</v>
      </c>
      <c r="E13" s="39" t="s">
        <v>335</v>
      </c>
    </row>
    <row r="14" spans="1:16" ht="25.5">
      <c r="A14" t="s">
        <v>49</v>
      </c>
      <c s="34" t="s">
        <v>27</v>
      </c>
      <c s="34" t="s">
        <v>473</v>
      </c>
      <c s="35" t="s">
        <v>52</v>
      </c>
      <c s="6" t="s">
        <v>474</v>
      </c>
      <c s="36" t="s">
        <v>332</v>
      </c>
      <c s="37">
        <v>37.15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475</v>
      </c>
    </row>
    <row r="16" spans="1:5" ht="12.75">
      <c r="A16" s="35" t="s">
        <v>58</v>
      </c>
      <c r="E16" s="40" t="s">
        <v>476</v>
      </c>
    </row>
    <row r="17" spans="1:5" ht="140.25">
      <c r="A17" t="s">
        <v>59</v>
      </c>
      <c r="E17" s="39" t="s">
        <v>335</v>
      </c>
    </row>
    <row r="18" spans="1:16" ht="25.5">
      <c r="A18" t="s">
        <v>49</v>
      </c>
      <c s="34" t="s">
        <v>26</v>
      </c>
      <c s="34" t="s">
        <v>477</v>
      </c>
      <c s="35" t="s">
        <v>52</v>
      </c>
      <c s="6" t="s">
        <v>478</v>
      </c>
      <c s="36" t="s">
        <v>332</v>
      </c>
      <c s="37">
        <v>103.84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479</v>
      </c>
    </row>
    <row r="20" spans="1:5" ht="12.75">
      <c r="A20" s="35" t="s">
        <v>58</v>
      </c>
      <c r="E20" s="40" t="s">
        <v>480</v>
      </c>
    </row>
    <row r="21" spans="1:5" ht="140.25">
      <c r="A21" t="s">
        <v>59</v>
      </c>
      <c r="E21" s="39" t="s">
        <v>335</v>
      </c>
    </row>
    <row r="22" spans="1:16" ht="25.5">
      <c r="A22" t="s">
        <v>49</v>
      </c>
      <c s="34" t="s">
        <v>76</v>
      </c>
      <c s="34" t="s">
        <v>481</v>
      </c>
      <c s="35" t="s">
        <v>52</v>
      </c>
      <c s="6" t="s">
        <v>482</v>
      </c>
      <c s="36" t="s">
        <v>332</v>
      </c>
      <c s="37">
        <v>37.15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483</v>
      </c>
    </row>
    <row r="24" spans="1:5" ht="12.75">
      <c r="A24" s="35" t="s">
        <v>58</v>
      </c>
      <c r="E24" s="40" t="s">
        <v>476</v>
      </c>
    </row>
    <row r="25" spans="1:5" ht="140.25">
      <c r="A25" t="s">
        <v>59</v>
      </c>
      <c r="E25" s="39" t="s">
        <v>335</v>
      </c>
    </row>
    <row r="26" spans="1:13" ht="12.75">
      <c r="A26" t="s">
        <v>46</v>
      </c>
      <c r="C26" s="31" t="s">
        <v>63</v>
      </c>
      <c r="E26" s="33" t="s">
        <v>344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80</v>
      </c>
      <c s="34" t="s">
        <v>484</v>
      </c>
      <c s="35" t="s">
        <v>52</v>
      </c>
      <c s="6" t="s">
        <v>485</v>
      </c>
      <c s="36" t="s">
        <v>71</v>
      </c>
      <c s="37">
        <v>168.853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486</v>
      </c>
    </row>
    <row r="29" spans="1:5" ht="12.75">
      <c r="A29" s="35" t="s">
        <v>58</v>
      </c>
      <c r="E29" s="40" t="s">
        <v>52</v>
      </c>
    </row>
    <row r="30" spans="1:5" ht="63.75">
      <c r="A30" t="s">
        <v>59</v>
      </c>
      <c r="E30" s="39" t="s">
        <v>487</v>
      </c>
    </row>
    <row r="31" spans="1:16" ht="12.75">
      <c r="A31" t="s">
        <v>49</v>
      </c>
      <c s="34" t="s">
        <v>83</v>
      </c>
      <c s="34" t="s">
        <v>345</v>
      </c>
      <c s="35" t="s">
        <v>52</v>
      </c>
      <c s="6" t="s">
        <v>346</v>
      </c>
      <c s="36" t="s">
        <v>71</v>
      </c>
      <c s="37">
        <v>29.584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488</v>
      </c>
    </row>
    <row r="33" spans="1:5" ht="12.75">
      <c r="A33" s="35" t="s">
        <v>58</v>
      </c>
      <c r="E33" s="40" t="s">
        <v>52</v>
      </c>
    </row>
    <row r="34" spans="1:5" ht="369.75">
      <c r="A34" t="s">
        <v>59</v>
      </c>
      <c r="E34" s="39" t="s">
        <v>349</v>
      </c>
    </row>
    <row r="35" spans="1:16" ht="12.75">
      <c r="A35" t="s">
        <v>49</v>
      </c>
      <c s="34" t="s">
        <v>88</v>
      </c>
      <c s="34" t="s">
        <v>350</v>
      </c>
      <c s="35" t="s">
        <v>52</v>
      </c>
      <c s="6" t="s">
        <v>351</v>
      </c>
      <c s="36" t="s">
        <v>66</v>
      </c>
      <c s="37">
        <v>315.407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489</v>
      </c>
    </row>
    <row r="37" spans="1:5" ht="12.75">
      <c r="A37" s="35" t="s">
        <v>58</v>
      </c>
      <c r="E37" s="40" t="s">
        <v>52</v>
      </c>
    </row>
    <row r="38" spans="1:5" ht="25.5">
      <c r="A38" t="s">
        <v>59</v>
      </c>
      <c r="E38" s="39" t="s">
        <v>354</v>
      </c>
    </row>
    <row r="39" spans="1:16" ht="12.75">
      <c r="A39" t="s">
        <v>49</v>
      </c>
      <c s="34" t="s">
        <v>92</v>
      </c>
      <c s="34" t="s">
        <v>73</v>
      </c>
      <c s="35" t="s">
        <v>52</v>
      </c>
      <c s="6" t="s">
        <v>74</v>
      </c>
      <c s="36" t="s">
        <v>71</v>
      </c>
      <c s="37">
        <v>1.182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490</v>
      </c>
    </row>
    <row r="41" spans="1:5" ht="12.75">
      <c r="A41" s="35" t="s">
        <v>58</v>
      </c>
      <c r="E41" s="40" t="s">
        <v>52</v>
      </c>
    </row>
    <row r="42" spans="1:5" ht="229.5">
      <c r="A42" t="s">
        <v>59</v>
      </c>
      <c r="E42" s="39" t="s">
        <v>491</v>
      </c>
    </row>
    <row r="43" spans="1:13" ht="12.75">
      <c r="A43" t="s">
        <v>46</v>
      </c>
      <c r="C43" s="31" t="s">
        <v>80</v>
      </c>
      <c r="E43" s="33" t="s">
        <v>366</v>
      </c>
      <c r="J43" s="32">
        <f>0</f>
      </c>
      <c s="32">
        <f>0</f>
      </c>
      <c s="32">
        <f>0+L44+L48+L52+L56+L60+L64+L68+L72+L76+L80+L84+L88</f>
      </c>
      <c s="32">
        <f>0+M44+M48+M52+M56+M60+M64+M68+M72+M76+M80+M84+M88</f>
      </c>
    </row>
    <row r="44" spans="1:16" ht="12.75">
      <c r="A44" t="s">
        <v>49</v>
      </c>
      <c s="34" t="s">
        <v>61</v>
      </c>
      <c s="34" t="s">
        <v>492</v>
      </c>
      <c s="35" t="s">
        <v>52</v>
      </c>
      <c s="6" t="s">
        <v>493</v>
      </c>
      <c s="36" t="s">
        <v>95</v>
      </c>
      <c s="37">
        <v>17.628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494</v>
      </c>
    </row>
    <row r="46" spans="1:5" ht="12.75">
      <c r="A46" s="35" t="s">
        <v>58</v>
      </c>
      <c r="E46" s="40" t="s">
        <v>52</v>
      </c>
    </row>
    <row r="47" spans="1:5" ht="165.75">
      <c r="A47" t="s">
        <v>59</v>
      </c>
      <c r="E47" s="39" t="s">
        <v>365</v>
      </c>
    </row>
    <row r="48" spans="1:16" ht="12.75">
      <c r="A48" t="s">
        <v>49</v>
      </c>
      <c s="34" t="s">
        <v>100</v>
      </c>
      <c s="34" t="s">
        <v>495</v>
      </c>
      <c s="35" t="s">
        <v>52</v>
      </c>
      <c s="6" t="s">
        <v>496</v>
      </c>
      <c s="36" t="s">
        <v>71</v>
      </c>
      <c s="37">
        <v>3.256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497</v>
      </c>
    </row>
    <row r="50" spans="1:5" ht="12.75">
      <c r="A50" s="35" t="s">
        <v>58</v>
      </c>
      <c r="E50" s="40" t="s">
        <v>52</v>
      </c>
    </row>
    <row r="51" spans="1:5" ht="127.5">
      <c r="A51" t="s">
        <v>59</v>
      </c>
      <c r="E51" s="39" t="s">
        <v>498</v>
      </c>
    </row>
    <row r="52" spans="1:16" ht="12.75">
      <c r="A52" t="s">
        <v>49</v>
      </c>
      <c s="34" t="s">
        <v>104</v>
      </c>
      <c s="34" t="s">
        <v>499</v>
      </c>
      <c s="35" t="s">
        <v>52</v>
      </c>
      <c s="6" t="s">
        <v>500</v>
      </c>
      <c s="36" t="s">
        <v>71</v>
      </c>
      <c s="37">
        <v>47.428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501</v>
      </c>
    </row>
    <row r="54" spans="1:5" ht="12.75">
      <c r="A54" s="35" t="s">
        <v>58</v>
      </c>
      <c r="E54" s="40" t="s">
        <v>502</v>
      </c>
    </row>
    <row r="55" spans="1:5" ht="51">
      <c r="A55" t="s">
        <v>59</v>
      </c>
      <c r="E55" s="39" t="s">
        <v>429</v>
      </c>
    </row>
    <row r="56" spans="1:16" ht="12.75">
      <c r="A56" t="s">
        <v>49</v>
      </c>
      <c s="34" t="s">
        <v>108</v>
      </c>
      <c s="34" t="s">
        <v>503</v>
      </c>
      <c s="35" t="s">
        <v>52</v>
      </c>
      <c s="6" t="s">
        <v>504</v>
      </c>
      <c s="36" t="s">
        <v>71</v>
      </c>
      <c s="37">
        <v>15.296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505</v>
      </c>
    </row>
    <row r="58" spans="1:5" ht="12.75">
      <c r="A58" s="35" t="s">
        <v>58</v>
      </c>
      <c r="E58" s="40" t="s">
        <v>506</v>
      </c>
    </row>
    <row r="59" spans="1:5" ht="51">
      <c r="A59" t="s">
        <v>59</v>
      </c>
      <c r="E59" s="39" t="s">
        <v>429</v>
      </c>
    </row>
    <row r="60" spans="1:16" ht="12.75">
      <c r="A60" t="s">
        <v>49</v>
      </c>
      <c s="34" t="s">
        <v>113</v>
      </c>
      <c s="34" t="s">
        <v>507</v>
      </c>
      <c s="35" t="s">
        <v>52</v>
      </c>
      <c s="6" t="s">
        <v>508</v>
      </c>
      <c s="36" t="s">
        <v>66</v>
      </c>
      <c s="37">
        <v>278.988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509</v>
      </c>
    </row>
    <row r="62" spans="1:5" ht="12.75">
      <c r="A62" s="35" t="s">
        <v>58</v>
      </c>
      <c r="E62" s="40" t="s">
        <v>52</v>
      </c>
    </row>
    <row r="63" spans="1:5" ht="51">
      <c r="A63" t="s">
        <v>59</v>
      </c>
      <c r="E63" s="39" t="s">
        <v>429</v>
      </c>
    </row>
    <row r="64" spans="1:16" ht="12.75">
      <c r="A64" t="s">
        <v>49</v>
      </c>
      <c s="34" t="s">
        <v>117</v>
      </c>
      <c s="34" t="s">
        <v>510</v>
      </c>
      <c s="35" t="s">
        <v>52</v>
      </c>
      <c s="6" t="s">
        <v>511</v>
      </c>
      <c s="36" t="s">
        <v>66</v>
      </c>
      <c s="37">
        <v>36.419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512</v>
      </c>
    </row>
    <row r="66" spans="1:5" ht="12.75">
      <c r="A66" s="35" t="s">
        <v>58</v>
      </c>
      <c r="E66" s="40" t="s">
        <v>52</v>
      </c>
    </row>
    <row r="67" spans="1:5" ht="102">
      <c r="A67" t="s">
        <v>59</v>
      </c>
      <c r="E67" s="39" t="s">
        <v>513</v>
      </c>
    </row>
    <row r="68" spans="1:16" ht="12.75">
      <c r="A68" t="s">
        <v>49</v>
      </c>
      <c s="34" t="s">
        <v>121</v>
      </c>
      <c s="34" t="s">
        <v>514</v>
      </c>
      <c s="35" t="s">
        <v>52</v>
      </c>
      <c s="6" t="s">
        <v>515</v>
      </c>
      <c s="36" t="s">
        <v>66</v>
      </c>
      <c s="37">
        <v>278.988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25.5">
      <c r="A69" s="35" t="s">
        <v>56</v>
      </c>
      <c r="E69" s="39" t="s">
        <v>516</v>
      </c>
    </row>
    <row r="70" spans="1:5" ht="12.75">
      <c r="A70" s="35" t="s">
        <v>58</v>
      </c>
      <c r="E70" s="40" t="s">
        <v>52</v>
      </c>
    </row>
    <row r="71" spans="1:5" ht="51">
      <c r="A71" t="s">
        <v>59</v>
      </c>
      <c r="E71" s="39" t="s">
        <v>517</v>
      </c>
    </row>
    <row r="72" spans="1:16" ht="12.75">
      <c r="A72" t="s">
        <v>49</v>
      </c>
      <c s="34" t="s">
        <v>125</v>
      </c>
      <c s="34" t="s">
        <v>518</v>
      </c>
      <c s="35" t="s">
        <v>52</v>
      </c>
      <c s="6" t="s">
        <v>519</v>
      </c>
      <c s="36" t="s">
        <v>66</v>
      </c>
      <c s="37">
        <v>557.976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520</v>
      </c>
    </row>
    <row r="74" spans="1:5" ht="12.75">
      <c r="A74" s="35" t="s">
        <v>58</v>
      </c>
      <c r="E74" s="40" t="s">
        <v>521</v>
      </c>
    </row>
    <row r="75" spans="1:5" ht="51">
      <c r="A75" t="s">
        <v>59</v>
      </c>
      <c r="E75" s="39" t="s">
        <v>517</v>
      </c>
    </row>
    <row r="76" spans="1:16" ht="12.75">
      <c r="A76" t="s">
        <v>49</v>
      </c>
      <c s="34" t="s">
        <v>129</v>
      </c>
      <c s="34" t="s">
        <v>522</v>
      </c>
      <c s="35" t="s">
        <v>52</v>
      </c>
      <c s="6" t="s">
        <v>523</v>
      </c>
      <c s="36" t="s">
        <v>66</v>
      </c>
      <c s="37">
        <v>278.988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524</v>
      </c>
    </row>
    <row r="78" spans="1:5" ht="12.75">
      <c r="A78" s="35" t="s">
        <v>58</v>
      </c>
      <c r="E78" s="40" t="s">
        <v>52</v>
      </c>
    </row>
    <row r="79" spans="1:5" ht="140.25">
      <c r="A79" t="s">
        <v>59</v>
      </c>
      <c r="E79" s="39" t="s">
        <v>525</v>
      </c>
    </row>
    <row r="80" spans="1:16" ht="12.75">
      <c r="A80" t="s">
        <v>49</v>
      </c>
      <c s="34" t="s">
        <v>132</v>
      </c>
      <c s="34" t="s">
        <v>526</v>
      </c>
      <c s="35" t="s">
        <v>52</v>
      </c>
      <c s="6" t="s">
        <v>527</v>
      </c>
      <c s="36" t="s">
        <v>66</v>
      </c>
      <c s="37">
        <v>278.988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528</v>
      </c>
    </row>
    <row r="82" spans="1:5" ht="12.75">
      <c r="A82" s="35" t="s">
        <v>58</v>
      </c>
      <c r="E82" s="40" t="s">
        <v>52</v>
      </c>
    </row>
    <row r="83" spans="1:5" ht="140.25">
      <c r="A83" t="s">
        <v>59</v>
      </c>
      <c r="E83" s="39" t="s">
        <v>525</v>
      </c>
    </row>
    <row r="84" spans="1:16" ht="12.75">
      <c r="A84" t="s">
        <v>49</v>
      </c>
      <c s="34" t="s">
        <v>136</v>
      </c>
      <c s="34" t="s">
        <v>529</v>
      </c>
      <c s="35" t="s">
        <v>52</v>
      </c>
      <c s="6" t="s">
        <v>530</v>
      </c>
      <c s="36" t="s">
        <v>66</v>
      </c>
      <c s="37">
        <v>278.988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531</v>
      </c>
    </row>
    <row r="86" spans="1:5" ht="12.75">
      <c r="A86" s="35" t="s">
        <v>58</v>
      </c>
      <c r="E86" s="40" t="s">
        <v>52</v>
      </c>
    </row>
    <row r="87" spans="1:5" ht="140.25">
      <c r="A87" t="s">
        <v>59</v>
      </c>
      <c r="E87" s="39" t="s">
        <v>525</v>
      </c>
    </row>
    <row r="88" spans="1:16" ht="12.75">
      <c r="A88" t="s">
        <v>49</v>
      </c>
      <c s="34" t="s">
        <v>140</v>
      </c>
      <c s="34" t="s">
        <v>532</v>
      </c>
      <c s="35" t="s">
        <v>52</v>
      </c>
      <c s="6" t="s">
        <v>533</v>
      </c>
      <c s="36" t="s">
        <v>95</v>
      </c>
      <c s="37">
        <v>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534</v>
      </c>
    </row>
    <row r="90" spans="1:5" ht="12.75">
      <c r="A90" s="35" t="s">
        <v>58</v>
      </c>
      <c r="E90" s="40" t="s">
        <v>52</v>
      </c>
    </row>
    <row r="91" spans="1:5" ht="38.25">
      <c r="A91" t="s">
        <v>59</v>
      </c>
      <c r="E91" s="39" t="s">
        <v>535</v>
      </c>
    </row>
    <row r="92" spans="1:13" ht="12.75">
      <c r="A92" t="s">
        <v>46</v>
      </c>
      <c r="C92" s="31" t="s">
        <v>61</v>
      </c>
      <c r="E92" s="33" t="s">
        <v>62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25.5">
      <c r="A93" t="s">
        <v>49</v>
      </c>
      <c s="34" t="s">
        <v>423</v>
      </c>
      <c s="34" t="s">
        <v>536</v>
      </c>
      <c s="35" t="s">
        <v>52</v>
      </c>
      <c s="6" t="s">
        <v>537</v>
      </c>
      <c s="36" t="s">
        <v>66</v>
      </c>
      <c s="37">
        <v>12.329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538</v>
      </c>
    </row>
    <row r="95" spans="1:5" ht="12.75">
      <c r="A95" s="35" t="s">
        <v>58</v>
      </c>
      <c r="E95" s="40" t="s">
        <v>52</v>
      </c>
    </row>
    <row r="96" spans="1:5" ht="38.25">
      <c r="A96" t="s">
        <v>59</v>
      </c>
      <c r="E96" s="39" t="s">
        <v>539</v>
      </c>
    </row>
    <row r="97" spans="1:16" ht="12.75">
      <c r="A97" t="s">
        <v>49</v>
      </c>
      <c s="34" t="s">
        <v>144</v>
      </c>
      <c s="34" t="s">
        <v>540</v>
      </c>
      <c s="35" t="s">
        <v>52</v>
      </c>
      <c s="6" t="s">
        <v>541</v>
      </c>
      <c s="36" t="s">
        <v>66</v>
      </c>
      <c s="37">
        <v>32.84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542</v>
      </c>
    </row>
    <row r="99" spans="1:5" ht="12.75">
      <c r="A99" s="35" t="s">
        <v>58</v>
      </c>
      <c r="E99" s="40" t="s">
        <v>52</v>
      </c>
    </row>
    <row r="100" spans="1:5" ht="267.75">
      <c r="A100" t="s">
        <v>59</v>
      </c>
      <c r="E100" s="39" t="s">
        <v>543</v>
      </c>
    </row>
    <row r="101" spans="1:16" ht="12.75">
      <c r="A101" t="s">
        <v>49</v>
      </c>
      <c s="34" t="s">
        <v>148</v>
      </c>
      <c s="34" t="s">
        <v>544</v>
      </c>
      <c s="35" t="s">
        <v>52</v>
      </c>
      <c s="6" t="s">
        <v>545</v>
      </c>
      <c s="36" t="s">
        <v>95</v>
      </c>
      <c s="37">
        <v>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546</v>
      </c>
    </row>
    <row r="103" spans="1:5" ht="12.75">
      <c r="A103" s="35" t="s">
        <v>58</v>
      </c>
      <c r="E103" s="40" t="s">
        <v>52</v>
      </c>
    </row>
    <row r="104" spans="1:5" ht="76.5">
      <c r="A104" t="s">
        <v>59</v>
      </c>
      <c r="E104" s="39" t="s">
        <v>547</v>
      </c>
    </row>
    <row r="105" spans="1:16" ht="12.75">
      <c r="A105" t="s">
        <v>49</v>
      </c>
      <c s="34" t="s">
        <v>151</v>
      </c>
      <c s="34" t="s">
        <v>548</v>
      </c>
      <c s="35" t="s">
        <v>52</v>
      </c>
      <c s="6" t="s">
        <v>549</v>
      </c>
      <c s="36" t="s">
        <v>66</v>
      </c>
      <c s="37">
        <v>24.94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550</v>
      </c>
    </row>
    <row r="107" spans="1:5" ht="12.75">
      <c r="A107" s="35" t="s">
        <v>58</v>
      </c>
      <c r="E107" s="40" t="s">
        <v>52</v>
      </c>
    </row>
    <row r="108" spans="1:5" ht="178.5">
      <c r="A108" t="s">
        <v>59</v>
      </c>
      <c r="E108" s="39" t="s">
        <v>551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552</v>
      </c>
      <c r="E4" s="26" t="s">
        <v>553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COUNTIFS(L8:L84,"=0",A8:A84,"P")+COUNTIFS(L8:L84,"",A8:A84,"P")+SUM(Q8:Q84)</f>
      </c>
    </row>
    <row r="8" spans="1:13" ht="12.75">
      <c r="A8" t="s">
        <v>44</v>
      </c>
      <c r="C8" s="28" t="s">
        <v>556</v>
      </c>
      <c r="E8" s="30" t="s">
        <v>555</v>
      </c>
      <c r="J8" s="29">
        <f>0+J9+J14+J27+J36+J53+J62+J67</f>
      </c>
      <c s="29">
        <f>0+K9+K14+K27+K36+K53+K62+K67</f>
      </c>
      <c s="29">
        <f>0+L9+L14+L27+L36+L53+L62+L67</f>
      </c>
      <c s="29">
        <f>0+M9+M14+M27+M36+M53+M62+M67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63</v>
      </c>
      <c s="34" t="s">
        <v>557</v>
      </c>
      <c s="35" t="s">
        <v>52</v>
      </c>
      <c s="6" t="s">
        <v>558</v>
      </c>
      <c s="36" t="s">
        <v>332</v>
      </c>
      <c s="37">
        <v>513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559</v>
      </c>
    </row>
    <row r="12" spans="1:5" ht="12.75">
      <c r="A12" s="35" t="s">
        <v>58</v>
      </c>
      <c r="E12" s="40" t="s">
        <v>560</v>
      </c>
    </row>
    <row r="13" spans="1:5" ht="165.75">
      <c r="A13" t="s">
        <v>59</v>
      </c>
      <c r="E13" s="39" t="s">
        <v>561</v>
      </c>
    </row>
    <row r="14" spans="1:13" ht="12.75">
      <c r="A14" t="s">
        <v>46</v>
      </c>
      <c r="C14" s="31" t="s">
        <v>63</v>
      </c>
      <c r="E14" s="33" t="s">
        <v>344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562</v>
      </c>
      <c s="35" t="s">
        <v>52</v>
      </c>
      <c s="6" t="s">
        <v>563</v>
      </c>
      <c s="36" t="s">
        <v>71</v>
      </c>
      <c s="37">
        <v>270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564</v>
      </c>
    </row>
    <row r="17" spans="1:5" ht="12.75">
      <c r="A17" s="35" t="s">
        <v>58</v>
      </c>
      <c r="E17" s="40" t="s">
        <v>565</v>
      </c>
    </row>
    <row r="18" spans="1:5" ht="318.75">
      <c r="A18" t="s">
        <v>59</v>
      </c>
      <c r="E18" s="39" t="s">
        <v>566</v>
      </c>
    </row>
    <row r="19" spans="1:16" ht="12.75">
      <c r="A19" t="s">
        <v>49</v>
      </c>
      <c s="34" t="s">
        <v>26</v>
      </c>
      <c s="34" t="s">
        <v>567</v>
      </c>
      <c s="35" t="s">
        <v>52</v>
      </c>
      <c s="6" t="s">
        <v>568</v>
      </c>
      <c s="36" t="s">
        <v>71</v>
      </c>
      <c s="37">
        <v>270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58</v>
      </c>
      <c r="E21" s="40" t="s">
        <v>569</v>
      </c>
    </row>
    <row r="22" spans="1:5" ht="191.25">
      <c r="A22" t="s">
        <v>59</v>
      </c>
      <c r="E22" s="39" t="s">
        <v>570</v>
      </c>
    </row>
    <row r="23" spans="1:16" ht="12.75">
      <c r="A23" t="s">
        <v>49</v>
      </c>
      <c s="34" t="s">
        <v>76</v>
      </c>
      <c s="34" t="s">
        <v>571</v>
      </c>
      <c s="35" t="s">
        <v>52</v>
      </c>
      <c s="6" t="s">
        <v>572</v>
      </c>
      <c s="36" t="s">
        <v>71</v>
      </c>
      <c s="37">
        <v>68.9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58</v>
      </c>
      <c r="E25" s="40" t="s">
        <v>573</v>
      </c>
    </row>
    <row r="26" spans="1:5" ht="293.25">
      <c r="A26" t="s">
        <v>59</v>
      </c>
      <c r="E26" s="39" t="s">
        <v>574</v>
      </c>
    </row>
    <row r="27" spans="1:13" ht="12.75">
      <c r="A27" t="s">
        <v>46</v>
      </c>
      <c r="C27" s="31" t="s">
        <v>27</v>
      </c>
      <c r="E27" s="33" t="s">
        <v>355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80</v>
      </c>
      <c s="34" t="s">
        <v>575</v>
      </c>
      <c s="35" t="s">
        <v>52</v>
      </c>
      <c s="6" t="s">
        <v>576</v>
      </c>
      <c s="36" t="s">
        <v>71</v>
      </c>
      <c s="37">
        <v>1.078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2.75">
      <c r="A30" s="35" t="s">
        <v>58</v>
      </c>
      <c r="E30" s="40" t="s">
        <v>577</v>
      </c>
    </row>
    <row r="31" spans="1:5" ht="369.75">
      <c r="A31" t="s">
        <v>59</v>
      </c>
      <c r="E31" s="39" t="s">
        <v>578</v>
      </c>
    </row>
    <row r="32" spans="1:16" ht="12.75">
      <c r="A32" t="s">
        <v>49</v>
      </c>
      <c s="34" t="s">
        <v>83</v>
      </c>
      <c s="34" t="s">
        <v>579</v>
      </c>
      <c s="35" t="s">
        <v>52</v>
      </c>
      <c s="6" t="s">
        <v>580</v>
      </c>
      <c s="36" t="s">
        <v>332</v>
      </c>
      <c s="37">
        <v>0.082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58</v>
      </c>
      <c r="E34" s="40" t="s">
        <v>581</v>
      </c>
    </row>
    <row r="35" spans="1:5" ht="267.75">
      <c r="A35" t="s">
        <v>59</v>
      </c>
      <c r="E35" s="39" t="s">
        <v>582</v>
      </c>
    </row>
    <row r="36" spans="1:13" ht="12.75">
      <c r="A36" t="s">
        <v>46</v>
      </c>
      <c r="C36" s="31" t="s">
        <v>76</v>
      </c>
      <c r="E36" s="33" t="s">
        <v>583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49</v>
      </c>
      <c s="34" t="s">
        <v>88</v>
      </c>
      <c s="34" t="s">
        <v>584</v>
      </c>
      <c s="35" t="s">
        <v>52</v>
      </c>
      <c s="6" t="s">
        <v>585</v>
      </c>
      <c s="36" t="s">
        <v>71</v>
      </c>
      <c s="37">
        <v>1.762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67</v>
      </c>
      <c>
        <f>(M37*21)/100</f>
      </c>
      <c t="s">
        <v>27</v>
      </c>
    </row>
    <row r="38" spans="1:5" ht="12.75">
      <c r="A38" s="35" t="s">
        <v>56</v>
      </c>
      <c r="E38" s="39" t="s">
        <v>52</v>
      </c>
    </row>
    <row r="39" spans="1:5" ht="12.75">
      <c r="A39" s="35" t="s">
        <v>58</v>
      </c>
      <c r="E39" s="40" t="s">
        <v>586</v>
      </c>
    </row>
    <row r="40" spans="1:5" ht="369.75">
      <c r="A40" t="s">
        <v>59</v>
      </c>
      <c r="E40" s="39" t="s">
        <v>587</v>
      </c>
    </row>
    <row r="41" spans="1:16" ht="12.75">
      <c r="A41" t="s">
        <v>49</v>
      </c>
      <c s="34" t="s">
        <v>92</v>
      </c>
      <c s="34" t="s">
        <v>588</v>
      </c>
      <c s="35" t="s">
        <v>52</v>
      </c>
      <c s="6" t="s">
        <v>589</v>
      </c>
      <c s="36" t="s">
        <v>71</v>
      </c>
      <c s="37">
        <v>3.8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67</v>
      </c>
      <c>
        <f>(M41*21)/100</f>
      </c>
      <c t="s">
        <v>27</v>
      </c>
    </row>
    <row r="42" spans="1:5" ht="12.75">
      <c r="A42" s="35" t="s">
        <v>56</v>
      </c>
      <c r="E42" s="39" t="s">
        <v>590</v>
      </c>
    </row>
    <row r="43" spans="1:5" ht="12.75">
      <c r="A43" s="35" t="s">
        <v>58</v>
      </c>
      <c r="E43" s="40" t="s">
        <v>591</v>
      </c>
    </row>
    <row r="44" spans="1:5" ht="369.75">
      <c r="A44" t="s">
        <v>59</v>
      </c>
      <c r="E44" s="39" t="s">
        <v>587</v>
      </c>
    </row>
    <row r="45" spans="1:16" ht="12.75">
      <c r="A45" t="s">
        <v>49</v>
      </c>
      <c s="34" t="s">
        <v>61</v>
      </c>
      <c s="34" t="s">
        <v>592</v>
      </c>
      <c s="35" t="s">
        <v>52</v>
      </c>
      <c s="6" t="s">
        <v>593</v>
      </c>
      <c s="36" t="s">
        <v>71</v>
      </c>
      <c s="37">
        <v>1.005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67</v>
      </c>
      <c>
        <f>(M45*21)/100</f>
      </c>
      <c t="s">
        <v>27</v>
      </c>
    </row>
    <row r="46" spans="1:5" ht="12.75">
      <c r="A46" s="35" t="s">
        <v>56</v>
      </c>
      <c r="E46" s="39" t="s">
        <v>594</v>
      </c>
    </row>
    <row r="47" spans="1:5" ht="12.75">
      <c r="A47" s="35" t="s">
        <v>58</v>
      </c>
      <c r="E47" s="40" t="s">
        <v>595</v>
      </c>
    </row>
    <row r="48" spans="1:5" ht="38.25">
      <c r="A48" t="s">
        <v>59</v>
      </c>
      <c r="E48" s="39" t="s">
        <v>596</v>
      </c>
    </row>
    <row r="49" spans="1:16" ht="12.75">
      <c r="A49" t="s">
        <v>49</v>
      </c>
      <c s="34" t="s">
        <v>100</v>
      </c>
      <c s="34" t="s">
        <v>597</v>
      </c>
      <c s="35" t="s">
        <v>52</v>
      </c>
      <c s="6" t="s">
        <v>598</v>
      </c>
      <c s="36" t="s">
        <v>71</v>
      </c>
      <c s="37">
        <v>7.6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67</v>
      </c>
      <c>
        <f>(M49*21)/100</f>
      </c>
      <c t="s">
        <v>27</v>
      </c>
    </row>
    <row r="50" spans="1:5" ht="12.75">
      <c r="A50" s="35" t="s">
        <v>56</v>
      </c>
      <c r="E50" s="39" t="s">
        <v>52</v>
      </c>
    </row>
    <row r="51" spans="1:5" ht="12.75">
      <c r="A51" s="35" t="s">
        <v>58</v>
      </c>
      <c r="E51" s="40" t="s">
        <v>599</v>
      </c>
    </row>
    <row r="52" spans="1:5" ht="102">
      <c r="A52" t="s">
        <v>59</v>
      </c>
      <c r="E52" s="39" t="s">
        <v>600</v>
      </c>
    </row>
    <row r="53" spans="1:13" ht="12.75">
      <c r="A53" t="s">
        <v>46</v>
      </c>
      <c r="C53" s="31" t="s">
        <v>88</v>
      </c>
      <c r="E53" s="33" t="s">
        <v>601</v>
      </c>
      <c r="J53" s="32">
        <f>0</f>
      </c>
      <c s="32">
        <f>0</f>
      </c>
      <c s="32">
        <f>0+L54+L58</f>
      </c>
      <c s="32">
        <f>0+M54+M58</f>
      </c>
    </row>
    <row r="54" spans="1:16" ht="25.5">
      <c r="A54" t="s">
        <v>49</v>
      </c>
      <c s="34" t="s">
        <v>104</v>
      </c>
      <c s="34" t="s">
        <v>602</v>
      </c>
      <c s="35" t="s">
        <v>52</v>
      </c>
      <c s="6" t="s">
        <v>603</v>
      </c>
      <c s="36" t="s">
        <v>66</v>
      </c>
      <c s="37">
        <v>219.87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604</v>
      </c>
    </row>
    <row r="56" spans="1:5" ht="12.75">
      <c r="A56" s="35" t="s">
        <v>58</v>
      </c>
      <c r="E56" s="40" t="s">
        <v>605</v>
      </c>
    </row>
    <row r="57" spans="1:5" ht="191.25">
      <c r="A57" t="s">
        <v>59</v>
      </c>
      <c r="E57" s="39" t="s">
        <v>606</v>
      </c>
    </row>
    <row r="58" spans="1:16" ht="12.75">
      <c r="A58" t="s">
        <v>49</v>
      </c>
      <c s="34" t="s">
        <v>108</v>
      </c>
      <c s="34" t="s">
        <v>607</v>
      </c>
      <c s="35" t="s">
        <v>52</v>
      </c>
      <c s="6" t="s">
        <v>608</v>
      </c>
      <c s="36" t="s">
        <v>66</v>
      </c>
      <c s="37">
        <v>73.29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609</v>
      </c>
    </row>
    <row r="61" spans="1:5" ht="38.25">
      <c r="A61" t="s">
        <v>59</v>
      </c>
      <c r="E61" s="39" t="s">
        <v>610</v>
      </c>
    </row>
    <row r="62" spans="1:13" ht="12.75">
      <c r="A62" t="s">
        <v>46</v>
      </c>
      <c r="C62" s="31" t="s">
        <v>92</v>
      </c>
      <c r="E62" s="33" t="s">
        <v>418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113</v>
      </c>
      <c s="34" t="s">
        <v>611</v>
      </c>
      <c s="35" t="s">
        <v>52</v>
      </c>
      <c s="6" t="s">
        <v>612</v>
      </c>
      <c s="36" t="s">
        <v>86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613</v>
      </c>
    </row>
    <row r="65" spans="1:5" ht="12.75">
      <c r="A65" s="35" t="s">
        <v>58</v>
      </c>
      <c r="E65" s="40" t="s">
        <v>52</v>
      </c>
    </row>
    <row r="66" spans="1:5" ht="38.25">
      <c r="A66" t="s">
        <v>59</v>
      </c>
      <c r="E66" s="39" t="s">
        <v>614</v>
      </c>
    </row>
    <row r="67" spans="1:13" ht="12.75">
      <c r="A67" t="s">
        <v>46</v>
      </c>
      <c r="C67" s="31" t="s">
        <v>61</v>
      </c>
      <c r="E67" s="33" t="s">
        <v>62</v>
      </c>
      <c r="J67" s="32">
        <f>0</f>
      </c>
      <c s="32">
        <f>0</f>
      </c>
      <c s="32">
        <f>0+L68+L72+L76+L80+L84</f>
      </c>
      <c s="32">
        <f>0+M68+M72+M76+M80+M84</f>
      </c>
    </row>
    <row r="68" spans="1:16" ht="12.75">
      <c r="A68" t="s">
        <v>49</v>
      </c>
      <c s="34" t="s">
        <v>117</v>
      </c>
      <c s="34" t="s">
        <v>615</v>
      </c>
      <c s="35" t="s">
        <v>52</v>
      </c>
      <c s="6" t="s">
        <v>616</v>
      </c>
      <c s="36" t="s">
        <v>95</v>
      </c>
      <c s="37">
        <v>15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58</v>
      </c>
      <c r="E70" s="40" t="s">
        <v>52</v>
      </c>
    </row>
    <row r="71" spans="1:5" ht="89.25">
      <c r="A71" t="s">
        <v>59</v>
      </c>
      <c r="E71" s="39" t="s">
        <v>617</v>
      </c>
    </row>
    <row r="72" spans="1:16" ht="12.75">
      <c r="A72" t="s">
        <v>49</v>
      </c>
      <c s="34" t="s">
        <v>121</v>
      </c>
      <c s="34" t="s">
        <v>618</v>
      </c>
      <c s="35" t="s">
        <v>52</v>
      </c>
      <c s="6" t="s">
        <v>619</v>
      </c>
      <c s="36" t="s">
        <v>95</v>
      </c>
      <c s="37">
        <v>14.28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58</v>
      </c>
      <c r="E74" s="40" t="s">
        <v>620</v>
      </c>
    </row>
    <row r="75" spans="1:5" ht="63.75">
      <c r="A75" t="s">
        <v>59</v>
      </c>
      <c r="E75" s="39" t="s">
        <v>621</v>
      </c>
    </row>
    <row r="76" spans="1:16" ht="12.75">
      <c r="A76" t="s">
        <v>49</v>
      </c>
      <c s="34" t="s">
        <v>125</v>
      </c>
      <c s="34" t="s">
        <v>622</v>
      </c>
      <c s="35" t="s">
        <v>52</v>
      </c>
      <c s="6" t="s">
        <v>623</v>
      </c>
      <c s="36" t="s">
        <v>95</v>
      </c>
      <c s="37">
        <v>19.9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58</v>
      </c>
      <c r="E78" s="40" t="s">
        <v>624</v>
      </c>
    </row>
    <row r="79" spans="1:5" ht="51">
      <c r="A79" t="s">
        <v>59</v>
      </c>
      <c r="E79" s="39" t="s">
        <v>625</v>
      </c>
    </row>
    <row r="80" spans="1:16" ht="12.75">
      <c r="A80" t="s">
        <v>49</v>
      </c>
      <c s="34" t="s">
        <v>129</v>
      </c>
      <c s="34" t="s">
        <v>626</v>
      </c>
      <c s="35" t="s">
        <v>52</v>
      </c>
      <c s="6" t="s">
        <v>627</v>
      </c>
      <c s="36" t="s">
        <v>71</v>
      </c>
      <c s="37">
        <v>25.704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628</v>
      </c>
    </row>
    <row r="82" spans="1:5" ht="12.75">
      <c r="A82" s="35" t="s">
        <v>58</v>
      </c>
      <c r="E82" s="40" t="s">
        <v>629</v>
      </c>
    </row>
    <row r="83" spans="1:5" ht="408">
      <c r="A83" t="s">
        <v>59</v>
      </c>
      <c r="E83" s="39" t="s">
        <v>630</v>
      </c>
    </row>
    <row r="84" spans="1:16" ht="12.75">
      <c r="A84" t="s">
        <v>49</v>
      </c>
      <c s="34" t="s">
        <v>132</v>
      </c>
      <c s="34" t="s">
        <v>631</v>
      </c>
      <c s="35" t="s">
        <v>52</v>
      </c>
      <c s="6" t="s">
        <v>632</v>
      </c>
      <c s="36" t="s">
        <v>95</v>
      </c>
      <c s="37">
        <v>6.1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58</v>
      </c>
      <c r="E86" s="40" t="s">
        <v>52</v>
      </c>
    </row>
    <row r="87" spans="1:5" ht="63.75">
      <c r="A87" t="s">
        <v>59</v>
      </c>
      <c r="E87" s="39" t="s">
        <v>633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552</v>
      </c>
      <c r="E4" s="26" t="s">
        <v>553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636</v>
      </c>
      <c r="E8" s="30" t="s">
        <v>635</v>
      </c>
      <c r="J8" s="29">
        <f>0+J9+J22+J31</f>
      </c>
      <c s="29">
        <f>0+K9+K22+K31</f>
      </c>
      <c s="29">
        <f>0+L9+L22+L31</f>
      </c>
      <c s="29">
        <f>0+M9+M22+M31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63</v>
      </c>
      <c s="34" t="s">
        <v>557</v>
      </c>
      <c s="35" t="s">
        <v>52</v>
      </c>
      <c s="6" t="s">
        <v>558</v>
      </c>
      <c s="36" t="s">
        <v>332</v>
      </c>
      <c s="37">
        <v>34.2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559</v>
      </c>
    </row>
    <row r="12" spans="1:5" ht="12.75">
      <c r="A12" s="35" t="s">
        <v>58</v>
      </c>
      <c r="E12" s="40" t="s">
        <v>637</v>
      </c>
    </row>
    <row r="13" spans="1:5" ht="165.75">
      <c r="A13" t="s">
        <v>59</v>
      </c>
      <c r="E13" s="39" t="s">
        <v>561</v>
      </c>
    </row>
    <row r="14" spans="1:16" ht="25.5">
      <c r="A14" t="s">
        <v>49</v>
      </c>
      <c s="34" t="s">
        <v>27</v>
      </c>
      <c s="34" t="s">
        <v>638</v>
      </c>
      <c s="35" t="s">
        <v>52</v>
      </c>
      <c s="6" t="s">
        <v>639</v>
      </c>
      <c s="36" t="s">
        <v>332</v>
      </c>
      <c s="37">
        <v>13.068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559</v>
      </c>
    </row>
    <row r="16" spans="1:5" ht="12.75">
      <c r="A16" s="35" t="s">
        <v>58</v>
      </c>
      <c r="E16" s="40" t="s">
        <v>640</v>
      </c>
    </row>
    <row r="17" spans="1:5" ht="140.25">
      <c r="A17" t="s">
        <v>59</v>
      </c>
      <c r="E17" s="39" t="s">
        <v>641</v>
      </c>
    </row>
    <row r="18" spans="1:16" ht="25.5">
      <c r="A18" t="s">
        <v>49</v>
      </c>
      <c s="34" t="s">
        <v>26</v>
      </c>
      <c s="34" t="s">
        <v>642</v>
      </c>
      <c s="35" t="s">
        <v>52</v>
      </c>
      <c s="6" t="s">
        <v>643</v>
      </c>
      <c s="36" t="s">
        <v>332</v>
      </c>
      <c s="37">
        <v>30.18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559</v>
      </c>
    </row>
    <row r="20" spans="1:5" ht="38.25">
      <c r="A20" s="35" t="s">
        <v>58</v>
      </c>
      <c r="E20" s="40" t="s">
        <v>644</v>
      </c>
    </row>
    <row r="21" spans="1:5" ht="165.75">
      <c r="A21" t="s">
        <v>59</v>
      </c>
      <c r="E21" s="39" t="s">
        <v>561</v>
      </c>
    </row>
    <row r="22" spans="1:13" ht="12.75">
      <c r="A22" t="s">
        <v>46</v>
      </c>
      <c r="C22" s="31" t="s">
        <v>63</v>
      </c>
      <c r="E22" s="33" t="s">
        <v>344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76</v>
      </c>
      <c s="34" t="s">
        <v>562</v>
      </c>
      <c s="35" t="s">
        <v>52</v>
      </c>
      <c s="6" t="s">
        <v>563</v>
      </c>
      <c s="36" t="s">
        <v>71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564</v>
      </c>
    </row>
    <row r="25" spans="1:5" ht="12.75">
      <c r="A25" s="35" t="s">
        <v>58</v>
      </c>
      <c r="E25" s="40" t="s">
        <v>645</v>
      </c>
    </row>
    <row r="26" spans="1:5" ht="318.75">
      <c r="A26" t="s">
        <v>59</v>
      </c>
      <c r="E26" s="39" t="s">
        <v>566</v>
      </c>
    </row>
    <row r="27" spans="1:16" ht="12.75">
      <c r="A27" t="s">
        <v>49</v>
      </c>
      <c s="34" t="s">
        <v>80</v>
      </c>
      <c s="34" t="s">
        <v>567</v>
      </c>
      <c s="35" t="s">
        <v>52</v>
      </c>
      <c s="6" t="s">
        <v>568</v>
      </c>
      <c s="36" t="s">
        <v>71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646</v>
      </c>
    </row>
    <row r="30" spans="1:5" ht="191.25">
      <c r="A30" t="s">
        <v>59</v>
      </c>
      <c r="E30" s="39" t="s">
        <v>570</v>
      </c>
    </row>
    <row r="31" spans="1:13" ht="12.75">
      <c r="A31" t="s">
        <v>46</v>
      </c>
      <c r="C31" s="31" t="s">
        <v>61</v>
      </c>
      <c r="E31" s="33" t="s">
        <v>62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83</v>
      </c>
      <c s="34" t="s">
        <v>647</v>
      </c>
      <c s="35" t="s">
        <v>52</v>
      </c>
      <c s="6" t="s">
        <v>648</v>
      </c>
      <c s="36" t="s">
        <v>95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58</v>
      </c>
      <c r="E34" s="40" t="s">
        <v>649</v>
      </c>
    </row>
    <row r="35" spans="1:5" ht="38.25">
      <c r="A35" t="s">
        <v>59</v>
      </c>
      <c r="E35" s="39" t="s">
        <v>650</v>
      </c>
    </row>
    <row r="36" spans="1:16" ht="12.75">
      <c r="A36" t="s">
        <v>49</v>
      </c>
      <c s="34" t="s">
        <v>88</v>
      </c>
      <c s="34" t="s">
        <v>651</v>
      </c>
      <c s="35" t="s">
        <v>52</v>
      </c>
      <c s="6" t="s">
        <v>652</v>
      </c>
      <c s="36" t="s">
        <v>71</v>
      </c>
      <c s="37">
        <v>5.94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58</v>
      </c>
      <c r="E38" s="40" t="s">
        <v>653</v>
      </c>
    </row>
    <row r="39" spans="1:5" ht="114.75">
      <c r="A39" t="s">
        <v>59</v>
      </c>
      <c r="E39" s="39" t="s">
        <v>654</v>
      </c>
    </row>
    <row r="40" spans="1:16" ht="12.75">
      <c r="A40" t="s">
        <v>49</v>
      </c>
      <c s="34" t="s">
        <v>92</v>
      </c>
      <c s="34" t="s">
        <v>655</v>
      </c>
      <c s="35" t="s">
        <v>52</v>
      </c>
      <c s="6" t="s">
        <v>656</v>
      </c>
      <c s="36" t="s">
        <v>71</v>
      </c>
      <c s="37">
        <v>10.584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58</v>
      </c>
      <c r="E42" s="40" t="s">
        <v>657</v>
      </c>
    </row>
    <row r="43" spans="1:5" ht="114.75">
      <c r="A43" t="s">
        <v>59</v>
      </c>
      <c r="E43" s="39" t="s">
        <v>654</v>
      </c>
    </row>
    <row r="44" spans="1:16" ht="12.75">
      <c r="A44" t="s">
        <v>49</v>
      </c>
      <c s="34" t="s">
        <v>61</v>
      </c>
      <c s="34" t="s">
        <v>658</v>
      </c>
      <c s="35" t="s">
        <v>52</v>
      </c>
      <c s="6" t="s">
        <v>659</v>
      </c>
      <c s="36" t="s">
        <v>95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58</v>
      </c>
      <c r="E46" s="40" t="s">
        <v>52</v>
      </c>
    </row>
    <row r="47" spans="1:5" ht="127.5">
      <c r="A47" t="s">
        <v>59</v>
      </c>
      <c r="E47" s="39" t="s">
        <v>660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552</v>
      </c>
      <c r="E4" s="26" t="s">
        <v>553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663</v>
      </c>
      <c r="E8" s="30" t="s">
        <v>662</v>
      </c>
      <c r="J8" s="29">
        <f>0+J9+J22+J31</f>
      </c>
      <c s="29">
        <f>0+K9+K22+K31</f>
      </c>
      <c s="29">
        <f>0+L9+L22+L31</f>
      </c>
      <c s="29">
        <f>0+M9+M22+M31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63</v>
      </c>
      <c s="34" t="s">
        <v>557</v>
      </c>
      <c s="35" t="s">
        <v>52</v>
      </c>
      <c s="6" t="s">
        <v>558</v>
      </c>
      <c s="36" t="s">
        <v>332</v>
      </c>
      <c s="37">
        <v>34.2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559</v>
      </c>
    </row>
    <row r="12" spans="1:5" ht="12.75">
      <c r="A12" s="35" t="s">
        <v>58</v>
      </c>
      <c r="E12" s="40" t="s">
        <v>637</v>
      </c>
    </row>
    <row r="13" spans="1:5" ht="165.75">
      <c r="A13" t="s">
        <v>59</v>
      </c>
      <c r="E13" s="39" t="s">
        <v>561</v>
      </c>
    </row>
    <row r="14" spans="1:16" ht="25.5">
      <c r="A14" t="s">
        <v>49</v>
      </c>
      <c s="34" t="s">
        <v>27</v>
      </c>
      <c s="34" t="s">
        <v>638</v>
      </c>
      <c s="35" t="s">
        <v>52</v>
      </c>
      <c s="6" t="s">
        <v>639</v>
      </c>
      <c s="36" t="s">
        <v>332</v>
      </c>
      <c s="37">
        <v>26.928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559</v>
      </c>
    </row>
    <row r="16" spans="1:5" ht="12.75">
      <c r="A16" s="35" t="s">
        <v>58</v>
      </c>
      <c r="E16" s="40" t="s">
        <v>664</v>
      </c>
    </row>
    <row r="17" spans="1:5" ht="140.25">
      <c r="A17" t="s">
        <v>59</v>
      </c>
      <c r="E17" s="39" t="s">
        <v>641</v>
      </c>
    </row>
    <row r="18" spans="1:16" ht="25.5">
      <c r="A18" t="s">
        <v>49</v>
      </c>
      <c s="34" t="s">
        <v>26</v>
      </c>
      <c s="34" t="s">
        <v>642</v>
      </c>
      <c s="35" t="s">
        <v>52</v>
      </c>
      <c s="6" t="s">
        <v>643</v>
      </c>
      <c s="36" t="s">
        <v>332</v>
      </c>
      <c s="37">
        <v>30.18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559</v>
      </c>
    </row>
    <row r="20" spans="1:5" ht="38.25">
      <c r="A20" s="35" t="s">
        <v>58</v>
      </c>
      <c r="E20" s="40" t="s">
        <v>644</v>
      </c>
    </row>
    <row r="21" spans="1:5" ht="165.75">
      <c r="A21" t="s">
        <v>59</v>
      </c>
      <c r="E21" s="39" t="s">
        <v>561</v>
      </c>
    </row>
    <row r="22" spans="1:13" ht="12.75">
      <c r="A22" t="s">
        <v>46</v>
      </c>
      <c r="C22" s="31" t="s">
        <v>63</v>
      </c>
      <c r="E22" s="33" t="s">
        <v>344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76</v>
      </c>
      <c s="34" t="s">
        <v>562</v>
      </c>
      <c s="35" t="s">
        <v>52</v>
      </c>
      <c s="6" t="s">
        <v>563</v>
      </c>
      <c s="36" t="s">
        <v>71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564</v>
      </c>
    </row>
    <row r="25" spans="1:5" ht="12.75">
      <c r="A25" s="35" t="s">
        <v>58</v>
      </c>
      <c r="E25" s="40" t="s">
        <v>645</v>
      </c>
    </row>
    <row r="26" spans="1:5" ht="318.75">
      <c r="A26" t="s">
        <v>59</v>
      </c>
      <c r="E26" s="39" t="s">
        <v>566</v>
      </c>
    </row>
    <row r="27" spans="1:16" ht="12.75">
      <c r="A27" t="s">
        <v>49</v>
      </c>
      <c s="34" t="s">
        <v>80</v>
      </c>
      <c s="34" t="s">
        <v>567</v>
      </c>
      <c s="35" t="s">
        <v>52</v>
      </c>
      <c s="6" t="s">
        <v>568</v>
      </c>
      <c s="36" t="s">
        <v>71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646</v>
      </c>
    </row>
    <row r="30" spans="1:5" ht="191.25">
      <c r="A30" t="s">
        <v>59</v>
      </c>
      <c r="E30" s="39" t="s">
        <v>570</v>
      </c>
    </row>
    <row r="31" spans="1:13" ht="12.75">
      <c r="A31" t="s">
        <v>46</v>
      </c>
      <c r="C31" s="31" t="s">
        <v>61</v>
      </c>
      <c r="E31" s="33" t="s">
        <v>62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83</v>
      </c>
      <c s="34" t="s">
        <v>655</v>
      </c>
      <c s="35" t="s">
        <v>52</v>
      </c>
      <c s="6" t="s">
        <v>656</v>
      </c>
      <c s="36" t="s">
        <v>71</v>
      </c>
      <c s="37">
        <v>10.584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58</v>
      </c>
      <c r="E34" s="40" t="s">
        <v>657</v>
      </c>
    </row>
    <row r="35" spans="1:5" ht="114.75">
      <c r="A35" t="s">
        <v>59</v>
      </c>
      <c r="E35" s="39" t="s">
        <v>654</v>
      </c>
    </row>
    <row r="36" spans="1:16" ht="12.75">
      <c r="A36" t="s">
        <v>49</v>
      </c>
      <c s="34" t="s">
        <v>88</v>
      </c>
      <c s="34" t="s">
        <v>651</v>
      </c>
      <c s="35" t="s">
        <v>52</v>
      </c>
      <c s="6" t="s">
        <v>652</v>
      </c>
      <c s="36" t="s">
        <v>71</v>
      </c>
      <c s="37">
        <v>12.24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58</v>
      </c>
      <c r="E38" s="40" t="s">
        <v>665</v>
      </c>
    </row>
    <row r="39" spans="1:5" ht="114.75">
      <c r="A39" t="s">
        <v>59</v>
      </c>
      <c r="E39" s="39" t="s">
        <v>654</v>
      </c>
    </row>
    <row r="40" spans="1:16" ht="12.75">
      <c r="A40" t="s">
        <v>49</v>
      </c>
      <c s="34" t="s">
        <v>92</v>
      </c>
      <c s="34" t="s">
        <v>658</v>
      </c>
      <c s="35" t="s">
        <v>52</v>
      </c>
      <c s="6" t="s">
        <v>659</v>
      </c>
      <c s="36" t="s">
        <v>95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58</v>
      </c>
      <c r="E42" s="40" t="s">
        <v>52</v>
      </c>
    </row>
    <row r="43" spans="1:5" ht="127.5">
      <c r="A43" t="s">
        <v>59</v>
      </c>
      <c r="E43" s="39" t="s">
        <v>660</v>
      </c>
    </row>
    <row r="44" spans="1:16" ht="12.75">
      <c r="A44" t="s">
        <v>49</v>
      </c>
      <c s="34" t="s">
        <v>61</v>
      </c>
      <c s="34" t="s">
        <v>655</v>
      </c>
      <c s="35" t="s">
        <v>63</v>
      </c>
      <c s="6" t="s">
        <v>656</v>
      </c>
      <c s="36" t="s">
        <v>71</v>
      </c>
      <c s="37">
        <v>10.584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58</v>
      </c>
      <c r="E46" s="40" t="s">
        <v>657</v>
      </c>
    </row>
    <row r="47" spans="1:5" ht="114.75">
      <c r="A47" t="s">
        <v>59</v>
      </c>
      <c r="E47" s="39" t="s">
        <v>654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666</v>
      </c>
      <c r="E4" s="26" t="s">
        <v>667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670</v>
      </c>
      <c r="E8" s="30" t="s">
        <v>669</v>
      </c>
      <c r="J8" s="29">
        <f>0+J9+J94</f>
      </c>
      <c s="29">
        <f>0+K9+K94</f>
      </c>
      <c s="29">
        <f>0+L9+L94</f>
      </c>
      <c s="29">
        <f>0+M9+M94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63</v>
      </c>
      <c s="34" t="s">
        <v>671</v>
      </c>
      <c s="35" t="s">
        <v>52</v>
      </c>
      <c s="6" t="s">
        <v>672</v>
      </c>
      <c s="36" t="s">
        <v>86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52</v>
      </c>
    </row>
    <row r="13" spans="1:5" ht="89.25">
      <c r="A13" t="s">
        <v>59</v>
      </c>
      <c r="E13" s="39" t="s">
        <v>673</v>
      </c>
    </row>
    <row r="14" spans="1:16" ht="12.75">
      <c r="A14" t="s">
        <v>49</v>
      </c>
      <c s="34" t="s">
        <v>27</v>
      </c>
      <c s="34" t="s">
        <v>674</v>
      </c>
      <c s="35" t="s">
        <v>52</v>
      </c>
      <c s="6" t="s">
        <v>675</v>
      </c>
      <c s="36" t="s">
        <v>86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52</v>
      </c>
    </row>
    <row r="17" spans="1:5" ht="102">
      <c r="A17" t="s">
        <v>59</v>
      </c>
      <c r="E17" s="39" t="s">
        <v>676</v>
      </c>
    </row>
    <row r="18" spans="1:16" ht="12.75">
      <c r="A18" t="s">
        <v>49</v>
      </c>
      <c s="34" t="s">
        <v>26</v>
      </c>
      <c s="34" t="s">
        <v>677</v>
      </c>
      <c s="35" t="s">
        <v>52</v>
      </c>
      <c s="6" t="s">
        <v>678</v>
      </c>
      <c s="36" t="s">
        <v>86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52</v>
      </c>
    </row>
    <row r="21" spans="1:5" ht="102">
      <c r="A21" t="s">
        <v>59</v>
      </c>
      <c r="E21" s="39" t="s">
        <v>676</v>
      </c>
    </row>
    <row r="22" spans="1:16" ht="12.75">
      <c r="A22" t="s">
        <v>49</v>
      </c>
      <c s="34" t="s">
        <v>76</v>
      </c>
      <c s="34" t="s">
        <v>679</v>
      </c>
      <c s="35" t="s">
        <v>52</v>
      </c>
      <c s="6" t="s">
        <v>680</v>
      </c>
      <c s="36" t="s">
        <v>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52</v>
      </c>
    </row>
    <row r="25" spans="1:5" ht="102">
      <c r="A25" t="s">
        <v>59</v>
      </c>
      <c r="E25" s="39" t="s">
        <v>676</v>
      </c>
    </row>
    <row r="26" spans="1:16" ht="12.75">
      <c r="A26" t="s">
        <v>49</v>
      </c>
      <c s="34" t="s">
        <v>80</v>
      </c>
      <c s="34" t="s">
        <v>681</v>
      </c>
      <c s="35" t="s">
        <v>52</v>
      </c>
      <c s="6" t="s">
        <v>682</v>
      </c>
      <c s="36" t="s">
        <v>86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52</v>
      </c>
    </row>
    <row r="29" spans="1:5" ht="102">
      <c r="A29" t="s">
        <v>59</v>
      </c>
      <c r="E29" s="39" t="s">
        <v>676</v>
      </c>
    </row>
    <row r="30" spans="1:16" ht="12.75">
      <c r="A30" t="s">
        <v>49</v>
      </c>
      <c s="34" t="s">
        <v>83</v>
      </c>
      <c s="34" t="s">
        <v>683</v>
      </c>
      <c s="35" t="s">
        <v>52</v>
      </c>
      <c s="6" t="s">
        <v>684</v>
      </c>
      <c s="36" t="s">
        <v>95</v>
      </c>
      <c s="37">
        <v>1630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58</v>
      </c>
      <c r="E32" s="40" t="s">
        <v>52</v>
      </c>
    </row>
    <row r="33" spans="1:5" ht="89.25">
      <c r="A33" t="s">
        <v>59</v>
      </c>
      <c r="E33" s="39" t="s">
        <v>685</v>
      </c>
    </row>
    <row r="34" spans="1:16" ht="12.75">
      <c r="A34" t="s">
        <v>49</v>
      </c>
      <c s="34" t="s">
        <v>88</v>
      </c>
      <c s="34" t="s">
        <v>686</v>
      </c>
      <c s="35" t="s">
        <v>52</v>
      </c>
      <c s="6" t="s">
        <v>687</v>
      </c>
      <c s="36" t="s">
        <v>95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58</v>
      </c>
      <c r="E36" s="40" t="s">
        <v>52</v>
      </c>
    </row>
    <row r="37" spans="1:5" ht="89.25">
      <c r="A37" t="s">
        <v>59</v>
      </c>
      <c r="E37" s="39" t="s">
        <v>685</v>
      </c>
    </row>
    <row r="38" spans="1:16" ht="25.5">
      <c r="A38" t="s">
        <v>49</v>
      </c>
      <c s="34" t="s">
        <v>92</v>
      </c>
      <c s="34" t="s">
        <v>688</v>
      </c>
      <c s="35" t="s">
        <v>52</v>
      </c>
      <c s="6" t="s">
        <v>689</v>
      </c>
      <c s="36" t="s">
        <v>86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52</v>
      </c>
    </row>
    <row r="41" spans="1:5" ht="102">
      <c r="A41" t="s">
        <v>59</v>
      </c>
      <c r="E41" s="39" t="s">
        <v>690</v>
      </c>
    </row>
    <row r="42" spans="1:16" ht="25.5">
      <c r="A42" t="s">
        <v>49</v>
      </c>
      <c s="34" t="s">
        <v>61</v>
      </c>
      <c s="34" t="s">
        <v>691</v>
      </c>
      <c s="35" t="s">
        <v>52</v>
      </c>
      <c s="6" t="s">
        <v>692</v>
      </c>
      <c s="36" t="s">
        <v>86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58</v>
      </c>
      <c r="E44" s="40" t="s">
        <v>52</v>
      </c>
    </row>
    <row r="45" spans="1:5" ht="102">
      <c r="A45" t="s">
        <v>59</v>
      </c>
      <c r="E45" s="39" t="s">
        <v>690</v>
      </c>
    </row>
    <row r="46" spans="1:16" ht="25.5">
      <c r="A46" t="s">
        <v>49</v>
      </c>
      <c s="34" t="s">
        <v>100</v>
      </c>
      <c s="34" t="s">
        <v>693</v>
      </c>
      <c s="35" t="s">
        <v>52</v>
      </c>
      <c s="6" t="s">
        <v>694</v>
      </c>
      <c s="36" t="s">
        <v>86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58</v>
      </c>
      <c r="E48" s="40" t="s">
        <v>52</v>
      </c>
    </row>
    <row r="49" spans="1:5" ht="102">
      <c r="A49" t="s">
        <v>59</v>
      </c>
      <c r="E49" s="39" t="s">
        <v>690</v>
      </c>
    </row>
    <row r="50" spans="1:16" ht="25.5">
      <c r="A50" t="s">
        <v>49</v>
      </c>
      <c s="34" t="s">
        <v>104</v>
      </c>
      <c s="34" t="s">
        <v>255</v>
      </c>
      <c s="35" t="s">
        <v>52</v>
      </c>
      <c s="6" t="s">
        <v>256</v>
      </c>
      <c s="36" t="s">
        <v>86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58</v>
      </c>
      <c r="E52" s="40" t="s">
        <v>52</v>
      </c>
    </row>
    <row r="53" spans="1:5" ht="114.75">
      <c r="A53" t="s">
        <v>59</v>
      </c>
      <c r="E53" s="39" t="s">
        <v>695</v>
      </c>
    </row>
    <row r="54" spans="1:16" ht="12.75">
      <c r="A54" t="s">
        <v>49</v>
      </c>
      <c s="34" t="s">
        <v>108</v>
      </c>
      <c s="34" t="s">
        <v>696</v>
      </c>
      <c s="35" t="s">
        <v>52</v>
      </c>
      <c s="6" t="s">
        <v>697</v>
      </c>
      <c s="36" t="s">
        <v>95</v>
      </c>
      <c s="37">
        <v>45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58</v>
      </c>
      <c r="E56" s="40" t="s">
        <v>52</v>
      </c>
    </row>
    <row r="57" spans="1:5" ht="102">
      <c r="A57" t="s">
        <v>59</v>
      </c>
      <c r="E57" s="39" t="s">
        <v>698</v>
      </c>
    </row>
    <row r="58" spans="1:16" ht="12.75">
      <c r="A58" t="s">
        <v>49</v>
      </c>
      <c s="34" t="s">
        <v>113</v>
      </c>
      <c s="34" t="s">
        <v>699</v>
      </c>
      <c s="35" t="s">
        <v>52</v>
      </c>
      <c s="6" t="s">
        <v>700</v>
      </c>
      <c s="36" t="s">
        <v>95</v>
      </c>
      <c s="37">
        <v>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52</v>
      </c>
    </row>
    <row r="61" spans="1:5" ht="76.5">
      <c r="A61" t="s">
        <v>59</v>
      </c>
      <c r="E61" s="39" t="s">
        <v>701</v>
      </c>
    </row>
    <row r="62" spans="1:16" ht="12.75">
      <c r="A62" t="s">
        <v>49</v>
      </c>
      <c s="34" t="s">
        <v>117</v>
      </c>
      <c s="34" t="s">
        <v>702</v>
      </c>
      <c s="35" t="s">
        <v>52</v>
      </c>
      <c s="6" t="s">
        <v>703</v>
      </c>
      <c s="36" t="s">
        <v>95</v>
      </c>
      <c s="37">
        <v>968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58</v>
      </c>
      <c r="E64" s="40" t="s">
        <v>52</v>
      </c>
    </row>
    <row r="65" spans="1:5" ht="140.25">
      <c r="A65" t="s">
        <v>59</v>
      </c>
      <c r="E65" s="39" t="s">
        <v>704</v>
      </c>
    </row>
    <row r="66" spans="1:16" ht="12.75">
      <c r="A66" t="s">
        <v>49</v>
      </c>
      <c s="34" t="s">
        <v>121</v>
      </c>
      <c s="34" t="s">
        <v>705</v>
      </c>
      <c s="35" t="s">
        <v>52</v>
      </c>
      <c s="6" t="s">
        <v>706</v>
      </c>
      <c s="36" t="s">
        <v>86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58</v>
      </c>
      <c r="E68" s="40" t="s">
        <v>52</v>
      </c>
    </row>
    <row r="69" spans="1:5" ht="102">
      <c r="A69" t="s">
        <v>59</v>
      </c>
      <c r="E69" s="39" t="s">
        <v>707</v>
      </c>
    </row>
    <row r="70" spans="1:16" ht="12.75">
      <c r="A70" t="s">
        <v>49</v>
      </c>
      <c s="34" t="s">
        <v>125</v>
      </c>
      <c s="34" t="s">
        <v>708</v>
      </c>
      <c s="35" t="s">
        <v>52</v>
      </c>
      <c s="6" t="s">
        <v>709</v>
      </c>
      <c s="36" t="s">
        <v>95</v>
      </c>
      <c s="37">
        <v>30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67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58</v>
      </c>
      <c r="E72" s="40" t="s">
        <v>52</v>
      </c>
    </row>
    <row r="73" spans="1:5" ht="127.5">
      <c r="A73" t="s">
        <v>59</v>
      </c>
      <c r="E73" s="39" t="s">
        <v>710</v>
      </c>
    </row>
    <row r="74" spans="1:16" ht="12.75">
      <c r="A74" t="s">
        <v>49</v>
      </c>
      <c s="34" t="s">
        <v>129</v>
      </c>
      <c s="34" t="s">
        <v>711</v>
      </c>
      <c s="35" t="s">
        <v>52</v>
      </c>
      <c s="6" t="s">
        <v>712</v>
      </c>
      <c s="36" t="s">
        <v>95</v>
      </c>
      <c s="37">
        <v>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67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58</v>
      </c>
      <c r="E76" s="40" t="s">
        <v>52</v>
      </c>
    </row>
    <row r="77" spans="1:5" ht="102">
      <c r="A77" t="s">
        <v>59</v>
      </c>
      <c r="E77" s="39" t="s">
        <v>713</v>
      </c>
    </row>
    <row r="78" spans="1:16" ht="12.75">
      <c r="A78" t="s">
        <v>49</v>
      </c>
      <c s="34" t="s">
        <v>132</v>
      </c>
      <c s="34" t="s">
        <v>714</v>
      </c>
      <c s="35" t="s">
        <v>52</v>
      </c>
      <c s="6" t="s">
        <v>715</v>
      </c>
      <c s="36" t="s">
        <v>95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67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58</v>
      </c>
      <c r="E80" s="40" t="s">
        <v>52</v>
      </c>
    </row>
    <row r="81" spans="1:5" ht="102">
      <c r="A81" t="s">
        <v>59</v>
      </c>
      <c r="E81" s="39" t="s">
        <v>713</v>
      </c>
    </row>
    <row r="82" spans="1:16" ht="12.75">
      <c r="A82" t="s">
        <v>49</v>
      </c>
      <c s="34" t="s">
        <v>136</v>
      </c>
      <c s="34" t="s">
        <v>716</v>
      </c>
      <c s="35" t="s">
        <v>52</v>
      </c>
      <c s="6" t="s">
        <v>717</v>
      </c>
      <c s="36" t="s">
        <v>86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58</v>
      </c>
      <c r="E84" s="40" t="s">
        <v>52</v>
      </c>
    </row>
    <row r="85" spans="1:5" ht="102">
      <c r="A85" t="s">
        <v>59</v>
      </c>
      <c r="E85" s="39" t="s">
        <v>718</v>
      </c>
    </row>
    <row r="86" spans="1:16" ht="12.75">
      <c r="A86" t="s">
        <v>49</v>
      </c>
      <c s="34" t="s">
        <v>140</v>
      </c>
      <c s="34" t="s">
        <v>719</v>
      </c>
      <c s="35" t="s">
        <v>52</v>
      </c>
      <c s="6" t="s">
        <v>720</v>
      </c>
      <c s="36" t="s">
        <v>86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58</v>
      </c>
      <c r="E88" s="40" t="s">
        <v>52</v>
      </c>
    </row>
    <row r="89" spans="1:5" ht="76.5">
      <c r="A89" t="s">
        <v>59</v>
      </c>
      <c r="E89" s="39" t="s">
        <v>721</v>
      </c>
    </row>
    <row r="90" spans="1:16" ht="12.75">
      <c r="A90" t="s">
        <v>49</v>
      </c>
      <c s="34" t="s">
        <v>423</v>
      </c>
      <c s="34" t="s">
        <v>722</v>
      </c>
      <c s="35" t="s">
        <v>52</v>
      </c>
      <c s="6" t="s">
        <v>723</v>
      </c>
      <c s="36" t="s">
        <v>86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58</v>
      </c>
      <c r="E92" s="40" t="s">
        <v>52</v>
      </c>
    </row>
    <row r="93" spans="1:5" ht="76.5">
      <c r="A93" t="s">
        <v>59</v>
      </c>
      <c r="E93" s="39" t="s">
        <v>721</v>
      </c>
    </row>
    <row r="94" spans="1:13" ht="12.75">
      <c r="A94" t="s">
        <v>46</v>
      </c>
      <c r="C94" s="31" t="s">
        <v>63</v>
      </c>
      <c r="E94" s="33" t="s">
        <v>344</v>
      </c>
      <c r="J94" s="32">
        <f>0</f>
      </c>
      <c s="32">
        <f>0</f>
      </c>
      <c s="32">
        <f>0+L95+L99+L103</f>
      </c>
      <c s="32">
        <f>0+M95+M99+M103</f>
      </c>
    </row>
    <row r="95" spans="1:16" ht="12.75">
      <c r="A95" t="s">
        <v>49</v>
      </c>
      <c s="34" t="s">
        <v>144</v>
      </c>
      <c s="34" t="s">
        <v>724</v>
      </c>
      <c s="35" t="s">
        <v>52</v>
      </c>
      <c s="6" t="s">
        <v>725</v>
      </c>
      <c s="36" t="s">
        <v>71</v>
      </c>
      <c s="37">
        <v>245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58</v>
      </c>
      <c r="E97" s="40" t="s">
        <v>52</v>
      </c>
    </row>
    <row r="98" spans="1:5" ht="318.75">
      <c r="A98" t="s">
        <v>59</v>
      </c>
      <c r="E98" s="39" t="s">
        <v>726</v>
      </c>
    </row>
    <row r="99" spans="1:16" ht="12.75">
      <c r="A99" t="s">
        <v>49</v>
      </c>
      <c s="34" t="s">
        <v>148</v>
      </c>
      <c s="34" t="s">
        <v>73</v>
      </c>
      <c s="35" t="s">
        <v>52</v>
      </c>
      <c s="6" t="s">
        <v>74</v>
      </c>
      <c s="36" t="s">
        <v>71</v>
      </c>
      <c s="37">
        <v>245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58</v>
      </c>
      <c r="E101" s="40" t="s">
        <v>52</v>
      </c>
    </row>
    <row r="102" spans="1:5" ht="229.5">
      <c r="A102" t="s">
        <v>59</v>
      </c>
      <c r="E102" s="39" t="s">
        <v>491</v>
      </c>
    </row>
    <row r="103" spans="1:16" ht="12.75">
      <c r="A103" t="s">
        <v>49</v>
      </c>
      <c s="34" t="s">
        <v>151</v>
      </c>
      <c s="34" t="s">
        <v>727</v>
      </c>
      <c s="35" t="s">
        <v>52</v>
      </c>
      <c s="6" t="s">
        <v>728</v>
      </c>
      <c s="36" t="s">
        <v>95</v>
      </c>
      <c s="37">
        <v>70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58</v>
      </c>
      <c r="E105" s="40" t="s">
        <v>52</v>
      </c>
    </row>
    <row r="106" spans="1:5" ht="25.5">
      <c r="A106" t="s">
        <v>59</v>
      </c>
      <c r="E106" s="39" t="s">
        <v>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729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729</v>
      </c>
      <c r="E4" s="26" t="s">
        <v>730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733</v>
      </c>
      <c r="E8" s="30" t="s">
        <v>732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63</v>
      </c>
      <c r="E9" s="33" t="s">
        <v>734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63</v>
      </c>
      <c s="34" t="s">
        <v>735</v>
      </c>
      <c s="35" t="s">
        <v>52</v>
      </c>
      <c s="6" t="s">
        <v>736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737</v>
      </c>
      <c>
        <f>(M10*21)/100</f>
      </c>
      <c t="s">
        <v>27</v>
      </c>
    </row>
    <row r="11" spans="1:5" ht="12.75">
      <c r="A11" s="35" t="s">
        <v>56</v>
      </c>
      <c r="E11" s="39" t="s">
        <v>738</v>
      </c>
    </row>
    <row r="12" spans="1:5" ht="12.75">
      <c r="A12" s="35" t="s">
        <v>58</v>
      </c>
      <c r="E12" s="40" t="s">
        <v>739</v>
      </c>
    </row>
    <row r="13" spans="1:5" ht="89.25">
      <c r="A13" t="s">
        <v>59</v>
      </c>
      <c r="E13" s="39" t="s">
        <v>740</v>
      </c>
    </row>
    <row r="14" spans="1:16" ht="12.75">
      <c r="A14" t="s">
        <v>49</v>
      </c>
      <c s="34" t="s">
        <v>27</v>
      </c>
      <c s="34" t="s">
        <v>741</v>
      </c>
      <c s="35" t="s">
        <v>52</v>
      </c>
      <c s="6" t="s">
        <v>742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737</v>
      </c>
      <c>
        <f>(M14*21)/100</f>
      </c>
      <c t="s">
        <v>27</v>
      </c>
    </row>
    <row r="15" spans="1:5" ht="12.75">
      <c r="A15" s="35" t="s">
        <v>56</v>
      </c>
      <c r="E15" s="39" t="s">
        <v>743</v>
      </c>
    </row>
    <row r="16" spans="1:5" ht="12.75">
      <c r="A16" s="35" t="s">
        <v>58</v>
      </c>
      <c r="E16" s="40" t="s">
        <v>739</v>
      </c>
    </row>
    <row r="17" spans="1:5" ht="102">
      <c r="A17" t="s">
        <v>59</v>
      </c>
      <c r="E17" s="39" t="s">
        <v>744</v>
      </c>
    </row>
    <row r="18" spans="1:16" ht="12.75">
      <c r="A18" t="s">
        <v>49</v>
      </c>
      <c s="34" t="s">
        <v>26</v>
      </c>
      <c s="34" t="s">
        <v>745</v>
      </c>
      <c s="35" t="s">
        <v>52</v>
      </c>
      <c s="6" t="s">
        <v>746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737</v>
      </c>
      <c>
        <f>(M18*21)/100</f>
      </c>
      <c t="s">
        <v>27</v>
      </c>
    </row>
    <row r="19" spans="1:5" ht="12.75">
      <c r="A19" s="35" t="s">
        <v>56</v>
      </c>
      <c r="E19" s="39" t="s">
        <v>747</v>
      </c>
    </row>
    <row r="20" spans="1:5" ht="12.75">
      <c r="A20" s="35" t="s">
        <v>58</v>
      </c>
      <c r="E20" s="40" t="s">
        <v>739</v>
      </c>
    </row>
    <row r="21" spans="1:5" ht="38.25">
      <c r="A21" t="s">
        <v>59</v>
      </c>
      <c r="E21" s="39" t="s">
        <v>748</v>
      </c>
    </row>
    <row r="22" spans="1:13" ht="12.75">
      <c r="A22" t="s">
        <v>46</v>
      </c>
      <c r="C22" s="31" t="s">
        <v>27</v>
      </c>
      <c r="E22" s="33" t="s">
        <v>749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76</v>
      </c>
      <c s="34" t="s">
        <v>750</v>
      </c>
      <c s="35" t="s">
        <v>52</v>
      </c>
      <c s="6" t="s">
        <v>751</v>
      </c>
      <c s="36" t="s">
        <v>54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737</v>
      </c>
      <c>
        <f>(M23*21)/100</f>
      </c>
      <c t="s">
        <v>27</v>
      </c>
    </row>
    <row r="24" spans="1:5" ht="12.75">
      <c r="A24" s="35" t="s">
        <v>56</v>
      </c>
      <c r="E24" s="39" t="s">
        <v>752</v>
      </c>
    </row>
    <row r="25" spans="1:5" ht="12.75">
      <c r="A25" s="35" t="s">
        <v>58</v>
      </c>
      <c r="E25" s="40" t="s">
        <v>739</v>
      </c>
    </row>
    <row r="26" spans="1:5" ht="89.25">
      <c r="A26" t="s">
        <v>59</v>
      </c>
      <c r="E26" s="39" t="s">
        <v>753</v>
      </c>
    </row>
    <row r="27" spans="1:16" ht="12.75">
      <c r="A27" t="s">
        <v>49</v>
      </c>
      <c s="34" t="s">
        <v>80</v>
      </c>
      <c s="34" t="s">
        <v>754</v>
      </c>
      <c s="35" t="s">
        <v>52</v>
      </c>
      <c s="6" t="s">
        <v>755</v>
      </c>
      <c s="36" t="s">
        <v>54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737</v>
      </c>
      <c>
        <f>(M27*21)/100</f>
      </c>
      <c t="s">
        <v>27</v>
      </c>
    </row>
    <row r="28" spans="1:5" ht="12.75">
      <c r="A28" s="35" t="s">
        <v>56</v>
      </c>
      <c r="E28" s="39" t="s">
        <v>756</v>
      </c>
    </row>
    <row r="29" spans="1:5" ht="12.75">
      <c r="A29" s="35" t="s">
        <v>58</v>
      </c>
      <c r="E29" s="40" t="s">
        <v>739</v>
      </c>
    </row>
    <row r="30" spans="1:5" ht="76.5">
      <c r="A30" t="s">
        <v>59</v>
      </c>
      <c r="E30" s="39" t="s">
        <v>757</v>
      </c>
    </row>
    <row r="31" spans="1:16" ht="12.75">
      <c r="A31" t="s">
        <v>49</v>
      </c>
      <c s="34" t="s">
        <v>83</v>
      </c>
      <c s="34" t="s">
        <v>758</v>
      </c>
      <c s="35" t="s">
        <v>52</v>
      </c>
      <c s="6" t="s">
        <v>759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737</v>
      </c>
      <c>
        <f>(M31*21)/100</f>
      </c>
      <c t="s">
        <v>27</v>
      </c>
    </row>
    <row r="32" spans="1:5" ht="12.75">
      <c r="A32" s="35" t="s">
        <v>56</v>
      </c>
      <c r="E32" s="39" t="s">
        <v>760</v>
      </c>
    </row>
    <row r="33" spans="1:5" ht="12.75">
      <c r="A33" s="35" t="s">
        <v>58</v>
      </c>
      <c r="E33" s="40" t="s">
        <v>761</v>
      </c>
    </row>
    <row r="34" spans="1:5" ht="25.5">
      <c r="A34" t="s">
        <v>59</v>
      </c>
      <c r="E34" s="39" t="s">
        <v>762</v>
      </c>
    </row>
    <row r="35" spans="1:16" ht="12.75">
      <c r="A35" t="s">
        <v>49</v>
      </c>
      <c s="34" t="s">
        <v>88</v>
      </c>
      <c s="34" t="s">
        <v>763</v>
      </c>
      <c s="35" t="s">
        <v>52</v>
      </c>
      <c s="6" t="s">
        <v>764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737</v>
      </c>
      <c>
        <f>(M35*21)/100</f>
      </c>
      <c t="s">
        <v>27</v>
      </c>
    </row>
    <row r="36" spans="1:5" ht="12.75">
      <c r="A36" s="35" t="s">
        <v>56</v>
      </c>
      <c r="E36" s="39" t="s">
        <v>765</v>
      </c>
    </row>
    <row r="37" spans="1:5" ht="12.75">
      <c r="A37" s="35" t="s">
        <v>58</v>
      </c>
      <c r="E37" s="40" t="s">
        <v>739</v>
      </c>
    </row>
    <row r="38" spans="1:5" ht="25.5">
      <c r="A38" t="s">
        <v>59</v>
      </c>
      <c r="E38" s="39" t="s">
        <v>766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