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N:\Hanka\Akce\_20062_Královo Pole\_Soutěž 042023\_Dotazy\ZD č.5 (95-131)_20230607\Podklady\Vařecha\"/>
    </mc:Choice>
  </mc:AlternateContent>
  <bookViews>
    <workbookView xWindow="0" yWindow="0" windowWidth="28800" windowHeight="12030"/>
  </bookViews>
  <sheets>
    <sheet name="D.2.1.4_SO 03-19-0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64" i="1" l="1"/>
  <c r="I264" i="1"/>
  <c r="I250" i="1" l="1"/>
  <c r="O250" i="1" s="1"/>
  <c r="I246" i="1"/>
  <c r="O246" i="1" s="1"/>
  <c r="I242" i="1"/>
  <c r="O242" i="1" s="1"/>
  <c r="I238" i="1"/>
  <c r="O238" i="1" s="1"/>
  <c r="I233" i="1"/>
  <c r="O233" i="1" s="1"/>
  <c r="I229" i="1"/>
  <c r="O229" i="1" s="1"/>
  <c r="I225" i="1"/>
  <c r="O225" i="1" s="1"/>
  <c r="I221" i="1"/>
  <c r="O221" i="1" s="1"/>
  <c r="I217" i="1"/>
  <c r="O217" i="1" s="1"/>
  <c r="I213" i="1"/>
  <c r="O213" i="1" s="1"/>
  <c r="I209" i="1"/>
  <c r="O209" i="1" s="1"/>
  <c r="I205" i="1"/>
  <c r="O205" i="1" s="1"/>
  <c r="I201" i="1"/>
  <c r="O201" i="1" s="1"/>
  <c r="I197" i="1"/>
  <c r="O197" i="1" s="1"/>
  <c r="I193" i="1"/>
  <c r="O193" i="1" s="1"/>
  <c r="I188" i="1"/>
  <c r="O188" i="1" s="1"/>
  <c r="I184" i="1"/>
  <c r="O184" i="1" s="1"/>
  <c r="I180" i="1"/>
  <c r="O180" i="1" s="1"/>
  <c r="I176" i="1"/>
  <c r="I171" i="1"/>
  <c r="O171" i="1" s="1"/>
  <c r="I167" i="1"/>
  <c r="O167" i="1" s="1"/>
  <c r="I163" i="1"/>
  <c r="O163" i="1" s="1"/>
  <c r="I159" i="1"/>
  <c r="O159" i="1" s="1"/>
  <c r="I154" i="1"/>
  <c r="O154" i="1" s="1"/>
  <c r="I150" i="1"/>
  <c r="O150" i="1" s="1"/>
  <c r="I146" i="1"/>
  <c r="O146" i="1" s="1"/>
  <c r="I142" i="1"/>
  <c r="O142" i="1" s="1"/>
  <c r="I138" i="1"/>
  <c r="O138" i="1" s="1"/>
  <c r="I134" i="1"/>
  <c r="O134" i="1" s="1"/>
  <c r="I129" i="1"/>
  <c r="O129" i="1" s="1"/>
  <c r="I125" i="1"/>
  <c r="O125" i="1" s="1"/>
  <c r="I121" i="1"/>
  <c r="O121" i="1" s="1"/>
  <c r="I117" i="1"/>
  <c r="O117" i="1" s="1"/>
  <c r="I113" i="1"/>
  <c r="O113" i="1" s="1"/>
  <c r="I109" i="1"/>
  <c r="O109" i="1" s="1"/>
  <c r="I105" i="1"/>
  <c r="O105" i="1" s="1"/>
  <c r="I101" i="1"/>
  <c r="O101" i="1" s="1"/>
  <c r="I97" i="1"/>
  <c r="O97" i="1" s="1"/>
  <c r="I93" i="1"/>
  <c r="O93" i="1" s="1"/>
  <c r="I89" i="1"/>
  <c r="O89" i="1" s="1"/>
  <c r="I85" i="1"/>
  <c r="O85" i="1" s="1"/>
  <c r="I80" i="1"/>
  <c r="O80" i="1" s="1"/>
  <c r="I76" i="1"/>
  <c r="O76" i="1" s="1"/>
  <c r="I72" i="1"/>
  <c r="O72" i="1" s="1"/>
  <c r="I68" i="1"/>
  <c r="O68" i="1" s="1"/>
  <c r="I64" i="1"/>
  <c r="O64" i="1" s="1"/>
  <c r="I60" i="1"/>
  <c r="I55" i="1"/>
  <c r="O55" i="1" s="1"/>
  <c r="I51" i="1"/>
  <c r="O51" i="1" s="1"/>
  <c r="I47" i="1"/>
  <c r="O47" i="1" s="1"/>
  <c r="I43" i="1"/>
  <c r="O43" i="1" s="1"/>
  <c r="I39" i="1"/>
  <c r="O39" i="1" s="1"/>
  <c r="I35" i="1"/>
  <c r="I30" i="1"/>
  <c r="O30" i="1" s="1"/>
  <c r="I26" i="1"/>
  <c r="O26" i="1" s="1"/>
  <c r="I22" i="1"/>
  <c r="O22" i="1" s="1"/>
  <c r="I18" i="1"/>
  <c r="O18" i="1" s="1"/>
  <c r="I14" i="1"/>
  <c r="O14" i="1" s="1"/>
  <c r="I10" i="1"/>
  <c r="Q175" i="1" l="1"/>
  <c r="I175" i="1" s="1"/>
  <c r="R237" i="1"/>
  <c r="O237" i="1" s="1"/>
  <c r="Q59" i="1"/>
  <c r="I59" i="1" s="1"/>
  <c r="Q34" i="1"/>
  <c r="I34" i="1" s="1"/>
  <c r="O35" i="1"/>
  <c r="R34" i="1" s="1"/>
  <c r="O34" i="1" s="1"/>
  <c r="Q237" i="1"/>
  <c r="I237" i="1" s="1"/>
  <c r="Q9" i="1"/>
  <c r="I9" i="1" s="1"/>
  <c r="O10" i="1"/>
  <c r="R9" i="1" s="1"/>
  <c r="O9" i="1" s="1"/>
  <c r="O176" i="1"/>
  <c r="R175" i="1" s="1"/>
  <c r="O175" i="1" s="1"/>
  <c r="O60" i="1"/>
  <c r="R59" i="1" s="1"/>
  <c r="O59" i="1" s="1"/>
  <c r="R192" i="1"/>
  <c r="O192" i="1" s="1"/>
  <c r="R84" i="1"/>
  <c r="O84" i="1" s="1"/>
  <c r="R133" i="1"/>
  <c r="O133" i="1" s="1"/>
  <c r="R158" i="1"/>
  <c r="O158" i="1" s="1"/>
  <c r="Q84" i="1"/>
  <c r="I84" i="1" s="1"/>
  <c r="Q133" i="1"/>
  <c r="I133" i="1" s="1"/>
  <c r="Q158" i="1"/>
  <c r="I158" i="1" s="1"/>
  <c r="Q192" i="1"/>
  <c r="I192" i="1" s="1"/>
  <c r="I3" i="1" l="1"/>
  <c r="O2" i="1"/>
</calcChain>
</file>

<file path=xl/sharedStrings.xml><?xml version="1.0" encoding="utf-8"?>
<sst xmlns="http://schemas.openxmlformats.org/spreadsheetml/2006/main" count="866" uniqueCount="350">
  <si>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</si>
  <si>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</si>
  <si>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</si>
  <si>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</si>
  <si>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</si>
  <si>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</si>
  <si>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</si>
  <si>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</si>
  <si>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SO 03-19-04</t>
  </si>
  <si>
    <t>0,00</t>
  </si>
  <si>
    <t>2</t>
  </si>
  <si>
    <t>O</t>
  </si>
  <si>
    <t>Objekt:</t>
  </si>
  <si>
    <t>D.2.1.4</t>
  </si>
  <si>
    <t>Mosty, propustky, zdi</t>
  </si>
  <si>
    <t>15,00</t>
  </si>
  <si>
    <t>O1</t>
  </si>
  <si>
    <t>Rozpočet:</t>
  </si>
  <si>
    <t>Žst. Brno-Královo Pole, silniční nadjezd v km 9,165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</si>
  <si>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</si>
  <si>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</si>
  <si>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</si>
  <si>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</si>
  <si>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</si>
  <si>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</si>
  <si>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</si>
  <si>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</si>
  <si>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</si>
  <si>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</si>
  <si>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</si>
  <si>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</si>
  <si>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</si>
  <si>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</si>
  <si>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</si>
  <si>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</si>
  <si>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</si>
  <si>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</si>
  <si>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</si>
  <si>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</si>
  <si>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</si>
  <si>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11334A</t>
  </si>
  <si>
    <t/>
  </si>
  <si>
    <t>ODSTRANĚNÍ PODKLADU ZPEVNĚNÝCH PLOCH S CEMENT POJIVEM - BEZ DOPRAVY</t>
  </si>
  <si>
    <t>M3</t>
  </si>
  <si>
    <t>PP</t>
  </si>
  <si>
    <t>VV</t>
  </si>
  <si>
    <t>10,6*100,0*0,3=318,000 [A]</t>
  </si>
  <si>
    <t>TS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</si>
  <si>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</si>
  <si>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</si>
  <si>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</si>
  <si>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10,6*100,0*0,2=212,000 [A]</t>
  </si>
  <si>
    <t>113765</t>
  </si>
  <si>
    <t>FRÉZOVÁNÍ DRÁŽKY PRŮŘEZU DO 600MM2 V ASFALTOVÉ VOZOVCE</t>
  </si>
  <si>
    <t>m</t>
  </si>
  <si>
    <t>podél římsy: 45,8+46,8=92,600 [A]</t>
  </si>
  <si>
    <t>Položka zahrnuje veškerou manipulaci s vybouranou sutí a s vybouranými hmotami vč. uložení na skládku.</t>
  </si>
  <si>
    <t>13173A</t>
  </si>
  <si>
    <t>HLOUBENÍ JAM ZAPAŽ I NEPAŽ TŘ. I - BEZ DOPRAVY</t>
  </si>
  <si>
    <t>výkop</t>
  </si>
  <si>
    <t>83,5m2*25,0+160,0m2*26,0=6 247,500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</si>
  <si>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</si>
  <si>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</si>
  <si>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</si>
  <si>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dle pol.č. 13173A: 6247,5=6 247,500 [A] 
dle pol.č. 264114: 756,0*3,14*0,163*0,163=63,071 [B] 
Celkem: A+B=6 310,571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</si>
  <si>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</si>
  <si>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</si>
  <si>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</si>
  <si>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okolo opěry: 292,0*10,4=3 036,800 [A] 
kužele: 8,1*8,1*6,0*3,14/3/4+10,3*10,3*3,14/3/4+14*14*10,5*3,14/3/4=669,278 [B]  
Celkem: A+B=3 706,078 [C]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</si>
  <si>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</si>
  <si>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Základy</t>
  </si>
  <si>
    <t>7</t>
  </si>
  <si>
    <t>227831</t>
  </si>
  <si>
    <t>MIKROPILOTY KOMPLET D DO 150MM NA POVRCHU</t>
  </si>
  <si>
    <t>2*28*13,5=756,000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</si>
  <si>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</si>
  <si>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8</t>
  </si>
  <si>
    <t>264114</t>
  </si>
  <si>
    <t>VRTY PRO PILOTY TŘ I D DO 200MM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</si>
  <si>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</si>
  <si>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285394</t>
  </si>
  <si>
    <t>DODATEČNÉ KOTVENÍ VLEPENÍM BETONÁŘSKÉ VÝZTUŽE D DO 25MM DO VRTŮ</t>
  </si>
  <si>
    <t>KUS</t>
  </si>
  <si>
    <t>Položka zahrnuje: 
dodání výztuže předepsaného profilu a předepsané délky (do 600mm) 
provedení vrtu předepsaného profilu a předepsané délky (do 300mm) 
vsunutí výztuže do vyvrtaného profilu a její zalepení předepsaným pojivem 
případně nutné lešení</t>
  </si>
  <si>
    <t>28999</t>
  </si>
  <si>
    <t>OPLÁŠTĚNÍ (ZPEVNĚNÍ) Z FÓLIE</t>
  </si>
  <si>
    <t>m2</t>
  </si>
  <si>
    <t>u rubové drenáže</t>
  </si>
  <si>
    <t>5,7*10,4+30,0*11,1=392,280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</si>
  <si>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</si>
  <si>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11</t>
  </si>
  <si>
    <t>R272326</t>
  </si>
  <si>
    <t>ZÁKLADY ZE ŽELEZOBETONU DO C35/45</t>
  </si>
  <si>
    <t>výztuž je v položce č. 333365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</si>
  <si>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</si>
  <si>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12</t>
  </si>
  <si>
    <t>R28539</t>
  </si>
  <si>
    <t>Zajištění kolejového lože</t>
  </si>
  <si>
    <t>Svislé konstrukce</t>
  </si>
  <si>
    <t>13</t>
  </si>
  <si>
    <t>317125</t>
  </si>
  <si>
    <t>ŘÍMSY Z DÍLCŮ ŽELEZOBETONOVÝCH DO C30/37</t>
  </si>
  <si>
    <t>0,1m2*(45,8+46,8)=9,260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</si>
  <si>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</si>
  <si>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14</t>
  </si>
  <si>
    <t>31717</t>
  </si>
  <si>
    <t>KOVOVÉ KONSTRUKCE PRO KOTVENÍ ŘÍMSY</t>
  </si>
  <si>
    <t>kg</t>
  </si>
  <si>
    <t>93ks*6kg/ks=558,000 [A]</t>
  </si>
  <si>
    <t>Položka zahrnuje dodávku (výrobu) kotevního prvku předepsaného tvaru a jeho osazení do předepsané polohy včetně nezbytných prací (vrty, zálivky apod.)</t>
  </si>
  <si>
    <t>15</t>
  </si>
  <si>
    <t>317325</t>
  </si>
  <si>
    <t>ŘÍMSY ZE ŽELEZOBETONU DO C30/37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</si>
  <si>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</si>
  <si>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16</t>
  </si>
  <si>
    <t>317365</t>
  </si>
  <si>
    <t>VÝZTUŽ ŘÍMS Z OCELI 10505, B500B</t>
  </si>
  <si>
    <t>T</t>
  </si>
  <si>
    <t>4655,7/1000=4,656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</si>
  <si>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</si>
  <si>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17</t>
  </si>
  <si>
    <t>333326</t>
  </si>
  <si>
    <t>MOSTNÍ OPĚRY A KŘÍDLA ZE ŽELEZOVÉHO BETONU DO C40/50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</si>
  <si>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</si>
  <si>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18</t>
  </si>
  <si>
    <t>333365</t>
  </si>
  <si>
    <t>VÝZTUŽ MOSTNÍCH OPĚR A KŘÍDEL Z OCELI 10505, B500B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</si>
  <si>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</si>
  <si>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</si>
  <si>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19</t>
  </si>
  <si>
    <t>420325</t>
  </si>
  <si>
    <t>PŘECHODOVÉ DESKY MOSTNÍCH OPĚR ZE ŽELEZOBETONU C30/37</t>
  </si>
  <si>
    <t>O1: 2,0m2*10,1m=20,200 [A] 
O2: 2,0m2*11,4m=22,800 [B] 
Celkem: A+B=43,000 [C]</t>
  </si>
  <si>
    <t>20</t>
  </si>
  <si>
    <t>420365</t>
  </si>
  <si>
    <t>VÝZTUŽ PŘECHODOVÝCH DESEK MOSTNÍCH OPĚR Z OCELI 10505, B500B</t>
  </si>
  <si>
    <t>3487,2/1000=3,487 [A]</t>
  </si>
  <si>
    <t>21</t>
  </si>
  <si>
    <t>421326</t>
  </si>
  <si>
    <t>MOSTNÍ NOSNÉ DESKOVÉ KONSTRUKCE ZE ŽELEZOBETONU C40/50</t>
  </si>
  <si>
    <t>deska: 3,6m2*26,8=96,480 [A] 
příčníky: 2*2,8m2*11,9=66,640 [B] 
Celkem: A+B=163,120 [C]</t>
  </si>
  <si>
    <t>22</t>
  </si>
  <si>
    <t>421365</t>
  </si>
  <si>
    <t>VÝZTUŽ MOSTNÍ DESKOVÉ KONSTRUKCE Z OCELI 10505, B500B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</si>
  <si>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</si>
  <si>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23</t>
  </si>
  <si>
    <t>42417</t>
  </si>
  <si>
    <t>MOSTNÍ NOSNÍKY Z OCELI</t>
  </si>
  <si>
    <t>vč. protiimisního ochranného nátěru</t>
  </si>
  <si>
    <t>6*5341,2/1000=32,047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</si>
  <si>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</si>
  <si>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24</t>
  </si>
  <si>
    <t>451313</t>
  </si>
  <si>
    <t>PODKLADNÍ A VÝPLŇOVÉ VRSTVY Z PROSTÉHO BETONU C16/20</t>
  </si>
  <si>
    <t>O1: 4,6*11,6*0,2=10,672 [A] 
O2: 4,6*11,6*0,2=10,672 [B] 
pod drenáž: 2*0,3*1,0*10,4=6,240 [C] 
pod přechodovou desku: 5,7*0,1*(10,4+10,9)=12,141 [D] 
Celkem: A+B+C+D=39,725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</si>
  <si>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</si>
  <si>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25</t>
  </si>
  <si>
    <t>45131A</t>
  </si>
  <si>
    <t>PODKLADNÍ A VÝPLŇOVÉ VRSTVY Z PROSTÉHO BETONU C20/25</t>
  </si>
  <si>
    <t>pod dlažbu: (31,7+18,5)*0,1=5,020 [A]</t>
  </si>
  <si>
    <t>26</t>
  </si>
  <si>
    <t>451384</t>
  </si>
  <si>
    <t>PODKL VRSTVY ZE ŽELEZOBET DO C25/30 VČET VÝZTUŽE</t>
  </si>
  <si>
    <t>- dodání  čerstvého  betonu  (betonové  směsi)  požadované  kvality,  jeho  uložení  do požadovaného tvaru při jakékoliv hustotě výztuže, konzistenci čerstvého betonu a způsobu hutnění, ošetření a ochranu betonu 
- zhotovení nepropustného, mrazuvzdorného betonu a betonu požadované trvanlivosti a vlastností 
- užití potřebných přísad a technologií výroby betonu 
- zřízení pracovních a dilatačních spar, včetně potřebných úprav, výplně, vložek, opracování, očištění a ošetření 
- bednění  požadovaných  konstr. (i ztracené) s úpravou  dle požadované  kvality povrchu betonu 
- vytvoření kotevních čel, kapes, nálitků, a sedel 
- zřízení  všech  požadovaných  otvorů, kapes, výklenků, prostupů, dutin, drážek a pod., vč. ztížení práce a úprav  kolem nich 
- úpravy pro osazení výztuže, doplňkových konstrukcí a vybavení 
- úpravy povrchu pro položení požadované izolace, povlaků a nátěrů, případně vyspravení 
- nátěry zabraňující soudržnost betonu a bednění 
- výplň, těsnění  a tmelení spar a spojů 
- opatření  povrchů  betonu  izolací  proti zemní vlhkosti v částech, kde přijdou do styku se zeminou nebo kamenivem 
- dodání betonářské výztuže v požadované kvalitě, stříhání, řezání, ohýbání a spojování do všech požadovaných tvarů (vč. armakošů) a uložení s požadovaným zajištěním polohy a krytí výztuže betonem 
- veškeré svary nebo jiné spoje výztuže 
- pomocné konstrukce a práce pro osazení a upevnění výztuže 
- úpravy výztuže pro osazení doplňkových konstrukcí 
- veškerá opatření pro zajištění soudržnosti výztuže a betonu 
- povrchovou antikorozní úpravu výztuže 
- separaci výztuže</t>
  </si>
  <si>
    <t>27</t>
  </si>
  <si>
    <t>45850</t>
  </si>
  <si>
    <t>VÝPLŇ ZA OPĚRAMI A ZDMI Z KAMENIVA</t>
  </si>
  <si>
    <t>O1: 21,8m2*10,1m=220,180 [A] 
O2: 66,9m2*11,4m=762,660 [B] 
Celkem: A+B=982,840 [C]</t>
  </si>
  <si>
    <t>položka zahrnuje dodávku předepsaného kameniva, mimostaveništní a vnitrostaveništní dopravu a jeho uložení  
není-li v zadávací dokumentaci uvedeno jinak, jedná se o nakupovaný materiál</t>
  </si>
  <si>
    <t>28</t>
  </si>
  <si>
    <t>465512</t>
  </si>
  <si>
    <t>DLAŽBY Z LOMOVÉHO KAMENE NA MC</t>
  </si>
  <si>
    <t>(31,7+18,5)*0,2=10,040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</si>
  <si>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</si>
  <si>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29</t>
  </si>
  <si>
    <t>FILIGRÁNOVÁ DESKA   
vč. protiimisního ochranného nátěru</t>
  </si>
  <si>
    <t>F1: 0,22m2*22,814=5,019 [A] 
F2: 4*0,24m2*22,814=21,901 [B] 
F3: 0,22m2*22,814=5,019 [C] 
Celkem: A+B+C=31,939 [D]</t>
  </si>
  <si>
    <t>30</t>
  </si>
  <si>
    <t>R42196</t>
  </si>
  <si>
    <t>NOSNÉ KONSTRUKCE MOSTŮ - MONTÁŽ A OSAZENÍ</t>
  </si>
  <si>
    <t>montáž nosné konstrukce pomocí jeřábu ustaveného vedle mostu (vyložení min. 20m)</t>
  </si>
  <si>
    <t>NK: 32,047+31,939*2,5=111,895 [A]</t>
  </si>
  <si>
    <t>Komunikace</t>
  </si>
  <si>
    <t>31</t>
  </si>
  <si>
    <t>56214</t>
  </si>
  <si>
    <t>VOZOVKOVÉ VRSTVY Z MATERIÁLŮ STABIL CEMENTEM TL DO 200MM</t>
  </si>
  <si>
    <t>mimo most: 153,8+254,4=408,200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</si>
  <si>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</si>
  <si>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32</t>
  </si>
  <si>
    <t>56335</t>
  </si>
  <si>
    <t>VOZOVKOVÉ VRSTVY ZE ŠTĚRKODRTI TL. DO 250MM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</si>
  <si>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</si>
  <si>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33</t>
  </si>
  <si>
    <t>572213</t>
  </si>
  <si>
    <t>SPOJOVACÍ POSTŘIK Z EMULZE DO 0,5KG/M2</t>
  </si>
  <si>
    <t>na mostě: 8,6*24,2=208,120 [A] 
mimo most: 153,8+254,4=408,200 [B] 
Celkem: A+B=616,320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</si>
  <si>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</si>
  <si>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34</t>
  </si>
  <si>
    <t>574E56</t>
  </si>
  <si>
    <t>ASFALTOVÝ BETON PRO PODKLADNÍ VRSTVY ACP 16+, 16S TL. 60MM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</si>
  <si>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</si>
  <si>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35</t>
  </si>
  <si>
    <t>574I54</t>
  </si>
  <si>
    <t>ASFALTOVÝ KOBEREC MASTIXOVÝ SMA 11+, 11S TL. 40MM</t>
  </si>
  <si>
    <t>36</t>
  </si>
  <si>
    <t>575C55</t>
  </si>
  <si>
    <t>LITÝ ASFALT MA IV (OCHRANA MOSTNÍ IZOLACE) 16 TL. 40MM</t>
  </si>
  <si>
    <t>na mostě: 8,6*24,2=208,120 [A]</t>
  </si>
  <si>
    <t>Přidružená stavební výroba</t>
  </si>
  <si>
    <t>37</t>
  </si>
  <si>
    <t>711432</t>
  </si>
  <si>
    <t>IZOLACE MOSTOVEK POD ŘÍMSOU ASFALTOVÝMI PÁSY</t>
  </si>
  <si>
    <t>(2,2+1,2)*27,7=94,180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</si>
  <si>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</si>
  <si>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38</t>
  </si>
  <si>
    <t>711442</t>
  </si>
  <si>
    <t>IZOLACE MOSTOVEK CELOPLOŠNÁ ASFALTOVÝMI PÁSY S PEČETÍCÍ VRSTVOU</t>
  </si>
  <si>
    <t>(27,8+2*1,0)*11,6+(7,3+7,7)*10,4=501,680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</si>
  <si>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</si>
  <si>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39</t>
  </si>
  <si>
    <t>711509</t>
  </si>
  <si>
    <t>OCHRANA IZOLACE NA POVRCHU TEXTILIÍ</t>
  </si>
  <si>
    <t>2*(7,3+7,7)*10,4=312,000 [A]</t>
  </si>
  <si>
    <t>položka zahrnuje:  
- dodání  předepsaného ochranného materiálu  
- zřízení ochrany izolace</t>
  </si>
  <si>
    <t>40</t>
  </si>
  <si>
    <t>74C962</t>
  </si>
  <si>
    <t>PROTIDOTYKOVÁ ZÁBRANA NA MOSTU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</si>
  <si>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</si>
  <si>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Potrubí</t>
  </si>
  <si>
    <t>41</t>
  </si>
  <si>
    <t>86627</t>
  </si>
  <si>
    <t>CHRÁNIČKY Z TRUB OCELOVÝCH DN DO 100MM</t>
  </si>
  <si>
    <t>3*45,4=136,200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</si>
  <si>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</si>
  <si>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42</t>
  </si>
  <si>
    <t>86634</t>
  </si>
  <si>
    <t>CHRÁNIČKY Z TRUB OCELOVÝCH DN DO 200MM</t>
  </si>
  <si>
    <t>2*2,4=4,800 [A]</t>
  </si>
  <si>
    <t>43</t>
  </si>
  <si>
    <t>87533</t>
  </si>
  <si>
    <t>POTRUBÍ DREN Z TRUB PLAST DN DO 150MM</t>
  </si>
  <si>
    <t>2*(12,0+2,6)=29,200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</si>
  <si>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</si>
  <si>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44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</si>
  <si>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</si>
  <si>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</si>
  <si>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</si>
  <si>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Ostatní konstrukce a práce</t>
  </si>
  <si>
    <t>45</t>
  </si>
  <si>
    <t>9112B1</t>
  </si>
  <si>
    <t>ZÁBRADLÍ MOSTNÍ SE SVISLOU VÝPLNÍ - DODÁVKA A MONTÁŽ</t>
  </si>
  <si>
    <t>45,8+46,8=92,600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</si>
  <si>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</si>
  <si>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46</t>
  </si>
  <si>
    <t>9113C1</t>
  </si>
  <si>
    <t>SVODIDLO OCEL SILNIČ JEDNOSTR, ÚROVEŇ ZADRŽ H2 - DODÁVKA A MONTÁŽ</t>
  </si>
  <si>
    <t>14,0+3*28,0=98,000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</si>
  <si>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</si>
  <si>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47</t>
  </si>
  <si>
    <t>91345</t>
  </si>
  <si>
    <t>NIVELAČNÍ ZNAČKY KOVOVÉ</t>
  </si>
  <si>
    <t>2*2+3*2=10,000 [A]</t>
  </si>
  <si>
    <t>položka zahrnuje:  
- dodání a osazení nivelační značky včetně nutných zemních prací  
- vnitrostaveništní a mimostaveništní dopravu</t>
  </si>
  <si>
    <t>48</t>
  </si>
  <si>
    <t>91355</t>
  </si>
  <si>
    <t>EVIDENČNÍ ČÍSLO MOSTU</t>
  </si>
  <si>
    <t>TABULKA S LETOPOČTEM VÝSTAVBY</t>
  </si>
  <si>
    <t>položka zahrnuje štítek s evidenčním číslem mostu, sloupek dopravní značky včetně osazení a nutných zemních prací a zabetonování</t>
  </si>
  <si>
    <t>49</t>
  </si>
  <si>
    <t>917223</t>
  </si>
  <si>
    <t>SILNIČNÍ A CHODNÍKOVÉ OBRUBY Z BETONOVÝCH OBRUBNÍKŮ ŠÍŘ 100MM</t>
  </si>
  <si>
    <t>2*7,0+2*6,0+14+13,9+11,6+13,1=78,600 [A]</t>
  </si>
  <si>
    <t>Položka zahrnuje:  
dodání a pokládku betonových obrubníků o rozměrech předepsaných zadávací dokumentací  
betonové lože i boční betonovou opěrku.</t>
  </si>
  <si>
    <t>50</t>
  </si>
  <si>
    <t>917224</t>
  </si>
  <si>
    <t>SILNIČNÍ A CHODNÍKOVÉ OBRUBY Z BETONOVÝCH OBRUBNÍKŮ ŠÍŘ 150MM</t>
  </si>
  <si>
    <t>4*5,0=20,000 [A]</t>
  </si>
  <si>
    <t>51</t>
  </si>
  <si>
    <t>931325</t>
  </si>
  <si>
    <t>TĚSNĚNÍ DILATAČ SPAR ASF ZÁLIVKOU MODIFIK PRŮŘ DO 600MM2</t>
  </si>
  <si>
    <t>položka zahrnuje dodávku a osazení předepsaného materiálu, očištění ploch spáry před úpravou, očištění okolí spáry po úpravě  
nezahrnuje těsnící profil</t>
  </si>
  <si>
    <t>52</t>
  </si>
  <si>
    <t>93311</t>
  </si>
  <si>
    <t>ZATĚŽOVACÍ ZKOUŠKA MOSTU STATICKÁ 1. POLE DO 300M2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</si>
  <si>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</si>
  <si>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53</t>
  </si>
  <si>
    <t>94890</t>
  </si>
  <si>
    <t>PODPĚRNÉ SKRUŽE - ZŘÍZENÍ A ODSTRANĚNÍ</t>
  </si>
  <si>
    <t>M3OP</t>
  </si>
  <si>
    <t>1,1*(2*6,8+6,6)*11,6=257,752 [A]</t>
  </si>
  <si>
    <t>Položka zahrnuje dovoz, montáž, údržbu, opotřebení (nájemné), demontáž, konzervaci, odvoz.</t>
  </si>
  <si>
    <t>54</t>
  </si>
  <si>
    <t>96616A</t>
  </si>
  <si>
    <t>BOURÁNÍ KONSTRUKCÍ ZE ŽELEZOBETONU - BEZ DOPRAVY</t>
  </si>
  <si>
    <t>bourací práce viz v.č. 2.5.1</t>
  </si>
  <si>
    <t>opěry: (25,1+22,4)m2*11,63m+62,0m2*2,5+52,0m2*4,5m=941,425 [A] 
křídla: 2*76,0m2*1,0m+2*50,0m2*1,0m=252,000 [B] 
NK: 15,0m2*22,3m=334,500 [C] 
římsa: 2*0,6m2*40,7m=48,840 [D] 
Celkem: A+B+C+D=1 576,765 [E]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</si>
  <si>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</si>
  <si>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55</t>
  </si>
  <si>
    <t>96618A</t>
  </si>
  <si>
    <t>BOURÁNÍ KONSTRUKCÍ KOVOVÝCH - BEZ DOPRAVY</t>
  </si>
  <si>
    <t>odhad: 0,5t=0,500 [A]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</si>
  <si>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</si>
  <si>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990</t>
  </si>
  <si>
    <t>Likvidace odpadů vč. dopravy</t>
  </si>
  <si>
    <t>56</t>
  </si>
  <si>
    <t>R015111</t>
  </si>
  <si>
    <t>90</t>
  </si>
  <si>
    <t>POPLATKY ZA LIKVIDACI ODPADŮ NEKONTAMINOVANÝCH - 17 05 04 VYTĚŽENÉ ZEMINY A HORNINY - I. TŘÍDA TĚŽITELNOSTI VČETNĚ DOPRAVY</t>
  </si>
  <si>
    <t>Evidenční položka</t>
  </si>
  <si>
    <t>dle pol.č. 13173A: 6247,5=6 247,500 [A] 
dle pol.č. 264114: 756,0*3,14*0,163*0,163=63,071 [B] 
Celkem: (A+B)*1,9=11 990,085 [C]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</si>
  <si>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</si>
  <si>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57</t>
  </si>
  <si>
    <t>R015130</t>
  </si>
  <si>
    <t>POPLATKY ZA LIKVIDACI ODPADŮ NEKONTAMINOVANÝCH - 17 03 02 VYBOURANÝ ASFALTOVÝ BETON BEZ DEHTU VČETNĚ DOPRAVY</t>
  </si>
  <si>
    <t>dle pol.č. 11372A: 212,0*2,1=445,200 [A]</t>
  </si>
  <si>
    <t>58</t>
  </si>
  <si>
    <t>R015140</t>
  </si>
  <si>
    <t>POPLATKY ZA LIKVIDACI ODPADŮ NEKONTAMINOVANÝCH - 17 01 01 BETON Z DEMOLIC OBJEKTŮ, ZÁKLADŮ TV, KŮLY A SLOUPY VČETNĚ DOPRAVY</t>
  </si>
  <si>
    <t>dle pol.č. 11334A: 318,0*2,4=763,200 [A] 
dle pol.č. 96616A: 1576,765*2,5=3 941,913 [B] 
Celkem: A+B=4 705,113 [C]</t>
  </si>
  <si>
    <t>59</t>
  </si>
  <si>
    <t>R015810</t>
  </si>
  <si>
    <t>POPLATKY ZA LIKVIDACI ODPADŮ NEKONTAMINOVANÝCH - 17 04 05 - ŽELEZNÝ A OCELOVÝ ŠROT, VČETNĚ DOPRAVY</t>
  </si>
  <si>
    <t>Evidenční položka     
Druhotná surovina - výkup</t>
  </si>
  <si>
    <t>dle pol.č. 96618A: 0,5=0,500 [A]</t>
  </si>
  <si>
    <t>PODKLADNÍ A VÝPLŇOVÉ VRSTVY Z PROSTÉHO BETONU C25/30</t>
  </si>
  <si>
    <t>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</t>
  </si>
  <si>
    <t>O1: 58.05 [A] 
O2: 58.127 [D] 
Celkem: A+D=116.177 [E]</t>
  </si>
  <si>
    <t>xxxxx</t>
  </si>
  <si>
    <t>nové opravy</t>
  </si>
  <si>
    <t>opravy v předešlých verzích</t>
  </si>
  <si>
    <t>174+167+57,95+51,38+44,65+49,23=544,21</t>
  </si>
  <si>
    <t>viz př. č. 2.7.1</t>
  </si>
  <si>
    <t>M</t>
  </si>
  <si>
    <t>položka zahrnuje: - zřízení vrtu, svislou a vodorovnou dopravu zeminy bez uložení na skládku, vrtací práce zapaž. i nepaž. vrtu - čerpání vody z vrtu, vyčištění vrtu - zabezpečení vrtacích prací - dopravu, nájem, provoz a přemístění, montáž a demontáž vrtacích zařízení a dalších mechanismů - lešení a podpěrné konstrukce pro práci a manipulaci s vrtacím zařízení a dalších mechanismů - vrtací plošiny vč. zemních prací, zpevnění, odvodnění a pod. - v případě zapažení dočasnými pažnicemi jejich opotřebení - v případě zapažení suspenzí veškeré hospodaření s ní - nezahrnuje zapažení trvalými pažnicemi - nezahrnuje uložení zeminy na skládku a poplatek za skládku nevykazuje se hluché vrtání</t>
  </si>
  <si>
    <t>VRTY PRO PILOTY TŘ I D DO 400MM</t>
  </si>
  <si>
    <t>(43271.3+36580.5)/1000=79.582 [A]</t>
  </si>
  <si>
    <t>(11184.7+19102.4)/1000=30.287 [A]</t>
  </si>
  <si>
    <t>MOSTNÍ ODVODŇOVACÍ TRUBKA (POVRCHŮ IZOLACE) Z NEREZ OCELI</t>
  </si>
  <si>
    <t>položka zahrnuje: - výrobní dokumentaci (včetně technologického předpisu) - dodání kompletní odvodňovací soupravy z předepsaného materiálu, včetně všech montážních a přepravních úprav a zařízení - dodání spojovacího, kotevního a těsnícího materiálu - úprava a příprava úložného prostoru, včetně kotevních prvků, jejich očištění a ošetření - zřízení kompletní odvodňovací soupravy, dle příslušného technologického předpisu, včetně všech výškových a směrových úprav - zřízení odvodňovací soupravy po etapách, včetně pracovních spar a spojů - prodloužení  odpadní trouby pod spodní líc nosné konstr. nebo zaústěním odvodňovače do dalšího odvodňovacího zařízení - úprava odvod. soupravy na styku s ostatními konstrukcemi a zařízeními (u obrubníku, podél vozovek, napojení izolací a pod.) - ochrana odvodňovací soupravy do doby provedení definitivního stavu, veškeré provizorní úpravy a opatření - konečné  úpravy odvodňovací soupravy jako povrchové povlaky, zálivky, které  nejsou součástí jiných konstr., vyčištění, tmelení, těsnění, výplň spar a pod. - úprava, očištění a ošetření prostoru kolem odvodňovací soupravy - opatření odvodňovače znakem výrobce a typovým číslem - provedení odborné prohlídky, je-li požadována</t>
  </si>
  <si>
    <t>DROBNÉ DOPLŇK KONSTR KOVOVÉ</t>
  </si>
  <si>
    <t>dílenská dokumentace, včetně technologického předpisu spojování, - dodání  materiálu  v požadované kvalitě a výroba konstrukce i dílenská (včetně  pomůcek,  přípravků a prostředků pro výrobu) bez ohledu na náročnost a její hmotnost, dílenská montáž, - dodání spojovacího materiálu, - zřízení  montážních  a  dilatačních  spojů,  spar, včetně potřebných úprav, vložek, opracování, očištění a ošetření, - podpěr. konstr. a lešení všech druhů pro montáž konstrukcí i doplňkových, včetně požadovaných otvorů, ochranných a bezpečnostních opatření a základů pro tyto konstrukce a lešení, - jakákoliv doprava a manipulace dílců  a  montážních  sestav,  včetně  dopravy konstrukce z výrobny na stavbu, - montáž konstrukce na staveništi, včetně montážních prostředků a pomůcek a zednických výpomocí, - montážní dokumentace včetně technologického předpisu montáže, - výplň, těsnění a tmelení spar a spojů, - čištění konstrukce a odstranění všech vrubů (vrypy, otlačeniny a pod.), - veškeré druhy opracování povrchů, včetně úprav pod nátěry a pod izolaci, - veškeré druhy dílenských základů a základních nátěrů a povlaků, - všechny druhy ocelového kotvení, - dílenskou přejímku a montážní prohlídku, včetně požadovaných dokladů, - zřízení kotevních otvorů nebo jam, nejsou-li částí jiné konstrukce, jejich úpravy, očištění a ošetření, - osazení kotvení nebo přímo částí konstrukce do podpůrné konstrukce nebo do zeminy, - výplň kotevních otvorů  (příp.  podlití  patních  desek)  maltou,  betonem  nebo  jinou speciální hmotou, vyplnění jam zeminou, - ošetření kotevní oblasti proti vzniku trhlin, vlivu povětrnosti a pod., - osazení nivelačních značek, včetně jejich zaměření, označení znakem výrobce a vyznačení letopočtu. Dokumentace pro zadání stavby může dále předepsat že cena položky ještě obsahuje například: - veškeré druhy protikorozní ochrany a nátěry konstrukcí, - žárové zinkování ponorem nebo žárové stříkání (metalizace) kovem, - zvláštní spojovací prostředky, rozebíratelnost konstrukce, - osazení měřících zařízení a úpravy pro ně - ochranná opatření před účinky bludných proudů - ochranu před přepětím.E279</t>
  </si>
  <si>
    <t>2x(10.8x0.15x0.01x7850) = 254.34 kg</t>
  </si>
  <si>
    <t>dodání dílce požadovaného tvaru a vlastností, jeho skladování, doprava a osazení do definitivní polohy, včetně komplexní technologie výroby a montáže dílců, ošetření a ochrana dílců, - u dílců železobetonových a předpjatých veškerá výztuž, případně i tuhé kovové prvky a závěsná oka,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okamžiku, - další práce dané případně specifikací k příslušnému prefabrik. dílci (úprava pohledových ploch, příp. rubových ploch, osazení měřících zařízení, zkoušení a měření dílců a pod.).</t>
  </si>
  <si>
    <t>MOSTNÍ NOSNÉ DESKOVÉ KONSTR Z DÍLCŮ ŽELBET DO C50/60</t>
  </si>
  <si>
    <t>2x(35x15.5) = 1085 m</t>
  </si>
  <si>
    <t>2*35*15.5=1085,000 [A]</t>
  </si>
  <si>
    <t>ZD č.5 - 7.6.2023</t>
  </si>
  <si>
    <t>R421326</t>
  </si>
  <si>
    <t>MOSTNÍ NOSNÉ DESKOVÉ KONSTRUKCE ZE ŽELEZOBETONU C45/55</t>
  </si>
  <si>
    <t>Technická specifikace: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</si>
</sst>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5" x14ac:knownFonts="1">
    <font>
      <sz val="10"/>
      <name val="Arial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z val="10"/>
      <color rgb="FF00B050"/>
      <name val="Arial"/>
      <family val="2"/>
      <charset val="238"/>
    </font>
    <font>
      <strike/>
      <sz val="10"/>
      <color rgb="FF00B05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0" fontId="0" fillId="0" borderId="6" xfId="1" applyFont="1" applyBorder="1" applyAlignment="1">
      <alignment horizontal="left" vertical="center" wrapText="1"/>
    </xf>
    <xf numFmtId="0" fontId="8" fillId="2" borderId="1" xfId="1" applyFont="1" applyFill="1" applyBorder="1"/>
    <xf numFmtId="0" fontId="8" fillId="0" borderId="0" xfId="0" applyFont="1"/>
    <xf numFmtId="0" fontId="9" fillId="0" borderId="0" xfId="0" applyFont="1"/>
    <xf numFmtId="0" fontId="7" fillId="0" borderId="3" xfId="1" applyFont="1" applyFill="1" applyBorder="1" applyAlignment="1">
      <alignment horizontal="right"/>
    </xf>
    <xf numFmtId="0" fontId="7" fillId="0" borderId="3" xfId="1" applyFont="1" applyFill="1" applyBorder="1"/>
    <xf numFmtId="0" fontId="7" fillId="0" borderId="3" xfId="1" applyFont="1" applyFill="1" applyBorder="1" applyAlignment="1">
      <alignment wrapText="1"/>
    </xf>
    <xf numFmtId="0" fontId="7" fillId="0" borderId="3" xfId="1" applyFont="1" applyFill="1" applyBorder="1" applyAlignment="1">
      <alignment horizontal="center"/>
    </xf>
    <xf numFmtId="4" fontId="7" fillId="0" borderId="3" xfId="1" applyNumberFormat="1" applyFont="1" applyFill="1" applyBorder="1" applyAlignment="1">
      <alignment horizontal="center"/>
    </xf>
    <xf numFmtId="0" fontId="11" fillId="0" borderId="3" xfId="1" applyFont="1" applyBorder="1" applyAlignment="1">
      <alignment horizontal="right"/>
    </xf>
    <xf numFmtId="0" fontId="11" fillId="0" borderId="3" xfId="1" applyFont="1" applyBorder="1"/>
    <xf numFmtId="0" fontId="11" fillId="0" borderId="3" xfId="1" applyFont="1" applyBorder="1" applyAlignment="1">
      <alignment wrapText="1"/>
    </xf>
    <xf numFmtId="0" fontId="11" fillId="0" borderId="3" xfId="1" applyFont="1" applyBorder="1" applyAlignment="1">
      <alignment horizontal="center"/>
    </xf>
    <xf numFmtId="164" fontId="11" fillId="0" borderId="3" xfId="1" applyNumberFormat="1" applyFont="1" applyBorder="1" applyAlignment="1">
      <alignment horizontal="center"/>
    </xf>
    <xf numFmtId="4" fontId="11" fillId="0" borderId="3" xfId="1" applyNumberFormat="1" applyFont="1" applyBorder="1" applyAlignment="1">
      <alignment horizontal="center"/>
    </xf>
    <xf numFmtId="0" fontId="0" fillId="0" borderId="3" xfId="1" applyFont="1" applyFill="1" applyBorder="1" applyAlignment="1">
      <alignment horizontal="right"/>
    </xf>
    <xf numFmtId="0" fontId="0" fillId="0" borderId="3" xfId="1" applyFont="1" applyFill="1" applyBorder="1"/>
    <xf numFmtId="0" fontId="0" fillId="0" borderId="3" xfId="1" applyFont="1" applyFill="1" applyBorder="1" applyAlignment="1">
      <alignment wrapText="1"/>
    </xf>
    <xf numFmtId="0" fontId="0" fillId="0" borderId="3" xfId="1" applyFont="1" applyFill="1" applyBorder="1" applyAlignment="1">
      <alignment horizontal="center"/>
    </xf>
    <xf numFmtId="4" fontId="0" fillId="0" borderId="3" xfId="1" applyNumberFormat="1" applyFont="1" applyFill="1" applyBorder="1" applyAlignment="1">
      <alignment horizontal="center"/>
    </xf>
    <xf numFmtId="0" fontId="12" fillId="4" borderId="3" xfId="1" applyFont="1" applyFill="1" applyBorder="1" applyAlignment="1">
      <alignment horizontal="left" vertical="center" wrapText="1"/>
    </xf>
    <xf numFmtId="164" fontId="9" fillId="4" borderId="3" xfId="1" applyNumberFormat="1" applyFont="1" applyFill="1" applyBorder="1" applyAlignment="1">
      <alignment horizontal="center"/>
    </xf>
    <xf numFmtId="0" fontId="13" fillId="0" borderId="3" xfId="1" applyFont="1" applyBorder="1" applyAlignment="1">
      <alignment horizontal="right"/>
    </xf>
    <xf numFmtId="0" fontId="13" fillId="0" borderId="3" xfId="1" applyFont="1" applyBorder="1"/>
    <xf numFmtId="0" fontId="13" fillId="0" borderId="3" xfId="1" applyFont="1" applyBorder="1" applyAlignment="1">
      <alignment wrapText="1"/>
    </xf>
    <xf numFmtId="0" fontId="13" fillId="0" borderId="3" xfId="1" applyFont="1" applyBorder="1" applyAlignment="1">
      <alignment horizontal="center"/>
    </xf>
    <xf numFmtId="164" fontId="13" fillId="0" borderId="3" xfId="1" applyNumberFormat="1" applyFont="1" applyBorder="1" applyAlignment="1">
      <alignment horizontal="center"/>
    </xf>
    <xf numFmtId="4" fontId="13" fillId="0" borderId="3" xfId="1" applyNumberFormat="1" applyFont="1" applyBorder="1" applyAlignment="1">
      <alignment horizontal="center"/>
    </xf>
    <xf numFmtId="164" fontId="9" fillId="0" borderId="3" xfId="1" applyNumberFormat="1" applyFont="1" applyFill="1" applyBorder="1" applyAlignment="1">
      <alignment horizontal="center"/>
    </xf>
    <xf numFmtId="0" fontId="9" fillId="0" borderId="3" xfId="1" applyFont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9" fillId="0" borderId="3" xfId="0" applyFont="1" applyBorder="1"/>
    <xf numFmtId="0" fontId="8" fillId="0" borderId="3" xfId="1" applyFont="1" applyBorder="1" applyAlignment="1">
      <alignment horizontal="right"/>
    </xf>
    <xf numFmtId="0" fontId="8" fillId="0" borderId="3" xfId="1" applyFont="1" applyBorder="1"/>
    <xf numFmtId="0" fontId="8" fillId="0" borderId="3" xfId="1" applyFont="1" applyBorder="1" applyAlignment="1">
      <alignment wrapText="1"/>
    </xf>
    <xf numFmtId="0" fontId="8" fillId="0" borderId="3" xfId="1" applyFont="1" applyBorder="1" applyAlignment="1">
      <alignment horizontal="center"/>
    </xf>
    <xf numFmtId="164" fontId="8" fillId="0" borderId="3" xfId="1" applyNumberFormat="1" applyFont="1" applyBorder="1" applyAlignment="1">
      <alignment horizontal="center"/>
    </xf>
    <xf numFmtId="4" fontId="8" fillId="0" borderId="3" xfId="1" applyNumberFormat="1" applyFont="1" applyBorder="1" applyAlignment="1">
      <alignment horizontal="center"/>
    </xf>
    <xf numFmtId="0" fontId="9" fillId="0" borderId="3" xfId="0" applyFont="1" applyBorder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10" fillId="0" borderId="3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top" wrapText="1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1" fillId="0" borderId="3" xfId="1" applyFont="1" applyBorder="1" applyAlignment="1">
      <alignment wrapText="1"/>
    </xf>
    <xf numFmtId="0" fontId="8" fillId="0" borderId="3" xfId="1" applyFont="1" applyBorder="1" applyAlignment="1">
      <alignment horizontal="left" vertical="center" wrapText="1"/>
    </xf>
    <xf numFmtId="0" fontId="11" fillId="0" borderId="0" xfId="0" applyFont="1"/>
    <xf numFmtId="0" fontId="11" fillId="0" borderId="3" xfId="1" applyFont="1" applyBorder="1" applyAlignment="1">
      <alignment horizontal="left" vertical="center" wrapText="1"/>
    </xf>
    <xf numFmtId="0" fontId="14" fillId="0" borderId="3" xfId="1" applyFont="1" applyBorder="1" applyAlignment="1">
      <alignment horizontal="left" vertical="center" wrapText="1"/>
    </xf>
    <xf numFmtId="0" fontId="11" fillId="0" borderId="3" xfId="1" applyFont="1" applyBorder="1" applyAlignment="1">
      <alignment horizontal="left" vertical="top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5">
    <pageSetUpPr fitToPage="1"/>
  </sheetPr>
  <dimension ref="A1:R267"/>
  <sheetViews>
    <sheetView tabSelected="1" topLeftCell="B1" zoomScale="85" zoomScaleNormal="85" workbookViewId="0">
      <pane ySplit="8" topLeftCell="A258" activePane="bottomLeft" state="frozen"/>
      <selection pane="bottomLeft" activeCell="E262" sqref="E26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0" t="s">
        <v>346</v>
      </c>
      <c r="I2" s="3"/>
      <c r="O2">
        <f>0+O9+O34+O59+O84+O133+O158+O175+O192+O237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72" t="s">
        <v>6</v>
      </c>
      <c r="D3" s="73"/>
      <c r="E3" s="5" t="s">
        <v>7</v>
      </c>
      <c r="F3" s="1"/>
      <c r="G3" s="6"/>
      <c r="H3" s="7" t="s">
        <v>8</v>
      </c>
      <c r="I3" s="8">
        <f>0+I9+I34+I59+I84+I133+I158+I175+I192+I237</f>
        <v>0</v>
      </c>
      <c r="K3" s="31" t="s">
        <v>327</v>
      </c>
      <c r="L3" s="31" t="s">
        <v>328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72" t="s">
        <v>13</v>
      </c>
      <c r="D4" s="73"/>
      <c r="E4" s="5" t="s">
        <v>14</v>
      </c>
      <c r="F4" s="1"/>
      <c r="G4" s="1"/>
      <c r="H4" s="9"/>
      <c r="I4" s="9"/>
      <c r="K4" s="32" t="s">
        <v>327</v>
      </c>
      <c r="L4" s="32" t="s">
        <v>329</v>
      </c>
      <c r="O4" t="s">
        <v>15</v>
      </c>
      <c r="P4" t="s">
        <v>10</v>
      </c>
    </row>
    <row r="5" spans="1:18" ht="12.75" customHeight="1" x14ac:dyDescent="0.25">
      <c r="A5" t="s">
        <v>16</v>
      </c>
      <c r="B5" s="10" t="s">
        <v>17</v>
      </c>
      <c r="C5" s="74" t="s">
        <v>8</v>
      </c>
      <c r="D5" s="75"/>
      <c r="E5" s="11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71" t="s">
        <v>20</v>
      </c>
      <c r="B6" s="71" t="s">
        <v>21</v>
      </c>
      <c r="C6" s="71" t="s">
        <v>22</v>
      </c>
      <c r="D6" s="71" t="s">
        <v>23</v>
      </c>
      <c r="E6" s="71" t="s">
        <v>24</v>
      </c>
      <c r="F6" s="71" t="s">
        <v>25</v>
      </c>
      <c r="G6" s="71" t="s">
        <v>26</v>
      </c>
      <c r="H6" s="71" t="s">
        <v>27</v>
      </c>
      <c r="I6" s="71"/>
    </row>
    <row r="7" spans="1:18" ht="12.75" customHeight="1" x14ac:dyDescent="0.2">
      <c r="A7" s="71"/>
      <c r="B7" s="71"/>
      <c r="C7" s="71"/>
      <c r="D7" s="71"/>
      <c r="E7" s="71"/>
      <c r="F7" s="71"/>
      <c r="G7" s="71"/>
      <c r="H7" s="12" t="s">
        <v>28</v>
      </c>
      <c r="I7" s="12" t="s">
        <v>29</v>
      </c>
    </row>
    <row r="8" spans="1:18" ht="12.75" customHeight="1" x14ac:dyDescent="0.2">
      <c r="A8" s="12" t="s">
        <v>30</v>
      </c>
      <c r="B8" s="12" t="s">
        <v>31</v>
      </c>
      <c r="C8" s="12" t="s">
        <v>10</v>
      </c>
      <c r="D8" s="12" t="s">
        <v>2</v>
      </c>
      <c r="E8" s="12" t="s">
        <v>32</v>
      </c>
      <c r="F8" s="12" t="s">
        <v>33</v>
      </c>
      <c r="G8" s="12" t="s">
        <v>34</v>
      </c>
      <c r="H8" s="12" t="s">
        <v>35</v>
      </c>
      <c r="I8" s="12" t="s">
        <v>36</v>
      </c>
    </row>
    <row r="9" spans="1:18" ht="12.75" customHeight="1" x14ac:dyDescent="0.2">
      <c r="A9" s="13" t="s">
        <v>37</v>
      </c>
      <c r="B9" s="13"/>
      <c r="C9" s="14" t="s">
        <v>31</v>
      </c>
      <c r="D9" s="13"/>
      <c r="E9" s="15" t="s">
        <v>38</v>
      </c>
      <c r="F9" s="13"/>
      <c r="G9" s="13"/>
      <c r="H9" s="13"/>
      <c r="I9" s="16">
        <f>0+Q9</f>
        <v>0</v>
      </c>
      <c r="O9">
        <f>0+R9</f>
        <v>0</v>
      </c>
      <c r="Q9">
        <f>0+I10+I14+I18+I22+I26+I30</f>
        <v>0</v>
      </c>
      <c r="R9">
        <f>0+O10+O14+O18+O22+O26+O30</f>
        <v>0</v>
      </c>
    </row>
    <row r="10" spans="1:18" ht="25.5" x14ac:dyDescent="0.2">
      <c r="A10" s="17" t="s">
        <v>39</v>
      </c>
      <c r="B10" s="18" t="s">
        <v>31</v>
      </c>
      <c r="C10" s="18" t="s">
        <v>40</v>
      </c>
      <c r="D10" s="17" t="s">
        <v>41</v>
      </c>
      <c r="E10" s="19" t="s">
        <v>42</v>
      </c>
      <c r="F10" s="20" t="s">
        <v>43</v>
      </c>
      <c r="G10" s="21">
        <v>318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3" t="s">
        <v>44</v>
      </c>
      <c r="E11" s="24" t="s">
        <v>41</v>
      </c>
    </row>
    <row r="12" spans="1:18" x14ac:dyDescent="0.2">
      <c r="A12" s="25" t="s">
        <v>45</v>
      </c>
      <c r="E12" s="26" t="s">
        <v>46</v>
      </c>
    </row>
    <row r="13" spans="1:18" ht="63.75" x14ac:dyDescent="0.2">
      <c r="A13" t="s">
        <v>47</v>
      </c>
      <c r="E13" s="24" t="s">
        <v>48</v>
      </c>
    </row>
    <row r="14" spans="1:18" x14ac:dyDescent="0.2">
      <c r="A14" s="17" t="s">
        <v>39</v>
      </c>
      <c r="B14" s="18" t="s">
        <v>10</v>
      </c>
      <c r="C14" s="18" t="s">
        <v>49</v>
      </c>
      <c r="D14" s="17" t="s">
        <v>41</v>
      </c>
      <c r="E14" s="19" t="s">
        <v>50</v>
      </c>
      <c r="F14" s="20" t="s">
        <v>43</v>
      </c>
      <c r="G14" s="21">
        <v>212</v>
      </c>
      <c r="H14" s="22">
        <v>0</v>
      </c>
      <c r="I14" s="22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3" t="s">
        <v>44</v>
      </c>
      <c r="E15" s="24" t="s">
        <v>41</v>
      </c>
    </row>
    <row r="16" spans="1:18" x14ac:dyDescent="0.2">
      <c r="A16" s="25" t="s">
        <v>45</v>
      </c>
      <c r="E16" s="26" t="s">
        <v>51</v>
      </c>
    </row>
    <row r="17" spans="1:16" ht="63.75" x14ac:dyDescent="0.2">
      <c r="A17" t="s">
        <v>47</v>
      </c>
      <c r="E17" s="24" t="s">
        <v>48</v>
      </c>
    </row>
    <row r="18" spans="1:16" x14ac:dyDescent="0.2">
      <c r="A18" s="17" t="s">
        <v>39</v>
      </c>
      <c r="B18" s="18" t="s">
        <v>2</v>
      </c>
      <c r="C18" s="18" t="s">
        <v>52</v>
      </c>
      <c r="D18" s="17" t="s">
        <v>41</v>
      </c>
      <c r="E18" s="19" t="s">
        <v>53</v>
      </c>
      <c r="F18" s="20" t="s">
        <v>54</v>
      </c>
      <c r="G18" s="21">
        <v>92.6</v>
      </c>
      <c r="H18" s="22">
        <v>0</v>
      </c>
      <c r="I18" s="22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3" t="s">
        <v>44</v>
      </c>
      <c r="E19" s="24" t="s">
        <v>41</v>
      </c>
    </row>
    <row r="20" spans="1:16" x14ac:dyDescent="0.2">
      <c r="A20" s="25" t="s">
        <v>45</v>
      </c>
      <c r="E20" s="26" t="s">
        <v>55</v>
      </c>
    </row>
    <row r="21" spans="1:16" ht="25.5" x14ac:dyDescent="0.2">
      <c r="A21" t="s">
        <v>47</v>
      </c>
      <c r="E21" s="24" t="s">
        <v>56</v>
      </c>
    </row>
    <row r="22" spans="1:16" x14ac:dyDescent="0.2">
      <c r="A22" s="17" t="s">
        <v>39</v>
      </c>
      <c r="B22" s="18" t="s">
        <v>32</v>
      </c>
      <c r="C22" s="18" t="s">
        <v>57</v>
      </c>
      <c r="D22" s="17" t="s">
        <v>41</v>
      </c>
      <c r="E22" s="19" t="s">
        <v>58</v>
      </c>
      <c r="F22" s="20" t="s">
        <v>43</v>
      </c>
      <c r="G22" s="21">
        <v>6247.5</v>
      </c>
      <c r="H22" s="22">
        <v>0</v>
      </c>
      <c r="I22" s="22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3" t="s">
        <v>44</v>
      </c>
      <c r="E23" s="24" t="s">
        <v>59</v>
      </c>
    </row>
    <row r="24" spans="1:16" x14ac:dyDescent="0.2">
      <c r="A24" s="25" t="s">
        <v>45</v>
      </c>
      <c r="E24" s="26" t="s">
        <v>60</v>
      </c>
    </row>
    <row r="25" spans="1:16" ht="318.75" x14ac:dyDescent="0.2">
      <c r="A25" t="s">
        <v>47</v>
      </c>
      <c r="E25" s="24" t="s">
        <v>61</v>
      </c>
    </row>
    <row r="26" spans="1:16" x14ac:dyDescent="0.2">
      <c r="A26" s="17" t="s">
        <v>39</v>
      </c>
      <c r="B26" s="18" t="s">
        <v>33</v>
      </c>
      <c r="C26" s="18" t="s">
        <v>62</v>
      </c>
      <c r="D26" s="17" t="s">
        <v>41</v>
      </c>
      <c r="E26" s="19" t="s">
        <v>63</v>
      </c>
      <c r="F26" s="20" t="s">
        <v>43</v>
      </c>
      <c r="G26" s="21">
        <v>6310.5709999999999</v>
      </c>
      <c r="H26" s="22">
        <v>0</v>
      </c>
      <c r="I26" s="22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3" t="s">
        <v>44</v>
      </c>
      <c r="E27" s="24" t="s">
        <v>41</v>
      </c>
    </row>
    <row r="28" spans="1:16" ht="38.25" x14ac:dyDescent="0.2">
      <c r="A28" s="25" t="s">
        <v>45</v>
      </c>
      <c r="E28" s="26" t="s">
        <v>64</v>
      </c>
    </row>
    <row r="29" spans="1:16" ht="191.25" x14ac:dyDescent="0.2">
      <c r="A29" t="s">
        <v>47</v>
      </c>
      <c r="E29" s="24" t="s">
        <v>65</v>
      </c>
    </row>
    <row r="30" spans="1:16" x14ac:dyDescent="0.2">
      <c r="A30" s="17" t="s">
        <v>39</v>
      </c>
      <c r="B30" s="18" t="s">
        <v>34</v>
      </c>
      <c r="C30" s="18" t="s">
        <v>66</v>
      </c>
      <c r="D30" s="17" t="s">
        <v>41</v>
      </c>
      <c r="E30" s="19" t="s">
        <v>67</v>
      </c>
      <c r="F30" s="20" t="s">
        <v>43</v>
      </c>
      <c r="G30" s="21">
        <v>3706.078</v>
      </c>
      <c r="H30" s="22">
        <v>0</v>
      </c>
      <c r="I30" s="22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3" t="s">
        <v>44</v>
      </c>
      <c r="E31" s="24" t="s">
        <v>41</v>
      </c>
    </row>
    <row r="32" spans="1:16" ht="51" x14ac:dyDescent="0.2">
      <c r="A32" s="25" t="s">
        <v>45</v>
      </c>
      <c r="E32" s="26" t="s">
        <v>68</v>
      </c>
    </row>
    <row r="33" spans="1:18" ht="306" x14ac:dyDescent="0.2">
      <c r="A33" t="s">
        <v>47</v>
      </c>
      <c r="E33" s="24" t="s">
        <v>69</v>
      </c>
    </row>
    <row r="34" spans="1:18" ht="12.75" customHeight="1" x14ac:dyDescent="0.2">
      <c r="A34" s="3" t="s">
        <v>37</v>
      </c>
      <c r="B34" s="3"/>
      <c r="C34" s="27" t="s">
        <v>10</v>
      </c>
      <c r="D34" s="3"/>
      <c r="E34" s="15" t="s">
        <v>70</v>
      </c>
      <c r="F34" s="3"/>
      <c r="G34" s="3"/>
      <c r="H34" s="3"/>
      <c r="I34" s="28">
        <f>0+Q34</f>
        <v>0</v>
      </c>
      <c r="O34">
        <f>0+R34</f>
        <v>0</v>
      </c>
      <c r="Q34">
        <f>0+I35+I39+I43+I47+I51+I55</f>
        <v>0</v>
      </c>
      <c r="R34">
        <f>0+O35+O39+O43+O47+O51+O55</f>
        <v>0</v>
      </c>
    </row>
    <row r="35" spans="1:18" x14ac:dyDescent="0.2">
      <c r="A35" s="17" t="s">
        <v>39</v>
      </c>
      <c r="B35" s="61" t="s">
        <v>71</v>
      </c>
      <c r="C35" s="61" t="s">
        <v>72</v>
      </c>
      <c r="D35" s="62" t="s">
        <v>41</v>
      </c>
      <c r="E35" s="63" t="s">
        <v>73</v>
      </c>
      <c r="F35" s="64" t="s">
        <v>54</v>
      </c>
      <c r="G35" s="65">
        <v>1085</v>
      </c>
      <c r="H35" s="66">
        <v>0</v>
      </c>
      <c r="I35" s="66">
        <f>ROUND(ROUND(H35,2)*ROUND(G35,3),2)</f>
        <v>0</v>
      </c>
      <c r="O35">
        <f>(I35*21)/100</f>
        <v>0</v>
      </c>
      <c r="P35" t="s">
        <v>10</v>
      </c>
    </row>
    <row r="36" spans="1:18" x14ac:dyDescent="0.2">
      <c r="A36" s="23" t="s">
        <v>44</v>
      </c>
      <c r="E36" s="24" t="s">
        <v>41</v>
      </c>
    </row>
    <row r="37" spans="1:18" x14ac:dyDescent="0.2">
      <c r="A37" s="25" t="s">
        <v>45</v>
      </c>
      <c r="E37" s="69" t="s">
        <v>345</v>
      </c>
    </row>
    <row r="38" spans="1:18" ht="51" x14ac:dyDescent="0.2">
      <c r="A38" t="s">
        <v>47</v>
      </c>
      <c r="E38" s="24" t="s">
        <v>75</v>
      </c>
    </row>
    <row r="39" spans="1:18" x14ac:dyDescent="0.2">
      <c r="A39" s="17" t="s">
        <v>39</v>
      </c>
      <c r="B39" s="38" t="s">
        <v>76</v>
      </c>
      <c r="C39" s="38" t="s">
        <v>77</v>
      </c>
      <c r="D39" s="39" t="s">
        <v>41</v>
      </c>
      <c r="E39" s="40" t="s">
        <v>78</v>
      </c>
      <c r="F39" s="41" t="s">
        <v>54</v>
      </c>
      <c r="G39" s="42">
        <v>756</v>
      </c>
      <c r="H39" s="43">
        <v>0</v>
      </c>
      <c r="I39" s="43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3" t="s">
        <v>44</v>
      </c>
      <c r="E40" s="24" t="s">
        <v>41</v>
      </c>
    </row>
    <row r="41" spans="1:18" x14ac:dyDescent="0.2">
      <c r="A41" s="25" t="s">
        <v>45</v>
      </c>
      <c r="E41" s="26" t="s">
        <v>74</v>
      </c>
    </row>
    <row r="42" spans="1:18" ht="191.25" x14ac:dyDescent="0.2">
      <c r="A42" t="s">
        <v>47</v>
      </c>
      <c r="E42" s="24" t="s">
        <v>79</v>
      </c>
    </row>
    <row r="43" spans="1:18" ht="25.5" x14ac:dyDescent="0.2">
      <c r="A43" s="17" t="s">
        <v>39</v>
      </c>
      <c r="B43" s="38" t="s">
        <v>35</v>
      </c>
      <c r="C43" s="38" t="s">
        <v>80</v>
      </c>
      <c r="D43" s="39" t="s">
        <v>41</v>
      </c>
      <c r="E43" s="40" t="s">
        <v>81</v>
      </c>
      <c r="F43" s="41" t="s">
        <v>82</v>
      </c>
      <c r="G43" s="42">
        <v>30</v>
      </c>
      <c r="H43" s="43">
        <v>0</v>
      </c>
      <c r="I43" s="43">
        <f>ROUND(ROUND(H43,2)*ROUND(G43,3),2)</f>
        <v>0</v>
      </c>
      <c r="O43">
        <f>(I43*0)/100</f>
        <v>0</v>
      </c>
      <c r="P43" t="s">
        <v>30</v>
      </c>
    </row>
    <row r="44" spans="1:18" x14ac:dyDescent="0.2">
      <c r="A44" s="23" t="s">
        <v>44</v>
      </c>
      <c r="E44" s="24" t="s">
        <v>41</v>
      </c>
    </row>
    <row r="45" spans="1:18" x14ac:dyDescent="0.2">
      <c r="A45" s="25" t="s">
        <v>45</v>
      </c>
      <c r="E45" s="26" t="s">
        <v>41</v>
      </c>
    </row>
    <row r="46" spans="1:18" ht="63.75" x14ac:dyDescent="0.2">
      <c r="A46" t="s">
        <v>47</v>
      </c>
      <c r="E46" s="24" t="s">
        <v>83</v>
      </c>
    </row>
    <row r="47" spans="1:18" x14ac:dyDescent="0.2">
      <c r="A47" s="17" t="s">
        <v>39</v>
      </c>
      <c r="B47" s="18" t="s">
        <v>36</v>
      </c>
      <c r="C47" s="18" t="s">
        <v>84</v>
      </c>
      <c r="D47" s="17" t="s">
        <v>41</v>
      </c>
      <c r="E47" s="19" t="s">
        <v>85</v>
      </c>
      <c r="F47" s="20" t="s">
        <v>86</v>
      </c>
      <c r="G47" s="21">
        <v>392.28</v>
      </c>
      <c r="H47" s="22">
        <v>0</v>
      </c>
      <c r="I47" s="22">
        <f>ROUND(ROUND(H47,2)*ROUND(G47,3),2)</f>
        <v>0</v>
      </c>
      <c r="O47">
        <f>(I47*21)/100</f>
        <v>0</v>
      </c>
      <c r="P47" t="s">
        <v>10</v>
      </c>
    </row>
    <row r="48" spans="1:18" x14ac:dyDescent="0.2">
      <c r="A48" s="23" t="s">
        <v>44</v>
      </c>
      <c r="E48" s="24" t="s">
        <v>87</v>
      </c>
    </row>
    <row r="49" spans="1:18" x14ac:dyDescent="0.2">
      <c r="A49" s="25" t="s">
        <v>45</v>
      </c>
      <c r="E49" s="26" t="s">
        <v>88</v>
      </c>
    </row>
    <row r="50" spans="1:18" ht="102" x14ac:dyDescent="0.2">
      <c r="A50" t="s">
        <v>47</v>
      </c>
      <c r="E50" s="24" t="s">
        <v>89</v>
      </c>
    </row>
    <row r="51" spans="1:18" x14ac:dyDescent="0.2">
      <c r="A51" s="17" t="s">
        <v>39</v>
      </c>
      <c r="B51" s="33" t="s">
        <v>90</v>
      </c>
      <c r="C51" s="33" t="s">
        <v>91</v>
      </c>
      <c r="D51" s="34" t="s">
        <v>41</v>
      </c>
      <c r="E51" s="35" t="s">
        <v>92</v>
      </c>
      <c r="F51" s="36" t="s">
        <v>43</v>
      </c>
      <c r="G51" s="50">
        <v>116.17700000000001</v>
      </c>
      <c r="H51" s="37">
        <v>0</v>
      </c>
      <c r="I51" s="37">
        <f>ROUND(ROUND(H51,2)*ROUND(G51,3),2)</f>
        <v>0</v>
      </c>
      <c r="O51">
        <f>(I51*21)/100</f>
        <v>0</v>
      </c>
      <c r="P51" t="s">
        <v>10</v>
      </c>
    </row>
    <row r="52" spans="1:18" x14ac:dyDescent="0.2">
      <c r="A52" s="23" t="s">
        <v>44</v>
      </c>
      <c r="E52" s="24" t="s">
        <v>93</v>
      </c>
    </row>
    <row r="53" spans="1:18" ht="38.25" x14ac:dyDescent="0.2">
      <c r="A53" s="25" t="s">
        <v>45</v>
      </c>
      <c r="E53" s="49" t="s">
        <v>326</v>
      </c>
    </row>
    <row r="54" spans="1:18" ht="395.25" x14ac:dyDescent="0.2">
      <c r="A54" t="s">
        <v>47</v>
      </c>
      <c r="E54" s="24" t="s">
        <v>94</v>
      </c>
    </row>
    <row r="55" spans="1:18" x14ac:dyDescent="0.2">
      <c r="A55" s="17" t="s">
        <v>39</v>
      </c>
      <c r="B55" s="51" t="s">
        <v>95</v>
      </c>
      <c r="C55" s="51" t="s">
        <v>96</v>
      </c>
      <c r="D55" s="52" t="s">
        <v>41</v>
      </c>
      <c r="E55" s="53" t="s">
        <v>97</v>
      </c>
      <c r="F55" s="54" t="s">
        <v>54</v>
      </c>
      <c r="G55" s="55">
        <v>15</v>
      </c>
      <c r="H55" s="56">
        <v>0</v>
      </c>
      <c r="I55" s="56">
        <f>ROUND(ROUND(H55,2)*ROUND(G55,3),2)</f>
        <v>0</v>
      </c>
      <c r="O55">
        <f>(I55*0)/100</f>
        <v>0</v>
      </c>
      <c r="P55" t="s">
        <v>30</v>
      </c>
    </row>
    <row r="56" spans="1:18" x14ac:dyDescent="0.2">
      <c r="A56" s="23" t="s">
        <v>44</v>
      </c>
      <c r="E56" s="24" t="s">
        <v>41</v>
      </c>
    </row>
    <row r="57" spans="1:18" x14ac:dyDescent="0.2">
      <c r="A57" s="25" t="s">
        <v>45</v>
      </c>
      <c r="E57" s="26" t="s">
        <v>41</v>
      </c>
    </row>
    <row r="58" spans="1:18" x14ac:dyDescent="0.2">
      <c r="A58" t="s">
        <v>47</v>
      </c>
      <c r="E58" s="24" t="s">
        <v>41</v>
      </c>
    </row>
    <row r="59" spans="1:18" ht="12.75" customHeight="1" x14ac:dyDescent="0.2">
      <c r="A59" s="3" t="s">
        <v>37</v>
      </c>
      <c r="B59" s="3"/>
      <c r="C59" s="27" t="s">
        <v>2</v>
      </c>
      <c r="D59" s="3"/>
      <c r="E59" s="15" t="s">
        <v>98</v>
      </c>
      <c r="F59" s="3"/>
      <c r="G59" s="3"/>
      <c r="H59" s="3"/>
      <c r="I59" s="28">
        <f>0+Q59</f>
        <v>0</v>
      </c>
      <c r="O59">
        <f>0+R59</f>
        <v>0</v>
      </c>
      <c r="Q59">
        <f>0+I60+I64+I68+I72+I76+I80</f>
        <v>0</v>
      </c>
      <c r="R59">
        <f>0+O60+O64+O68+O72+O76+O80</f>
        <v>0</v>
      </c>
    </row>
    <row r="60" spans="1:18" x14ac:dyDescent="0.2">
      <c r="A60" s="17" t="s">
        <v>39</v>
      </c>
      <c r="B60" s="18" t="s">
        <v>99</v>
      </c>
      <c r="C60" s="18" t="s">
        <v>100</v>
      </c>
      <c r="D60" s="17" t="s">
        <v>41</v>
      </c>
      <c r="E60" s="19" t="s">
        <v>101</v>
      </c>
      <c r="F60" s="20" t="s">
        <v>43</v>
      </c>
      <c r="G60" s="21">
        <v>9.26</v>
      </c>
      <c r="H60" s="22">
        <v>0</v>
      </c>
      <c r="I60" s="22">
        <f>ROUND(ROUND(H60,2)*ROUND(G60,3),2)</f>
        <v>0</v>
      </c>
      <c r="O60">
        <f>(I60*21)/100</f>
        <v>0</v>
      </c>
      <c r="P60" t="s">
        <v>10</v>
      </c>
    </row>
    <row r="61" spans="1:18" x14ac:dyDescent="0.2">
      <c r="A61" s="23" t="s">
        <v>44</v>
      </c>
      <c r="E61" s="24" t="s">
        <v>41</v>
      </c>
    </row>
    <row r="62" spans="1:18" x14ac:dyDescent="0.2">
      <c r="A62" s="25" t="s">
        <v>45</v>
      </c>
      <c r="E62" s="26" t="s">
        <v>102</v>
      </c>
    </row>
    <row r="63" spans="1:18" ht="229.5" x14ac:dyDescent="0.2">
      <c r="A63" t="s">
        <v>47</v>
      </c>
      <c r="E63" s="24" t="s">
        <v>103</v>
      </c>
    </row>
    <row r="64" spans="1:18" x14ac:dyDescent="0.2">
      <c r="A64" s="17" t="s">
        <v>39</v>
      </c>
      <c r="B64" s="18" t="s">
        <v>104</v>
      </c>
      <c r="C64" s="18" t="s">
        <v>105</v>
      </c>
      <c r="D64" s="17" t="s">
        <v>41</v>
      </c>
      <c r="E64" s="19" t="s">
        <v>106</v>
      </c>
      <c r="F64" s="20" t="s">
        <v>107</v>
      </c>
      <c r="G64" s="21">
        <v>558</v>
      </c>
      <c r="H64" s="22">
        <v>0</v>
      </c>
      <c r="I64" s="22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3" t="s">
        <v>44</v>
      </c>
      <c r="E65" s="24" t="s">
        <v>41</v>
      </c>
    </row>
    <row r="66" spans="1:16" x14ac:dyDescent="0.2">
      <c r="A66" s="25" t="s">
        <v>45</v>
      </c>
      <c r="E66" s="26" t="s">
        <v>108</v>
      </c>
    </row>
    <row r="67" spans="1:16" ht="25.5" x14ac:dyDescent="0.2">
      <c r="A67" t="s">
        <v>47</v>
      </c>
      <c r="E67" s="24" t="s">
        <v>109</v>
      </c>
    </row>
    <row r="68" spans="1:16" x14ac:dyDescent="0.2">
      <c r="A68" s="17" t="s">
        <v>39</v>
      </c>
      <c r="B68" s="44" t="s">
        <v>110</v>
      </c>
      <c r="C68" s="44" t="s">
        <v>111</v>
      </c>
      <c r="D68" s="45" t="s">
        <v>41</v>
      </c>
      <c r="E68" s="46" t="s">
        <v>112</v>
      </c>
      <c r="F68" s="47" t="s">
        <v>43</v>
      </c>
      <c r="G68" s="57">
        <v>39.338000000000001</v>
      </c>
      <c r="H68" s="48">
        <v>0</v>
      </c>
      <c r="I68" s="48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3" t="s">
        <v>44</v>
      </c>
      <c r="E69" s="24" t="s">
        <v>41</v>
      </c>
    </row>
    <row r="70" spans="1:16" x14ac:dyDescent="0.2">
      <c r="A70" s="25" t="s">
        <v>45</v>
      </c>
      <c r="E70" s="26"/>
    </row>
    <row r="71" spans="1:16" ht="408" x14ac:dyDescent="0.2">
      <c r="A71" t="s">
        <v>47</v>
      </c>
      <c r="E71" s="24" t="s">
        <v>113</v>
      </c>
    </row>
    <row r="72" spans="1:16" x14ac:dyDescent="0.2">
      <c r="A72" s="17" t="s">
        <v>39</v>
      </c>
      <c r="B72" s="18" t="s">
        <v>114</v>
      </c>
      <c r="C72" s="18" t="s">
        <v>115</v>
      </c>
      <c r="D72" s="17" t="s">
        <v>41</v>
      </c>
      <c r="E72" s="19" t="s">
        <v>116</v>
      </c>
      <c r="F72" s="20" t="s">
        <v>117</v>
      </c>
      <c r="G72" s="21">
        <v>4.6559999999999997</v>
      </c>
      <c r="H72" s="22">
        <v>0</v>
      </c>
      <c r="I72" s="22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3" t="s">
        <v>44</v>
      </c>
      <c r="E73" s="24" t="s">
        <v>41</v>
      </c>
    </row>
    <row r="74" spans="1:16" x14ac:dyDescent="0.2">
      <c r="A74" s="25" t="s">
        <v>45</v>
      </c>
      <c r="E74" s="26" t="s">
        <v>118</v>
      </c>
    </row>
    <row r="75" spans="1:16" ht="242.25" x14ac:dyDescent="0.2">
      <c r="A75" t="s">
        <v>47</v>
      </c>
      <c r="E75" s="24" t="s">
        <v>119</v>
      </c>
    </row>
    <row r="76" spans="1:16" x14ac:dyDescent="0.2">
      <c r="A76" s="17" t="s">
        <v>39</v>
      </c>
      <c r="B76" s="44" t="s">
        <v>120</v>
      </c>
      <c r="C76" s="44" t="s">
        <v>121</v>
      </c>
      <c r="D76" s="45" t="s">
        <v>41</v>
      </c>
      <c r="E76" s="46" t="s">
        <v>122</v>
      </c>
      <c r="F76" s="47" t="s">
        <v>43</v>
      </c>
      <c r="G76" s="57">
        <v>544.21</v>
      </c>
      <c r="H76" s="48">
        <v>0</v>
      </c>
      <c r="I76" s="48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3" t="s">
        <v>44</v>
      </c>
      <c r="E77" s="58" t="s">
        <v>331</v>
      </c>
    </row>
    <row r="78" spans="1:16" x14ac:dyDescent="0.2">
      <c r="A78" s="25" t="s">
        <v>45</v>
      </c>
      <c r="E78" s="59" t="s">
        <v>330</v>
      </c>
    </row>
    <row r="79" spans="1:16" ht="369.75" x14ac:dyDescent="0.2">
      <c r="A79" t="s">
        <v>47</v>
      </c>
      <c r="E79" s="24" t="s">
        <v>123</v>
      </c>
    </row>
    <row r="80" spans="1:16" x14ac:dyDescent="0.2">
      <c r="A80" s="17" t="s">
        <v>39</v>
      </c>
      <c r="B80" s="61" t="s">
        <v>124</v>
      </c>
      <c r="C80" s="61" t="s">
        <v>125</v>
      </c>
      <c r="D80" s="17" t="s">
        <v>41</v>
      </c>
      <c r="E80" s="63" t="s">
        <v>126</v>
      </c>
      <c r="F80" s="64" t="s">
        <v>117</v>
      </c>
      <c r="G80" s="65">
        <v>79.852000000000004</v>
      </c>
      <c r="H80" s="22">
        <v>0</v>
      </c>
      <c r="I80" s="22">
        <f>ROUND(ROUND(H80,2)*ROUND(G80,3),2)</f>
        <v>0</v>
      </c>
      <c r="O80">
        <f>(I80*21)/100</f>
        <v>0</v>
      </c>
      <c r="P80" t="s">
        <v>10</v>
      </c>
    </row>
    <row r="81" spans="1:18" x14ac:dyDescent="0.2">
      <c r="A81" s="23" t="s">
        <v>44</v>
      </c>
      <c r="E81" s="24" t="s">
        <v>41</v>
      </c>
    </row>
    <row r="82" spans="1:18" x14ac:dyDescent="0.2">
      <c r="A82" s="25" t="s">
        <v>45</v>
      </c>
      <c r="E82" s="69" t="s">
        <v>335</v>
      </c>
    </row>
    <row r="83" spans="1:18" ht="267.75" x14ac:dyDescent="0.2">
      <c r="A83" t="s">
        <v>47</v>
      </c>
      <c r="E83" s="24" t="s">
        <v>127</v>
      </c>
    </row>
    <row r="84" spans="1:18" ht="12.75" customHeight="1" x14ac:dyDescent="0.2">
      <c r="A84" s="3" t="s">
        <v>37</v>
      </c>
      <c r="B84" s="3"/>
      <c r="C84" s="27" t="s">
        <v>32</v>
      </c>
      <c r="D84" s="3"/>
      <c r="E84" s="15" t="s">
        <v>128</v>
      </c>
      <c r="F84" s="3"/>
      <c r="G84" s="3"/>
      <c r="H84" s="3"/>
      <c r="I84" s="28">
        <f>0+Q84</f>
        <v>0</v>
      </c>
      <c r="O84">
        <f>0+R84</f>
        <v>0</v>
      </c>
      <c r="Q84">
        <f>0+I85+I89+I93+I97+I101+I105+I109+I113+I117+I121+I125+I129</f>
        <v>0</v>
      </c>
      <c r="R84">
        <f>0+O85+O89+O93+O97+O101+O105+O109+O113+O117+O121+O125+O129</f>
        <v>0</v>
      </c>
    </row>
    <row r="85" spans="1:18" x14ac:dyDescent="0.2">
      <c r="A85" s="17" t="s">
        <v>39</v>
      </c>
      <c r="B85" s="18" t="s">
        <v>129</v>
      </c>
      <c r="C85" s="18" t="s">
        <v>130</v>
      </c>
      <c r="D85" s="17" t="s">
        <v>41</v>
      </c>
      <c r="E85" s="19" t="s">
        <v>131</v>
      </c>
      <c r="F85" s="20" t="s">
        <v>43</v>
      </c>
      <c r="G85" s="21">
        <v>43</v>
      </c>
      <c r="H85" s="22">
        <v>0</v>
      </c>
      <c r="I85" s="22">
        <f>ROUND(ROUND(H85,2)*ROUND(G85,3),2)</f>
        <v>0</v>
      </c>
      <c r="O85">
        <f>(I85*21)/100</f>
        <v>0</v>
      </c>
      <c r="P85" t="s">
        <v>10</v>
      </c>
    </row>
    <row r="86" spans="1:18" x14ac:dyDescent="0.2">
      <c r="A86" s="23" t="s">
        <v>44</v>
      </c>
      <c r="E86" s="24" t="s">
        <v>41</v>
      </c>
    </row>
    <row r="87" spans="1:18" ht="38.25" x14ac:dyDescent="0.2">
      <c r="A87" s="25" t="s">
        <v>45</v>
      </c>
      <c r="E87" s="26" t="s">
        <v>132</v>
      </c>
    </row>
    <row r="88" spans="1:18" ht="369.75" x14ac:dyDescent="0.2">
      <c r="A88" t="s">
        <v>47</v>
      </c>
      <c r="E88" s="24" t="s">
        <v>123</v>
      </c>
    </row>
    <row r="89" spans="1:18" x14ac:dyDescent="0.2">
      <c r="A89" s="17" t="s">
        <v>39</v>
      </c>
      <c r="B89" s="18" t="s">
        <v>133</v>
      </c>
      <c r="C89" s="18" t="s">
        <v>134</v>
      </c>
      <c r="D89" s="17" t="s">
        <v>41</v>
      </c>
      <c r="E89" s="19" t="s">
        <v>135</v>
      </c>
      <c r="F89" s="20" t="s">
        <v>117</v>
      </c>
      <c r="G89" s="21">
        <v>3.4870000000000001</v>
      </c>
      <c r="H89" s="22">
        <v>0</v>
      </c>
      <c r="I89" s="22">
        <f>ROUND(ROUND(H89,2)*ROUND(G89,3),2)</f>
        <v>0</v>
      </c>
      <c r="O89">
        <f>(I89*21)/100</f>
        <v>0</v>
      </c>
      <c r="P89" t="s">
        <v>10</v>
      </c>
    </row>
    <row r="90" spans="1:18" x14ac:dyDescent="0.2">
      <c r="A90" s="23" t="s">
        <v>44</v>
      </c>
      <c r="E90" s="24" t="s">
        <v>41</v>
      </c>
    </row>
    <row r="91" spans="1:18" x14ac:dyDescent="0.2">
      <c r="A91" s="25" t="s">
        <v>45</v>
      </c>
      <c r="E91" s="26" t="s">
        <v>136</v>
      </c>
    </row>
    <row r="92" spans="1:18" ht="267.75" x14ac:dyDescent="0.2">
      <c r="A92" t="s">
        <v>47</v>
      </c>
      <c r="E92" s="24" t="s">
        <v>127</v>
      </c>
    </row>
    <row r="93" spans="1:18" x14ac:dyDescent="0.2">
      <c r="A93" s="17" t="s">
        <v>39</v>
      </c>
      <c r="B93" s="18" t="s">
        <v>137</v>
      </c>
      <c r="C93" s="18" t="s">
        <v>138</v>
      </c>
      <c r="D93" s="17" t="s">
        <v>41</v>
      </c>
      <c r="E93" s="19" t="s">
        <v>139</v>
      </c>
      <c r="F93" s="20" t="s">
        <v>43</v>
      </c>
      <c r="G93" s="21">
        <v>163.12</v>
      </c>
      <c r="H93" s="22">
        <v>0</v>
      </c>
      <c r="I93" s="22">
        <f>ROUND(ROUND(H93,2)*ROUND(G93,3),2)</f>
        <v>0</v>
      </c>
      <c r="O93">
        <f>(I93*21)/100</f>
        <v>0</v>
      </c>
      <c r="P93" t="s">
        <v>10</v>
      </c>
    </row>
    <row r="94" spans="1:18" x14ac:dyDescent="0.2">
      <c r="A94" s="23" t="s">
        <v>44</v>
      </c>
      <c r="E94" s="24" t="s">
        <v>41</v>
      </c>
    </row>
    <row r="95" spans="1:18" ht="38.25" x14ac:dyDescent="0.2">
      <c r="A95" s="25" t="s">
        <v>45</v>
      </c>
      <c r="E95" s="26" t="s">
        <v>140</v>
      </c>
    </row>
    <row r="96" spans="1:18" ht="369.75" x14ac:dyDescent="0.2">
      <c r="A96" t="s">
        <v>47</v>
      </c>
      <c r="E96" s="24" t="s">
        <v>123</v>
      </c>
    </row>
    <row r="97" spans="1:16" x14ac:dyDescent="0.2">
      <c r="A97" s="17" t="s">
        <v>39</v>
      </c>
      <c r="B97" s="61" t="s">
        <v>141</v>
      </c>
      <c r="C97" s="61" t="s">
        <v>142</v>
      </c>
      <c r="D97" s="62" t="s">
        <v>41</v>
      </c>
      <c r="E97" s="63" t="s">
        <v>143</v>
      </c>
      <c r="F97" s="64" t="s">
        <v>117</v>
      </c>
      <c r="G97" s="65">
        <v>30.286999999999999</v>
      </c>
      <c r="H97" s="66">
        <v>0</v>
      </c>
      <c r="I97" s="66">
        <f>ROUND(ROUND(H97,2)*ROUND(G97,3),2)</f>
        <v>0</v>
      </c>
      <c r="O97">
        <f>(I97*21)/100</f>
        <v>0</v>
      </c>
      <c r="P97" t="s">
        <v>10</v>
      </c>
    </row>
    <row r="98" spans="1:16" x14ac:dyDescent="0.2">
      <c r="A98" s="23" t="s">
        <v>44</v>
      </c>
      <c r="E98" s="24" t="s">
        <v>41</v>
      </c>
    </row>
    <row r="99" spans="1:16" x14ac:dyDescent="0.2">
      <c r="A99" s="25" t="s">
        <v>45</v>
      </c>
      <c r="E99" s="69" t="s">
        <v>336</v>
      </c>
    </row>
    <row r="100" spans="1:16" ht="267.75" x14ac:dyDescent="0.2">
      <c r="A100" t="s">
        <v>47</v>
      </c>
      <c r="E100" s="24" t="s">
        <v>144</v>
      </c>
    </row>
    <row r="101" spans="1:16" x14ac:dyDescent="0.2">
      <c r="A101" s="17" t="s">
        <v>39</v>
      </c>
      <c r="B101" s="18" t="s">
        <v>145</v>
      </c>
      <c r="C101" s="18" t="s">
        <v>146</v>
      </c>
      <c r="D101" s="17" t="s">
        <v>41</v>
      </c>
      <c r="E101" s="19" t="s">
        <v>147</v>
      </c>
      <c r="F101" s="20" t="s">
        <v>117</v>
      </c>
      <c r="G101" s="21">
        <v>32.046999999999997</v>
      </c>
      <c r="H101" s="22">
        <v>0</v>
      </c>
      <c r="I101" s="22">
        <f>ROUND(ROUND(H101,2)*ROUND(G101,3),2)</f>
        <v>0</v>
      </c>
      <c r="O101">
        <f>(I101*21)/100</f>
        <v>0</v>
      </c>
      <c r="P101" t="s">
        <v>10</v>
      </c>
    </row>
    <row r="102" spans="1:16" x14ac:dyDescent="0.2">
      <c r="A102" s="23" t="s">
        <v>44</v>
      </c>
      <c r="E102" s="24" t="s">
        <v>148</v>
      </c>
    </row>
    <row r="103" spans="1:16" x14ac:dyDescent="0.2">
      <c r="A103" s="25" t="s">
        <v>45</v>
      </c>
      <c r="E103" s="26" t="s">
        <v>149</v>
      </c>
    </row>
    <row r="104" spans="1:16" ht="293.25" x14ac:dyDescent="0.2">
      <c r="A104" t="s">
        <v>47</v>
      </c>
      <c r="E104" s="24" t="s">
        <v>150</v>
      </c>
    </row>
    <row r="105" spans="1:16" x14ac:dyDescent="0.2">
      <c r="A105" s="17" t="s">
        <v>39</v>
      </c>
      <c r="B105" s="18" t="s">
        <v>151</v>
      </c>
      <c r="C105" s="18" t="s">
        <v>152</v>
      </c>
      <c r="D105" s="17" t="s">
        <v>41</v>
      </c>
      <c r="E105" s="19" t="s">
        <v>153</v>
      </c>
      <c r="F105" s="20" t="s">
        <v>43</v>
      </c>
      <c r="G105" s="21">
        <v>39.725000000000001</v>
      </c>
      <c r="H105" s="22">
        <v>0</v>
      </c>
      <c r="I105" s="22">
        <f>ROUND(ROUND(H105,2)*ROUND(G105,3),2)</f>
        <v>0</v>
      </c>
      <c r="O105">
        <f>(I105*21)/100</f>
        <v>0</v>
      </c>
      <c r="P105" t="s">
        <v>10</v>
      </c>
    </row>
    <row r="106" spans="1:16" x14ac:dyDescent="0.2">
      <c r="A106" s="23" t="s">
        <v>44</v>
      </c>
      <c r="E106" s="24" t="s">
        <v>41</v>
      </c>
    </row>
    <row r="107" spans="1:16" ht="63.75" x14ac:dyDescent="0.2">
      <c r="A107" s="25" t="s">
        <v>45</v>
      </c>
      <c r="E107" s="26" t="s">
        <v>154</v>
      </c>
    </row>
    <row r="108" spans="1:16" ht="395.25" x14ac:dyDescent="0.2">
      <c r="A108" t="s">
        <v>47</v>
      </c>
      <c r="E108" s="24" t="s">
        <v>155</v>
      </c>
    </row>
    <row r="109" spans="1:16" x14ac:dyDescent="0.2">
      <c r="A109" s="17" t="s">
        <v>39</v>
      </c>
      <c r="B109" s="51" t="s">
        <v>156</v>
      </c>
      <c r="C109" s="51" t="s">
        <v>157</v>
      </c>
      <c r="D109" s="52" t="s">
        <v>41</v>
      </c>
      <c r="E109" s="53" t="s">
        <v>158</v>
      </c>
      <c r="F109" s="54" t="s">
        <v>43</v>
      </c>
      <c r="G109" s="55">
        <v>5.0199999999999996</v>
      </c>
      <c r="H109" s="56">
        <v>0</v>
      </c>
      <c r="I109" s="56">
        <f>ROUND(ROUND(H109,2)*ROUND(G109,3),2)</f>
        <v>0</v>
      </c>
      <c r="O109">
        <f>(I109*21)/100</f>
        <v>0</v>
      </c>
      <c r="P109" t="s">
        <v>10</v>
      </c>
    </row>
    <row r="110" spans="1:16" x14ac:dyDescent="0.2">
      <c r="A110" s="23" t="s">
        <v>44</v>
      </c>
      <c r="E110" s="24" t="s">
        <v>41</v>
      </c>
    </row>
    <row r="111" spans="1:16" x14ac:dyDescent="0.2">
      <c r="A111" s="25" t="s">
        <v>45</v>
      </c>
      <c r="E111" s="26" t="s">
        <v>159</v>
      </c>
    </row>
    <row r="112" spans="1:16" ht="369.75" x14ac:dyDescent="0.2">
      <c r="A112" t="s">
        <v>47</v>
      </c>
      <c r="E112" s="24" t="s">
        <v>123</v>
      </c>
    </row>
    <row r="113" spans="1:16" x14ac:dyDescent="0.2">
      <c r="A113" s="17" t="s">
        <v>39</v>
      </c>
      <c r="B113" s="51" t="s">
        <v>160</v>
      </c>
      <c r="C113" s="51" t="s">
        <v>161</v>
      </c>
      <c r="D113" s="52" t="s">
        <v>41</v>
      </c>
      <c r="E113" s="53" t="s">
        <v>162</v>
      </c>
      <c r="F113" s="54" t="s">
        <v>43</v>
      </c>
      <c r="G113" s="55">
        <v>25.35</v>
      </c>
      <c r="H113" s="56">
        <v>0</v>
      </c>
      <c r="I113" s="56">
        <f>ROUND(ROUND(H113,2)*ROUND(G113,3),2)</f>
        <v>0</v>
      </c>
      <c r="O113">
        <f>(I113*0)/100</f>
        <v>0</v>
      </c>
      <c r="P113" t="s">
        <v>30</v>
      </c>
    </row>
    <row r="114" spans="1:16" x14ac:dyDescent="0.2">
      <c r="A114" s="23" t="s">
        <v>44</v>
      </c>
      <c r="E114" s="24" t="s">
        <v>41</v>
      </c>
    </row>
    <row r="115" spans="1:16" x14ac:dyDescent="0.2">
      <c r="A115" s="25" t="s">
        <v>45</v>
      </c>
      <c r="E115" s="26" t="s">
        <v>41</v>
      </c>
    </row>
    <row r="116" spans="1:16" ht="369.75" x14ac:dyDescent="0.2">
      <c r="A116" t="s">
        <v>47</v>
      </c>
      <c r="E116" s="24" t="s">
        <v>163</v>
      </c>
    </row>
    <row r="117" spans="1:16" x14ac:dyDescent="0.2">
      <c r="A117" s="17" t="s">
        <v>39</v>
      </c>
      <c r="B117" s="18" t="s">
        <v>164</v>
      </c>
      <c r="C117" s="18" t="s">
        <v>165</v>
      </c>
      <c r="D117" s="17" t="s">
        <v>41</v>
      </c>
      <c r="E117" s="19" t="s">
        <v>166</v>
      </c>
      <c r="F117" s="20" t="s">
        <v>43</v>
      </c>
      <c r="G117" s="21">
        <v>982.84</v>
      </c>
      <c r="H117" s="22">
        <v>0</v>
      </c>
      <c r="I117" s="22">
        <f>ROUND(ROUND(H117,2)*ROUND(G117,3),2)</f>
        <v>0</v>
      </c>
      <c r="O117">
        <f>(I117*21)/100</f>
        <v>0</v>
      </c>
      <c r="P117" t="s">
        <v>10</v>
      </c>
    </row>
    <row r="118" spans="1:16" x14ac:dyDescent="0.2">
      <c r="A118" s="23" t="s">
        <v>44</v>
      </c>
      <c r="E118" s="24" t="s">
        <v>41</v>
      </c>
    </row>
    <row r="119" spans="1:16" ht="38.25" x14ac:dyDescent="0.2">
      <c r="A119" s="25" t="s">
        <v>45</v>
      </c>
      <c r="E119" s="26" t="s">
        <v>167</v>
      </c>
    </row>
    <row r="120" spans="1:16" ht="38.25" x14ac:dyDescent="0.2">
      <c r="A120" t="s">
        <v>47</v>
      </c>
      <c r="E120" s="24" t="s">
        <v>168</v>
      </c>
    </row>
    <row r="121" spans="1:16" x14ac:dyDescent="0.2">
      <c r="A121" s="17" t="s">
        <v>39</v>
      </c>
      <c r="B121" s="18" t="s">
        <v>169</v>
      </c>
      <c r="C121" s="18" t="s">
        <v>170</v>
      </c>
      <c r="D121" s="17" t="s">
        <v>41</v>
      </c>
      <c r="E121" s="19" t="s">
        <v>171</v>
      </c>
      <c r="F121" s="20" t="s">
        <v>43</v>
      </c>
      <c r="G121" s="21">
        <v>10.039999999999999</v>
      </c>
      <c r="H121" s="22">
        <v>0</v>
      </c>
      <c r="I121" s="22">
        <f>ROUND(ROUND(H121,2)*ROUND(G121,3),2)</f>
        <v>0</v>
      </c>
      <c r="O121">
        <f>(I121*21)/100</f>
        <v>0</v>
      </c>
      <c r="P121" t="s">
        <v>10</v>
      </c>
    </row>
    <row r="122" spans="1:16" x14ac:dyDescent="0.2">
      <c r="A122" s="23" t="s">
        <v>44</v>
      </c>
      <c r="E122" s="24" t="s">
        <v>41</v>
      </c>
    </row>
    <row r="123" spans="1:16" x14ac:dyDescent="0.2">
      <c r="A123" s="25" t="s">
        <v>45</v>
      </c>
      <c r="E123" s="26" t="s">
        <v>172</v>
      </c>
    </row>
    <row r="124" spans="1:16" ht="102" x14ac:dyDescent="0.2">
      <c r="A124" t="s">
        <v>47</v>
      </c>
      <c r="E124" s="24" t="s">
        <v>173</v>
      </c>
    </row>
    <row r="125" spans="1:16" x14ac:dyDescent="0.2">
      <c r="A125" s="17" t="s">
        <v>39</v>
      </c>
      <c r="B125" s="38" t="s">
        <v>174</v>
      </c>
      <c r="C125" s="38" t="s">
        <v>347</v>
      </c>
      <c r="D125" s="39" t="s">
        <v>41</v>
      </c>
      <c r="E125" s="40" t="s">
        <v>348</v>
      </c>
      <c r="F125" s="41" t="s">
        <v>43</v>
      </c>
      <c r="G125" s="42">
        <v>31.939</v>
      </c>
      <c r="H125" s="43">
        <v>0</v>
      </c>
      <c r="I125" s="43">
        <f>ROUND(ROUND(H125,2)*ROUND(G125,3),2)</f>
        <v>0</v>
      </c>
      <c r="O125">
        <f>(I125*21)/100</f>
        <v>0</v>
      </c>
      <c r="P125" t="s">
        <v>10</v>
      </c>
    </row>
    <row r="126" spans="1:16" ht="25.5" x14ac:dyDescent="0.2">
      <c r="A126" s="23" t="s">
        <v>44</v>
      </c>
      <c r="B126" s="78"/>
      <c r="C126" s="78"/>
      <c r="D126" s="78"/>
      <c r="E126" s="79" t="s">
        <v>175</v>
      </c>
      <c r="F126" s="78"/>
      <c r="G126" s="78"/>
      <c r="H126" s="78"/>
      <c r="I126" s="78"/>
    </row>
    <row r="127" spans="1:16" ht="51" x14ac:dyDescent="0.2">
      <c r="A127" s="25" t="s">
        <v>45</v>
      </c>
      <c r="B127" s="78"/>
      <c r="C127" s="78"/>
      <c r="D127" s="78"/>
      <c r="E127" s="80" t="s">
        <v>176</v>
      </c>
      <c r="F127" s="78"/>
      <c r="G127" s="78"/>
      <c r="H127" s="78"/>
      <c r="I127" s="78"/>
    </row>
    <row r="128" spans="1:16" ht="162" customHeight="1" x14ac:dyDescent="0.2">
      <c r="A128" t="s">
        <v>47</v>
      </c>
      <c r="B128" s="78"/>
      <c r="C128" s="78"/>
      <c r="D128" s="78"/>
      <c r="E128" s="81" t="s">
        <v>349</v>
      </c>
      <c r="F128" s="78"/>
      <c r="G128" s="78"/>
      <c r="H128" s="78"/>
      <c r="I128" s="78"/>
    </row>
    <row r="129" spans="1:18" x14ac:dyDescent="0.2">
      <c r="A129" s="17" t="s">
        <v>39</v>
      </c>
      <c r="B129" s="18" t="s">
        <v>177</v>
      </c>
      <c r="C129" s="18" t="s">
        <v>178</v>
      </c>
      <c r="D129" s="17" t="s">
        <v>41</v>
      </c>
      <c r="E129" s="76" t="s">
        <v>179</v>
      </c>
      <c r="F129" s="20" t="s">
        <v>117</v>
      </c>
      <c r="G129" s="21">
        <v>111.895</v>
      </c>
      <c r="H129" s="22">
        <v>0</v>
      </c>
      <c r="I129" s="22">
        <f>ROUND(ROUND(H129,2)*ROUND(G129,3),2)</f>
        <v>0</v>
      </c>
      <c r="O129">
        <f>(I129*21)/100</f>
        <v>0</v>
      </c>
      <c r="P129" t="s">
        <v>10</v>
      </c>
    </row>
    <row r="130" spans="1:18" ht="25.5" x14ac:dyDescent="0.2">
      <c r="A130" s="23" t="s">
        <v>44</v>
      </c>
      <c r="E130" s="24" t="s">
        <v>180</v>
      </c>
    </row>
    <row r="131" spans="1:18" x14ac:dyDescent="0.2">
      <c r="A131" s="25" t="s">
        <v>45</v>
      </c>
      <c r="E131" s="26" t="s">
        <v>181</v>
      </c>
    </row>
    <row r="132" spans="1:18" x14ac:dyDescent="0.2">
      <c r="A132" t="s">
        <v>47</v>
      </c>
      <c r="E132" s="24" t="s">
        <v>41</v>
      </c>
    </row>
    <row r="133" spans="1:18" ht="12.75" customHeight="1" x14ac:dyDescent="0.2">
      <c r="A133" s="3" t="s">
        <v>37</v>
      </c>
      <c r="B133" s="3"/>
      <c r="C133" s="27" t="s">
        <v>33</v>
      </c>
      <c r="D133" s="3"/>
      <c r="E133" s="15" t="s">
        <v>182</v>
      </c>
      <c r="F133" s="3"/>
      <c r="G133" s="3"/>
      <c r="H133" s="3"/>
      <c r="I133" s="28">
        <f>0+Q133</f>
        <v>0</v>
      </c>
      <c r="O133">
        <f>0+R133</f>
        <v>0</v>
      </c>
      <c r="Q133">
        <f>0+I134+I138+I142+I146+I150+I154</f>
        <v>0</v>
      </c>
      <c r="R133">
        <f>0+O134+O138+O142+O146+O150+O154</f>
        <v>0</v>
      </c>
    </row>
    <row r="134" spans="1:18" x14ac:dyDescent="0.2">
      <c r="A134" s="17" t="s">
        <v>39</v>
      </c>
      <c r="B134" s="18" t="s">
        <v>183</v>
      </c>
      <c r="C134" s="18" t="s">
        <v>184</v>
      </c>
      <c r="D134" s="17" t="s">
        <v>41</v>
      </c>
      <c r="E134" s="19" t="s">
        <v>185</v>
      </c>
      <c r="F134" s="20" t="s">
        <v>86</v>
      </c>
      <c r="G134" s="21">
        <v>408.2</v>
      </c>
      <c r="H134" s="22">
        <v>0</v>
      </c>
      <c r="I134" s="22">
        <f>ROUND(ROUND(H134,2)*ROUND(G134,3),2)</f>
        <v>0</v>
      </c>
      <c r="O134">
        <f>(I134*21)/100</f>
        <v>0</v>
      </c>
      <c r="P134" t="s">
        <v>10</v>
      </c>
    </row>
    <row r="135" spans="1:18" x14ac:dyDescent="0.2">
      <c r="A135" s="23" t="s">
        <v>44</v>
      </c>
      <c r="E135" s="24" t="s">
        <v>41</v>
      </c>
    </row>
    <row r="136" spans="1:18" x14ac:dyDescent="0.2">
      <c r="A136" s="25" t="s">
        <v>45</v>
      </c>
      <c r="E136" s="26" t="s">
        <v>186</v>
      </c>
    </row>
    <row r="137" spans="1:18" ht="127.5" x14ac:dyDescent="0.2">
      <c r="A137" t="s">
        <v>47</v>
      </c>
      <c r="E137" s="24" t="s">
        <v>187</v>
      </c>
    </row>
    <row r="138" spans="1:18" x14ac:dyDescent="0.2">
      <c r="A138" s="17" t="s">
        <v>39</v>
      </c>
      <c r="B138" s="18" t="s">
        <v>188</v>
      </c>
      <c r="C138" s="18" t="s">
        <v>189</v>
      </c>
      <c r="D138" s="17" t="s">
        <v>41</v>
      </c>
      <c r="E138" s="19" t="s">
        <v>190</v>
      </c>
      <c r="F138" s="20" t="s">
        <v>86</v>
      </c>
      <c r="G138" s="21">
        <v>408.2</v>
      </c>
      <c r="H138" s="22">
        <v>0</v>
      </c>
      <c r="I138" s="22">
        <f>ROUND(ROUND(H138,2)*ROUND(G138,3),2)</f>
        <v>0</v>
      </c>
      <c r="O138">
        <f>(I138*21)/100</f>
        <v>0</v>
      </c>
      <c r="P138" t="s">
        <v>10</v>
      </c>
    </row>
    <row r="139" spans="1:18" x14ac:dyDescent="0.2">
      <c r="A139" s="23" t="s">
        <v>44</v>
      </c>
      <c r="E139" s="24" t="s">
        <v>41</v>
      </c>
    </row>
    <row r="140" spans="1:18" x14ac:dyDescent="0.2">
      <c r="A140" s="25" t="s">
        <v>45</v>
      </c>
      <c r="E140" s="26" t="s">
        <v>186</v>
      </c>
    </row>
    <row r="141" spans="1:18" ht="51" x14ac:dyDescent="0.2">
      <c r="A141" t="s">
        <v>47</v>
      </c>
      <c r="E141" s="24" t="s">
        <v>191</v>
      </c>
    </row>
    <row r="142" spans="1:18" x14ac:dyDescent="0.2">
      <c r="A142" s="17" t="s">
        <v>39</v>
      </c>
      <c r="B142" s="18" t="s">
        <v>192</v>
      </c>
      <c r="C142" s="18" t="s">
        <v>193</v>
      </c>
      <c r="D142" s="17" t="s">
        <v>41</v>
      </c>
      <c r="E142" s="19" t="s">
        <v>194</v>
      </c>
      <c r="F142" s="20" t="s">
        <v>86</v>
      </c>
      <c r="G142" s="21">
        <v>616.32000000000005</v>
      </c>
      <c r="H142" s="22">
        <v>0</v>
      </c>
      <c r="I142" s="22">
        <f>ROUND(ROUND(H142,2)*ROUND(G142,3),2)</f>
        <v>0</v>
      </c>
      <c r="O142">
        <f>(I142*21)/100</f>
        <v>0</v>
      </c>
      <c r="P142" t="s">
        <v>10</v>
      </c>
    </row>
    <row r="143" spans="1:18" x14ac:dyDescent="0.2">
      <c r="A143" s="23" t="s">
        <v>44</v>
      </c>
      <c r="E143" s="24" t="s">
        <v>41</v>
      </c>
    </row>
    <row r="144" spans="1:18" ht="38.25" x14ac:dyDescent="0.2">
      <c r="A144" s="25" t="s">
        <v>45</v>
      </c>
      <c r="E144" s="26" t="s">
        <v>195</v>
      </c>
    </row>
    <row r="145" spans="1:18" ht="51" x14ac:dyDescent="0.2">
      <c r="A145" t="s">
        <v>47</v>
      </c>
      <c r="E145" s="24" t="s">
        <v>196</v>
      </c>
    </row>
    <row r="146" spans="1:18" x14ac:dyDescent="0.2">
      <c r="A146" s="17" t="s">
        <v>39</v>
      </c>
      <c r="B146" s="18" t="s">
        <v>197</v>
      </c>
      <c r="C146" s="18" t="s">
        <v>198</v>
      </c>
      <c r="D146" s="17" t="s">
        <v>41</v>
      </c>
      <c r="E146" s="19" t="s">
        <v>199</v>
      </c>
      <c r="F146" s="20" t="s">
        <v>86</v>
      </c>
      <c r="G146" s="21">
        <v>408.2</v>
      </c>
      <c r="H146" s="22">
        <v>0</v>
      </c>
      <c r="I146" s="22">
        <f>ROUND(ROUND(H146,2)*ROUND(G146,3),2)</f>
        <v>0</v>
      </c>
      <c r="O146">
        <f>(I146*21)/100</f>
        <v>0</v>
      </c>
      <c r="P146" t="s">
        <v>10</v>
      </c>
    </row>
    <row r="147" spans="1:18" x14ac:dyDescent="0.2">
      <c r="A147" s="23" t="s">
        <v>44</v>
      </c>
      <c r="E147" s="24" t="s">
        <v>41</v>
      </c>
    </row>
    <row r="148" spans="1:18" x14ac:dyDescent="0.2">
      <c r="A148" s="25" t="s">
        <v>45</v>
      </c>
      <c r="E148" s="26" t="s">
        <v>186</v>
      </c>
    </row>
    <row r="149" spans="1:18" ht="140.25" x14ac:dyDescent="0.2">
      <c r="A149" t="s">
        <v>47</v>
      </c>
      <c r="E149" s="24" t="s">
        <v>200</v>
      </c>
    </row>
    <row r="150" spans="1:18" x14ac:dyDescent="0.2">
      <c r="A150" s="17" t="s">
        <v>39</v>
      </c>
      <c r="B150" s="18" t="s">
        <v>201</v>
      </c>
      <c r="C150" s="18" t="s">
        <v>202</v>
      </c>
      <c r="D150" s="17" t="s">
        <v>41</v>
      </c>
      <c r="E150" s="19" t="s">
        <v>203</v>
      </c>
      <c r="F150" s="20" t="s">
        <v>86</v>
      </c>
      <c r="G150" s="21">
        <v>616.32000000000005</v>
      </c>
      <c r="H150" s="22">
        <v>0</v>
      </c>
      <c r="I150" s="22">
        <f>ROUND(ROUND(H150,2)*ROUND(G150,3),2)</f>
        <v>0</v>
      </c>
      <c r="O150">
        <f>(I150*21)/100</f>
        <v>0</v>
      </c>
      <c r="P150" t="s">
        <v>10</v>
      </c>
    </row>
    <row r="151" spans="1:18" x14ac:dyDescent="0.2">
      <c r="A151" s="23" t="s">
        <v>44</v>
      </c>
      <c r="E151" s="24" t="s">
        <v>41</v>
      </c>
    </row>
    <row r="152" spans="1:18" ht="38.25" x14ac:dyDescent="0.2">
      <c r="A152" s="25" t="s">
        <v>45</v>
      </c>
      <c r="E152" s="26" t="s">
        <v>195</v>
      </c>
    </row>
    <row r="153" spans="1:18" ht="140.25" x14ac:dyDescent="0.2">
      <c r="A153" t="s">
        <v>47</v>
      </c>
      <c r="E153" s="24" t="s">
        <v>200</v>
      </c>
    </row>
    <row r="154" spans="1:18" x14ac:dyDescent="0.2">
      <c r="A154" s="17" t="s">
        <v>39</v>
      </c>
      <c r="B154" s="18" t="s">
        <v>204</v>
      </c>
      <c r="C154" s="18" t="s">
        <v>205</v>
      </c>
      <c r="D154" s="17" t="s">
        <v>41</v>
      </c>
      <c r="E154" s="19" t="s">
        <v>206</v>
      </c>
      <c r="F154" s="20" t="s">
        <v>86</v>
      </c>
      <c r="G154" s="21">
        <v>208.12</v>
      </c>
      <c r="H154" s="22">
        <v>0</v>
      </c>
      <c r="I154" s="22">
        <f>ROUND(ROUND(H154,2)*ROUND(G154,3),2)</f>
        <v>0</v>
      </c>
      <c r="O154">
        <f>(I154*21)/100</f>
        <v>0</v>
      </c>
      <c r="P154" t="s">
        <v>10</v>
      </c>
    </row>
    <row r="155" spans="1:18" x14ac:dyDescent="0.2">
      <c r="A155" s="23" t="s">
        <v>44</v>
      </c>
      <c r="E155" s="24" t="s">
        <v>41</v>
      </c>
    </row>
    <row r="156" spans="1:18" x14ac:dyDescent="0.2">
      <c r="A156" s="25" t="s">
        <v>45</v>
      </c>
      <c r="E156" s="26" t="s">
        <v>207</v>
      </c>
    </row>
    <row r="157" spans="1:18" ht="140.25" x14ac:dyDescent="0.2">
      <c r="A157" t="s">
        <v>47</v>
      </c>
      <c r="E157" s="24" t="s">
        <v>200</v>
      </c>
    </row>
    <row r="158" spans="1:18" ht="12.75" customHeight="1" x14ac:dyDescent="0.2">
      <c r="A158" s="3" t="s">
        <v>37</v>
      </c>
      <c r="B158" s="3"/>
      <c r="C158" s="27" t="s">
        <v>71</v>
      </c>
      <c r="D158" s="3"/>
      <c r="E158" s="15" t="s">
        <v>208</v>
      </c>
      <c r="F158" s="3"/>
      <c r="G158" s="3"/>
      <c r="H158" s="3"/>
      <c r="I158" s="28">
        <f>0+Q158</f>
        <v>0</v>
      </c>
      <c r="O158">
        <f>0+R158</f>
        <v>0</v>
      </c>
      <c r="Q158">
        <f>0+I159+I163+I167+I171</f>
        <v>0</v>
      </c>
      <c r="R158">
        <f>0+O159+O163+O167+O171</f>
        <v>0</v>
      </c>
    </row>
    <row r="159" spans="1:18" x14ac:dyDescent="0.2">
      <c r="A159" s="17" t="s">
        <v>39</v>
      </c>
      <c r="B159" s="18" t="s">
        <v>209</v>
      </c>
      <c r="C159" s="18" t="s">
        <v>210</v>
      </c>
      <c r="D159" s="17" t="s">
        <v>41</v>
      </c>
      <c r="E159" s="19" t="s">
        <v>211</v>
      </c>
      <c r="F159" s="20" t="s">
        <v>86</v>
      </c>
      <c r="G159" s="21">
        <v>94.18</v>
      </c>
      <c r="H159" s="22">
        <v>0</v>
      </c>
      <c r="I159" s="22">
        <f>ROUND(ROUND(H159,2)*ROUND(G159,3),2)</f>
        <v>0</v>
      </c>
      <c r="O159">
        <f>(I159*21)/100</f>
        <v>0</v>
      </c>
      <c r="P159" t="s">
        <v>10</v>
      </c>
    </row>
    <row r="160" spans="1:18" x14ac:dyDescent="0.2">
      <c r="A160" s="23" t="s">
        <v>44</v>
      </c>
      <c r="E160" s="24" t="s">
        <v>41</v>
      </c>
    </row>
    <row r="161" spans="1:18" x14ac:dyDescent="0.2">
      <c r="A161" s="25" t="s">
        <v>45</v>
      </c>
      <c r="E161" s="26" t="s">
        <v>212</v>
      </c>
    </row>
    <row r="162" spans="1:18" ht="204" x14ac:dyDescent="0.2">
      <c r="A162" t="s">
        <v>47</v>
      </c>
      <c r="E162" s="24" t="s">
        <v>213</v>
      </c>
    </row>
    <row r="163" spans="1:18" ht="25.5" x14ac:dyDescent="0.2">
      <c r="A163" s="17" t="s">
        <v>39</v>
      </c>
      <c r="B163" s="18" t="s">
        <v>214</v>
      </c>
      <c r="C163" s="18" t="s">
        <v>215</v>
      </c>
      <c r="D163" s="17" t="s">
        <v>41</v>
      </c>
      <c r="E163" s="19" t="s">
        <v>216</v>
      </c>
      <c r="F163" s="20" t="s">
        <v>86</v>
      </c>
      <c r="G163" s="21">
        <v>501.68</v>
      </c>
      <c r="H163" s="22">
        <v>0</v>
      </c>
      <c r="I163" s="22">
        <f>ROUND(ROUND(H163,2)*ROUND(G163,3),2)</f>
        <v>0</v>
      </c>
      <c r="O163">
        <f>(I163*21)/100</f>
        <v>0</v>
      </c>
      <c r="P163" t="s">
        <v>10</v>
      </c>
    </row>
    <row r="164" spans="1:18" x14ac:dyDescent="0.2">
      <c r="A164" s="23" t="s">
        <v>44</v>
      </c>
      <c r="E164" s="24" t="s">
        <v>41</v>
      </c>
    </row>
    <row r="165" spans="1:18" x14ac:dyDescent="0.2">
      <c r="A165" s="25" t="s">
        <v>45</v>
      </c>
      <c r="E165" s="26" t="s">
        <v>217</v>
      </c>
    </row>
    <row r="166" spans="1:18" ht="216.75" x14ac:dyDescent="0.2">
      <c r="A166" t="s">
        <v>47</v>
      </c>
      <c r="E166" s="24" t="s">
        <v>218</v>
      </c>
    </row>
    <row r="167" spans="1:18" x14ac:dyDescent="0.2">
      <c r="A167" s="17" t="s">
        <v>39</v>
      </c>
      <c r="B167" s="18" t="s">
        <v>219</v>
      </c>
      <c r="C167" s="18" t="s">
        <v>220</v>
      </c>
      <c r="D167" s="17" t="s">
        <v>41</v>
      </c>
      <c r="E167" s="19" t="s">
        <v>221</v>
      </c>
      <c r="F167" s="20" t="s">
        <v>86</v>
      </c>
      <c r="G167" s="21">
        <v>312</v>
      </c>
      <c r="H167" s="22">
        <v>0</v>
      </c>
      <c r="I167" s="22">
        <f>ROUND(ROUND(H167,2)*ROUND(G167,3),2)</f>
        <v>0</v>
      </c>
      <c r="O167">
        <f>(I167*21)/100</f>
        <v>0</v>
      </c>
      <c r="P167" t="s">
        <v>10</v>
      </c>
    </row>
    <row r="168" spans="1:18" x14ac:dyDescent="0.2">
      <c r="A168" s="23" t="s">
        <v>44</v>
      </c>
      <c r="E168" s="24" t="s">
        <v>41</v>
      </c>
    </row>
    <row r="169" spans="1:18" x14ac:dyDescent="0.2">
      <c r="A169" s="25" t="s">
        <v>45</v>
      </c>
      <c r="E169" s="26" t="s">
        <v>222</v>
      </c>
    </row>
    <row r="170" spans="1:18" ht="38.25" x14ac:dyDescent="0.2">
      <c r="A170" t="s">
        <v>47</v>
      </c>
      <c r="E170" s="24" t="s">
        <v>223</v>
      </c>
    </row>
    <row r="171" spans="1:18" x14ac:dyDescent="0.2">
      <c r="A171" s="17" t="s">
        <v>39</v>
      </c>
      <c r="B171" s="18" t="s">
        <v>224</v>
      </c>
      <c r="C171" s="18" t="s">
        <v>225</v>
      </c>
      <c r="D171" s="17" t="s">
        <v>41</v>
      </c>
      <c r="E171" s="19" t="s">
        <v>226</v>
      </c>
      <c r="F171" s="20" t="s">
        <v>82</v>
      </c>
      <c r="G171" s="21">
        <v>2</v>
      </c>
      <c r="H171" s="22">
        <v>0</v>
      </c>
      <c r="I171" s="22">
        <f>ROUND(ROUND(H171,2)*ROUND(G171,3),2)</f>
        <v>0</v>
      </c>
      <c r="O171">
        <f>(I171*21)/100</f>
        <v>0</v>
      </c>
      <c r="P171" t="s">
        <v>10</v>
      </c>
    </row>
    <row r="172" spans="1:18" x14ac:dyDescent="0.2">
      <c r="A172" s="23" t="s">
        <v>44</v>
      </c>
      <c r="E172" s="24" t="s">
        <v>41</v>
      </c>
    </row>
    <row r="173" spans="1:18" x14ac:dyDescent="0.2">
      <c r="A173" s="25" t="s">
        <v>45</v>
      </c>
      <c r="E173" s="26" t="s">
        <v>41</v>
      </c>
    </row>
    <row r="174" spans="1:18" ht="114.75" x14ac:dyDescent="0.2">
      <c r="A174" t="s">
        <v>47</v>
      </c>
      <c r="E174" s="24" t="s">
        <v>227</v>
      </c>
    </row>
    <row r="175" spans="1:18" ht="12.75" customHeight="1" x14ac:dyDescent="0.2">
      <c r="A175" s="3" t="s">
        <v>37</v>
      </c>
      <c r="B175" s="3"/>
      <c r="C175" s="27" t="s">
        <v>76</v>
      </c>
      <c r="D175" s="3"/>
      <c r="E175" s="15" t="s">
        <v>228</v>
      </c>
      <c r="F175" s="3"/>
      <c r="G175" s="3"/>
      <c r="H175" s="3"/>
      <c r="I175" s="28">
        <f>0+Q175</f>
        <v>0</v>
      </c>
      <c r="O175">
        <f>0+R175</f>
        <v>0</v>
      </c>
      <c r="Q175">
        <f>0+I176+I180+I184+I188</f>
        <v>0</v>
      </c>
      <c r="R175">
        <f>0+O176+O180+O184+O188</f>
        <v>0</v>
      </c>
    </row>
    <row r="176" spans="1:18" x14ac:dyDescent="0.2">
      <c r="A176" s="17" t="s">
        <v>39</v>
      </c>
      <c r="B176" s="18" t="s">
        <v>229</v>
      </c>
      <c r="C176" s="18" t="s">
        <v>230</v>
      </c>
      <c r="D176" s="17" t="s">
        <v>41</v>
      </c>
      <c r="E176" s="19" t="s">
        <v>231</v>
      </c>
      <c r="F176" s="20" t="s">
        <v>54</v>
      </c>
      <c r="G176" s="21">
        <v>136.19999999999999</v>
      </c>
      <c r="H176" s="22">
        <v>0</v>
      </c>
      <c r="I176" s="22">
        <f>ROUND(ROUND(H176,2)*ROUND(G176,3),2)</f>
        <v>0</v>
      </c>
      <c r="O176">
        <f>(I176*21)/100</f>
        <v>0</v>
      </c>
      <c r="P176" t="s">
        <v>10</v>
      </c>
    </row>
    <row r="177" spans="1:18" x14ac:dyDescent="0.2">
      <c r="A177" s="23" t="s">
        <v>44</v>
      </c>
      <c r="E177" s="24" t="s">
        <v>41</v>
      </c>
    </row>
    <row r="178" spans="1:18" x14ac:dyDescent="0.2">
      <c r="A178" s="25" t="s">
        <v>45</v>
      </c>
      <c r="E178" s="26" t="s">
        <v>232</v>
      </c>
    </row>
    <row r="179" spans="1:18" ht="255" x14ac:dyDescent="0.2">
      <c r="A179" t="s">
        <v>47</v>
      </c>
      <c r="E179" s="24" t="s">
        <v>233</v>
      </c>
    </row>
    <row r="180" spans="1:18" x14ac:dyDescent="0.2">
      <c r="A180" s="17" t="s">
        <v>39</v>
      </c>
      <c r="B180" s="18" t="s">
        <v>234</v>
      </c>
      <c r="C180" s="18" t="s">
        <v>235</v>
      </c>
      <c r="D180" s="17" t="s">
        <v>41</v>
      </c>
      <c r="E180" s="19" t="s">
        <v>236</v>
      </c>
      <c r="F180" s="20" t="s">
        <v>54</v>
      </c>
      <c r="G180" s="21">
        <v>4.8</v>
      </c>
      <c r="H180" s="22">
        <v>0</v>
      </c>
      <c r="I180" s="22">
        <f>ROUND(ROUND(H180,2)*ROUND(G180,3),2)</f>
        <v>0</v>
      </c>
      <c r="O180">
        <f>(I180*21)/100</f>
        <v>0</v>
      </c>
      <c r="P180" t="s">
        <v>10</v>
      </c>
    </row>
    <row r="181" spans="1:18" x14ac:dyDescent="0.2">
      <c r="A181" s="23" t="s">
        <v>44</v>
      </c>
      <c r="E181" s="24" t="s">
        <v>41</v>
      </c>
    </row>
    <row r="182" spans="1:18" x14ac:dyDescent="0.2">
      <c r="A182" s="25" t="s">
        <v>45</v>
      </c>
      <c r="E182" s="26" t="s">
        <v>237</v>
      </c>
    </row>
    <row r="183" spans="1:18" ht="255" x14ac:dyDescent="0.2">
      <c r="A183" t="s">
        <v>47</v>
      </c>
      <c r="E183" s="24" t="s">
        <v>233</v>
      </c>
    </row>
    <row r="184" spans="1:18" x14ac:dyDescent="0.2">
      <c r="A184" s="17" t="s">
        <v>39</v>
      </c>
      <c r="B184" s="18" t="s">
        <v>238</v>
      </c>
      <c r="C184" s="18" t="s">
        <v>239</v>
      </c>
      <c r="D184" s="17" t="s">
        <v>41</v>
      </c>
      <c r="E184" s="19" t="s">
        <v>240</v>
      </c>
      <c r="F184" s="20" t="s">
        <v>54</v>
      </c>
      <c r="G184" s="21">
        <v>29.2</v>
      </c>
      <c r="H184" s="22">
        <v>0</v>
      </c>
      <c r="I184" s="22">
        <f>ROUND(ROUND(H184,2)*ROUND(G184,3),2)</f>
        <v>0</v>
      </c>
      <c r="O184">
        <f>(I184*21)/100</f>
        <v>0</v>
      </c>
      <c r="P184" t="s">
        <v>10</v>
      </c>
    </row>
    <row r="185" spans="1:18" x14ac:dyDescent="0.2">
      <c r="A185" s="23" t="s">
        <v>44</v>
      </c>
      <c r="E185" s="24" t="s">
        <v>41</v>
      </c>
    </row>
    <row r="186" spans="1:18" x14ac:dyDescent="0.2">
      <c r="A186" s="25" t="s">
        <v>45</v>
      </c>
      <c r="E186" s="26" t="s">
        <v>241</v>
      </c>
    </row>
    <row r="187" spans="1:18" ht="242.25" x14ac:dyDescent="0.2">
      <c r="A187" t="s">
        <v>47</v>
      </c>
      <c r="E187" s="24" t="s">
        <v>242</v>
      </c>
    </row>
    <row r="188" spans="1:18" x14ac:dyDescent="0.2">
      <c r="A188" s="17" t="s">
        <v>39</v>
      </c>
      <c r="B188" s="18" t="s">
        <v>243</v>
      </c>
      <c r="C188" s="18" t="s">
        <v>244</v>
      </c>
      <c r="D188" s="17" t="s">
        <v>41</v>
      </c>
      <c r="E188" s="19" t="s">
        <v>245</v>
      </c>
      <c r="F188" s="20" t="s">
        <v>82</v>
      </c>
      <c r="G188" s="21">
        <v>4</v>
      </c>
      <c r="H188" s="22">
        <v>0</v>
      </c>
      <c r="I188" s="22">
        <f>ROUND(ROUND(H188,2)*ROUND(G188,3),2)</f>
        <v>0</v>
      </c>
      <c r="O188">
        <f>(I188*21)/100</f>
        <v>0</v>
      </c>
      <c r="P188" t="s">
        <v>10</v>
      </c>
    </row>
    <row r="189" spans="1:18" x14ac:dyDescent="0.2">
      <c r="A189" s="23" t="s">
        <v>44</v>
      </c>
      <c r="E189" s="24" t="s">
        <v>41</v>
      </c>
    </row>
    <row r="190" spans="1:18" x14ac:dyDescent="0.2">
      <c r="A190" s="25" t="s">
        <v>45</v>
      </c>
      <c r="E190" s="26" t="s">
        <v>41</v>
      </c>
    </row>
    <row r="191" spans="1:18" ht="76.5" x14ac:dyDescent="0.2">
      <c r="A191" t="s">
        <v>47</v>
      </c>
      <c r="E191" s="24" t="s">
        <v>246</v>
      </c>
    </row>
    <row r="192" spans="1:18" ht="12.75" customHeight="1" x14ac:dyDescent="0.2">
      <c r="A192" s="3" t="s">
        <v>37</v>
      </c>
      <c r="B192" s="3"/>
      <c r="C192" s="27" t="s">
        <v>35</v>
      </c>
      <c r="D192" s="3"/>
      <c r="E192" s="15" t="s">
        <v>247</v>
      </c>
      <c r="F192" s="3"/>
      <c r="G192" s="3"/>
      <c r="H192" s="3"/>
      <c r="I192" s="28">
        <f>0+Q192</f>
        <v>0</v>
      </c>
      <c r="O192">
        <f>0+R192</f>
        <v>0</v>
      </c>
      <c r="Q192">
        <f>0+I193+I197+I201+I205+I209+I213+I217+I221+I225+I229+I233</f>
        <v>0</v>
      </c>
      <c r="R192">
        <f>0+O193+O197+O201+O205+O209+O213+O217+O221+O225+O229+O233</f>
        <v>0</v>
      </c>
    </row>
    <row r="193" spans="1:16" x14ac:dyDescent="0.2">
      <c r="A193" s="17" t="s">
        <v>39</v>
      </c>
      <c r="B193" s="18" t="s">
        <v>248</v>
      </c>
      <c r="C193" s="18" t="s">
        <v>249</v>
      </c>
      <c r="D193" s="17" t="s">
        <v>41</v>
      </c>
      <c r="E193" s="19" t="s">
        <v>250</v>
      </c>
      <c r="F193" s="20" t="s">
        <v>54</v>
      </c>
      <c r="G193" s="21">
        <v>92.6</v>
      </c>
      <c r="H193" s="22">
        <v>0</v>
      </c>
      <c r="I193" s="22">
        <f>ROUND(ROUND(H193,2)*ROUND(G193,3),2)</f>
        <v>0</v>
      </c>
      <c r="O193">
        <f>(I193*21)/100</f>
        <v>0</v>
      </c>
      <c r="P193" t="s">
        <v>10</v>
      </c>
    </row>
    <row r="194" spans="1:16" x14ac:dyDescent="0.2">
      <c r="A194" s="23" t="s">
        <v>44</v>
      </c>
      <c r="E194" s="24" t="s">
        <v>41</v>
      </c>
    </row>
    <row r="195" spans="1:16" x14ac:dyDescent="0.2">
      <c r="A195" s="25" t="s">
        <v>45</v>
      </c>
      <c r="E195" s="26" t="s">
        <v>251</v>
      </c>
    </row>
    <row r="196" spans="1:16" ht="63.75" x14ac:dyDescent="0.2">
      <c r="A196" t="s">
        <v>47</v>
      </c>
      <c r="E196" s="24" t="s">
        <v>252</v>
      </c>
    </row>
    <row r="197" spans="1:16" ht="25.5" x14ac:dyDescent="0.2">
      <c r="A197" s="17" t="s">
        <v>39</v>
      </c>
      <c r="B197" s="18" t="s">
        <v>253</v>
      </c>
      <c r="C197" s="18" t="s">
        <v>254</v>
      </c>
      <c r="D197" s="17" t="s">
        <v>41</v>
      </c>
      <c r="E197" s="19" t="s">
        <v>255</v>
      </c>
      <c r="F197" s="20" t="s">
        <v>54</v>
      </c>
      <c r="G197" s="21">
        <v>98</v>
      </c>
      <c r="H197" s="22">
        <v>0</v>
      </c>
      <c r="I197" s="22">
        <f>ROUND(ROUND(H197,2)*ROUND(G197,3),2)</f>
        <v>0</v>
      </c>
      <c r="O197">
        <f>(I197*21)/100</f>
        <v>0</v>
      </c>
      <c r="P197" t="s">
        <v>10</v>
      </c>
    </row>
    <row r="198" spans="1:16" x14ac:dyDescent="0.2">
      <c r="A198" s="23" t="s">
        <v>44</v>
      </c>
      <c r="E198" s="24" t="s">
        <v>41</v>
      </c>
    </row>
    <row r="199" spans="1:16" x14ac:dyDescent="0.2">
      <c r="A199" s="25" t="s">
        <v>45</v>
      </c>
      <c r="E199" s="26" t="s">
        <v>256</v>
      </c>
    </row>
    <row r="200" spans="1:16" ht="127.5" x14ac:dyDescent="0.2">
      <c r="A200" t="s">
        <v>47</v>
      </c>
      <c r="E200" s="24" t="s">
        <v>257</v>
      </c>
    </row>
    <row r="201" spans="1:16" x14ac:dyDescent="0.2">
      <c r="A201" s="17" t="s">
        <v>39</v>
      </c>
      <c r="B201" s="18" t="s">
        <v>258</v>
      </c>
      <c r="C201" s="18" t="s">
        <v>259</v>
      </c>
      <c r="D201" s="17" t="s">
        <v>41</v>
      </c>
      <c r="E201" s="19" t="s">
        <v>260</v>
      </c>
      <c r="F201" s="20" t="s">
        <v>82</v>
      </c>
      <c r="G201" s="21">
        <v>10</v>
      </c>
      <c r="H201" s="22">
        <v>0</v>
      </c>
      <c r="I201" s="22">
        <f>ROUND(ROUND(H201,2)*ROUND(G201,3),2)</f>
        <v>0</v>
      </c>
      <c r="O201">
        <f>(I201*21)/100</f>
        <v>0</v>
      </c>
      <c r="P201" t="s">
        <v>10</v>
      </c>
    </row>
    <row r="202" spans="1:16" x14ac:dyDescent="0.2">
      <c r="A202" s="23" t="s">
        <v>44</v>
      </c>
      <c r="E202" s="24" t="s">
        <v>41</v>
      </c>
    </row>
    <row r="203" spans="1:16" x14ac:dyDescent="0.2">
      <c r="A203" s="25" t="s">
        <v>45</v>
      </c>
      <c r="E203" s="26" t="s">
        <v>261</v>
      </c>
    </row>
    <row r="204" spans="1:16" ht="38.25" x14ac:dyDescent="0.2">
      <c r="A204" t="s">
        <v>47</v>
      </c>
      <c r="E204" s="24" t="s">
        <v>262</v>
      </c>
    </row>
    <row r="205" spans="1:16" x14ac:dyDescent="0.2">
      <c r="A205" s="17" t="s">
        <v>39</v>
      </c>
      <c r="B205" s="18" t="s">
        <v>263</v>
      </c>
      <c r="C205" s="18" t="s">
        <v>264</v>
      </c>
      <c r="D205" s="17" t="s">
        <v>41</v>
      </c>
      <c r="E205" s="19" t="s">
        <v>265</v>
      </c>
      <c r="F205" s="20" t="s">
        <v>82</v>
      </c>
      <c r="G205" s="21">
        <v>1</v>
      </c>
      <c r="H205" s="22">
        <v>0</v>
      </c>
      <c r="I205" s="22">
        <f>ROUND(ROUND(H205,2)*ROUND(G205,3),2)</f>
        <v>0</v>
      </c>
      <c r="O205">
        <f>(I205*21)/100</f>
        <v>0</v>
      </c>
      <c r="P205" t="s">
        <v>10</v>
      </c>
    </row>
    <row r="206" spans="1:16" x14ac:dyDescent="0.2">
      <c r="A206" s="23" t="s">
        <v>44</v>
      </c>
      <c r="E206" s="24" t="s">
        <v>266</v>
      </c>
    </row>
    <row r="207" spans="1:16" x14ac:dyDescent="0.2">
      <c r="A207" s="25" t="s">
        <v>45</v>
      </c>
      <c r="E207" s="26" t="s">
        <v>41</v>
      </c>
    </row>
    <row r="208" spans="1:16" ht="25.5" x14ac:dyDescent="0.2">
      <c r="A208" t="s">
        <v>47</v>
      </c>
      <c r="E208" s="24" t="s">
        <v>267</v>
      </c>
    </row>
    <row r="209" spans="1:16" x14ac:dyDescent="0.2">
      <c r="A209" s="17" t="s">
        <v>39</v>
      </c>
      <c r="B209" s="18" t="s">
        <v>268</v>
      </c>
      <c r="C209" s="18" t="s">
        <v>269</v>
      </c>
      <c r="D209" s="17" t="s">
        <v>41</v>
      </c>
      <c r="E209" s="19" t="s">
        <v>270</v>
      </c>
      <c r="F209" s="20" t="s">
        <v>54</v>
      </c>
      <c r="G209" s="21">
        <v>78.599999999999994</v>
      </c>
      <c r="H209" s="22">
        <v>0</v>
      </c>
      <c r="I209" s="22">
        <f>ROUND(ROUND(H209,2)*ROUND(G209,3),2)</f>
        <v>0</v>
      </c>
      <c r="O209">
        <f>(I209*21)/100</f>
        <v>0</v>
      </c>
      <c r="P209" t="s">
        <v>10</v>
      </c>
    </row>
    <row r="210" spans="1:16" x14ac:dyDescent="0.2">
      <c r="A210" s="23" t="s">
        <v>44</v>
      </c>
      <c r="E210" s="24" t="s">
        <v>41</v>
      </c>
    </row>
    <row r="211" spans="1:16" x14ac:dyDescent="0.2">
      <c r="A211" s="25" t="s">
        <v>45</v>
      </c>
      <c r="E211" s="26" t="s">
        <v>271</v>
      </c>
    </row>
    <row r="212" spans="1:16" ht="51" x14ac:dyDescent="0.2">
      <c r="A212" t="s">
        <v>47</v>
      </c>
      <c r="E212" s="24" t="s">
        <v>272</v>
      </c>
    </row>
    <row r="213" spans="1:16" x14ac:dyDescent="0.2">
      <c r="A213" s="17" t="s">
        <v>39</v>
      </c>
      <c r="B213" s="18" t="s">
        <v>273</v>
      </c>
      <c r="C213" s="18" t="s">
        <v>274</v>
      </c>
      <c r="D213" s="17" t="s">
        <v>41</v>
      </c>
      <c r="E213" s="19" t="s">
        <v>275</v>
      </c>
      <c r="F213" s="20" t="s">
        <v>54</v>
      </c>
      <c r="G213" s="21">
        <v>20</v>
      </c>
      <c r="H213" s="22">
        <v>0</v>
      </c>
      <c r="I213" s="22">
        <f>ROUND(ROUND(H213,2)*ROUND(G213,3),2)</f>
        <v>0</v>
      </c>
      <c r="O213">
        <f>(I213*21)/100</f>
        <v>0</v>
      </c>
      <c r="P213" t="s">
        <v>10</v>
      </c>
    </row>
    <row r="214" spans="1:16" x14ac:dyDescent="0.2">
      <c r="A214" s="23" t="s">
        <v>44</v>
      </c>
      <c r="E214" s="24" t="s">
        <v>41</v>
      </c>
    </row>
    <row r="215" spans="1:16" x14ac:dyDescent="0.2">
      <c r="A215" s="25" t="s">
        <v>45</v>
      </c>
      <c r="E215" s="26" t="s">
        <v>276</v>
      </c>
    </row>
    <row r="216" spans="1:16" ht="51" x14ac:dyDescent="0.2">
      <c r="A216" t="s">
        <v>47</v>
      </c>
      <c r="E216" s="24" t="s">
        <v>272</v>
      </c>
    </row>
    <row r="217" spans="1:16" x14ac:dyDescent="0.2">
      <c r="A217" s="17" t="s">
        <v>39</v>
      </c>
      <c r="B217" s="18" t="s">
        <v>277</v>
      </c>
      <c r="C217" s="18" t="s">
        <v>278</v>
      </c>
      <c r="D217" s="17" t="s">
        <v>41</v>
      </c>
      <c r="E217" s="19" t="s">
        <v>279</v>
      </c>
      <c r="F217" s="20" t="s">
        <v>54</v>
      </c>
      <c r="G217" s="21">
        <v>92.6</v>
      </c>
      <c r="H217" s="22">
        <v>0</v>
      </c>
      <c r="I217" s="22">
        <f>ROUND(ROUND(H217,2)*ROUND(G217,3),2)</f>
        <v>0</v>
      </c>
      <c r="O217">
        <f>(I217*21)/100</f>
        <v>0</v>
      </c>
      <c r="P217" t="s">
        <v>10</v>
      </c>
    </row>
    <row r="218" spans="1:16" x14ac:dyDescent="0.2">
      <c r="A218" s="23" t="s">
        <v>44</v>
      </c>
      <c r="E218" s="24" t="s">
        <v>41</v>
      </c>
    </row>
    <row r="219" spans="1:16" x14ac:dyDescent="0.2">
      <c r="A219" s="25" t="s">
        <v>45</v>
      </c>
      <c r="E219" s="26" t="s">
        <v>55</v>
      </c>
    </row>
    <row r="220" spans="1:16" ht="38.25" x14ac:dyDescent="0.2">
      <c r="A220" t="s">
        <v>47</v>
      </c>
      <c r="E220" s="24" t="s">
        <v>280</v>
      </c>
    </row>
    <row r="221" spans="1:16" x14ac:dyDescent="0.2">
      <c r="A221" s="17" t="s">
        <v>39</v>
      </c>
      <c r="B221" s="18" t="s">
        <v>281</v>
      </c>
      <c r="C221" s="18" t="s">
        <v>282</v>
      </c>
      <c r="D221" s="17" t="s">
        <v>41</v>
      </c>
      <c r="E221" s="19" t="s">
        <v>283</v>
      </c>
      <c r="F221" s="20" t="s">
        <v>82</v>
      </c>
      <c r="G221" s="21">
        <v>1</v>
      </c>
      <c r="H221" s="22">
        <v>0</v>
      </c>
      <c r="I221" s="22">
        <f>ROUND(ROUND(H221,2)*ROUND(G221,3),2)</f>
        <v>0</v>
      </c>
      <c r="O221">
        <f>(I221*21)/100</f>
        <v>0</v>
      </c>
      <c r="P221" t="s">
        <v>10</v>
      </c>
    </row>
    <row r="222" spans="1:16" x14ac:dyDescent="0.2">
      <c r="A222" s="23" t="s">
        <v>44</v>
      </c>
      <c r="E222" s="24" t="s">
        <v>41</v>
      </c>
    </row>
    <row r="223" spans="1:16" x14ac:dyDescent="0.2">
      <c r="A223" s="25" t="s">
        <v>45</v>
      </c>
      <c r="E223" s="26" t="s">
        <v>41</v>
      </c>
    </row>
    <row r="224" spans="1:16" ht="140.25" x14ac:dyDescent="0.2">
      <c r="A224" t="s">
        <v>47</v>
      </c>
      <c r="E224" s="24" t="s">
        <v>284</v>
      </c>
    </row>
    <row r="225" spans="1:18" x14ac:dyDescent="0.2">
      <c r="A225" s="17" t="s">
        <v>39</v>
      </c>
      <c r="B225" s="18" t="s">
        <v>285</v>
      </c>
      <c r="C225" s="18" t="s">
        <v>286</v>
      </c>
      <c r="D225" s="17" t="s">
        <v>41</v>
      </c>
      <c r="E225" s="19" t="s">
        <v>287</v>
      </c>
      <c r="F225" s="20" t="s">
        <v>288</v>
      </c>
      <c r="G225" s="21">
        <v>257.75200000000001</v>
      </c>
      <c r="H225" s="22">
        <v>0</v>
      </c>
      <c r="I225" s="22">
        <f>ROUND(ROUND(H225,2)*ROUND(G225,3),2)</f>
        <v>0</v>
      </c>
      <c r="O225">
        <f>(I225*21)/100</f>
        <v>0</v>
      </c>
      <c r="P225" t="s">
        <v>10</v>
      </c>
    </row>
    <row r="226" spans="1:18" x14ac:dyDescent="0.2">
      <c r="A226" s="23" t="s">
        <v>44</v>
      </c>
      <c r="E226" s="24" t="s">
        <v>41</v>
      </c>
    </row>
    <row r="227" spans="1:18" x14ac:dyDescent="0.2">
      <c r="A227" s="25" t="s">
        <v>45</v>
      </c>
      <c r="E227" s="26" t="s">
        <v>289</v>
      </c>
    </row>
    <row r="228" spans="1:18" ht="25.5" x14ac:dyDescent="0.2">
      <c r="A228" t="s">
        <v>47</v>
      </c>
      <c r="E228" s="24" t="s">
        <v>290</v>
      </c>
    </row>
    <row r="229" spans="1:18" x14ac:dyDescent="0.2">
      <c r="A229" s="17" t="s">
        <v>39</v>
      </c>
      <c r="B229" s="18" t="s">
        <v>291</v>
      </c>
      <c r="C229" s="18" t="s">
        <v>292</v>
      </c>
      <c r="D229" s="17" t="s">
        <v>41</v>
      </c>
      <c r="E229" s="19" t="s">
        <v>293</v>
      </c>
      <c r="F229" s="20" t="s">
        <v>43</v>
      </c>
      <c r="G229" s="21">
        <v>1576.7650000000001</v>
      </c>
      <c r="H229" s="22">
        <v>0</v>
      </c>
      <c r="I229" s="22">
        <f>ROUND(ROUND(H229,2)*ROUND(G229,3),2)</f>
        <v>0</v>
      </c>
      <c r="O229">
        <f>(I229*21)/100</f>
        <v>0</v>
      </c>
      <c r="P229" t="s">
        <v>10</v>
      </c>
    </row>
    <row r="230" spans="1:18" x14ac:dyDescent="0.2">
      <c r="A230" s="23" t="s">
        <v>44</v>
      </c>
      <c r="E230" s="24" t="s">
        <v>294</v>
      </c>
    </row>
    <row r="231" spans="1:18" ht="63.75" x14ac:dyDescent="0.2">
      <c r="A231" s="25" t="s">
        <v>45</v>
      </c>
      <c r="E231" s="26" t="s">
        <v>295</v>
      </c>
    </row>
    <row r="232" spans="1:18" ht="114.75" x14ac:dyDescent="0.2">
      <c r="A232" t="s">
        <v>47</v>
      </c>
      <c r="E232" s="24" t="s">
        <v>296</v>
      </c>
    </row>
    <row r="233" spans="1:18" x14ac:dyDescent="0.2">
      <c r="A233" s="17" t="s">
        <v>39</v>
      </c>
      <c r="B233" s="18" t="s">
        <v>297</v>
      </c>
      <c r="C233" s="18" t="s">
        <v>298</v>
      </c>
      <c r="D233" s="17" t="s">
        <v>41</v>
      </c>
      <c r="E233" s="19" t="s">
        <v>299</v>
      </c>
      <c r="F233" s="20" t="s">
        <v>117</v>
      </c>
      <c r="G233" s="21">
        <v>0.5</v>
      </c>
      <c r="H233" s="22">
        <v>0</v>
      </c>
      <c r="I233" s="22">
        <f>ROUND(ROUND(H233,2)*ROUND(G233,3),2)</f>
        <v>0</v>
      </c>
      <c r="O233">
        <f>(I233*21)/100</f>
        <v>0</v>
      </c>
      <c r="P233" t="s">
        <v>10</v>
      </c>
    </row>
    <row r="234" spans="1:18" x14ac:dyDescent="0.2">
      <c r="A234" s="23" t="s">
        <v>44</v>
      </c>
      <c r="E234" s="24" t="s">
        <v>41</v>
      </c>
    </row>
    <row r="235" spans="1:18" x14ac:dyDescent="0.2">
      <c r="A235" s="25" t="s">
        <v>45</v>
      </c>
      <c r="E235" s="26" t="s">
        <v>300</v>
      </c>
    </row>
    <row r="236" spans="1:18" ht="114.75" x14ac:dyDescent="0.2">
      <c r="A236" t="s">
        <v>47</v>
      </c>
      <c r="E236" s="24" t="s">
        <v>301</v>
      </c>
    </row>
    <row r="237" spans="1:18" ht="12.75" customHeight="1" x14ac:dyDescent="0.2">
      <c r="A237" s="3" t="s">
        <v>37</v>
      </c>
      <c r="B237" s="3"/>
      <c r="C237" s="27" t="s">
        <v>302</v>
      </c>
      <c r="D237" s="3"/>
      <c r="E237" s="15" t="s">
        <v>303</v>
      </c>
      <c r="F237" s="3"/>
      <c r="G237" s="3"/>
      <c r="H237" s="3"/>
      <c r="I237" s="28">
        <f>0+Q237</f>
        <v>0</v>
      </c>
      <c r="O237">
        <f>0+R237</f>
        <v>0</v>
      </c>
      <c r="Q237">
        <f>0+I238+I242+I246+I250</f>
        <v>0</v>
      </c>
      <c r="R237">
        <f>0+O238+O242+O246+O250</f>
        <v>0</v>
      </c>
    </row>
    <row r="238" spans="1:18" ht="25.5" x14ac:dyDescent="0.2">
      <c r="A238" s="17" t="s">
        <v>39</v>
      </c>
      <c r="B238" s="18" t="s">
        <v>304</v>
      </c>
      <c r="C238" s="18" t="s">
        <v>305</v>
      </c>
      <c r="D238" s="17" t="s">
        <v>306</v>
      </c>
      <c r="E238" s="19" t="s">
        <v>307</v>
      </c>
      <c r="F238" s="20" t="s">
        <v>117</v>
      </c>
      <c r="G238" s="21">
        <v>11990.084999999999</v>
      </c>
      <c r="H238" s="22">
        <v>0</v>
      </c>
      <c r="I238" s="22">
        <f>ROUND(ROUND(H238,2)*ROUND(G238,3),2)</f>
        <v>0</v>
      </c>
      <c r="O238">
        <f>(I238*21)/100</f>
        <v>0</v>
      </c>
      <c r="P238" t="s">
        <v>10</v>
      </c>
    </row>
    <row r="239" spans="1:18" x14ac:dyDescent="0.2">
      <c r="A239" s="23" t="s">
        <v>44</v>
      </c>
      <c r="E239" s="24" t="s">
        <v>308</v>
      </c>
    </row>
    <row r="240" spans="1:18" ht="38.25" x14ac:dyDescent="0.2">
      <c r="A240" s="25" t="s">
        <v>45</v>
      </c>
      <c r="E240" s="26" t="s">
        <v>309</v>
      </c>
    </row>
    <row r="241" spans="1:16" ht="153" x14ac:dyDescent="0.2">
      <c r="A241" t="s">
        <v>47</v>
      </c>
      <c r="E241" s="24" t="s">
        <v>310</v>
      </c>
    </row>
    <row r="242" spans="1:16" ht="25.5" x14ac:dyDescent="0.2">
      <c r="A242" s="17" t="s">
        <v>39</v>
      </c>
      <c r="B242" s="18" t="s">
        <v>311</v>
      </c>
      <c r="C242" s="18" t="s">
        <v>312</v>
      </c>
      <c r="D242" s="17" t="s">
        <v>306</v>
      </c>
      <c r="E242" s="19" t="s">
        <v>313</v>
      </c>
      <c r="F242" s="20" t="s">
        <v>117</v>
      </c>
      <c r="G242" s="21">
        <v>445.2</v>
      </c>
      <c r="H242" s="22">
        <v>0</v>
      </c>
      <c r="I242" s="22">
        <f>ROUND(ROUND(H242,2)*ROUND(G242,3),2)</f>
        <v>0</v>
      </c>
      <c r="O242">
        <f>(I242*21)/100</f>
        <v>0</v>
      </c>
      <c r="P242" t="s">
        <v>10</v>
      </c>
    </row>
    <row r="243" spans="1:16" x14ac:dyDescent="0.2">
      <c r="A243" s="23" t="s">
        <v>44</v>
      </c>
      <c r="E243" s="24" t="s">
        <v>308</v>
      </c>
    </row>
    <row r="244" spans="1:16" x14ac:dyDescent="0.2">
      <c r="A244" s="25" t="s">
        <v>45</v>
      </c>
      <c r="E244" s="26" t="s">
        <v>314</v>
      </c>
    </row>
    <row r="245" spans="1:16" ht="153" x14ac:dyDescent="0.2">
      <c r="A245" t="s">
        <v>47</v>
      </c>
      <c r="E245" s="24" t="s">
        <v>310</v>
      </c>
    </row>
    <row r="246" spans="1:16" ht="38.25" x14ac:dyDescent="0.2">
      <c r="A246" s="17" t="s">
        <v>39</v>
      </c>
      <c r="B246" s="18" t="s">
        <v>315</v>
      </c>
      <c r="C246" s="18" t="s">
        <v>316</v>
      </c>
      <c r="D246" s="17" t="s">
        <v>306</v>
      </c>
      <c r="E246" s="19" t="s">
        <v>317</v>
      </c>
      <c r="F246" s="20" t="s">
        <v>117</v>
      </c>
      <c r="G246" s="21">
        <v>4705.1130000000003</v>
      </c>
      <c r="H246" s="22">
        <v>0</v>
      </c>
      <c r="I246" s="22">
        <f>ROUND(ROUND(H246,2)*ROUND(G246,3),2)</f>
        <v>0</v>
      </c>
      <c r="O246">
        <f>(I246*21)/100</f>
        <v>0</v>
      </c>
      <c r="P246" t="s">
        <v>10</v>
      </c>
    </row>
    <row r="247" spans="1:16" x14ac:dyDescent="0.2">
      <c r="A247" s="23" t="s">
        <v>44</v>
      </c>
      <c r="E247" s="24" t="s">
        <v>308</v>
      </c>
    </row>
    <row r="248" spans="1:16" ht="38.25" x14ac:dyDescent="0.2">
      <c r="A248" s="25" t="s">
        <v>45</v>
      </c>
      <c r="E248" s="26" t="s">
        <v>318</v>
      </c>
    </row>
    <row r="249" spans="1:16" ht="153" x14ac:dyDescent="0.2">
      <c r="A249" t="s">
        <v>47</v>
      </c>
      <c r="E249" s="24" t="s">
        <v>310</v>
      </c>
    </row>
    <row r="250" spans="1:16" ht="25.5" x14ac:dyDescent="0.2">
      <c r="A250" s="17" t="s">
        <v>39</v>
      </c>
      <c r="B250" s="18" t="s">
        <v>319</v>
      </c>
      <c r="C250" s="18" t="s">
        <v>320</v>
      </c>
      <c r="D250" s="17" t="s">
        <v>306</v>
      </c>
      <c r="E250" s="19" t="s">
        <v>321</v>
      </c>
      <c r="F250" s="20" t="s">
        <v>117</v>
      </c>
      <c r="G250" s="21">
        <v>0.5</v>
      </c>
      <c r="H250" s="22">
        <v>0</v>
      </c>
      <c r="I250" s="22">
        <f>ROUND(ROUND(H250,2)*ROUND(G250,3),2)</f>
        <v>0</v>
      </c>
      <c r="O250">
        <f>(I250*21)/100</f>
        <v>0</v>
      </c>
      <c r="P250" t="s">
        <v>10</v>
      </c>
    </row>
    <row r="251" spans="1:16" ht="25.5" x14ac:dyDescent="0.2">
      <c r="A251" s="23" t="s">
        <v>44</v>
      </c>
      <c r="E251" s="24" t="s">
        <v>322</v>
      </c>
    </row>
    <row r="252" spans="1:16" x14ac:dyDescent="0.2">
      <c r="A252" s="25" t="s">
        <v>45</v>
      </c>
      <c r="E252" s="26" t="s">
        <v>323</v>
      </c>
    </row>
    <row r="253" spans="1:16" ht="153" x14ac:dyDescent="0.2">
      <c r="A253" t="s">
        <v>47</v>
      </c>
      <c r="E253" s="29" t="s">
        <v>310</v>
      </c>
    </row>
    <row r="254" spans="1:16" ht="12.75" customHeight="1" x14ac:dyDescent="0.2">
      <c r="B254" s="60">
        <v>60</v>
      </c>
      <c r="C254" s="60">
        <v>451314</v>
      </c>
      <c r="D254" s="60"/>
      <c r="E254" s="60" t="s">
        <v>324</v>
      </c>
      <c r="F254" s="60" t="s">
        <v>43</v>
      </c>
      <c r="G254" s="60">
        <v>25</v>
      </c>
      <c r="H254" s="60">
        <v>0</v>
      </c>
      <c r="I254" s="60">
        <v>0</v>
      </c>
    </row>
    <row r="255" spans="1:16" ht="271.5" customHeight="1" x14ac:dyDescent="0.2">
      <c r="B255" s="32"/>
      <c r="C255" s="32"/>
      <c r="D255" s="32"/>
      <c r="E255" s="67" t="s">
        <v>325</v>
      </c>
      <c r="F255" s="32"/>
      <c r="G255" s="32"/>
      <c r="H255" s="32"/>
      <c r="I255" s="32"/>
    </row>
    <row r="256" spans="1:16" ht="12.75" customHeight="1" x14ac:dyDescent="0.2">
      <c r="B256" s="31">
        <v>61</v>
      </c>
      <c r="C256" s="31">
        <v>264116</v>
      </c>
      <c r="D256" s="31"/>
      <c r="E256" s="31" t="s">
        <v>334</v>
      </c>
      <c r="F256" s="31" t="s">
        <v>332</v>
      </c>
      <c r="G256" s="31">
        <v>1085</v>
      </c>
      <c r="H256" s="31">
        <v>0</v>
      </c>
      <c r="I256" s="31">
        <v>0</v>
      </c>
    </row>
    <row r="257" spans="1:16" ht="12.75" customHeight="1" x14ac:dyDescent="0.2">
      <c r="B257" s="31"/>
      <c r="C257" s="31"/>
      <c r="D257" s="31"/>
      <c r="E257" s="31" t="s">
        <v>344</v>
      </c>
      <c r="F257" s="31"/>
      <c r="G257" s="31"/>
      <c r="H257" s="31"/>
      <c r="I257" s="31"/>
    </row>
    <row r="258" spans="1:16" ht="120" customHeight="1" x14ac:dyDescent="0.2">
      <c r="E258" s="68" t="s">
        <v>333</v>
      </c>
    </row>
    <row r="259" spans="1:16" ht="12.75" customHeight="1" x14ac:dyDescent="0.2">
      <c r="B259" s="31">
        <v>62</v>
      </c>
      <c r="C259" s="31">
        <v>936541</v>
      </c>
      <c r="D259" s="31"/>
      <c r="E259" s="31" t="s">
        <v>337</v>
      </c>
      <c r="F259" s="31" t="s">
        <v>82</v>
      </c>
      <c r="G259" s="31">
        <v>24</v>
      </c>
      <c r="H259" s="31">
        <v>0</v>
      </c>
      <c r="I259" s="31">
        <v>0</v>
      </c>
    </row>
    <row r="260" spans="1:16" ht="191.25" customHeight="1" x14ac:dyDescent="0.2">
      <c r="E260" s="68" t="s">
        <v>338</v>
      </c>
    </row>
    <row r="261" spans="1:16" ht="12.75" customHeight="1" x14ac:dyDescent="0.2">
      <c r="B261" s="31">
        <v>63</v>
      </c>
      <c r="C261" s="31">
        <v>93650</v>
      </c>
      <c r="E261" s="31" t="s">
        <v>339</v>
      </c>
      <c r="F261" s="31" t="s">
        <v>107</v>
      </c>
      <c r="G261" s="31">
        <v>254.34</v>
      </c>
      <c r="H261" s="31">
        <v>0</v>
      </c>
      <c r="I261" s="31">
        <v>0</v>
      </c>
    </row>
    <row r="262" spans="1:16" ht="12.75" customHeight="1" x14ac:dyDescent="0.2">
      <c r="B262" s="31"/>
      <c r="C262" s="31"/>
      <c r="E262" s="31" t="s">
        <v>341</v>
      </c>
      <c r="F262" s="31"/>
      <c r="G262" s="31"/>
      <c r="H262" s="31"/>
      <c r="I262" s="31"/>
    </row>
    <row r="263" spans="1:16" ht="323.25" customHeight="1" x14ac:dyDescent="0.2">
      <c r="E263" s="68" t="s">
        <v>340</v>
      </c>
    </row>
    <row r="264" spans="1:16" x14ac:dyDescent="0.2">
      <c r="A264" s="17" t="s">
        <v>39</v>
      </c>
      <c r="B264" s="61">
        <v>64</v>
      </c>
      <c r="C264" s="61">
        <v>421127</v>
      </c>
      <c r="D264" s="62" t="s">
        <v>41</v>
      </c>
      <c r="E264" s="63" t="s">
        <v>343</v>
      </c>
      <c r="F264" s="64" t="s">
        <v>43</v>
      </c>
      <c r="G264" s="65">
        <v>31.939</v>
      </c>
      <c r="H264" s="66">
        <v>0</v>
      </c>
      <c r="I264" s="66">
        <f>ROUND(ROUND(H264,2)*ROUND(G264,3),2)</f>
        <v>0</v>
      </c>
      <c r="O264">
        <f>(I264*21)/100</f>
        <v>0</v>
      </c>
      <c r="P264" t="s">
        <v>10</v>
      </c>
    </row>
    <row r="265" spans="1:16" ht="25.5" x14ac:dyDescent="0.2">
      <c r="A265" s="23" t="s">
        <v>44</v>
      </c>
      <c r="E265" s="77" t="s">
        <v>175</v>
      </c>
    </row>
    <row r="266" spans="1:16" ht="51" x14ac:dyDescent="0.2">
      <c r="A266" s="25" t="s">
        <v>45</v>
      </c>
      <c r="E266" s="69" t="s">
        <v>176</v>
      </c>
    </row>
    <row r="267" spans="1:16" ht="162" customHeight="1" x14ac:dyDescent="0.2">
      <c r="A267" t="s">
        <v>47</v>
      </c>
      <c r="E267" s="70" t="s">
        <v>342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D.2.1.4_SO 03-19-04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Hanáková Hana Ing.</cp:lastModifiedBy>
  <dcterms:created xsi:type="dcterms:W3CDTF">2023-04-04T06:57:02Z</dcterms:created>
  <dcterms:modified xsi:type="dcterms:W3CDTF">2023-06-10T09:28:48Z</dcterms:modified>
</cp:coreProperties>
</file>