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470" windowHeight="12000"/>
  </bookViews>
  <sheets>
    <sheet name="D.2.1.4_SO 03-19-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6" i="1" l="1"/>
  <c r="O136" i="1" s="1"/>
  <c r="I132" i="1"/>
  <c r="O132" i="1" s="1"/>
  <c r="I128" i="1"/>
  <c r="O128" i="1" s="1"/>
  <c r="R127" i="1" s="1"/>
  <c r="O127" i="1" s="1"/>
  <c r="I123" i="1"/>
  <c r="O123" i="1" s="1"/>
  <c r="I119" i="1"/>
  <c r="O119" i="1" s="1"/>
  <c r="O115" i="1"/>
  <c r="I115" i="1"/>
  <c r="I111" i="1"/>
  <c r="O111" i="1" s="1"/>
  <c r="I107" i="1"/>
  <c r="O107" i="1" s="1"/>
  <c r="I103" i="1"/>
  <c r="O103" i="1" s="1"/>
  <c r="O99" i="1"/>
  <c r="I99" i="1"/>
  <c r="I95" i="1"/>
  <c r="O95" i="1" s="1"/>
  <c r="I91" i="1"/>
  <c r="O91" i="1" s="1"/>
  <c r="R90" i="1" s="1"/>
  <c r="O90" i="1" s="1"/>
  <c r="I86" i="1"/>
  <c r="O86" i="1" s="1"/>
  <c r="R85" i="1" s="1"/>
  <c r="O85" i="1" s="1"/>
  <c r="Q85" i="1"/>
  <c r="I85" i="1" s="1"/>
  <c r="O81" i="1"/>
  <c r="I81" i="1"/>
  <c r="I77" i="1"/>
  <c r="O77" i="1" s="1"/>
  <c r="R76" i="1" s="1"/>
  <c r="O76" i="1" s="1"/>
  <c r="Q76" i="1"/>
  <c r="I76" i="1" s="1"/>
  <c r="O72" i="1"/>
  <c r="I72" i="1"/>
  <c r="I68" i="1"/>
  <c r="O68" i="1" s="1"/>
  <c r="I64" i="1"/>
  <c r="O64" i="1" s="1"/>
  <c r="I60" i="1"/>
  <c r="Q55" i="1" s="1"/>
  <c r="I55" i="1" s="1"/>
  <c r="O56" i="1"/>
  <c r="I56" i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8" i="1"/>
  <c r="O18" i="1" s="1"/>
  <c r="I14" i="1"/>
  <c r="O14" i="1" s="1"/>
  <c r="I10" i="1"/>
  <c r="O10" i="1" s="1"/>
  <c r="R9" i="1" l="1"/>
  <c r="O9" i="1" s="1"/>
  <c r="R22" i="1"/>
  <c r="O22" i="1" s="1"/>
  <c r="R55" i="1"/>
  <c r="O55" i="1" s="1"/>
  <c r="Q9" i="1"/>
  <c r="I9" i="1" s="1"/>
  <c r="Q127" i="1"/>
  <c r="I127" i="1" s="1"/>
  <c r="Q22" i="1"/>
  <c r="I22" i="1" s="1"/>
  <c r="Q90" i="1"/>
  <c r="I90" i="1" s="1"/>
  <c r="O60" i="1"/>
  <c r="I3" i="1" l="1"/>
  <c r="O2" i="1"/>
</calcChain>
</file>

<file path=xl/sharedStrings.xml><?xml version="1.0" encoding="utf-8"?>
<sst xmlns="http://schemas.openxmlformats.org/spreadsheetml/2006/main" count="472" uniqueCount="207">
  <si>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</si>
  <si>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</si>
  <si>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</si>
  <si>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</si>
  <si>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</si>
  <si>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</si>
  <si>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</si>
  <si>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</si>
  <si>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03-19-05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</si>
  <si>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</si>
  <si>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</si>
  <si>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</si>
  <si>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</si>
  <si>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</si>
  <si>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</si>
  <si>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</si>
  <si>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</si>
  <si>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</si>
  <si>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Žst. Brno-Královo Pole, most v ev.km 9,196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</si>
  <si>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</si>
  <si>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</si>
  <si>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</si>
  <si>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</si>
  <si>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</si>
  <si>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</si>
  <si>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</si>
  <si>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</si>
  <si>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</si>
  <si>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</si>
  <si>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</si>
  <si>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</si>
  <si>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</si>
  <si>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</si>
  <si>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</si>
  <si>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</si>
  <si>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</si>
  <si>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</si>
  <si>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</si>
  <si>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</si>
  <si>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</si>
  <si>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13173A</t>
  </si>
  <si>
    <t/>
  </si>
  <si>
    <t>HLOUBENÍ JAM ZAPAŽ I NEPAŽ TŘ. I - BEZ DOPRAVY</t>
  </si>
  <si>
    <t>M3</t>
  </si>
  <si>
    <t>PP</t>
  </si>
  <si>
    <t>výkop</t>
  </si>
  <si>
    <t>VV</t>
  </si>
  <si>
    <t>215,0+20,0=235,000 [A]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</si>
  <si>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</si>
  <si>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</si>
  <si>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</si>
  <si>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</si>
  <si>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235,0=235,000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</si>
  <si>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</si>
  <si>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</si>
  <si>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</si>
  <si>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15,0m2*25,0=375,000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</si>
  <si>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</si>
  <si>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Základy</t>
  </si>
  <si>
    <t>22694</t>
  </si>
  <si>
    <t>ZÁPOROVÉ PAŽENÍ Z KOVU DOČASNÉ</t>
  </si>
  <si>
    <t>T</t>
  </si>
  <si>
    <t>((14,0+12,0+12)/2)*5*0,018=1,710 [A]    I  profily po 2 metrech x odhad délky x hmotnost 18 kg/m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</si>
  <si>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</si>
  <si>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</si>
  <si>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</si>
  <si>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m2</t>
  </si>
  <si>
    <t>12,0+8,5+8,5=29,000 [A]</t>
  </si>
  <si>
    <t>položka zahrnuje osazení pažin bez ohledu na druh, jejich opotřebení a jejich odstranění</t>
  </si>
  <si>
    <t>23217A</t>
  </si>
  <si>
    <t>ŠTĚTOVÉ STĚNY BERANĚNÉ Z KOVOVÝCH DÍLCŮ DOČASNÉ (PLOCHA)</t>
  </si>
  <si>
    <t>4*5+4*5+4*5+72=132,000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</si>
  <si>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</si>
  <si>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7</t>
  </si>
  <si>
    <t>23717A</t>
  </si>
  <si>
    <t>ODSTRANĚNÍ ŠTĚTOVÝCH STĚN Z KOVOVÝCH DÍLCŮ V PLOŠE</t>
  </si>
  <si>
    <t>položka zahrnuje odstranění stěn včetně odvozu a uložení na skládku</t>
  </si>
  <si>
    <t>8</t>
  </si>
  <si>
    <t>272324</t>
  </si>
  <si>
    <t>ZÁKLADY ZE ŽELEZOBETONU DO C25/30</t>
  </si>
  <si>
    <t>základové lože tl. 250 mm</t>
  </si>
  <si>
    <t>20,7*2,5*0,25*1,2=15,525 [A]   délka pod propustem x šířka x tl. x odhad pro zesílený základ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</si>
  <si>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</si>
  <si>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</si>
  <si>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</si>
  <si>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dle přílohy číslo 2.4.1</t>
  </si>
  <si>
    <t>1043,0/1000=1,043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</si>
  <si>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</si>
  <si>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285364</t>
  </si>
  <si>
    <t>KOTVENÍ NA POVRCHU Z BETONÁŘSKÉ VÝZTUŽE DL. DO 6M</t>
  </si>
  <si>
    <t>KUS</t>
  </si>
  <si>
    <t>4+7+7=18,000 [A]</t>
  </si>
  <si>
    <t>položka zahrnuje dodávku předepsané kotvy, případně její protikorozní úpravu, její osazení do vrtu, zainjektování a napnutí, případně opěrné desky  
nezahrnuje vrty</t>
  </si>
  <si>
    <t>11</t>
  </si>
  <si>
    <t>285394</t>
  </si>
  <si>
    <t>DODATEČNÉ KOTVENÍ VLEPENÍM BETONÁŘSKÉ VÝZTUŽE D DO 25MM DO VRTŮ</t>
  </si>
  <si>
    <t>25+2*22=69,000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</si>
  <si>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</si>
  <si>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Vodorovné konstrukce</t>
  </si>
  <si>
    <t>12</t>
  </si>
  <si>
    <t>45131</t>
  </si>
  <si>
    <t>PODKL A VÝPLŇ VRSTVY Z PROST BET</t>
  </si>
  <si>
    <t>ZÁLIVKA CEMENTOPOPÍLKOVOU SUSPENZÍ NEBO CHUDÝM BETONEM  
dle přílohy číslo 2.4.1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</si>
  <si>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</si>
  <si>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13</t>
  </si>
  <si>
    <t>45131A</t>
  </si>
  <si>
    <t>PODKLADNÍ A VÝPLŇOVÉ VRSTVY Z PROSTÉHO BETONU C20/25</t>
  </si>
  <si>
    <t>20,5*0,1=2,050 [A]</t>
  </si>
  <si>
    <t>14</t>
  </si>
  <si>
    <t>451384</t>
  </si>
  <si>
    <t>PODKL VRSTVY ZE ŽELEZOBET DO C25/30 VČET VÝZTUŽE</t>
  </si>
  <si>
    <t>tvrdá ochrana izolace</t>
  </si>
  <si>
    <t>33,0*0,05=1,650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</si>
  <si>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</si>
  <si>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15</t>
  </si>
  <si>
    <t>465512</t>
  </si>
  <si>
    <t>DLAŽBY Z LOMOVÉHO KAMENE NA MC</t>
  </si>
  <si>
    <t>kamenná dlažba na vtoku a výtoku  
dle přílohy číslo 2.4.1</t>
  </si>
  <si>
    <t>20,5*0,15=3,075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</si>
  <si>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</si>
  <si>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16</t>
  </si>
  <si>
    <t>467314</t>
  </si>
  <si>
    <t>STUPNĚ A PRAHY VODNÍCH KORYT Z PROSTÉHO BETONU C25/30</t>
  </si>
  <si>
    <t>(0,45*0,740)*4,3*2+(0,8*0,3)*(3,6*2+4,0*2)=6,512 [A]   prahy na výtoku a na vtoku pod propustem a koncové prahy dlažby - výška x šířka z řezu x délka z půdorysu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</si>
  <si>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</si>
  <si>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</si>
  <si>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17</t>
  </si>
  <si>
    <t>711111</t>
  </si>
  <si>
    <t>IZOLACE BĚŽNÝCH KONSTRUKCÍ PROTI ZEMNÍ VLHKOSTI ASFALTOVÝMI NÁTĚRY</t>
  </si>
  <si>
    <t>3*20,7*5,93=368,253 [A]   délka propustu x délka nátěru trouby v řezu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</si>
  <si>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</si>
  <si>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18</t>
  </si>
  <si>
    <t>711132</t>
  </si>
  <si>
    <t>IZOLACE BĚŽNÝCH KONSTRUKCÍ PROTI VOLNĚ STÉKAJÍCÍ VODĚ ASFALTOVÝMI PÁSY</t>
  </si>
  <si>
    <t>Potrubí</t>
  </si>
  <si>
    <t>19</t>
  </si>
  <si>
    <t>86634</t>
  </si>
  <si>
    <t>CHRÁNIČKY Z TRUB OCELOVÝCH DN DO 200MM</t>
  </si>
  <si>
    <t>m</t>
  </si>
  <si>
    <t>2*10,0=20,000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</si>
  <si>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</si>
  <si>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Ostatní konstrukce a práce</t>
  </si>
  <si>
    <t>20</t>
  </si>
  <si>
    <t>9112A1</t>
  </si>
  <si>
    <t>ZÁBRADLÍ MOSTNÍ S VODOR MADLY - DODÁVKA A MONTÁŽ</t>
  </si>
  <si>
    <t>2*9,0=18,000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</si>
  <si>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</si>
  <si>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21</t>
  </si>
  <si>
    <t>9112A3</t>
  </si>
  <si>
    <t>ZÁBRADLÍ MOSTNÍ S VODOR MADLY - DEMONTÁŽ S PŘESUNEM</t>
  </si>
  <si>
    <t>vč. odvozu a likvidace</t>
  </si>
  <si>
    <t>2*15,5=31,000 [A]</t>
  </si>
  <si>
    <t>položka zahrnuje:  
- demontáž a odstranění zařízení  
- jeho odvoz na předepsané místo</t>
  </si>
  <si>
    <t>22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</si>
  <si>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</si>
  <si>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</si>
  <si>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</si>
  <si>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</si>
  <si>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23</t>
  </si>
  <si>
    <t>9181J5</t>
  </si>
  <si>
    <t>ČELA PROPUSTU Z TRUB DN PŘES 1600MM Z BETONU DO C 30/37</t>
  </si>
  <si>
    <t>PRO SJEDNOCENÍ VZHLEDU BUDE POVRCH PRŮČELNÍCH ZDÍ OPATŘEN IMITACÍ KAMENNÉHO ZDIVA POMOCÍ ŠABLONY VLOŽENÉ DO BEDNĚNÍ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</si>
  <si>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</si>
  <si>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24</t>
  </si>
  <si>
    <t>9183J2</t>
  </si>
  <si>
    <t>PROPUSTY Z TRUB PŘES DN 1600MM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</si>
  <si>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</si>
  <si>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25</t>
  </si>
  <si>
    <t>96612A</t>
  </si>
  <si>
    <t>BOURÁNÍ KONSTRUKCÍ Z KAMENE NA SUCHO - BEZ DOPRAVY</t>
  </si>
  <si>
    <t>10,8+4,9+8,9=24,600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</si>
  <si>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</si>
  <si>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26</t>
  </si>
  <si>
    <t>96615A</t>
  </si>
  <si>
    <t>BOURÁNÍ KONSTRUKCÍ Z PROSTÉHO BETONU - BEZ DOPRAVY</t>
  </si>
  <si>
    <t>15,2+15,2+15,2=45,600 [A]</t>
  </si>
  <si>
    <t>27</t>
  </si>
  <si>
    <t>96616A</t>
  </si>
  <si>
    <t>BOURÁNÍ KONSTRUKCÍ ZE ŽELEZOBETONU - BEZ DOPRAVY</t>
  </si>
  <si>
    <t>5,6+8,5=14,100 [A]</t>
  </si>
  <si>
    <t>28</t>
  </si>
  <si>
    <t>96618A</t>
  </si>
  <si>
    <t>BOURÁNÍ KONSTRUKCÍ KOVOVÝCH - BEZ DOPRAVY</t>
  </si>
  <si>
    <t>5,9+11,0=16,900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</si>
  <si>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</si>
  <si>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</si>
  <si>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</si>
  <si>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29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</si>
  <si>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</si>
  <si>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</si>
  <si>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</si>
  <si>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</si>
  <si>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13173A: 235,0*1,9=446,500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</si>
  <si>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</si>
  <si>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30</t>
  </si>
  <si>
    <t>R015120</t>
  </si>
  <si>
    <t>POPLATKY ZA LIKVIDACI ODPADŮ NEKONTAMINOVANÝCH - 17 01 07 STAVEBNÍ A DEMOLIČNÍ SUŤ VČETNĚ DOPRAVY</t>
  </si>
  <si>
    <t>dle pol.č. 96613A: 24,6*2,2=54,120 [A]</t>
  </si>
  <si>
    <t>31</t>
  </si>
  <si>
    <t>R015140</t>
  </si>
  <si>
    <t>POPLATKY ZA LIKVIDACI ODPADŮ NEKONTAMINOVANÝCH - 17 01 01 BETON Z DEMOLIC OBJEKTŮ, ZÁKLADŮ TV, KŮLY A SLOUPY VČETNĚ DOPRAVY</t>
  </si>
  <si>
    <t>dle pol.č. 96615A: 45,6*2,5=114,000 [A] 
dle pol.č. 96616A: 14,1*2,5=35,250 [B] 
Celkem: A+B=149,250 [C]</t>
  </si>
  <si>
    <t>Kruhové přímé trouby dl. 1,0 m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</si>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</sst>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Fill="1" applyBorder="1" applyAlignment="1">
      <alignment horizontal="right"/>
    </xf>
    <xf numFmtId="0" fontId="0" fillId="0" borderId="3" xfId="1" applyFont="1" applyFill="1" applyBorder="1"/>
    <xf numFmtId="0" fontId="0" fillId="0" borderId="3" xfId="1" applyFont="1" applyFill="1" applyBorder="1" applyAlignment="1">
      <alignment wrapText="1"/>
    </xf>
    <xf numFmtId="0" fontId="0" fillId="0" borderId="3" xfId="1" applyFont="1" applyFill="1" applyBorder="1" applyAlignment="1">
      <alignment horizontal="center"/>
    </xf>
    <xf numFmtId="164" fontId="0" fillId="0" borderId="3" xfId="1" applyNumberFormat="1" applyFont="1" applyFill="1" applyBorder="1" applyAlignment="1">
      <alignment horizontal="center"/>
    </xf>
    <xf numFmtId="4" fontId="0" fillId="0" borderId="3" xfId="1" applyNumberFormat="1" applyFont="1" applyFill="1" applyBorder="1" applyAlignment="1">
      <alignment horizontal="center"/>
    </xf>
    <xf numFmtId="0" fontId="0" fillId="0" borderId="0" xfId="0" applyFill="1"/>
    <xf numFmtId="0" fontId="6" fillId="0" borderId="3" xfId="1" applyFont="1" applyFill="1" applyBorder="1" applyAlignment="1">
      <alignment horizontal="left" vertical="center" wrapText="1"/>
    </xf>
    <xf numFmtId="0" fontId="0" fillId="0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0" borderId="0" xfId="0" applyFont="1"/>
    <xf numFmtId="0" fontId="8" fillId="0" borderId="0" xfId="0" applyFont="1"/>
    <xf numFmtId="0" fontId="7" fillId="2" borderId="1" xfId="1" applyFont="1" applyFill="1" applyBorder="1"/>
    <xf numFmtId="0" fontId="7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6">
    <pageSetUpPr fitToPage="1"/>
  </sheetPr>
  <dimension ref="A1:R139"/>
  <sheetViews>
    <sheetView tabSelected="1" workbookViewId="0">
      <pane ySplit="8" topLeftCell="A107" activePane="bottomLeft" state="frozen"/>
      <selection pane="bottomLeft" activeCell="K114" sqref="K1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5" t="s">
        <v>203</v>
      </c>
      <c r="I2" s="3"/>
      <c r="O2">
        <f>0+O9+O22+O55+O76+O85+O90+O127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9" t="s">
        <v>6</v>
      </c>
      <c r="D3" s="40"/>
      <c r="E3" s="5" t="s">
        <v>7</v>
      </c>
      <c r="F3" s="1"/>
      <c r="G3" s="6"/>
      <c r="H3" s="7" t="s">
        <v>8</v>
      </c>
      <c r="I3" s="8">
        <f>0+I9+I22+I55+I76+I85+I90+I127</f>
        <v>0</v>
      </c>
      <c r="K3" s="43" t="s">
        <v>204</v>
      </c>
      <c r="L3" s="43" t="s">
        <v>205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9" t="s">
        <v>13</v>
      </c>
      <c r="D4" s="40"/>
      <c r="E4" s="5" t="s">
        <v>14</v>
      </c>
      <c r="F4" s="1"/>
      <c r="G4" s="1"/>
      <c r="H4" s="9"/>
      <c r="I4" s="9"/>
      <c r="K4" s="44" t="s">
        <v>204</v>
      </c>
      <c r="L4" s="44" t="s">
        <v>206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41" t="s">
        <v>8</v>
      </c>
      <c r="D5" s="42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8" t="s">
        <v>20</v>
      </c>
      <c r="B6" s="38" t="s">
        <v>21</v>
      </c>
      <c r="C6" s="38" t="s">
        <v>22</v>
      </c>
      <c r="D6" s="38" t="s">
        <v>23</v>
      </c>
      <c r="E6" s="38" t="s">
        <v>24</v>
      </c>
      <c r="F6" s="38" t="s">
        <v>25</v>
      </c>
      <c r="G6" s="38" t="s">
        <v>26</v>
      </c>
      <c r="H6" s="38" t="s">
        <v>27</v>
      </c>
      <c r="I6" s="38"/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235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45</v>
      </c>
    </row>
    <row r="12" spans="1:18" x14ac:dyDescent="0.2">
      <c r="A12" s="25" t="s">
        <v>46</v>
      </c>
      <c r="E12" s="26" t="s">
        <v>47</v>
      </c>
    </row>
    <row r="13" spans="1:18" ht="318.75" x14ac:dyDescent="0.2">
      <c r="A13" t="s">
        <v>48</v>
      </c>
      <c r="E13" s="24" t="s">
        <v>49</v>
      </c>
    </row>
    <row r="14" spans="1:18" x14ac:dyDescent="0.2">
      <c r="A14" s="17" t="s">
        <v>39</v>
      </c>
      <c r="B14" s="18" t="s">
        <v>10</v>
      </c>
      <c r="C14" s="18" t="s">
        <v>50</v>
      </c>
      <c r="D14" s="17" t="s">
        <v>41</v>
      </c>
      <c r="E14" s="19" t="s">
        <v>51</v>
      </c>
      <c r="F14" s="20" t="s">
        <v>43</v>
      </c>
      <c r="G14" s="21">
        <v>235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46</v>
      </c>
      <c r="E16" s="26" t="s">
        <v>52</v>
      </c>
    </row>
    <row r="17" spans="1:18" ht="191.25" x14ac:dyDescent="0.2">
      <c r="A17" t="s">
        <v>48</v>
      </c>
      <c r="E17" s="24" t="s">
        <v>53</v>
      </c>
    </row>
    <row r="18" spans="1:18" x14ac:dyDescent="0.2">
      <c r="A18" s="17" t="s">
        <v>39</v>
      </c>
      <c r="B18" s="18" t="s">
        <v>2</v>
      </c>
      <c r="C18" s="18" t="s">
        <v>54</v>
      </c>
      <c r="D18" s="17" t="s">
        <v>41</v>
      </c>
      <c r="E18" s="19" t="s">
        <v>55</v>
      </c>
      <c r="F18" s="20" t="s">
        <v>43</v>
      </c>
      <c r="G18" s="21">
        <v>375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46</v>
      </c>
      <c r="E20" s="26" t="s">
        <v>56</v>
      </c>
    </row>
    <row r="21" spans="1:18" ht="306" x14ac:dyDescent="0.2">
      <c r="A21" t="s">
        <v>48</v>
      </c>
      <c r="E21" s="24" t="s">
        <v>57</v>
      </c>
    </row>
    <row r="22" spans="1:18" ht="12.75" customHeight="1" x14ac:dyDescent="0.2">
      <c r="A22" s="3" t="s">
        <v>37</v>
      </c>
      <c r="B22" s="3"/>
      <c r="C22" s="27" t="s">
        <v>10</v>
      </c>
      <c r="D22" s="3"/>
      <c r="E22" s="15" t="s">
        <v>58</v>
      </c>
      <c r="F22" s="3"/>
      <c r="G22" s="3"/>
      <c r="H22" s="3"/>
      <c r="I22" s="28">
        <f>0+Q22</f>
        <v>0</v>
      </c>
      <c r="O22">
        <f>0+R22</f>
        <v>0</v>
      </c>
      <c r="Q22">
        <f>0+I23+I27+I31+I35+I39+I43+I47+I51</f>
        <v>0</v>
      </c>
      <c r="R22">
        <f>0+O23+O27+O31+O35+O39+O43+O47+O51</f>
        <v>0</v>
      </c>
    </row>
    <row r="23" spans="1:18" x14ac:dyDescent="0.2">
      <c r="A23" s="17" t="s">
        <v>39</v>
      </c>
      <c r="B23" s="18" t="s">
        <v>32</v>
      </c>
      <c r="C23" s="18" t="s">
        <v>59</v>
      </c>
      <c r="D23" s="17" t="s">
        <v>41</v>
      </c>
      <c r="E23" s="19" t="s">
        <v>60</v>
      </c>
      <c r="F23" s="20" t="s">
        <v>61</v>
      </c>
      <c r="G23" s="21">
        <v>1.71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41</v>
      </c>
    </row>
    <row r="25" spans="1:18" ht="25.5" x14ac:dyDescent="0.2">
      <c r="A25" s="25" t="s">
        <v>46</v>
      </c>
      <c r="E25" s="26" t="s">
        <v>62</v>
      </c>
    </row>
    <row r="26" spans="1:18" ht="38.25" x14ac:dyDescent="0.2">
      <c r="A26" t="s">
        <v>48</v>
      </c>
      <c r="E26" s="24" t="s">
        <v>63</v>
      </c>
    </row>
    <row r="27" spans="1:18" x14ac:dyDescent="0.2">
      <c r="A27" s="17" t="s">
        <v>39</v>
      </c>
      <c r="B27" s="18" t="s">
        <v>33</v>
      </c>
      <c r="C27" s="18" t="s">
        <v>64</v>
      </c>
      <c r="D27" s="17" t="s">
        <v>41</v>
      </c>
      <c r="E27" s="19" t="s">
        <v>65</v>
      </c>
      <c r="F27" s="20" t="s">
        <v>66</v>
      </c>
      <c r="G27" s="21">
        <v>29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46</v>
      </c>
      <c r="E29" s="26" t="s">
        <v>67</v>
      </c>
    </row>
    <row r="30" spans="1:18" ht="25.5" x14ac:dyDescent="0.2">
      <c r="A30" t="s">
        <v>48</v>
      </c>
      <c r="E30" s="24" t="s">
        <v>68</v>
      </c>
    </row>
    <row r="31" spans="1:18" x14ac:dyDescent="0.2">
      <c r="A31" s="17" t="s">
        <v>39</v>
      </c>
      <c r="B31" s="18" t="s">
        <v>34</v>
      </c>
      <c r="C31" s="18" t="s">
        <v>69</v>
      </c>
      <c r="D31" s="17" t="s">
        <v>41</v>
      </c>
      <c r="E31" s="19" t="s">
        <v>70</v>
      </c>
      <c r="F31" s="20" t="s">
        <v>66</v>
      </c>
      <c r="G31" s="21">
        <v>132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41</v>
      </c>
    </row>
    <row r="33" spans="1:16" x14ac:dyDescent="0.2">
      <c r="A33" s="25" t="s">
        <v>46</v>
      </c>
      <c r="E33" s="26" t="s">
        <v>71</v>
      </c>
    </row>
    <row r="34" spans="1:16" ht="357" x14ac:dyDescent="0.2">
      <c r="A34" t="s">
        <v>48</v>
      </c>
      <c r="E34" s="24" t="s">
        <v>72</v>
      </c>
    </row>
    <row r="35" spans="1:16" x14ac:dyDescent="0.2">
      <c r="A35" s="17" t="s">
        <v>39</v>
      </c>
      <c r="B35" s="18" t="s">
        <v>73</v>
      </c>
      <c r="C35" s="18" t="s">
        <v>74</v>
      </c>
      <c r="D35" s="17" t="s">
        <v>41</v>
      </c>
      <c r="E35" s="19" t="s">
        <v>75</v>
      </c>
      <c r="F35" s="20" t="s">
        <v>66</v>
      </c>
      <c r="G35" s="21">
        <v>132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41</v>
      </c>
    </row>
    <row r="37" spans="1:16" x14ac:dyDescent="0.2">
      <c r="A37" s="25" t="s">
        <v>46</v>
      </c>
      <c r="E37" s="26" t="s">
        <v>71</v>
      </c>
    </row>
    <row r="38" spans="1:16" x14ac:dyDescent="0.2">
      <c r="A38" t="s">
        <v>48</v>
      </c>
      <c r="E38" s="24" t="s">
        <v>76</v>
      </c>
    </row>
    <row r="39" spans="1:16" x14ac:dyDescent="0.2">
      <c r="A39" s="17" t="s">
        <v>39</v>
      </c>
      <c r="B39" s="18" t="s">
        <v>77</v>
      </c>
      <c r="C39" s="18" t="s">
        <v>78</v>
      </c>
      <c r="D39" s="17" t="s">
        <v>41</v>
      </c>
      <c r="E39" s="19" t="s">
        <v>79</v>
      </c>
      <c r="F39" s="20" t="s">
        <v>43</v>
      </c>
      <c r="G39" s="21">
        <v>15.525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80</v>
      </c>
    </row>
    <row r="41" spans="1:16" ht="25.5" x14ac:dyDescent="0.2">
      <c r="A41" s="25" t="s">
        <v>46</v>
      </c>
      <c r="E41" s="26" t="s">
        <v>81</v>
      </c>
    </row>
    <row r="42" spans="1:16" ht="369.75" x14ac:dyDescent="0.2">
      <c r="A42" t="s">
        <v>48</v>
      </c>
      <c r="E42" s="24" t="s">
        <v>82</v>
      </c>
    </row>
    <row r="43" spans="1:16" x14ac:dyDescent="0.2">
      <c r="A43" s="17" t="s">
        <v>39</v>
      </c>
      <c r="B43" s="18" t="s">
        <v>35</v>
      </c>
      <c r="C43" s="18" t="s">
        <v>83</v>
      </c>
      <c r="D43" s="17" t="s">
        <v>41</v>
      </c>
      <c r="E43" s="19" t="s">
        <v>84</v>
      </c>
      <c r="F43" s="20" t="s">
        <v>61</v>
      </c>
      <c r="G43" s="21">
        <v>1.0429999999999999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85</v>
      </c>
    </row>
    <row r="45" spans="1:16" x14ac:dyDescent="0.2">
      <c r="A45" s="25" t="s">
        <v>46</v>
      </c>
      <c r="E45" s="26" t="s">
        <v>86</v>
      </c>
    </row>
    <row r="46" spans="1:16" ht="267.75" x14ac:dyDescent="0.2">
      <c r="A46" t="s">
        <v>48</v>
      </c>
      <c r="E46" s="24" t="s">
        <v>87</v>
      </c>
    </row>
    <row r="47" spans="1:16" x14ac:dyDescent="0.2">
      <c r="A47" s="17" t="s">
        <v>39</v>
      </c>
      <c r="B47" s="18" t="s">
        <v>36</v>
      </c>
      <c r="C47" s="18" t="s">
        <v>88</v>
      </c>
      <c r="D47" s="17" t="s">
        <v>41</v>
      </c>
      <c r="E47" s="19" t="s">
        <v>89</v>
      </c>
      <c r="F47" s="20" t="s">
        <v>90</v>
      </c>
      <c r="G47" s="21">
        <v>18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41</v>
      </c>
    </row>
    <row r="49" spans="1:18" x14ac:dyDescent="0.2">
      <c r="A49" s="25" t="s">
        <v>46</v>
      </c>
      <c r="E49" s="26" t="s">
        <v>91</v>
      </c>
    </row>
    <row r="50" spans="1:18" ht="38.25" x14ac:dyDescent="0.2">
      <c r="A50" t="s">
        <v>48</v>
      </c>
      <c r="E50" s="24" t="s">
        <v>92</v>
      </c>
    </row>
    <row r="51" spans="1:18" ht="25.5" x14ac:dyDescent="0.2">
      <c r="A51" s="17" t="s">
        <v>39</v>
      </c>
      <c r="B51" s="18" t="s">
        <v>93</v>
      </c>
      <c r="C51" s="18" t="s">
        <v>94</v>
      </c>
      <c r="D51" s="17" t="s">
        <v>41</v>
      </c>
      <c r="E51" s="19" t="s">
        <v>95</v>
      </c>
      <c r="F51" s="20" t="s">
        <v>90</v>
      </c>
      <c r="G51" s="21">
        <v>69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3" t="s">
        <v>44</v>
      </c>
      <c r="E52" s="24" t="s">
        <v>41</v>
      </c>
    </row>
    <row r="53" spans="1:18" x14ac:dyDescent="0.2">
      <c r="A53" s="25" t="s">
        <v>46</v>
      </c>
      <c r="E53" s="26" t="s">
        <v>96</v>
      </c>
    </row>
    <row r="54" spans="1:18" ht="63.75" x14ac:dyDescent="0.2">
      <c r="A54" t="s">
        <v>48</v>
      </c>
      <c r="E54" s="24" t="s">
        <v>97</v>
      </c>
    </row>
    <row r="55" spans="1:18" ht="12.75" customHeight="1" x14ac:dyDescent="0.2">
      <c r="A55" s="3" t="s">
        <v>37</v>
      </c>
      <c r="B55" s="3"/>
      <c r="C55" s="27" t="s">
        <v>32</v>
      </c>
      <c r="D55" s="3"/>
      <c r="E55" s="15" t="s">
        <v>98</v>
      </c>
      <c r="F55" s="3"/>
      <c r="G55" s="3"/>
      <c r="H55" s="3"/>
      <c r="I55" s="28">
        <f>0+Q55</f>
        <v>0</v>
      </c>
      <c r="O55">
        <f>0+R55</f>
        <v>0</v>
      </c>
      <c r="Q55">
        <f>0+I56+I60+I64+I68+I72</f>
        <v>0</v>
      </c>
      <c r="R55">
        <f>0+O56+O60+O64+O68+O72</f>
        <v>0</v>
      </c>
    </row>
    <row r="56" spans="1:18" x14ac:dyDescent="0.2">
      <c r="A56" s="17" t="s">
        <v>39</v>
      </c>
      <c r="B56" s="18" t="s">
        <v>99</v>
      </c>
      <c r="C56" s="18" t="s">
        <v>100</v>
      </c>
      <c r="D56" s="17" t="s">
        <v>41</v>
      </c>
      <c r="E56" s="19" t="s">
        <v>101</v>
      </c>
      <c r="F56" s="20" t="s">
        <v>43</v>
      </c>
      <c r="G56" s="21">
        <v>22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8" ht="25.5" x14ac:dyDescent="0.2">
      <c r="A57" s="23" t="s">
        <v>44</v>
      </c>
      <c r="E57" s="24" t="s">
        <v>102</v>
      </c>
    </row>
    <row r="58" spans="1:18" x14ac:dyDescent="0.2">
      <c r="A58" s="25" t="s">
        <v>46</v>
      </c>
      <c r="E58" s="26" t="s">
        <v>41</v>
      </c>
    </row>
    <row r="59" spans="1:18" ht="369.75" x14ac:dyDescent="0.2">
      <c r="A59" t="s">
        <v>48</v>
      </c>
      <c r="E59" s="24" t="s">
        <v>103</v>
      </c>
    </row>
    <row r="60" spans="1:18" x14ac:dyDescent="0.2">
      <c r="A60" s="17" t="s">
        <v>39</v>
      </c>
      <c r="B60" s="18" t="s">
        <v>104</v>
      </c>
      <c r="C60" s="18" t="s">
        <v>105</v>
      </c>
      <c r="D60" s="17" t="s">
        <v>41</v>
      </c>
      <c r="E60" s="19" t="s">
        <v>106</v>
      </c>
      <c r="F60" s="20" t="s">
        <v>43</v>
      </c>
      <c r="G60" s="21">
        <v>2.0499999999999998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8" x14ac:dyDescent="0.2">
      <c r="A61" s="23" t="s">
        <v>44</v>
      </c>
      <c r="E61" s="24" t="s">
        <v>85</v>
      </c>
    </row>
    <row r="62" spans="1:18" x14ac:dyDescent="0.2">
      <c r="A62" s="25" t="s">
        <v>46</v>
      </c>
      <c r="E62" s="26" t="s">
        <v>107</v>
      </c>
    </row>
    <row r="63" spans="1:18" ht="369.75" x14ac:dyDescent="0.2">
      <c r="A63" t="s">
        <v>48</v>
      </c>
      <c r="E63" s="24" t="s">
        <v>103</v>
      </c>
    </row>
    <row r="64" spans="1:18" x14ac:dyDescent="0.2">
      <c r="A64" s="17" t="s">
        <v>39</v>
      </c>
      <c r="B64" s="18" t="s">
        <v>108</v>
      </c>
      <c r="C64" s="18" t="s">
        <v>109</v>
      </c>
      <c r="D64" s="17" t="s">
        <v>41</v>
      </c>
      <c r="E64" s="19" t="s">
        <v>110</v>
      </c>
      <c r="F64" s="20" t="s">
        <v>43</v>
      </c>
      <c r="G64" s="21">
        <v>1.65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3" t="s">
        <v>44</v>
      </c>
      <c r="E65" s="24" t="s">
        <v>111</v>
      </c>
    </row>
    <row r="66" spans="1:18" x14ac:dyDescent="0.2">
      <c r="A66" s="25" t="s">
        <v>46</v>
      </c>
      <c r="E66" s="26" t="s">
        <v>112</v>
      </c>
    </row>
    <row r="67" spans="1:18" ht="369.75" x14ac:dyDescent="0.2">
      <c r="A67" t="s">
        <v>48</v>
      </c>
      <c r="E67" s="24" t="s">
        <v>113</v>
      </c>
    </row>
    <row r="68" spans="1:18" x14ac:dyDescent="0.2">
      <c r="A68" s="17" t="s">
        <v>39</v>
      </c>
      <c r="B68" s="18" t="s">
        <v>114</v>
      </c>
      <c r="C68" s="18" t="s">
        <v>115</v>
      </c>
      <c r="D68" s="17" t="s">
        <v>41</v>
      </c>
      <c r="E68" s="19" t="s">
        <v>116</v>
      </c>
      <c r="F68" s="20" t="s">
        <v>43</v>
      </c>
      <c r="G68" s="21">
        <v>3.0750000000000002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8" ht="25.5" x14ac:dyDescent="0.2">
      <c r="A69" s="23" t="s">
        <v>44</v>
      </c>
      <c r="E69" s="24" t="s">
        <v>117</v>
      </c>
    </row>
    <row r="70" spans="1:18" x14ac:dyDescent="0.2">
      <c r="A70" s="25" t="s">
        <v>46</v>
      </c>
      <c r="E70" s="26" t="s">
        <v>118</v>
      </c>
    </row>
    <row r="71" spans="1:18" ht="102" x14ac:dyDescent="0.2">
      <c r="A71" t="s">
        <v>48</v>
      </c>
      <c r="E71" s="24" t="s">
        <v>119</v>
      </c>
    </row>
    <row r="72" spans="1:18" x14ac:dyDescent="0.2">
      <c r="A72" s="17" t="s">
        <v>39</v>
      </c>
      <c r="B72" s="18" t="s">
        <v>120</v>
      </c>
      <c r="C72" s="18" t="s">
        <v>121</v>
      </c>
      <c r="D72" s="17" t="s">
        <v>41</v>
      </c>
      <c r="E72" s="19" t="s">
        <v>122</v>
      </c>
      <c r="F72" s="20" t="s">
        <v>43</v>
      </c>
      <c r="G72" s="21">
        <v>6.5119999999999996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3" t="s">
        <v>44</v>
      </c>
      <c r="E73" s="24" t="s">
        <v>41</v>
      </c>
    </row>
    <row r="74" spans="1:18" ht="25.5" x14ac:dyDescent="0.2">
      <c r="A74" s="25" t="s">
        <v>46</v>
      </c>
      <c r="E74" s="26" t="s">
        <v>123</v>
      </c>
    </row>
    <row r="75" spans="1:18" ht="357" x14ac:dyDescent="0.2">
      <c r="A75" t="s">
        <v>48</v>
      </c>
      <c r="E75" s="24" t="s">
        <v>124</v>
      </c>
    </row>
    <row r="76" spans="1:18" ht="12.75" customHeight="1" x14ac:dyDescent="0.2">
      <c r="A76" s="3" t="s">
        <v>37</v>
      </c>
      <c r="B76" s="3"/>
      <c r="C76" s="27" t="s">
        <v>73</v>
      </c>
      <c r="D76" s="3"/>
      <c r="E76" s="15" t="s">
        <v>125</v>
      </c>
      <c r="F76" s="3"/>
      <c r="G76" s="3"/>
      <c r="H76" s="3"/>
      <c r="I76" s="28">
        <f>0+Q76</f>
        <v>0</v>
      </c>
      <c r="O76">
        <f>0+R76</f>
        <v>0</v>
      </c>
      <c r="Q76">
        <f>0+I77+I81</f>
        <v>0</v>
      </c>
      <c r="R76">
        <f>0+O77+O81</f>
        <v>0</v>
      </c>
    </row>
    <row r="77" spans="1:18" ht="25.5" x14ac:dyDescent="0.2">
      <c r="A77" s="17" t="s">
        <v>39</v>
      </c>
      <c r="B77" s="18" t="s">
        <v>126</v>
      </c>
      <c r="C77" s="18" t="s">
        <v>127</v>
      </c>
      <c r="D77" s="17" t="s">
        <v>41</v>
      </c>
      <c r="E77" s="19" t="s">
        <v>128</v>
      </c>
      <c r="F77" s="20" t="s">
        <v>66</v>
      </c>
      <c r="G77" s="21">
        <v>368.25299999999999</v>
      </c>
      <c r="H77" s="22">
        <v>0</v>
      </c>
      <c r="I77" s="22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3" t="s">
        <v>44</v>
      </c>
      <c r="E78" s="24" t="s">
        <v>41</v>
      </c>
    </row>
    <row r="79" spans="1:18" x14ac:dyDescent="0.2">
      <c r="A79" s="25" t="s">
        <v>46</v>
      </c>
      <c r="E79" s="26" t="s">
        <v>129</v>
      </c>
    </row>
    <row r="80" spans="1:18" ht="191.25" x14ac:dyDescent="0.2">
      <c r="A80" t="s">
        <v>48</v>
      </c>
      <c r="E80" s="24" t="s">
        <v>130</v>
      </c>
    </row>
    <row r="81" spans="1:18" ht="25.5" x14ac:dyDescent="0.2">
      <c r="A81" s="17" t="s">
        <v>39</v>
      </c>
      <c r="B81" s="18" t="s">
        <v>131</v>
      </c>
      <c r="C81" s="18" t="s">
        <v>132</v>
      </c>
      <c r="D81" s="17" t="s">
        <v>41</v>
      </c>
      <c r="E81" s="19" t="s">
        <v>133</v>
      </c>
      <c r="F81" s="20" t="s">
        <v>66</v>
      </c>
      <c r="G81" s="21">
        <v>33</v>
      </c>
      <c r="H81" s="22">
        <v>0</v>
      </c>
      <c r="I81" s="22">
        <f>ROUND(ROUND(H81,2)*ROUND(G81,3),2)</f>
        <v>0</v>
      </c>
      <c r="O81">
        <f>(I81*21)/100</f>
        <v>0</v>
      </c>
      <c r="P81" t="s">
        <v>10</v>
      </c>
    </row>
    <row r="82" spans="1:18" x14ac:dyDescent="0.2">
      <c r="A82" s="23" t="s">
        <v>44</v>
      </c>
      <c r="E82" s="24" t="s">
        <v>41</v>
      </c>
    </row>
    <row r="83" spans="1:18" x14ac:dyDescent="0.2">
      <c r="A83" s="25" t="s">
        <v>46</v>
      </c>
      <c r="E83" s="26" t="s">
        <v>41</v>
      </c>
    </row>
    <row r="84" spans="1:18" ht="191.25" x14ac:dyDescent="0.2">
      <c r="A84" t="s">
        <v>48</v>
      </c>
      <c r="E84" s="24" t="s">
        <v>130</v>
      </c>
    </row>
    <row r="85" spans="1:18" ht="12.75" customHeight="1" x14ac:dyDescent="0.2">
      <c r="A85" s="3" t="s">
        <v>37</v>
      </c>
      <c r="B85" s="3"/>
      <c r="C85" s="27" t="s">
        <v>77</v>
      </c>
      <c r="D85" s="3"/>
      <c r="E85" s="15" t="s">
        <v>134</v>
      </c>
      <c r="F85" s="3"/>
      <c r="G85" s="3"/>
      <c r="H85" s="3"/>
      <c r="I85" s="28">
        <f>0+Q85</f>
        <v>0</v>
      </c>
      <c r="O85">
        <f>0+R85</f>
        <v>0</v>
      </c>
      <c r="Q85">
        <f>0+I86</f>
        <v>0</v>
      </c>
      <c r="R85">
        <f>0+O86</f>
        <v>0</v>
      </c>
    </row>
    <row r="86" spans="1:18" x14ac:dyDescent="0.2">
      <c r="A86" s="17" t="s">
        <v>39</v>
      </c>
      <c r="B86" s="18" t="s">
        <v>135</v>
      </c>
      <c r="C86" s="18" t="s">
        <v>136</v>
      </c>
      <c r="D86" s="17" t="s">
        <v>41</v>
      </c>
      <c r="E86" s="19" t="s">
        <v>137</v>
      </c>
      <c r="F86" s="20" t="s">
        <v>138</v>
      </c>
      <c r="G86" s="21">
        <v>20</v>
      </c>
      <c r="H86" s="22">
        <v>0</v>
      </c>
      <c r="I86" s="22">
        <f>ROUND(ROUND(H86,2)*ROUND(G86,3),2)</f>
        <v>0</v>
      </c>
      <c r="O86">
        <f>(I86*21)/100</f>
        <v>0</v>
      </c>
      <c r="P86" t="s">
        <v>10</v>
      </c>
    </row>
    <row r="87" spans="1:18" x14ac:dyDescent="0.2">
      <c r="A87" s="23" t="s">
        <v>44</v>
      </c>
      <c r="E87" s="24" t="s">
        <v>41</v>
      </c>
    </row>
    <row r="88" spans="1:18" x14ac:dyDescent="0.2">
      <c r="A88" s="25" t="s">
        <v>46</v>
      </c>
      <c r="E88" s="26" t="s">
        <v>139</v>
      </c>
    </row>
    <row r="89" spans="1:18" ht="255" x14ac:dyDescent="0.2">
      <c r="A89" t="s">
        <v>48</v>
      </c>
      <c r="E89" s="24" t="s">
        <v>140</v>
      </c>
    </row>
    <row r="90" spans="1:18" ht="12.75" customHeight="1" x14ac:dyDescent="0.2">
      <c r="A90" s="3" t="s">
        <v>37</v>
      </c>
      <c r="B90" s="3"/>
      <c r="C90" s="27" t="s">
        <v>35</v>
      </c>
      <c r="D90" s="3"/>
      <c r="E90" s="15" t="s">
        <v>141</v>
      </c>
      <c r="F90" s="3"/>
      <c r="G90" s="3"/>
      <c r="H90" s="3"/>
      <c r="I90" s="28">
        <f>0+Q90</f>
        <v>0</v>
      </c>
      <c r="O90">
        <f>0+R90</f>
        <v>0</v>
      </c>
      <c r="Q90">
        <f>0+I91+I95+I99+I103+I107+I111+I115+I119+I123</f>
        <v>0</v>
      </c>
      <c r="R90">
        <f>0+O91+O95+O99+O103+O107+O111+O115+O119+O123</f>
        <v>0</v>
      </c>
    </row>
    <row r="91" spans="1:18" x14ac:dyDescent="0.2">
      <c r="A91" s="17" t="s">
        <v>39</v>
      </c>
      <c r="B91" s="18" t="s">
        <v>142</v>
      </c>
      <c r="C91" s="18" t="s">
        <v>143</v>
      </c>
      <c r="D91" s="17" t="s">
        <v>41</v>
      </c>
      <c r="E91" s="19" t="s">
        <v>144</v>
      </c>
      <c r="F91" s="20" t="s">
        <v>138</v>
      </c>
      <c r="G91" s="21">
        <v>18</v>
      </c>
      <c r="H91" s="22">
        <v>0</v>
      </c>
      <c r="I91" s="22">
        <f>ROUND(ROUND(H91,2)*ROUND(G91,3),2)</f>
        <v>0</v>
      </c>
      <c r="O91">
        <f>(I91*21)/100</f>
        <v>0</v>
      </c>
      <c r="P91" t="s">
        <v>10</v>
      </c>
    </row>
    <row r="92" spans="1:18" x14ac:dyDescent="0.2">
      <c r="A92" s="23" t="s">
        <v>44</v>
      </c>
      <c r="E92" s="24" t="s">
        <v>41</v>
      </c>
    </row>
    <row r="93" spans="1:18" x14ac:dyDescent="0.2">
      <c r="A93" s="25" t="s">
        <v>46</v>
      </c>
      <c r="E93" s="26" t="s">
        <v>145</v>
      </c>
    </row>
    <row r="94" spans="1:18" ht="63.75" x14ac:dyDescent="0.2">
      <c r="A94" t="s">
        <v>48</v>
      </c>
      <c r="E94" s="24" t="s">
        <v>146</v>
      </c>
    </row>
    <row r="95" spans="1:18" x14ac:dyDescent="0.2">
      <c r="A95" s="17" t="s">
        <v>39</v>
      </c>
      <c r="B95" s="18" t="s">
        <v>147</v>
      </c>
      <c r="C95" s="18" t="s">
        <v>148</v>
      </c>
      <c r="D95" s="17" t="s">
        <v>41</v>
      </c>
      <c r="E95" s="19" t="s">
        <v>149</v>
      </c>
      <c r="F95" s="20" t="s">
        <v>138</v>
      </c>
      <c r="G95" s="21">
        <v>31</v>
      </c>
      <c r="H95" s="22">
        <v>0</v>
      </c>
      <c r="I95" s="22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3" t="s">
        <v>44</v>
      </c>
      <c r="E96" s="24" t="s">
        <v>150</v>
      </c>
    </row>
    <row r="97" spans="1:16" x14ac:dyDescent="0.2">
      <c r="A97" s="25" t="s">
        <v>46</v>
      </c>
      <c r="E97" s="26" t="s">
        <v>151</v>
      </c>
    </row>
    <row r="98" spans="1:16" ht="38.25" x14ac:dyDescent="0.2">
      <c r="A98" t="s">
        <v>48</v>
      </c>
      <c r="E98" s="24" t="s">
        <v>152</v>
      </c>
    </row>
    <row r="99" spans="1:16" x14ac:dyDescent="0.2">
      <c r="A99" s="17" t="s">
        <v>39</v>
      </c>
      <c r="B99" s="18" t="s">
        <v>153</v>
      </c>
      <c r="C99" s="18" t="s">
        <v>154</v>
      </c>
      <c r="D99" s="17" t="s">
        <v>41</v>
      </c>
      <c r="E99" s="19" t="s">
        <v>155</v>
      </c>
      <c r="F99" s="20" t="s">
        <v>90</v>
      </c>
      <c r="G99" s="21">
        <v>1</v>
      </c>
      <c r="H99" s="22">
        <v>0</v>
      </c>
      <c r="I99" s="22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3" t="s">
        <v>44</v>
      </c>
      <c r="E100" s="24" t="s">
        <v>156</v>
      </c>
    </row>
    <row r="101" spans="1:16" x14ac:dyDescent="0.2">
      <c r="A101" s="25" t="s">
        <v>46</v>
      </c>
      <c r="E101" s="26" t="s">
        <v>41</v>
      </c>
    </row>
    <row r="102" spans="1:16" ht="25.5" x14ac:dyDescent="0.2">
      <c r="A102" t="s">
        <v>48</v>
      </c>
      <c r="E102" s="24" t="s">
        <v>157</v>
      </c>
    </row>
    <row r="103" spans="1:16" x14ac:dyDescent="0.2">
      <c r="A103" s="17" t="s">
        <v>39</v>
      </c>
      <c r="B103" s="18" t="s">
        <v>158</v>
      </c>
      <c r="C103" s="18" t="s">
        <v>159</v>
      </c>
      <c r="D103" s="17" t="s">
        <v>41</v>
      </c>
      <c r="E103" s="19" t="s">
        <v>160</v>
      </c>
      <c r="F103" s="20" t="s">
        <v>90</v>
      </c>
      <c r="G103" s="21">
        <v>2</v>
      </c>
      <c r="H103" s="22">
        <v>0</v>
      </c>
      <c r="I103" s="22">
        <f>ROUND(ROUND(H103,2)*ROUND(G103,3),2)</f>
        <v>0</v>
      </c>
      <c r="O103">
        <f>(I103*21)/100</f>
        <v>0</v>
      </c>
      <c r="P103" t="s">
        <v>10</v>
      </c>
    </row>
    <row r="104" spans="1:16" ht="25.5" x14ac:dyDescent="0.2">
      <c r="A104" s="23" t="s">
        <v>44</v>
      </c>
      <c r="E104" s="24" t="s">
        <v>161</v>
      </c>
    </row>
    <row r="105" spans="1:16" x14ac:dyDescent="0.2">
      <c r="A105" s="25" t="s">
        <v>46</v>
      </c>
      <c r="E105" s="26" t="s">
        <v>41</v>
      </c>
    </row>
    <row r="106" spans="1:16" ht="409.5" x14ac:dyDescent="0.2">
      <c r="A106" t="s">
        <v>48</v>
      </c>
      <c r="E106" s="24" t="s">
        <v>162</v>
      </c>
    </row>
    <row r="107" spans="1:16" x14ac:dyDescent="0.2">
      <c r="A107" s="17" t="s">
        <v>39</v>
      </c>
      <c r="B107" s="29" t="s">
        <v>163</v>
      </c>
      <c r="C107" s="29" t="s">
        <v>164</v>
      </c>
      <c r="D107" s="30" t="s">
        <v>41</v>
      </c>
      <c r="E107" s="31" t="s">
        <v>165</v>
      </c>
      <c r="F107" s="32" t="s">
        <v>138</v>
      </c>
      <c r="G107" s="33">
        <v>20.7</v>
      </c>
      <c r="H107" s="34">
        <v>0</v>
      </c>
      <c r="I107" s="34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3" t="s">
        <v>44</v>
      </c>
      <c r="B108" s="35"/>
      <c r="C108" s="35"/>
      <c r="D108" s="35"/>
      <c r="E108" s="46" t="s">
        <v>202</v>
      </c>
      <c r="F108" s="35"/>
      <c r="G108" s="35"/>
      <c r="H108" s="35"/>
      <c r="I108" s="35"/>
    </row>
    <row r="109" spans="1:16" x14ac:dyDescent="0.2">
      <c r="A109" s="25" t="s">
        <v>46</v>
      </c>
      <c r="B109" s="35"/>
      <c r="C109" s="35"/>
      <c r="D109" s="35"/>
      <c r="E109" s="36" t="s">
        <v>41</v>
      </c>
      <c r="F109" s="35"/>
      <c r="G109" s="35"/>
      <c r="H109" s="35"/>
      <c r="I109" s="35"/>
    </row>
    <row r="110" spans="1:16" ht="63.75" x14ac:dyDescent="0.2">
      <c r="A110" t="s">
        <v>48</v>
      </c>
      <c r="B110" s="35"/>
      <c r="C110" s="35"/>
      <c r="D110" s="35"/>
      <c r="E110" s="37" t="s">
        <v>166</v>
      </c>
      <c r="F110" s="35"/>
      <c r="G110" s="35"/>
      <c r="H110" s="35"/>
      <c r="I110" s="35"/>
    </row>
    <row r="111" spans="1:16" x14ac:dyDescent="0.2">
      <c r="A111" s="17" t="s">
        <v>39</v>
      </c>
      <c r="B111" s="18" t="s">
        <v>167</v>
      </c>
      <c r="C111" s="18" t="s">
        <v>168</v>
      </c>
      <c r="D111" s="17" t="s">
        <v>41</v>
      </c>
      <c r="E111" s="19" t="s">
        <v>169</v>
      </c>
      <c r="F111" s="20" t="s">
        <v>43</v>
      </c>
      <c r="G111" s="21">
        <v>24.6</v>
      </c>
      <c r="H111" s="22">
        <v>0</v>
      </c>
      <c r="I111" s="22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3" t="s">
        <v>44</v>
      </c>
      <c r="E112" s="24" t="s">
        <v>41</v>
      </c>
    </row>
    <row r="113" spans="1:18" x14ac:dyDescent="0.2">
      <c r="A113" s="25" t="s">
        <v>46</v>
      </c>
      <c r="E113" s="26" t="s">
        <v>170</v>
      </c>
    </row>
    <row r="114" spans="1:18" ht="114.75" x14ac:dyDescent="0.2">
      <c r="A114" t="s">
        <v>48</v>
      </c>
      <c r="E114" s="24" t="s">
        <v>171</v>
      </c>
    </row>
    <row r="115" spans="1:18" x14ac:dyDescent="0.2">
      <c r="A115" s="17" t="s">
        <v>39</v>
      </c>
      <c r="B115" s="18" t="s">
        <v>172</v>
      </c>
      <c r="C115" s="18" t="s">
        <v>173</v>
      </c>
      <c r="D115" s="17" t="s">
        <v>41</v>
      </c>
      <c r="E115" s="19" t="s">
        <v>174</v>
      </c>
      <c r="F115" s="20" t="s">
        <v>43</v>
      </c>
      <c r="G115" s="21">
        <v>45.6</v>
      </c>
      <c r="H115" s="22">
        <v>0</v>
      </c>
      <c r="I115" s="22">
        <f>ROUND(ROUND(H115,2)*ROUND(G115,3),2)</f>
        <v>0</v>
      </c>
      <c r="O115">
        <f>(I115*21)/100</f>
        <v>0</v>
      </c>
      <c r="P115" t="s">
        <v>10</v>
      </c>
    </row>
    <row r="116" spans="1:18" x14ac:dyDescent="0.2">
      <c r="A116" s="23" t="s">
        <v>44</v>
      </c>
      <c r="E116" s="24" t="s">
        <v>41</v>
      </c>
    </row>
    <row r="117" spans="1:18" x14ac:dyDescent="0.2">
      <c r="A117" s="25" t="s">
        <v>46</v>
      </c>
      <c r="E117" s="26" t="s">
        <v>175</v>
      </c>
    </row>
    <row r="118" spans="1:18" ht="114.75" x14ac:dyDescent="0.2">
      <c r="A118" t="s">
        <v>48</v>
      </c>
      <c r="E118" s="24" t="s">
        <v>171</v>
      </c>
    </row>
    <row r="119" spans="1:18" x14ac:dyDescent="0.2">
      <c r="A119" s="17" t="s">
        <v>39</v>
      </c>
      <c r="B119" s="18" t="s">
        <v>176</v>
      </c>
      <c r="C119" s="18" t="s">
        <v>177</v>
      </c>
      <c r="D119" s="17" t="s">
        <v>41</v>
      </c>
      <c r="E119" s="19" t="s">
        <v>178</v>
      </c>
      <c r="F119" s="20" t="s">
        <v>43</v>
      </c>
      <c r="G119" s="21">
        <v>14.1</v>
      </c>
      <c r="H119" s="22">
        <v>0</v>
      </c>
      <c r="I119" s="22">
        <f>ROUND(ROUND(H119,2)*ROUND(G119,3),2)</f>
        <v>0</v>
      </c>
      <c r="O119">
        <f>(I119*21)/100</f>
        <v>0</v>
      </c>
      <c r="P119" t="s">
        <v>10</v>
      </c>
    </row>
    <row r="120" spans="1:18" x14ac:dyDescent="0.2">
      <c r="A120" s="23" t="s">
        <v>44</v>
      </c>
      <c r="E120" s="24" t="s">
        <v>41</v>
      </c>
    </row>
    <row r="121" spans="1:18" x14ac:dyDescent="0.2">
      <c r="A121" s="25" t="s">
        <v>46</v>
      </c>
      <c r="E121" s="26" t="s">
        <v>179</v>
      </c>
    </row>
    <row r="122" spans="1:18" ht="114.75" x14ac:dyDescent="0.2">
      <c r="A122" t="s">
        <v>48</v>
      </c>
      <c r="E122" s="24" t="s">
        <v>171</v>
      </c>
    </row>
    <row r="123" spans="1:18" x14ac:dyDescent="0.2">
      <c r="A123" s="17" t="s">
        <v>39</v>
      </c>
      <c r="B123" s="18" t="s">
        <v>180</v>
      </c>
      <c r="C123" s="18" t="s">
        <v>181</v>
      </c>
      <c r="D123" s="17" t="s">
        <v>41</v>
      </c>
      <c r="E123" s="19" t="s">
        <v>182</v>
      </c>
      <c r="F123" s="20" t="s">
        <v>61</v>
      </c>
      <c r="G123" s="21">
        <v>16.899999999999999</v>
      </c>
      <c r="H123" s="22">
        <v>0</v>
      </c>
      <c r="I123" s="22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3" t="s">
        <v>44</v>
      </c>
      <c r="E124" s="24" t="s">
        <v>41</v>
      </c>
    </row>
    <row r="125" spans="1:18" x14ac:dyDescent="0.2">
      <c r="A125" s="25" t="s">
        <v>46</v>
      </c>
      <c r="E125" s="26" t="s">
        <v>183</v>
      </c>
    </row>
    <row r="126" spans="1:18" ht="114.75" x14ac:dyDescent="0.2">
      <c r="A126" t="s">
        <v>48</v>
      </c>
      <c r="E126" s="24" t="s">
        <v>184</v>
      </c>
    </row>
    <row r="127" spans="1:18" ht="12.75" customHeight="1" x14ac:dyDescent="0.2">
      <c r="A127" s="3" t="s">
        <v>37</v>
      </c>
      <c r="B127" s="3"/>
      <c r="C127" s="27" t="s">
        <v>185</v>
      </c>
      <c r="D127" s="3"/>
      <c r="E127" s="15" t="s">
        <v>186</v>
      </c>
      <c r="F127" s="3"/>
      <c r="G127" s="3"/>
      <c r="H127" s="3"/>
      <c r="I127" s="28">
        <f>0+Q127</f>
        <v>0</v>
      </c>
      <c r="O127">
        <f>0+R127</f>
        <v>0</v>
      </c>
      <c r="Q127">
        <f>0+I128+I132+I136</f>
        <v>0</v>
      </c>
      <c r="R127">
        <f>0+O128+O132+O136</f>
        <v>0</v>
      </c>
    </row>
    <row r="128" spans="1:18" ht="25.5" x14ac:dyDescent="0.2">
      <c r="A128" s="17" t="s">
        <v>39</v>
      </c>
      <c r="B128" s="18" t="s">
        <v>187</v>
      </c>
      <c r="C128" s="18" t="s">
        <v>188</v>
      </c>
      <c r="D128" s="17" t="s">
        <v>189</v>
      </c>
      <c r="E128" s="19" t="s">
        <v>190</v>
      </c>
      <c r="F128" s="20" t="s">
        <v>61</v>
      </c>
      <c r="G128" s="21">
        <v>446.5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44</v>
      </c>
      <c r="E129" s="24" t="s">
        <v>191</v>
      </c>
    </row>
    <row r="130" spans="1:16" x14ac:dyDescent="0.2">
      <c r="A130" s="25" t="s">
        <v>46</v>
      </c>
      <c r="E130" s="26" t="s">
        <v>192</v>
      </c>
    </row>
    <row r="131" spans="1:16" ht="153" x14ac:dyDescent="0.2">
      <c r="A131" t="s">
        <v>48</v>
      </c>
      <c r="E131" s="24" t="s">
        <v>193</v>
      </c>
    </row>
    <row r="132" spans="1:16" ht="25.5" x14ac:dyDescent="0.2">
      <c r="A132" s="17" t="s">
        <v>39</v>
      </c>
      <c r="B132" s="18" t="s">
        <v>194</v>
      </c>
      <c r="C132" s="18" t="s">
        <v>195</v>
      </c>
      <c r="D132" s="17" t="s">
        <v>189</v>
      </c>
      <c r="E132" s="19" t="s">
        <v>196</v>
      </c>
      <c r="F132" s="20" t="s">
        <v>61</v>
      </c>
      <c r="G132" s="21">
        <v>54.12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44</v>
      </c>
      <c r="E133" s="24" t="s">
        <v>191</v>
      </c>
    </row>
    <row r="134" spans="1:16" x14ac:dyDescent="0.2">
      <c r="A134" s="25" t="s">
        <v>46</v>
      </c>
      <c r="E134" s="26" t="s">
        <v>197</v>
      </c>
    </row>
    <row r="135" spans="1:16" ht="153" x14ac:dyDescent="0.2">
      <c r="A135" t="s">
        <v>48</v>
      </c>
      <c r="E135" s="24" t="s">
        <v>193</v>
      </c>
    </row>
    <row r="136" spans="1:16" ht="38.25" x14ac:dyDescent="0.2">
      <c r="A136" s="17" t="s">
        <v>39</v>
      </c>
      <c r="B136" s="18" t="s">
        <v>198</v>
      </c>
      <c r="C136" s="18" t="s">
        <v>199</v>
      </c>
      <c r="D136" s="17" t="s">
        <v>189</v>
      </c>
      <c r="E136" s="19" t="s">
        <v>200</v>
      </c>
      <c r="F136" s="20" t="s">
        <v>61</v>
      </c>
      <c r="G136" s="21">
        <v>149.25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44</v>
      </c>
      <c r="E137" s="24" t="s">
        <v>191</v>
      </c>
    </row>
    <row r="138" spans="1:16" ht="38.25" x14ac:dyDescent="0.2">
      <c r="A138" s="25" t="s">
        <v>46</v>
      </c>
      <c r="E138" s="26" t="s">
        <v>201</v>
      </c>
    </row>
    <row r="139" spans="1:16" ht="153" x14ac:dyDescent="0.2">
      <c r="A139" t="s">
        <v>48</v>
      </c>
      <c r="E139" s="24" t="s">
        <v>193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03-19-05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2023-04-04T06:57:02Z</dcterms:created>
  <dcterms:modified xsi:type="dcterms:W3CDTF">2023-06-06T14:17:38Z</dcterms:modified>
</cp:coreProperties>
</file>