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N:\Hanka\Akce\_20062_Královo Pole\_Soutěž 042023\_Dotazy\ZD č.4 (25-94)_20230606\Opravované soupisy prací_ZD č.4\"/>
    </mc:Choice>
  </mc:AlternateContent>
  <bookViews>
    <workbookView xWindow="0" yWindow="0" windowWidth="28800" windowHeight="13830"/>
  </bookViews>
  <sheets>
    <sheet name="D.2.1.4_SO 03-19-0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2" i="1" l="1"/>
  <c r="O182" i="1" s="1"/>
  <c r="I178" i="1"/>
  <c r="O178" i="1" s="1"/>
  <c r="R177" i="1" s="1"/>
  <c r="O177" i="1" s="1"/>
  <c r="I173" i="1"/>
  <c r="O173" i="1" s="1"/>
  <c r="I169" i="1"/>
  <c r="O169" i="1" s="1"/>
  <c r="I165" i="1"/>
  <c r="O165" i="1" s="1"/>
  <c r="O161" i="1"/>
  <c r="I161" i="1"/>
  <c r="I157" i="1"/>
  <c r="O157" i="1" s="1"/>
  <c r="O152" i="1"/>
  <c r="R151" i="1" s="1"/>
  <c r="O151" i="1" s="1"/>
  <c r="I152" i="1"/>
  <c r="Q151" i="1"/>
  <c r="I151" i="1" s="1"/>
  <c r="I147" i="1"/>
  <c r="O147" i="1" s="1"/>
  <c r="O143" i="1"/>
  <c r="I143" i="1"/>
  <c r="I139" i="1"/>
  <c r="O139" i="1" s="1"/>
  <c r="O134" i="1"/>
  <c r="I134" i="1"/>
  <c r="I130" i="1"/>
  <c r="O130" i="1" s="1"/>
  <c r="I126" i="1"/>
  <c r="O126" i="1" s="1"/>
  <c r="I122" i="1"/>
  <c r="Q117" i="1" s="1"/>
  <c r="I117" i="1" s="1"/>
  <c r="O118" i="1"/>
  <c r="I118" i="1"/>
  <c r="I113" i="1"/>
  <c r="O113" i="1" s="1"/>
  <c r="O109" i="1"/>
  <c r="I109" i="1"/>
  <c r="I105" i="1"/>
  <c r="O105" i="1" s="1"/>
  <c r="R104" i="1" s="1"/>
  <c r="O104" i="1" s="1"/>
  <c r="O100" i="1"/>
  <c r="I100" i="1"/>
  <c r="I96" i="1"/>
  <c r="O96" i="1" s="1"/>
  <c r="I92" i="1"/>
  <c r="O92" i="1" s="1"/>
  <c r="I88" i="1"/>
  <c r="O88" i="1" s="1"/>
  <c r="I83" i="1"/>
  <c r="O83" i="1" s="1"/>
  <c r="I79" i="1"/>
  <c r="O79" i="1" s="1"/>
  <c r="O75" i="1"/>
  <c r="I75" i="1"/>
  <c r="I71" i="1"/>
  <c r="O71" i="1" s="1"/>
  <c r="I67" i="1"/>
  <c r="O67" i="1" s="1"/>
  <c r="I63" i="1"/>
  <c r="O63" i="1" s="1"/>
  <c r="O59" i="1"/>
  <c r="I59" i="1"/>
  <c r="I55" i="1"/>
  <c r="O55" i="1" s="1"/>
  <c r="I51" i="1"/>
  <c r="O51" i="1" s="1"/>
  <c r="I47" i="1"/>
  <c r="O47" i="1" s="1"/>
  <c r="O43" i="1"/>
  <c r="I43" i="1"/>
  <c r="I39" i="1"/>
  <c r="O39" i="1" s="1"/>
  <c r="I35" i="1"/>
  <c r="O35" i="1" s="1"/>
  <c r="I30" i="1"/>
  <c r="O30" i="1" s="1"/>
  <c r="I26" i="1"/>
  <c r="O26" i="1" s="1"/>
  <c r="I22" i="1"/>
  <c r="O22" i="1" s="1"/>
  <c r="O18" i="1"/>
  <c r="I18" i="1"/>
  <c r="I14" i="1"/>
  <c r="O14" i="1" s="1"/>
  <c r="I10" i="1"/>
  <c r="O10" i="1" s="1"/>
  <c r="R156" i="1" l="1"/>
  <c r="O156" i="1" s="1"/>
  <c r="R34" i="1"/>
  <c r="O34" i="1" s="1"/>
  <c r="R87" i="1"/>
  <c r="O87" i="1" s="1"/>
  <c r="R138" i="1"/>
  <c r="O138" i="1" s="1"/>
  <c r="R9" i="1"/>
  <c r="O9" i="1" s="1"/>
  <c r="R117" i="1"/>
  <c r="O117" i="1" s="1"/>
  <c r="Q87" i="1"/>
  <c r="I87" i="1" s="1"/>
  <c r="Q9" i="1"/>
  <c r="I9" i="1" s="1"/>
  <c r="Q34" i="1"/>
  <c r="I34" i="1" s="1"/>
  <c r="Q177" i="1"/>
  <c r="I177" i="1" s="1"/>
  <c r="O122" i="1"/>
  <c r="Q104" i="1"/>
  <c r="I104" i="1" s="1"/>
  <c r="Q138" i="1"/>
  <c r="I138" i="1" s="1"/>
  <c r="Q156" i="1"/>
  <c r="I156" i="1" s="1"/>
  <c r="I3" i="1" l="1"/>
  <c r="O2" i="1"/>
</calcChain>
</file>

<file path=xl/sharedStrings.xml><?xml version="1.0" encoding="utf-8"?>
<sst xmlns="http://schemas.openxmlformats.org/spreadsheetml/2006/main" count="621" uniqueCount="266">
  <si>
    <t>ASPE10</t>
  </si>
  <si>
    <t>Firma: SUDOP BRNO, spol. s r.o.</t>
  </si>
  <si>
    <t>3</t>
  </si>
  <si>
    <t>Soupis prací objektu</t>
  </si>
  <si>
    <t>S</t>
  </si>
  <si>
    <t xml:space="preserve">Stavba: </t>
  </si>
  <si>
    <t>20062</t>
  </si>
  <si>
    <t>Rekonstrukce žst. Brno - Královo Pole PDPS 04/2023</t>
  </si>
  <si>
    <t>SO 03-19-02</t>
  </si>
  <si>
    <t>0,00</t>
  </si>
  <si>
    <t>2</t>
  </si>
  <si>
    <t>O</t>
  </si>
  <si>
    <t>Objekt:</t>
  </si>
  <si>
    <t>D.2.1.4</t>
  </si>
  <si>
    <t>Mosty, propustky, zdi</t>
  </si>
  <si>
    <t>15,00</t>
  </si>
  <si>
    <t>O1</t>
  </si>
  <si>
    <t>Rozpočet:</t>
  </si>
  <si>
    <t>Žst. Brno-Královo Pole, most v ev.km 8,366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</si>
  <si>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</si>
  <si>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</si>
  <si>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</si>
  <si>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</si>
  <si>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</si>
  <si>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</si>
  <si>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</si>
  <si>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</si>
  <si>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</si>
  <si>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</si>
  <si>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</si>
  <si>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</si>
  <si>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</si>
  <si>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</si>
  <si>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</si>
  <si>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</si>
  <si>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</si>
  <si>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</si>
  <si>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</si>
  <si>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</si>
  <si>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</si>
  <si>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13173A</t>
  </si>
  <si>
    <t/>
  </si>
  <si>
    <t>HLOUBENÍ JAM ZAPAŽ I NEPAŽ TŘ. I - BEZ DOPRAVY</t>
  </si>
  <si>
    <t>M3</t>
  </si>
  <si>
    <t>PP</t>
  </si>
  <si>
    <t>výkop</t>
  </si>
  <si>
    <t>VV</t>
  </si>
  <si>
    <t>1. etapa: (3,4*5,8*6,4)+(3,3*3,4/2 *6,4)+(3,4*3,3/2 *6,4)=198,016 [A] 
2. etapa: (34,52m2 *22,8m)=787,056 [B] 
Celkem: A+B=985,072 [C]</t>
  </si>
  <si>
    <t>TS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</si>
  <si>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</si>
  <si>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</si>
  <si>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</si>
  <si>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dle pol.č. 13173A: 985,072=985,072 [A] 
dle pol.č. 26115: 485*3,14*0,15*0,15=34,265 [B] 
dle pol.č. 261115: 84*3,14*0,025*0,025=0,165 [C] 
Celkem: A+B+C=1 019,502 [D]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</si>
  <si>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</si>
  <si>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</si>
  <si>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</si>
  <si>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</si>
  <si>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18222</t>
  </si>
  <si>
    <t>ROZPROSTŘENÍ ORNICE VE SVAHU V TL DO 0,15M</t>
  </si>
  <si>
    <t>m2</t>
  </si>
  <si>
    <t>vč. dodání materiálu</t>
  </si>
  <si>
    <t>(13,66*3,15)+(13,65*2,6)+24,67 m2+34,83m2=138,019 [A]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</si>
  <si>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</si>
  <si>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</si>
  <si>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</si>
  <si>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</si>
  <si>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18247</t>
  </si>
  <si>
    <t>OŠETŘOVÁNÍ TRÁVNÍKU</t>
  </si>
  <si>
    <t>ošetření 4x z pol.č.18242: 4*138,019m2=552,076 [A]</t>
  </si>
  <si>
    <t>Zahrnuje pokosení se shrabáním, naložení shrabků na dopravní prostředek, s odvozem a se složením, to vše bez ohledu na sklon terénu  
zahrnuje nutné zalití a hnojení</t>
  </si>
  <si>
    <t>Základy</t>
  </si>
  <si>
    <t>7</t>
  </si>
  <si>
    <t>21362</t>
  </si>
  <si>
    <t>DRENÁŽNÍ VRSTVY Z GEOSÍTĚ</t>
  </si>
  <si>
    <t>6,3*12,3=77,490 [A]</t>
  </si>
  <si>
    <t>Položka zahrnuje:  
- dodávku předepsané geosítě (včetně nutných přesahů) pro drenážní vrstvu, včetně mimostaveništní a vnitrostaveništní dopravy  
- provedení drenážní vrstvy předepsaných rozměrů a předepsaného tvaru</t>
  </si>
  <si>
    <t>8</t>
  </si>
  <si>
    <t>22694</t>
  </si>
  <si>
    <t>ZÁPOROVÉ PAŽENÍ Z KOVU DOČASNÉ</t>
  </si>
  <si>
    <t>T</t>
  </si>
  <si>
    <t>pažící stěna mezi kolejemi č. 1 a č. 2  
16x  HEB 200 á 1,0 m (61,3 kg/m; dl. 8,0 m); převázka 2xU200 (22,8kg/m, 2xdl.7,2 m)</t>
  </si>
  <si>
    <t>61,3*8,0*16=7 846,400 [A] 
22,8*7,2*2=328,320 [B] 
Celkem: (A+B)/1000=8,175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</si>
  <si>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</si>
  <si>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</si>
  <si>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</si>
  <si>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12,0+8,5+8,5=29,000 [A]</t>
  </si>
  <si>
    <t>položka zahrnuje osazení pažin bez ohledu na druh, jejich opotřebení a jejich odstranění</t>
  </si>
  <si>
    <t>227851</t>
  </si>
  <si>
    <t>MIKROPILOTY KOMPLET D DO 300MM NA POVRCHU</t>
  </si>
  <si>
    <t>m</t>
  </si>
  <si>
    <t>založení křídel; mikropiloty TR A 114x20 mm, dl. 8,5</t>
  </si>
  <si>
    <t>2*21*8,5=357,000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</si>
  <si>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</si>
  <si>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11</t>
  </si>
  <si>
    <t>23217A</t>
  </si>
  <si>
    <t>ŠTĚTOVÉ STĚNY BERANĚNÉ Z KOVOVÝCH DÍLCŮ DOČASNÉ (PLOCHA)</t>
  </si>
  <si>
    <t>pažení mezi kolejí č. 1 a č. 2; v místě mostu - 2x larsen dl. 8,0  
vč. ocelového táhla - předppínací tyč D40 mm, dl.4,5 m</t>
  </si>
  <si>
    <t>2*8,0*0,6=9,600 [A]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</si>
  <si>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 
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</si>
  <si>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12</t>
  </si>
  <si>
    <t>23717A</t>
  </si>
  <si>
    <t>ODSTRANĚNÍ ŠTĚTOVÝCH STĚN Z KOVOVÝCH DÍLCŮ V PLOŠE</t>
  </si>
  <si>
    <t>položka zahrnuje odstranění stěn včetně odvozu a uložení na skládku</t>
  </si>
  <si>
    <t>13</t>
  </si>
  <si>
    <t>261115</t>
  </si>
  <si>
    <t>VRTY PRO KOTVENÍ A INJEKTÁŽ NA POVRCHU TŘ. I D DO 50MM</t>
  </si>
  <si>
    <t>6*14,0=84,000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</si>
  <si>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</si>
  <si>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14</t>
  </si>
  <si>
    <t>26115</t>
  </si>
  <si>
    <t>VRTY PRO KOTVENÍ, INJEKTÁŽ A MIKROPILOTY NA POVRCHU TŘ. I D DO 300MM</t>
  </si>
  <si>
    <t>pro mikropiloty: 2*21*8,5=357,000 [A] 
pro zápory: 16*8,0=128,000 [B]  
Celkem: A+B=485,000 [C]</t>
  </si>
  <si>
    <t>15</t>
  </si>
  <si>
    <t>272325</t>
  </si>
  <si>
    <t>ZÁKLADY ZE ŽELEZOBETONU DO C30/37</t>
  </si>
  <si>
    <t>příl.č. 2.7.1; základy křídel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</si>
  <si>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</si>
  <si>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16</t>
  </si>
  <si>
    <t>272365</t>
  </si>
  <si>
    <t>VÝZTUŽ ZÁKLADŮ Z OCELI 10505, B500B</t>
  </si>
  <si>
    <t>příl.č. 2.7.2</t>
  </si>
  <si>
    <t>4544,7/1000=4,545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</si>
  <si>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</si>
  <si>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17</t>
  </si>
  <si>
    <t>285378</t>
  </si>
  <si>
    <t>KOTVENÍ NA POVRCHU Z PŘEDPÍNACÍ VÝZTUŽE DL. DO 10M</t>
  </si>
  <si>
    <t>KUS</t>
  </si>
  <si>
    <t>položka zahrnuje dodávku předepsané kotvy, případně její protikorozní úpravu, její osazení do vrtu, zainjektování a napnutí, případně opěrné desky  
nezahrnuje vrty</t>
  </si>
  <si>
    <t>18</t>
  </si>
  <si>
    <t>285379</t>
  </si>
  <si>
    <t>PŘÍPLATEK ZA DALŠÍ 1M KOTVENÍ NA POVRCHU Z PŘEDPÍNACÍ VÝZTUŽE</t>
  </si>
  <si>
    <t>6*4,0=24,000 [A]</t>
  </si>
  <si>
    <t>položka zahrnuje příplatek k ceně kotvy za další 1m přes 10m  
zahrnuje dodávku 1m předepsané kotvy, případně její protikorozní úpravu, její osazení do vrtu, zainjektování a napnutí</t>
  </si>
  <si>
    <t>19</t>
  </si>
  <si>
    <t>285393</t>
  </si>
  <si>
    <t>DODATEČNÉ KOTVENÍ VLEPENÍM BETONÁŘSKÉ VÝZTUŽE D DO 20MM DO VRTŮ</t>
  </si>
  <si>
    <t>dle výztuže říms, příl.č. 2.7.5</t>
  </si>
  <si>
    <t>pruty č. 17 : 70=70,000 [A]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</si>
  <si>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</si>
  <si>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Svislé konstrukce</t>
  </si>
  <si>
    <t>20</t>
  </si>
  <si>
    <t>317325</t>
  </si>
  <si>
    <t>ŘÍMSY ZE ŽELEZOBETONU DO C30/37</t>
  </si>
  <si>
    <t>příl.č. 2.7.4; římsy na mostě, římsy na křídlech</t>
  </si>
  <si>
    <t>(0,21m2 *3,5)+(0,84m2 *7,0)+2*(0,34m2*7,0) =11,375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</si>
  <si>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</si>
  <si>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21</t>
  </si>
  <si>
    <t>317365</t>
  </si>
  <si>
    <t>VÝZTUŽ ŘÍMS Z OCELI 10505, B500B</t>
  </si>
  <si>
    <t>příl.č. 2.7.5</t>
  </si>
  <si>
    <t>1555,5/1000=1,556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</si>
  <si>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</si>
  <si>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22</t>
  </si>
  <si>
    <t>333325</t>
  </si>
  <si>
    <t>MOSTNÍ OPĚRY A KŘÍDLA ZE ŽELEZOVÉHO BETONU DO C30/37</t>
  </si>
  <si>
    <t>nová kolmá křídla; příl.č. 2.7.2</t>
  </si>
  <si>
    <t>2*((1,2*5,93*0,8)+(5,04*0,49*0,8)+((5,15*3,83/2)*0,8))=31,117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</si>
  <si>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</si>
  <si>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23</t>
  </si>
  <si>
    <t>333365</t>
  </si>
  <si>
    <t>VÝZTUŽ MOSTNÍCH OPĚR A KŘÍDEL Z OCELI 10505, B500B</t>
  </si>
  <si>
    <t>příl.č.2.7.3</t>
  </si>
  <si>
    <t>2*1566,26/1000=3,133 [A]</t>
  </si>
  <si>
    <t>Vodorovné konstrukce</t>
  </si>
  <si>
    <t>24</t>
  </si>
  <si>
    <t>451313</t>
  </si>
  <si>
    <t>PODKLADNÍ A VÝPLŇOVÉ VRSTVY Z PROSTÉHO BETONU C16/20</t>
  </si>
  <si>
    <t>podkladní beton tl. 100 mm</t>
  </si>
  <si>
    <t>2*(2,2*6,2*0,1)=2,728 [A]</t>
  </si>
  <si>
    <t>25</t>
  </si>
  <si>
    <t>45138A</t>
  </si>
  <si>
    <t>PODKL VRSTVY ZE ŽELEZOBET DO C20/25 VČET VÝZTUŽE</t>
  </si>
  <si>
    <t>tvrdá ochrana izolace</t>
  </si>
  <si>
    <t>6,2*12,3*0,06=4,576 [A]</t>
  </si>
  <si>
    <t>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nátěry zabraňující soudržnost betonu a bednění  
- výplň, těsnění  a tmelení spar a spojů  
- opatření  povrchů  betonu  izolací  proti zemní vlhkosti v částech, kde přijdou do styku se zeminou nebo kamenivem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úpravy výztuže pro osazení doplňkových konstrukcí  
- veškerá opatření pro zajištění soudržnosti výztuže a betonu  
- povrchovou antikorozní úpravu výztuže  
- separaci výztuže</t>
  </si>
  <si>
    <t>26</t>
  </si>
  <si>
    <t>46321</t>
  </si>
  <si>
    <t>ROVNANINA Z LOMOVÉHO KAMENE</t>
  </si>
  <si>
    <t>1,1m2*10,8=11,880 [A]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</si>
  <si>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</si>
  <si>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Úpravy povrchů, podlahy, výplně otvorů</t>
  </si>
  <si>
    <t>27</t>
  </si>
  <si>
    <t>626111</t>
  </si>
  <si>
    <t>REPROFILACE PODHLEDŮ, SVISLÝCH PLOCH SANAČNÍ MALTOU JEDNOVRST TL 10MM</t>
  </si>
  <si>
    <t>((3,03*10,9)*2+(2,5*10,9)+(5,1*4,4))*0,5=57,872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</si>
  <si>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</si>
  <si>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28</t>
  </si>
  <si>
    <t>626122</t>
  </si>
  <si>
    <t>REPROFILACE PODHLEDŮ, SVISLÝCH PLOCH SANAČNÍ MALTOU DVOUVRST TL 50MM</t>
  </si>
  <si>
    <t>29</t>
  </si>
  <si>
    <t>62631</t>
  </si>
  <si>
    <t>SPOJOVACÍ MŮSTEK MEZI STARÝM A NOVÝM BETONEM</t>
  </si>
  <si>
    <t>u nadbetonovávaných částí konstrukce</t>
  </si>
  <si>
    <t>0,5m*3,1m+1,2m*7,0m=9,950 [A]</t>
  </si>
  <si>
    <t>30</t>
  </si>
  <si>
    <t>62641</t>
  </si>
  <si>
    <t>SJEDNOCUJÍCÍ STĚRKA JEMNOU MALTOU TL CCA 2MM</t>
  </si>
  <si>
    <t>(3,03*10,9)*2+(2,5*10,9)+(5,1*4,4)=115,744 [A]</t>
  </si>
  <si>
    <t>31</t>
  </si>
  <si>
    <t>62745</t>
  </si>
  <si>
    <t>SPÁROVÁNÍ STARÉHO ZDIVA CEMENTOVOU MALTOU</t>
  </si>
  <si>
    <t>kamenný obklad křídel: (3,03*10,9)*2+(2,5*10,9)+(5,1*4,4)=115,744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</si>
  <si>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</si>
  <si>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Přidružená stavební výroba</t>
  </si>
  <si>
    <t>32</t>
  </si>
  <si>
    <t>711412</t>
  </si>
  <si>
    <t>IZOLACE MOSTOVEK CELOPLOŠNÁ ASFALTOVÝMI PÁSY</t>
  </si>
  <si>
    <t>6,2*12,3=76,260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</si>
  <si>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</si>
  <si>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33</t>
  </si>
  <si>
    <t>78381</t>
  </si>
  <si>
    <t>NÁTĚRY BETON KONSTR TYP S1 (OS-A)</t>
  </si>
  <si>
    <t>impregrační nátěr</t>
  </si>
  <si>
    <t>7,2*10,9+15,0m2=93,480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</si>
  <si>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</si>
  <si>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34</t>
  </si>
  <si>
    <t>7838H</t>
  </si>
  <si>
    <t>NÁTĚRY BETON KONSTR ANTIGRAFITI</t>
  </si>
  <si>
    <t>Potrubí</t>
  </si>
  <si>
    <t>35</t>
  </si>
  <si>
    <t>86634</t>
  </si>
  <si>
    <t>CHRÁNIČKY Z TRUB OCELOVÝCH DN DO 200MM</t>
  </si>
  <si>
    <t>3,5+7,0=10,500 [A]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</si>
  <si>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  
- opláštění dle dokumentace a nutné opravy opláštění při jeho poškození</t>
  </si>
  <si>
    <t>Ostatní konstrukce a práce</t>
  </si>
  <si>
    <t>36</t>
  </si>
  <si>
    <t>9112A1</t>
  </si>
  <si>
    <t>ZÁBRADLÍ MOSTNÍ S VODOR MADLY - DODÁVKA A MONTÁŽ</t>
  </si>
  <si>
    <t>3,5+7,0+2*7,0=24,500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</si>
  <si>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</si>
  <si>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37</t>
  </si>
  <si>
    <t>9112A3</t>
  </si>
  <si>
    <t>ZÁBRADLÍ MOSTNÍ S VODOR MADLY - DEMONTÁŽ S PŘESUNEM</t>
  </si>
  <si>
    <t>položka zahrnuje:  
- demontáž a odstranění zařízení  
- jeho odvoz na předepsané místo</t>
  </si>
  <si>
    <t>38</t>
  </si>
  <si>
    <t>91355</t>
  </si>
  <si>
    <t>EVIDENČNÍ ČÍSLO MOSTU</t>
  </si>
  <si>
    <t>TABULKA S LETOPOČTEM VÝSTAVBY</t>
  </si>
  <si>
    <t>položka zahrnuje štítek s evidenčním číslem mostu, sloupek dopravní značky včetně osazení a nutných zemních prací a zabetonování</t>
  </si>
  <si>
    <t>39</t>
  </si>
  <si>
    <t>938552</t>
  </si>
  <si>
    <t>OČIŠTĚNÍ BETON KONSTR OTRYSKÁNÍM NA SUCHO KŘEMIČ PÍSKEM</t>
  </si>
  <si>
    <t>položka zahrnuje očištění předepsaným způsobem včetně odklizení vzniklého odpadu</t>
  </si>
  <si>
    <t>40</t>
  </si>
  <si>
    <t>96616A</t>
  </si>
  <si>
    <t>BOURÁNÍ KONSTRUKCÍ ZE ŽELEZOBETONU - BEZ DOPRAVY</t>
  </si>
  <si>
    <t>0,15m2*(3,5+7,0)+0,5m2*7,0+2*6,0*1,0*1,4+2*17,5m2*0,6=42,875 [A]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</si>
  <si>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</si>
  <si>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990</t>
  </si>
  <si>
    <t>Likvidace odpadů vč. dopravy</t>
  </si>
  <si>
    <t>41</t>
  </si>
  <si>
    <t>R015111</t>
  </si>
  <si>
    <t>90</t>
  </si>
  <si>
    <t>POPLATKY ZA LIKVIDACI ODPADŮ NEKONTAMINOVANÝCH - 17 05 04 VYTĚŽENÉ ZEMINY A HORNINY - I. TŘÍDA TĚŽITELNOSTI VČETNĚ DOPRAVY</t>
  </si>
  <si>
    <t>Evidenční položka</t>
  </si>
  <si>
    <t>dle pol.č. 13173A: 985,072=985,072 [A] 
dle pol.č. 26115: 485*3,14*0,15*0,15=34,265 [B] 
dle pol.č. 261115: 84*3,14*0,025*0,025=0,165 [C] 
Celkem: (A+B+C)*1,9=1 937,054 [D]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</si>
  <si>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541/2020 Sb., o nakládání s odpady, v platném znění.</t>
  </si>
  <si>
    <t>42</t>
  </si>
  <si>
    <t>R015140</t>
  </si>
  <si>
    <t>POPLATKY ZA LIKVIDACI ODPADŮ NEKONTAMINOVANÝCH - 17 01 01 BETON Z DEMOLIC OBJEKTŮ, ZÁKLADŮ TV, KŮLY A SLOUPY VČETNĚ DOPRAVY</t>
  </si>
  <si>
    <t>dle pol.č. 96616A: 42,875*2,5=107,188 [A]</t>
  </si>
  <si>
    <t>2*(6,03*1,8*1,0) = 21,708  [A]</t>
  </si>
  <si>
    <t>ZD č.4 - 6.6.2023</t>
  </si>
  <si>
    <t>xxxxx</t>
  </si>
  <si>
    <t>opravy v předešlých verzích</t>
  </si>
  <si>
    <t>nové 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</si>
</sst>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0" x14ac:knownFonts="1">
    <font>
      <sz val="10"/>
      <name val="Arial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B05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7" fillId="2" borderId="1" xfId="1" applyFont="1" applyFill="1" applyBorder="1"/>
    <xf numFmtId="0" fontId="7" fillId="0" borderId="0" xfId="0" applyFont="1"/>
    <xf numFmtId="0" fontId="8" fillId="0" borderId="0" xfId="0" applyFont="1"/>
    <xf numFmtId="0" fontId="9" fillId="0" borderId="3" xfId="1" applyFont="1" applyBorder="1" applyAlignment="1">
      <alignment horizontal="left" vertical="center" wrapText="1"/>
    </xf>
    <xf numFmtId="164" fontId="7" fillId="0" borderId="3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2">
    <pageSetUpPr fitToPage="1"/>
  </sheetPr>
  <dimension ref="A1:R185"/>
  <sheetViews>
    <sheetView tabSelected="1" topLeftCell="B1" workbookViewId="0">
      <pane ySplit="8" topLeftCell="A9" activePane="bottomLeft" state="frozen"/>
      <selection pane="bottomLeft" activeCell="G70" sqref="G7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4" t="s">
        <v>262</v>
      </c>
      <c r="I2" s="3"/>
      <c r="O2">
        <f>0+O9+O34+O87+O104+O117+O138+O151+O156+O177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30" t="s">
        <v>6</v>
      </c>
      <c r="D3" s="31"/>
      <c r="E3" s="5" t="s">
        <v>7</v>
      </c>
      <c r="F3" s="1"/>
      <c r="G3" s="6"/>
      <c r="H3" s="7" t="s">
        <v>8</v>
      </c>
      <c r="I3" s="8">
        <f>0+I9+I34+I87+I104+I117+I138+I151+I156+I177</f>
        <v>0</v>
      </c>
      <c r="K3" s="35" t="s">
        <v>263</v>
      </c>
      <c r="L3" s="35" t="s">
        <v>265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30" t="s">
        <v>13</v>
      </c>
      <c r="D4" s="31"/>
      <c r="E4" s="5" t="s">
        <v>14</v>
      </c>
      <c r="F4" s="1"/>
      <c r="G4" s="1"/>
      <c r="H4" s="9"/>
      <c r="I4" s="9"/>
      <c r="K4" s="36" t="s">
        <v>263</v>
      </c>
      <c r="L4" s="36" t="s">
        <v>264</v>
      </c>
      <c r="O4" t="s">
        <v>15</v>
      </c>
      <c r="P4" t="s">
        <v>10</v>
      </c>
    </row>
    <row r="5" spans="1:18" ht="12.75" customHeight="1" x14ac:dyDescent="0.25">
      <c r="A5" t="s">
        <v>16</v>
      </c>
      <c r="B5" s="10" t="s">
        <v>17</v>
      </c>
      <c r="C5" s="32" t="s">
        <v>8</v>
      </c>
      <c r="D5" s="33"/>
      <c r="E5" s="11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29" t="s">
        <v>20</v>
      </c>
      <c r="B6" s="29" t="s">
        <v>21</v>
      </c>
      <c r="C6" s="29" t="s">
        <v>22</v>
      </c>
      <c r="D6" s="29" t="s">
        <v>23</v>
      </c>
      <c r="E6" s="29" t="s">
        <v>24</v>
      </c>
      <c r="F6" s="29" t="s">
        <v>25</v>
      </c>
      <c r="G6" s="29" t="s">
        <v>26</v>
      </c>
      <c r="H6" s="29" t="s">
        <v>27</v>
      </c>
      <c r="I6" s="29"/>
    </row>
    <row r="7" spans="1:18" ht="12.75" customHeight="1" x14ac:dyDescent="0.2">
      <c r="A7" s="29"/>
      <c r="B7" s="29"/>
      <c r="C7" s="29"/>
      <c r="D7" s="29"/>
      <c r="E7" s="29"/>
      <c r="F7" s="29"/>
      <c r="G7" s="29"/>
      <c r="H7" s="12" t="s">
        <v>28</v>
      </c>
      <c r="I7" s="12" t="s">
        <v>29</v>
      </c>
    </row>
    <row r="8" spans="1:18" ht="12.75" customHeight="1" x14ac:dyDescent="0.2">
      <c r="A8" s="12" t="s">
        <v>30</v>
      </c>
      <c r="B8" s="12" t="s">
        <v>31</v>
      </c>
      <c r="C8" s="12" t="s">
        <v>10</v>
      </c>
      <c r="D8" s="12" t="s">
        <v>2</v>
      </c>
      <c r="E8" s="12" t="s">
        <v>32</v>
      </c>
      <c r="F8" s="12" t="s">
        <v>33</v>
      </c>
      <c r="G8" s="12" t="s">
        <v>34</v>
      </c>
      <c r="H8" s="12" t="s">
        <v>35</v>
      </c>
      <c r="I8" s="12" t="s">
        <v>36</v>
      </c>
    </row>
    <row r="9" spans="1:18" ht="12.75" customHeight="1" x14ac:dyDescent="0.2">
      <c r="A9" s="13" t="s">
        <v>37</v>
      </c>
      <c r="B9" s="13"/>
      <c r="C9" s="14" t="s">
        <v>31</v>
      </c>
      <c r="D9" s="13"/>
      <c r="E9" s="15" t="s">
        <v>38</v>
      </c>
      <c r="F9" s="13"/>
      <c r="G9" s="13"/>
      <c r="H9" s="13"/>
      <c r="I9" s="16">
        <f>0+Q9</f>
        <v>0</v>
      </c>
      <c r="O9">
        <f>0+R9</f>
        <v>0</v>
      </c>
      <c r="Q9">
        <f>0+I10+I14+I18+I22+I26+I30</f>
        <v>0</v>
      </c>
      <c r="R9">
        <f>0+O10+O14+O18+O22+O26+O30</f>
        <v>0</v>
      </c>
    </row>
    <row r="10" spans="1:18" x14ac:dyDescent="0.2">
      <c r="A10" s="17" t="s">
        <v>39</v>
      </c>
      <c r="B10" s="18" t="s">
        <v>31</v>
      </c>
      <c r="C10" s="18" t="s">
        <v>40</v>
      </c>
      <c r="D10" s="17" t="s">
        <v>41</v>
      </c>
      <c r="E10" s="19" t="s">
        <v>42</v>
      </c>
      <c r="F10" s="20" t="s">
        <v>43</v>
      </c>
      <c r="G10" s="21">
        <v>985.072</v>
      </c>
      <c r="H10" s="22">
        <v>0</v>
      </c>
      <c r="I10" s="22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3" t="s">
        <v>44</v>
      </c>
      <c r="E11" s="24" t="s">
        <v>45</v>
      </c>
    </row>
    <row r="12" spans="1:18" ht="38.25" x14ac:dyDescent="0.2">
      <c r="A12" s="25" t="s">
        <v>46</v>
      </c>
      <c r="E12" s="26" t="s">
        <v>47</v>
      </c>
    </row>
    <row r="13" spans="1:18" ht="318.75" x14ac:dyDescent="0.2">
      <c r="A13" t="s">
        <v>48</v>
      </c>
      <c r="E13" s="24" t="s">
        <v>49</v>
      </c>
    </row>
    <row r="14" spans="1:18" x14ac:dyDescent="0.2">
      <c r="A14" s="17" t="s">
        <v>39</v>
      </c>
      <c r="B14" s="18" t="s">
        <v>10</v>
      </c>
      <c r="C14" s="18" t="s">
        <v>50</v>
      </c>
      <c r="D14" s="17" t="s">
        <v>41</v>
      </c>
      <c r="E14" s="19" t="s">
        <v>51</v>
      </c>
      <c r="F14" s="20" t="s">
        <v>43</v>
      </c>
      <c r="G14" s="21">
        <v>1019.502</v>
      </c>
      <c r="H14" s="22">
        <v>0</v>
      </c>
      <c r="I14" s="22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3" t="s">
        <v>44</v>
      </c>
      <c r="E15" s="24" t="s">
        <v>41</v>
      </c>
    </row>
    <row r="16" spans="1:18" ht="51" x14ac:dyDescent="0.2">
      <c r="A16" s="25" t="s">
        <v>46</v>
      </c>
      <c r="E16" s="26" t="s">
        <v>52</v>
      </c>
    </row>
    <row r="17" spans="1:16" ht="191.25" x14ac:dyDescent="0.2">
      <c r="A17" t="s">
        <v>48</v>
      </c>
      <c r="E17" s="24" t="s">
        <v>53</v>
      </c>
    </row>
    <row r="18" spans="1:16" x14ac:dyDescent="0.2">
      <c r="A18" s="17" t="s">
        <v>39</v>
      </c>
      <c r="B18" s="18" t="s">
        <v>2</v>
      </c>
      <c r="C18" s="18" t="s">
        <v>54</v>
      </c>
      <c r="D18" s="17" t="s">
        <v>41</v>
      </c>
      <c r="E18" s="19" t="s">
        <v>55</v>
      </c>
      <c r="F18" s="20" t="s">
        <v>43</v>
      </c>
      <c r="G18" s="21">
        <v>985.072</v>
      </c>
      <c r="H18" s="22">
        <v>0</v>
      </c>
      <c r="I18" s="22">
        <f>ROUND(ROUND(H18,2)*ROUND(G18,3),2)</f>
        <v>0</v>
      </c>
      <c r="O18">
        <f>(I18*21)/100</f>
        <v>0</v>
      </c>
      <c r="P18" t="s">
        <v>10</v>
      </c>
    </row>
    <row r="19" spans="1:16" x14ac:dyDescent="0.2">
      <c r="A19" s="23" t="s">
        <v>44</v>
      </c>
      <c r="E19" s="24" t="s">
        <v>41</v>
      </c>
    </row>
    <row r="20" spans="1:16" ht="38.25" x14ac:dyDescent="0.2">
      <c r="A20" s="25" t="s">
        <v>46</v>
      </c>
      <c r="E20" s="26" t="s">
        <v>47</v>
      </c>
    </row>
    <row r="21" spans="1:16" ht="293.25" x14ac:dyDescent="0.2">
      <c r="A21" t="s">
        <v>48</v>
      </c>
      <c r="E21" s="24" t="s">
        <v>56</v>
      </c>
    </row>
    <row r="22" spans="1:16" x14ac:dyDescent="0.2">
      <c r="A22" s="17" t="s">
        <v>39</v>
      </c>
      <c r="B22" s="18" t="s">
        <v>32</v>
      </c>
      <c r="C22" s="18" t="s">
        <v>57</v>
      </c>
      <c r="D22" s="17" t="s">
        <v>41</v>
      </c>
      <c r="E22" s="19" t="s">
        <v>58</v>
      </c>
      <c r="F22" s="20" t="s">
        <v>59</v>
      </c>
      <c r="G22" s="21">
        <v>138.01900000000001</v>
      </c>
      <c r="H22" s="22">
        <v>0</v>
      </c>
      <c r="I22" s="22">
        <f>ROUND(ROUND(H22,2)*ROUND(G22,3),2)</f>
        <v>0</v>
      </c>
      <c r="O22">
        <f>(I22*21)/100</f>
        <v>0</v>
      </c>
      <c r="P22" t="s">
        <v>10</v>
      </c>
    </row>
    <row r="23" spans="1:16" x14ac:dyDescent="0.2">
      <c r="A23" s="23" t="s">
        <v>44</v>
      </c>
      <c r="E23" s="24" t="s">
        <v>60</v>
      </c>
    </row>
    <row r="24" spans="1:16" x14ac:dyDescent="0.2">
      <c r="A24" s="25" t="s">
        <v>46</v>
      </c>
      <c r="E24" s="26" t="s">
        <v>61</v>
      </c>
    </row>
    <row r="25" spans="1:16" ht="38.25" x14ac:dyDescent="0.2">
      <c r="A25" t="s">
        <v>48</v>
      </c>
      <c r="E25" s="24" t="s">
        <v>62</v>
      </c>
    </row>
    <row r="26" spans="1:16" x14ac:dyDescent="0.2">
      <c r="A26" s="17" t="s">
        <v>39</v>
      </c>
      <c r="B26" s="18" t="s">
        <v>33</v>
      </c>
      <c r="C26" s="18" t="s">
        <v>63</v>
      </c>
      <c r="D26" s="17" t="s">
        <v>41</v>
      </c>
      <c r="E26" s="19" t="s">
        <v>64</v>
      </c>
      <c r="F26" s="20" t="s">
        <v>59</v>
      </c>
      <c r="G26" s="21">
        <v>138.01900000000001</v>
      </c>
      <c r="H26" s="22">
        <v>0</v>
      </c>
      <c r="I26" s="22">
        <f>ROUND(ROUND(H26,2)*ROUND(G26,3),2)</f>
        <v>0</v>
      </c>
      <c r="O26">
        <f>(I26*21)/100</f>
        <v>0</v>
      </c>
      <c r="P26" t="s">
        <v>10</v>
      </c>
    </row>
    <row r="27" spans="1:16" x14ac:dyDescent="0.2">
      <c r="A27" s="23" t="s">
        <v>44</v>
      </c>
      <c r="E27" s="24" t="s">
        <v>41</v>
      </c>
    </row>
    <row r="28" spans="1:16" x14ac:dyDescent="0.2">
      <c r="A28" s="25" t="s">
        <v>46</v>
      </c>
      <c r="E28" s="26" t="s">
        <v>61</v>
      </c>
    </row>
    <row r="29" spans="1:16" ht="25.5" x14ac:dyDescent="0.2">
      <c r="A29" t="s">
        <v>48</v>
      </c>
      <c r="E29" s="24" t="s">
        <v>65</v>
      </c>
    </row>
    <row r="30" spans="1:16" x14ac:dyDescent="0.2">
      <c r="A30" s="17" t="s">
        <v>39</v>
      </c>
      <c r="B30" s="18" t="s">
        <v>34</v>
      </c>
      <c r="C30" s="18" t="s">
        <v>66</v>
      </c>
      <c r="D30" s="17" t="s">
        <v>41</v>
      </c>
      <c r="E30" s="19" t="s">
        <v>67</v>
      </c>
      <c r="F30" s="20" t="s">
        <v>59</v>
      </c>
      <c r="G30" s="21">
        <v>552.07600000000002</v>
      </c>
      <c r="H30" s="22">
        <v>0</v>
      </c>
      <c r="I30" s="22">
        <f>ROUND(ROUND(H30,2)*ROUND(G30,3),2)</f>
        <v>0</v>
      </c>
      <c r="O30">
        <f>(I30*21)/100</f>
        <v>0</v>
      </c>
      <c r="P30" t="s">
        <v>10</v>
      </c>
    </row>
    <row r="31" spans="1:16" x14ac:dyDescent="0.2">
      <c r="A31" s="23" t="s">
        <v>44</v>
      </c>
      <c r="E31" s="24" t="s">
        <v>41</v>
      </c>
    </row>
    <row r="32" spans="1:16" x14ac:dyDescent="0.2">
      <c r="A32" s="25" t="s">
        <v>46</v>
      </c>
      <c r="E32" s="26" t="s">
        <v>68</v>
      </c>
    </row>
    <row r="33" spans="1:18" ht="38.25" x14ac:dyDescent="0.2">
      <c r="A33" t="s">
        <v>48</v>
      </c>
      <c r="E33" s="24" t="s">
        <v>69</v>
      </c>
    </row>
    <row r="34" spans="1:18" ht="12.75" customHeight="1" x14ac:dyDescent="0.2">
      <c r="A34" s="3" t="s">
        <v>37</v>
      </c>
      <c r="B34" s="3"/>
      <c r="C34" s="27" t="s">
        <v>10</v>
      </c>
      <c r="D34" s="3"/>
      <c r="E34" s="15" t="s">
        <v>70</v>
      </c>
      <c r="F34" s="3"/>
      <c r="G34" s="3"/>
      <c r="H34" s="3"/>
      <c r="I34" s="28">
        <f>0+Q34</f>
        <v>0</v>
      </c>
      <c r="O34">
        <f>0+R34</f>
        <v>0</v>
      </c>
      <c r="Q34">
        <f>0+I35+I39+I43+I47+I51+I55+I59+I63+I67+I71+I75+I79+I83</f>
        <v>0</v>
      </c>
      <c r="R34">
        <f>0+O35+O39+O43+O47+O51+O55+O59+O63+O67+O71+O75+O79+O83</f>
        <v>0</v>
      </c>
    </row>
    <row r="35" spans="1:18" x14ac:dyDescent="0.2">
      <c r="A35" s="17" t="s">
        <v>39</v>
      </c>
      <c r="B35" s="18" t="s">
        <v>71</v>
      </c>
      <c r="C35" s="18" t="s">
        <v>72</v>
      </c>
      <c r="D35" s="17" t="s">
        <v>41</v>
      </c>
      <c r="E35" s="19" t="s">
        <v>73</v>
      </c>
      <c r="F35" s="20" t="s">
        <v>59</v>
      </c>
      <c r="G35" s="21">
        <v>77.489999999999995</v>
      </c>
      <c r="H35" s="22">
        <v>0</v>
      </c>
      <c r="I35" s="22">
        <f>ROUND(ROUND(H35,2)*ROUND(G35,3),2)</f>
        <v>0</v>
      </c>
      <c r="O35">
        <f>(I35*21)/100</f>
        <v>0</v>
      </c>
      <c r="P35" t="s">
        <v>10</v>
      </c>
    </row>
    <row r="36" spans="1:18" x14ac:dyDescent="0.2">
      <c r="A36" s="23" t="s">
        <v>44</v>
      </c>
      <c r="E36" s="24" t="s">
        <v>41</v>
      </c>
    </row>
    <row r="37" spans="1:18" x14ac:dyDescent="0.2">
      <c r="A37" s="25" t="s">
        <v>46</v>
      </c>
      <c r="E37" s="26" t="s">
        <v>74</v>
      </c>
    </row>
    <row r="38" spans="1:18" ht="51" x14ac:dyDescent="0.2">
      <c r="A38" t="s">
        <v>48</v>
      </c>
      <c r="E38" s="24" t="s">
        <v>75</v>
      </c>
    </row>
    <row r="39" spans="1:18" x14ac:dyDescent="0.2">
      <c r="A39" s="17" t="s">
        <v>39</v>
      </c>
      <c r="B39" s="18" t="s">
        <v>76</v>
      </c>
      <c r="C39" s="18" t="s">
        <v>77</v>
      </c>
      <c r="D39" s="17" t="s">
        <v>41</v>
      </c>
      <c r="E39" s="19" t="s">
        <v>78</v>
      </c>
      <c r="F39" s="20" t="s">
        <v>79</v>
      </c>
      <c r="G39" s="21">
        <v>8.1750000000000007</v>
      </c>
      <c r="H39" s="22">
        <v>0</v>
      </c>
      <c r="I39" s="22">
        <f>ROUND(ROUND(H39,2)*ROUND(G39,3),2)</f>
        <v>0</v>
      </c>
      <c r="O39">
        <f>(I39*21)/100</f>
        <v>0</v>
      </c>
      <c r="P39" t="s">
        <v>10</v>
      </c>
    </row>
    <row r="40" spans="1:18" ht="38.25" x14ac:dyDescent="0.2">
      <c r="A40" s="23" t="s">
        <v>44</v>
      </c>
      <c r="E40" s="24" t="s">
        <v>80</v>
      </c>
    </row>
    <row r="41" spans="1:18" ht="38.25" x14ac:dyDescent="0.2">
      <c r="A41" s="25" t="s">
        <v>46</v>
      </c>
      <c r="E41" s="26" t="s">
        <v>81</v>
      </c>
    </row>
    <row r="42" spans="1:18" ht="38.25" x14ac:dyDescent="0.2">
      <c r="A42" t="s">
        <v>48</v>
      </c>
      <c r="E42" s="24" t="s">
        <v>82</v>
      </c>
    </row>
    <row r="43" spans="1:18" x14ac:dyDescent="0.2">
      <c r="A43" s="17" t="s">
        <v>39</v>
      </c>
      <c r="B43" s="18" t="s">
        <v>35</v>
      </c>
      <c r="C43" s="18" t="s">
        <v>83</v>
      </c>
      <c r="D43" s="17" t="s">
        <v>41</v>
      </c>
      <c r="E43" s="19" t="s">
        <v>84</v>
      </c>
      <c r="F43" s="20" t="s">
        <v>59</v>
      </c>
      <c r="G43" s="21">
        <v>29</v>
      </c>
      <c r="H43" s="22">
        <v>0</v>
      </c>
      <c r="I43" s="22">
        <f>ROUND(ROUND(H43,2)*ROUND(G43,3),2)</f>
        <v>0</v>
      </c>
      <c r="O43">
        <f>(I43*21)/100</f>
        <v>0</v>
      </c>
      <c r="P43" t="s">
        <v>10</v>
      </c>
    </row>
    <row r="44" spans="1:18" x14ac:dyDescent="0.2">
      <c r="A44" s="23" t="s">
        <v>44</v>
      </c>
      <c r="E44" s="24" t="s">
        <v>41</v>
      </c>
    </row>
    <row r="45" spans="1:18" x14ac:dyDescent="0.2">
      <c r="A45" s="25" t="s">
        <v>46</v>
      </c>
      <c r="E45" s="26" t="s">
        <v>85</v>
      </c>
    </row>
    <row r="46" spans="1:18" ht="25.5" x14ac:dyDescent="0.2">
      <c r="A46" t="s">
        <v>48</v>
      </c>
      <c r="E46" s="24" t="s">
        <v>86</v>
      </c>
    </row>
    <row r="47" spans="1:18" x14ac:dyDescent="0.2">
      <c r="A47" s="17" t="s">
        <v>39</v>
      </c>
      <c r="B47" s="18" t="s">
        <v>36</v>
      </c>
      <c r="C47" s="18" t="s">
        <v>87</v>
      </c>
      <c r="D47" s="17" t="s">
        <v>41</v>
      </c>
      <c r="E47" s="19" t="s">
        <v>88</v>
      </c>
      <c r="F47" s="20" t="s">
        <v>89</v>
      </c>
      <c r="G47" s="21">
        <v>357</v>
      </c>
      <c r="H47" s="22">
        <v>0</v>
      </c>
      <c r="I47" s="22">
        <f>ROUND(ROUND(H47,2)*ROUND(G47,3),2)</f>
        <v>0</v>
      </c>
      <c r="O47">
        <f>(I47*21)/100</f>
        <v>0</v>
      </c>
      <c r="P47" t="s">
        <v>10</v>
      </c>
    </row>
    <row r="48" spans="1:18" x14ac:dyDescent="0.2">
      <c r="A48" s="23" t="s">
        <v>44</v>
      </c>
      <c r="E48" s="24" t="s">
        <v>90</v>
      </c>
    </row>
    <row r="49" spans="1:16" x14ac:dyDescent="0.2">
      <c r="A49" s="25" t="s">
        <v>46</v>
      </c>
      <c r="E49" s="26" t="s">
        <v>91</v>
      </c>
    </row>
    <row r="50" spans="1:16" ht="51" x14ac:dyDescent="0.2">
      <c r="A50" t="s">
        <v>48</v>
      </c>
      <c r="E50" s="24" t="s">
        <v>92</v>
      </c>
    </row>
    <row r="51" spans="1:16" x14ac:dyDescent="0.2">
      <c r="A51" s="17" t="s">
        <v>39</v>
      </c>
      <c r="B51" s="18" t="s">
        <v>93</v>
      </c>
      <c r="C51" s="18" t="s">
        <v>94</v>
      </c>
      <c r="D51" s="17" t="s">
        <v>41</v>
      </c>
      <c r="E51" s="19" t="s">
        <v>95</v>
      </c>
      <c r="F51" s="20" t="s">
        <v>59</v>
      </c>
      <c r="G51" s="21">
        <v>9.6</v>
      </c>
      <c r="H51" s="22">
        <v>0</v>
      </c>
      <c r="I51" s="22">
        <f>ROUND(ROUND(H51,2)*ROUND(G51,3),2)</f>
        <v>0</v>
      </c>
      <c r="O51">
        <f>(I51*21)/100</f>
        <v>0</v>
      </c>
      <c r="P51" t="s">
        <v>10</v>
      </c>
    </row>
    <row r="52" spans="1:16" ht="25.5" x14ac:dyDescent="0.2">
      <c r="A52" s="23" t="s">
        <v>44</v>
      </c>
      <c r="E52" s="24" t="s">
        <v>96</v>
      </c>
    </row>
    <row r="53" spans="1:16" x14ac:dyDescent="0.2">
      <c r="A53" s="25" t="s">
        <v>46</v>
      </c>
      <c r="E53" s="26" t="s">
        <v>97</v>
      </c>
    </row>
    <row r="54" spans="1:16" ht="357" x14ac:dyDescent="0.2">
      <c r="A54" t="s">
        <v>48</v>
      </c>
      <c r="E54" s="24" t="s">
        <v>98</v>
      </c>
    </row>
    <row r="55" spans="1:16" x14ac:dyDescent="0.2">
      <c r="A55" s="17" t="s">
        <v>39</v>
      </c>
      <c r="B55" s="18" t="s">
        <v>99</v>
      </c>
      <c r="C55" s="18" t="s">
        <v>100</v>
      </c>
      <c r="D55" s="17" t="s">
        <v>41</v>
      </c>
      <c r="E55" s="19" t="s">
        <v>101</v>
      </c>
      <c r="F55" s="20" t="s">
        <v>59</v>
      </c>
      <c r="G55" s="21">
        <v>9.6</v>
      </c>
      <c r="H55" s="22">
        <v>0</v>
      </c>
      <c r="I55" s="22">
        <f>ROUND(ROUND(H55,2)*ROUND(G55,3),2)</f>
        <v>0</v>
      </c>
      <c r="O55">
        <f>(I55*21)/100</f>
        <v>0</v>
      </c>
      <c r="P55" t="s">
        <v>10</v>
      </c>
    </row>
    <row r="56" spans="1:16" x14ac:dyDescent="0.2">
      <c r="A56" s="23" t="s">
        <v>44</v>
      </c>
      <c r="E56" s="24" t="s">
        <v>41</v>
      </c>
    </row>
    <row r="57" spans="1:16" x14ac:dyDescent="0.2">
      <c r="A57" s="25" t="s">
        <v>46</v>
      </c>
      <c r="E57" s="26" t="s">
        <v>97</v>
      </c>
    </row>
    <row r="58" spans="1:16" x14ac:dyDescent="0.2">
      <c r="A58" t="s">
        <v>48</v>
      </c>
      <c r="E58" s="24" t="s">
        <v>102</v>
      </c>
    </row>
    <row r="59" spans="1:16" x14ac:dyDescent="0.2">
      <c r="A59" s="17" t="s">
        <v>39</v>
      </c>
      <c r="B59" s="18" t="s">
        <v>103</v>
      </c>
      <c r="C59" s="18" t="s">
        <v>104</v>
      </c>
      <c r="D59" s="17" t="s">
        <v>41</v>
      </c>
      <c r="E59" s="19" t="s">
        <v>105</v>
      </c>
      <c r="F59" s="20" t="s">
        <v>89</v>
      </c>
      <c r="G59" s="21">
        <v>84</v>
      </c>
      <c r="H59" s="22">
        <v>0</v>
      </c>
      <c r="I59" s="22">
        <f>ROUND(ROUND(H59,2)*ROUND(G59,3),2)</f>
        <v>0</v>
      </c>
      <c r="O59">
        <f>(I59*21)/100</f>
        <v>0</v>
      </c>
      <c r="P59" t="s">
        <v>10</v>
      </c>
    </row>
    <row r="60" spans="1:16" x14ac:dyDescent="0.2">
      <c r="A60" s="23" t="s">
        <v>44</v>
      </c>
      <c r="E60" s="24" t="s">
        <v>41</v>
      </c>
    </row>
    <row r="61" spans="1:16" x14ac:dyDescent="0.2">
      <c r="A61" s="25" t="s">
        <v>46</v>
      </c>
      <c r="E61" s="26" t="s">
        <v>106</v>
      </c>
    </row>
    <row r="62" spans="1:16" ht="63.75" x14ac:dyDescent="0.2">
      <c r="A62" t="s">
        <v>48</v>
      </c>
      <c r="E62" s="24" t="s">
        <v>107</v>
      </c>
    </row>
    <row r="63" spans="1:16" ht="25.5" x14ac:dyDescent="0.2">
      <c r="A63" s="17" t="s">
        <v>39</v>
      </c>
      <c r="B63" s="18" t="s">
        <v>108</v>
      </c>
      <c r="C63" s="18" t="s">
        <v>109</v>
      </c>
      <c r="D63" s="17" t="s">
        <v>41</v>
      </c>
      <c r="E63" s="19" t="s">
        <v>110</v>
      </c>
      <c r="F63" s="20" t="s">
        <v>89</v>
      </c>
      <c r="G63" s="21">
        <v>485</v>
      </c>
      <c r="H63" s="22">
        <v>0</v>
      </c>
      <c r="I63" s="22">
        <f>ROUND(ROUND(H63,2)*ROUND(G63,3),2)</f>
        <v>0</v>
      </c>
      <c r="O63">
        <f>(I63*21)/100</f>
        <v>0</v>
      </c>
      <c r="P63" t="s">
        <v>10</v>
      </c>
    </row>
    <row r="64" spans="1:16" x14ac:dyDescent="0.2">
      <c r="A64" s="23" t="s">
        <v>44</v>
      </c>
      <c r="E64" s="24" t="s">
        <v>41</v>
      </c>
    </row>
    <row r="65" spans="1:16" ht="38.25" x14ac:dyDescent="0.2">
      <c r="A65" s="25" t="s">
        <v>46</v>
      </c>
      <c r="E65" s="26" t="s">
        <v>111</v>
      </c>
    </row>
    <row r="66" spans="1:16" ht="63.75" x14ac:dyDescent="0.2">
      <c r="A66" t="s">
        <v>48</v>
      </c>
      <c r="E66" s="24" t="s">
        <v>107</v>
      </c>
    </row>
    <row r="67" spans="1:16" x14ac:dyDescent="0.2">
      <c r="A67" s="17" t="s">
        <v>39</v>
      </c>
      <c r="B67" s="18" t="s">
        <v>112</v>
      </c>
      <c r="C67" s="18" t="s">
        <v>113</v>
      </c>
      <c r="D67" s="17" t="s">
        <v>41</v>
      </c>
      <c r="E67" s="19" t="s">
        <v>114</v>
      </c>
      <c r="F67" s="20" t="s">
        <v>43</v>
      </c>
      <c r="G67" s="38">
        <v>21.707999999999998</v>
      </c>
      <c r="H67" s="22">
        <v>0</v>
      </c>
      <c r="I67" s="22">
        <f>ROUND(ROUND(H67,2)*ROUND(G67,3),2)</f>
        <v>0</v>
      </c>
      <c r="O67">
        <f>(I67*21)/100</f>
        <v>0</v>
      </c>
      <c r="P67" t="s">
        <v>10</v>
      </c>
    </row>
    <row r="68" spans="1:16" x14ac:dyDescent="0.2">
      <c r="A68" s="23" t="s">
        <v>44</v>
      </c>
      <c r="E68" s="24" t="s">
        <v>115</v>
      </c>
    </row>
    <row r="69" spans="1:16" x14ac:dyDescent="0.2">
      <c r="A69" s="25" t="s">
        <v>46</v>
      </c>
      <c r="E69" s="37" t="s">
        <v>261</v>
      </c>
    </row>
    <row r="70" spans="1:16" ht="369.75" x14ac:dyDescent="0.2">
      <c r="A70" t="s">
        <v>48</v>
      </c>
      <c r="E70" s="24" t="s">
        <v>116</v>
      </c>
    </row>
    <row r="71" spans="1:16" x14ac:dyDescent="0.2">
      <c r="A71" s="17" t="s">
        <v>39</v>
      </c>
      <c r="B71" s="18" t="s">
        <v>117</v>
      </c>
      <c r="C71" s="18" t="s">
        <v>118</v>
      </c>
      <c r="D71" s="17" t="s">
        <v>41</v>
      </c>
      <c r="E71" s="19" t="s">
        <v>119</v>
      </c>
      <c r="F71" s="20" t="s">
        <v>79</v>
      </c>
      <c r="G71" s="21">
        <v>4.5449999999999999</v>
      </c>
      <c r="H71" s="22">
        <v>0</v>
      </c>
      <c r="I71" s="22">
        <f>ROUND(ROUND(H71,2)*ROUND(G71,3),2)</f>
        <v>0</v>
      </c>
      <c r="O71">
        <f>(I71*21)/100</f>
        <v>0</v>
      </c>
      <c r="P71" t="s">
        <v>10</v>
      </c>
    </row>
    <row r="72" spans="1:16" x14ac:dyDescent="0.2">
      <c r="A72" s="23" t="s">
        <v>44</v>
      </c>
      <c r="E72" s="24" t="s">
        <v>120</v>
      </c>
    </row>
    <row r="73" spans="1:16" x14ac:dyDescent="0.2">
      <c r="A73" s="25" t="s">
        <v>46</v>
      </c>
      <c r="E73" s="26" t="s">
        <v>121</v>
      </c>
    </row>
    <row r="74" spans="1:16" ht="267.75" x14ac:dyDescent="0.2">
      <c r="A74" t="s">
        <v>48</v>
      </c>
      <c r="E74" s="24" t="s">
        <v>122</v>
      </c>
    </row>
    <row r="75" spans="1:16" x14ac:dyDescent="0.2">
      <c r="A75" s="17" t="s">
        <v>39</v>
      </c>
      <c r="B75" s="18" t="s">
        <v>123</v>
      </c>
      <c r="C75" s="18" t="s">
        <v>124</v>
      </c>
      <c r="D75" s="17" t="s">
        <v>41</v>
      </c>
      <c r="E75" s="19" t="s">
        <v>125</v>
      </c>
      <c r="F75" s="20" t="s">
        <v>126</v>
      </c>
      <c r="G75" s="21">
        <v>6</v>
      </c>
      <c r="H75" s="22">
        <v>0</v>
      </c>
      <c r="I75" s="22">
        <f>ROUND(ROUND(H75,2)*ROUND(G75,3),2)</f>
        <v>0</v>
      </c>
      <c r="O75">
        <f>(I75*21)/100</f>
        <v>0</v>
      </c>
      <c r="P75" t="s">
        <v>10</v>
      </c>
    </row>
    <row r="76" spans="1:16" x14ac:dyDescent="0.2">
      <c r="A76" s="23" t="s">
        <v>44</v>
      </c>
      <c r="E76" s="24" t="s">
        <v>41</v>
      </c>
    </row>
    <row r="77" spans="1:16" x14ac:dyDescent="0.2">
      <c r="A77" s="25" t="s">
        <v>46</v>
      </c>
      <c r="E77" s="26" t="s">
        <v>41</v>
      </c>
    </row>
    <row r="78" spans="1:16" ht="38.25" x14ac:dyDescent="0.2">
      <c r="A78" t="s">
        <v>48</v>
      </c>
      <c r="E78" s="24" t="s">
        <v>127</v>
      </c>
    </row>
    <row r="79" spans="1:16" x14ac:dyDescent="0.2">
      <c r="A79" s="17" t="s">
        <v>39</v>
      </c>
      <c r="B79" s="18" t="s">
        <v>128</v>
      </c>
      <c r="C79" s="18" t="s">
        <v>129</v>
      </c>
      <c r="D79" s="17" t="s">
        <v>41</v>
      </c>
      <c r="E79" s="19" t="s">
        <v>130</v>
      </c>
      <c r="F79" s="20" t="s">
        <v>89</v>
      </c>
      <c r="G79" s="21">
        <v>24</v>
      </c>
      <c r="H79" s="22">
        <v>0</v>
      </c>
      <c r="I79" s="22">
        <f>ROUND(ROUND(H79,2)*ROUND(G79,3),2)</f>
        <v>0</v>
      </c>
      <c r="O79">
        <f>(I79*21)/100</f>
        <v>0</v>
      </c>
      <c r="P79" t="s">
        <v>10</v>
      </c>
    </row>
    <row r="80" spans="1:16" x14ac:dyDescent="0.2">
      <c r="A80" s="23" t="s">
        <v>44</v>
      </c>
      <c r="E80" s="24" t="s">
        <v>41</v>
      </c>
    </row>
    <row r="81" spans="1:18" x14ac:dyDescent="0.2">
      <c r="A81" s="25" t="s">
        <v>46</v>
      </c>
      <c r="E81" s="26" t="s">
        <v>131</v>
      </c>
    </row>
    <row r="82" spans="1:18" ht="38.25" x14ac:dyDescent="0.2">
      <c r="A82" t="s">
        <v>48</v>
      </c>
      <c r="E82" s="24" t="s">
        <v>132</v>
      </c>
    </row>
    <row r="83" spans="1:18" ht="25.5" x14ac:dyDescent="0.2">
      <c r="A83" s="17" t="s">
        <v>39</v>
      </c>
      <c r="B83" s="18" t="s">
        <v>133</v>
      </c>
      <c r="C83" s="18" t="s">
        <v>134</v>
      </c>
      <c r="D83" s="17" t="s">
        <v>41</v>
      </c>
      <c r="E83" s="19" t="s">
        <v>135</v>
      </c>
      <c r="F83" s="20" t="s">
        <v>126</v>
      </c>
      <c r="G83" s="21">
        <v>70</v>
      </c>
      <c r="H83" s="22">
        <v>0</v>
      </c>
      <c r="I83" s="22">
        <f>ROUND(ROUND(H83,2)*ROUND(G83,3),2)</f>
        <v>0</v>
      </c>
      <c r="O83">
        <f>(I83*21)/100</f>
        <v>0</v>
      </c>
      <c r="P83" t="s">
        <v>10</v>
      </c>
    </row>
    <row r="84" spans="1:18" x14ac:dyDescent="0.2">
      <c r="A84" s="23" t="s">
        <v>44</v>
      </c>
      <c r="E84" s="24" t="s">
        <v>136</v>
      </c>
    </row>
    <row r="85" spans="1:18" x14ac:dyDescent="0.2">
      <c r="A85" s="25" t="s">
        <v>46</v>
      </c>
      <c r="E85" s="26" t="s">
        <v>137</v>
      </c>
    </row>
    <row r="86" spans="1:18" ht="63.75" x14ac:dyDescent="0.2">
      <c r="A86" t="s">
        <v>48</v>
      </c>
      <c r="E86" s="24" t="s">
        <v>138</v>
      </c>
    </row>
    <row r="87" spans="1:18" ht="12.75" customHeight="1" x14ac:dyDescent="0.2">
      <c r="A87" s="3" t="s">
        <v>37</v>
      </c>
      <c r="B87" s="3"/>
      <c r="C87" s="27" t="s">
        <v>2</v>
      </c>
      <c r="D87" s="3"/>
      <c r="E87" s="15" t="s">
        <v>139</v>
      </c>
      <c r="F87" s="3"/>
      <c r="G87" s="3"/>
      <c r="H87" s="3"/>
      <c r="I87" s="28">
        <f>0+Q87</f>
        <v>0</v>
      </c>
      <c r="O87">
        <f>0+R87</f>
        <v>0</v>
      </c>
      <c r="Q87">
        <f>0+I88+I92+I96+I100</f>
        <v>0</v>
      </c>
      <c r="R87">
        <f>0+O88+O92+O96+O100</f>
        <v>0</v>
      </c>
    </row>
    <row r="88" spans="1:18" x14ac:dyDescent="0.2">
      <c r="A88" s="17" t="s">
        <v>39</v>
      </c>
      <c r="B88" s="18" t="s">
        <v>140</v>
      </c>
      <c r="C88" s="18" t="s">
        <v>141</v>
      </c>
      <c r="D88" s="17" t="s">
        <v>41</v>
      </c>
      <c r="E88" s="19" t="s">
        <v>142</v>
      </c>
      <c r="F88" s="20" t="s">
        <v>43</v>
      </c>
      <c r="G88" s="21">
        <v>11.375</v>
      </c>
      <c r="H88" s="22">
        <v>0</v>
      </c>
      <c r="I88" s="22">
        <f>ROUND(ROUND(H88,2)*ROUND(G88,3),2)</f>
        <v>0</v>
      </c>
      <c r="O88">
        <f>(I88*21)/100</f>
        <v>0</v>
      </c>
      <c r="P88" t="s">
        <v>10</v>
      </c>
    </row>
    <row r="89" spans="1:18" x14ac:dyDescent="0.2">
      <c r="A89" s="23" t="s">
        <v>44</v>
      </c>
      <c r="E89" s="24" t="s">
        <v>143</v>
      </c>
    </row>
    <row r="90" spans="1:18" x14ac:dyDescent="0.2">
      <c r="A90" s="25" t="s">
        <v>46</v>
      </c>
      <c r="E90" s="26" t="s">
        <v>144</v>
      </c>
    </row>
    <row r="91" spans="1:18" ht="408" x14ac:dyDescent="0.2">
      <c r="A91" t="s">
        <v>48</v>
      </c>
      <c r="E91" s="24" t="s">
        <v>145</v>
      </c>
    </row>
    <row r="92" spans="1:18" x14ac:dyDescent="0.2">
      <c r="A92" s="17" t="s">
        <v>39</v>
      </c>
      <c r="B92" s="18" t="s">
        <v>146</v>
      </c>
      <c r="C92" s="18" t="s">
        <v>147</v>
      </c>
      <c r="D92" s="17" t="s">
        <v>41</v>
      </c>
      <c r="E92" s="19" t="s">
        <v>148</v>
      </c>
      <c r="F92" s="20" t="s">
        <v>79</v>
      </c>
      <c r="G92" s="21">
        <v>1.556</v>
      </c>
      <c r="H92" s="22">
        <v>0</v>
      </c>
      <c r="I92" s="22">
        <f>ROUND(ROUND(H92,2)*ROUND(G92,3),2)</f>
        <v>0</v>
      </c>
      <c r="O92">
        <f>(I92*21)/100</f>
        <v>0</v>
      </c>
      <c r="P92" t="s">
        <v>10</v>
      </c>
    </row>
    <row r="93" spans="1:18" x14ac:dyDescent="0.2">
      <c r="A93" s="23" t="s">
        <v>44</v>
      </c>
      <c r="E93" s="24" t="s">
        <v>149</v>
      </c>
    </row>
    <row r="94" spans="1:18" x14ac:dyDescent="0.2">
      <c r="A94" s="25" t="s">
        <v>46</v>
      </c>
      <c r="E94" s="26" t="s">
        <v>150</v>
      </c>
    </row>
    <row r="95" spans="1:18" ht="242.25" x14ac:dyDescent="0.2">
      <c r="A95" t="s">
        <v>48</v>
      </c>
      <c r="E95" s="24" t="s">
        <v>151</v>
      </c>
    </row>
    <row r="96" spans="1:18" x14ac:dyDescent="0.2">
      <c r="A96" s="17" t="s">
        <v>39</v>
      </c>
      <c r="B96" s="18" t="s">
        <v>152</v>
      </c>
      <c r="C96" s="18" t="s">
        <v>153</v>
      </c>
      <c r="D96" s="17" t="s">
        <v>41</v>
      </c>
      <c r="E96" s="19" t="s">
        <v>154</v>
      </c>
      <c r="F96" s="20" t="s">
        <v>43</v>
      </c>
      <c r="G96" s="21">
        <v>31.117000000000001</v>
      </c>
      <c r="H96" s="22">
        <v>0</v>
      </c>
      <c r="I96" s="22">
        <f>ROUND(ROUND(H96,2)*ROUND(G96,3),2)</f>
        <v>0</v>
      </c>
      <c r="O96">
        <f>(I96*21)/100</f>
        <v>0</v>
      </c>
      <c r="P96" t="s">
        <v>10</v>
      </c>
    </row>
    <row r="97" spans="1:18" x14ac:dyDescent="0.2">
      <c r="A97" s="23" t="s">
        <v>44</v>
      </c>
      <c r="E97" s="24" t="s">
        <v>155</v>
      </c>
    </row>
    <row r="98" spans="1:18" x14ac:dyDescent="0.2">
      <c r="A98" s="25" t="s">
        <v>46</v>
      </c>
      <c r="E98" s="26" t="s">
        <v>156</v>
      </c>
    </row>
    <row r="99" spans="1:18" ht="369.75" x14ac:dyDescent="0.2">
      <c r="A99" t="s">
        <v>48</v>
      </c>
      <c r="E99" s="24" t="s">
        <v>157</v>
      </c>
    </row>
    <row r="100" spans="1:18" x14ac:dyDescent="0.2">
      <c r="A100" s="17" t="s">
        <v>39</v>
      </c>
      <c r="B100" s="18" t="s">
        <v>158</v>
      </c>
      <c r="C100" s="18" t="s">
        <v>159</v>
      </c>
      <c r="D100" s="17" t="s">
        <v>41</v>
      </c>
      <c r="E100" s="19" t="s">
        <v>160</v>
      </c>
      <c r="F100" s="20" t="s">
        <v>79</v>
      </c>
      <c r="G100" s="21">
        <v>3.133</v>
      </c>
      <c r="H100" s="22">
        <v>0</v>
      </c>
      <c r="I100" s="22">
        <f>ROUND(ROUND(H100,2)*ROUND(G100,3),2)</f>
        <v>0</v>
      </c>
      <c r="O100">
        <f>(I100*21)/100</f>
        <v>0</v>
      </c>
      <c r="P100" t="s">
        <v>10</v>
      </c>
    </row>
    <row r="101" spans="1:18" x14ac:dyDescent="0.2">
      <c r="A101" s="23" t="s">
        <v>44</v>
      </c>
      <c r="E101" s="24" t="s">
        <v>161</v>
      </c>
    </row>
    <row r="102" spans="1:18" x14ac:dyDescent="0.2">
      <c r="A102" s="25" t="s">
        <v>46</v>
      </c>
      <c r="E102" s="26" t="s">
        <v>162</v>
      </c>
    </row>
    <row r="103" spans="1:18" ht="267.75" x14ac:dyDescent="0.2">
      <c r="A103" t="s">
        <v>48</v>
      </c>
      <c r="E103" s="24" t="s">
        <v>122</v>
      </c>
    </row>
    <row r="104" spans="1:18" ht="12.75" customHeight="1" x14ac:dyDescent="0.2">
      <c r="A104" s="3" t="s">
        <v>37</v>
      </c>
      <c r="B104" s="3"/>
      <c r="C104" s="27" t="s">
        <v>32</v>
      </c>
      <c r="D104" s="3"/>
      <c r="E104" s="15" t="s">
        <v>163</v>
      </c>
      <c r="F104" s="3"/>
      <c r="G104" s="3"/>
      <c r="H104" s="3"/>
      <c r="I104" s="28">
        <f>0+Q104</f>
        <v>0</v>
      </c>
      <c r="O104">
        <f>0+R104</f>
        <v>0</v>
      </c>
      <c r="Q104">
        <f>0+I105+I109+I113</f>
        <v>0</v>
      </c>
      <c r="R104">
        <f>0+O105+O109+O113</f>
        <v>0</v>
      </c>
    </row>
    <row r="105" spans="1:18" x14ac:dyDescent="0.2">
      <c r="A105" s="17" t="s">
        <v>39</v>
      </c>
      <c r="B105" s="18" t="s">
        <v>164</v>
      </c>
      <c r="C105" s="18" t="s">
        <v>165</v>
      </c>
      <c r="D105" s="17" t="s">
        <v>41</v>
      </c>
      <c r="E105" s="19" t="s">
        <v>166</v>
      </c>
      <c r="F105" s="20" t="s">
        <v>43</v>
      </c>
      <c r="G105" s="21">
        <v>2.7280000000000002</v>
      </c>
      <c r="H105" s="22">
        <v>0</v>
      </c>
      <c r="I105" s="22">
        <f>ROUND(ROUND(H105,2)*ROUND(G105,3),2)</f>
        <v>0</v>
      </c>
      <c r="O105">
        <f>(I105*21)/100</f>
        <v>0</v>
      </c>
      <c r="P105" t="s">
        <v>10</v>
      </c>
    </row>
    <row r="106" spans="1:18" x14ac:dyDescent="0.2">
      <c r="A106" s="23" t="s">
        <v>44</v>
      </c>
      <c r="E106" s="24" t="s">
        <v>167</v>
      </c>
    </row>
    <row r="107" spans="1:18" x14ac:dyDescent="0.2">
      <c r="A107" s="25" t="s">
        <v>46</v>
      </c>
      <c r="E107" s="26" t="s">
        <v>168</v>
      </c>
    </row>
    <row r="108" spans="1:18" ht="369.75" x14ac:dyDescent="0.2">
      <c r="A108" t="s">
        <v>48</v>
      </c>
      <c r="E108" s="24" t="s">
        <v>157</v>
      </c>
    </row>
    <row r="109" spans="1:18" x14ac:dyDescent="0.2">
      <c r="A109" s="17" t="s">
        <v>39</v>
      </c>
      <c r="B109" s="18" t="s">
        <v>169</v>
      </c>
      <c r="C109" s="18" t="s">
        <v>170</v>
      </c>
      <c r="D109" s="17" t="s">
        <v>41</v>
      </c>
      <c r="E109" s="19" t="s">
        <v>171</v>
      </c>
      <c r="F109" s="20" t="s">
        <v>43</v>
      </c>
      <c r="G109" s="21">
        <v>4.5759999999999996</v>
      </c>
      <c r="H109" s="22">
        <v>0</v>
      </c>
      <c r="I109" s="22">
        <f>ROUND(ROUND(H109,2)*ROUND(G109,3),2)</f>
        <v>0</v>
      </c>
      <c r="O109">
        <f>(I109*21)/100</f>
        <v>0</v>
      </c>
      <c r="P109" t="s">
        <v>10</v>
      </c>
    </row>
    <row r="110" spans="1:18" x14ac:dyDescent="0.2">
      <c r="A110" s="23" t="s">
        <v>44</v>
      </c>
      <c r="E110" s="24" t="s">
        <v>172</v>
      </c>
    </row>
    <row r="111" spans="1:18" x14ac:dyDescent="0.2">
      <c r="A111" s="25" t="s">
        <v>46</v>
      </c>
      <c r="E111" s="26" t="s">
        <v>173</v>
      </c>
    </row>
    <row r="112" spans="1:18" ht="369.75" x14ac:dyDescent="0.2">
      <c r="A112" t="s">
        <v>48</v>
      </c>
      <c r="E112" s="24" t="s">
        <v>174</v>
      </c>
    </row>
    <row r="113" spans="1:18" x14ac:dyDescent="0.2">
      <c r="A113" s="17" t="s">
        <v>39</v>
      </c>
      <c r="B113" s="18" t="s">
        <v>175</v>
      </c>
      <c r="C113" s="18" t="s">
        <v>176</v>
      </c>
      <c r="D113" s="17" t="s">
        <v>41</v>
      </c>
      <c r="E113" s="19" t="s">
        <v>177</v>
      </c>
      <c r="F113" s="20" t="s">
        <v>43</v>
      </c>
      <c r="G113" s="21">
        <v>11.88</v>
      </c>
      <c r="H113" s="22">
        <v>0</v>
      </c>
      <c r="I113" s="22">
        <f>ROUND(ROUND(H113,2)*ROUND(G113,3),2)</f>
        <v>0</v>
      </c>
      <c r="O113">
        <f>(I113*21)/100</f>
        <v>0</v>
      </c>
      <c r="P113" t="s">
        <v>10</v>
      </c>
    </row>
    <row r="114" spans="1:18" x14ac:dyDescent="0.2">
      <c r="A114" s="23" t="s">
        <v>44</v>
      </c>
      <c r="E114" s="24" t="s">
        <v>41</v>
      </c>
    </row>
    <row r="115" spans="1:18" x14ac:dyDescent="0.2">
      <c r="A115" s="25" t="s">
        <v>46</v>
      </c>
      <c r="E115" s="26" t="s">
        <v>178</v>
      </c>
    </row>
    <row r="116" spans="1:18" ht="51" x14ac:dyDescent="0.2">
      <c r="A116" t="s">
        <v>48</v>
      </c>
      <c r="E116" s="24" t="s">
        <v>179</v>
      </c>
    </row>
    <row r="117" spans="1:18" ht="12.75" customHeight="1" x14ac:dyDescent="0.2">
      <c r="A117" s="3" t="s">
        <v>37</v>
      </c>
      <c r="B117" s="3"/>
      <c r="C117" s="27" t="s">
        <v>34</v>
      </c>
      <c r="D117" s="3"/>
      <c r="E117" s="15" t="s">
        <v>180</v>
      </c>
      <c r="F117" s="3"/>
      <c r="G117" s="3"/>
      <c r="H117" s="3"/>
      <c r="I117" s="28">
        <f>0+Q117</f>
        <v>0</v>
      </c>
      <c r="O117">
        <f>0+R117</f>
        <v>0</v>
      </c>
      <c r="Q117">
        <f>0+I118+I122+I126+I130+I134</f>
        <v>0</v>
      </c>
      <c r="R117">
        <f>0+O118+O122+O126+O130+O134</f>
        <v>0</v>
      </c>
    </row>
    <row r="118" spans="1:18" ht="25.5" x14ac:dyDescent="0.2">
      <c r="A118" s="17" t="s">
        <v>39</v>
      </c>
      <c r="B118" s="18" t="s">
        <v>181</v>
      </c>
      <c r="C118" s="18" t="s">
        <v>182</v>
      </c>
      <c r="D118" s="17" t="s">
        <v>41</v>
      </c>
      <c r="E118" s="19" t="s">
        <v>183</v>
      </c>
      <c r="F118" s="20" t="s">
        <v>59</v>
      </c>
      <c r="G118" s="21">
        <v>57.872</v>
      </c>
      <c r="H118" s="22">
        <v>0</v>
      </c>
      <c r="I118" s="22">
        <f>ROUND(ROUND(H118,2)*ROUND(G118,3),2)</f>
        <v>0</v>
      </c>
      <c r="O118">
        <f>(I118*21)/100</f>
        <v>0</v>
      </c>
      <c r="P118" t="s">
        <v>10</v>
      </c>
    </row>
    <row r="119" spans="1:18" x14ac:dyDescent="0.2">
      <c r="A119" s="23" t="s">
        <v>44</v>
      </c>
      <c r="E119" s="24" t="s">
        <v>41</v>
      </c>
    </row>
    <row r="120" spans="1:18" x14ac:dyDescent="0.2">
      <c r="A120" s="25" t="s">
        <v>46</v>
      </c>
      <c r="E120" s="26" t="s">
        <v>184</v>
      </c>
    </row>
    <row r="121" spans="1:18" ht="76.5" x14ac:dyDescent="0.2">
      <c r="A121" t="s">
        <v>48</v>
      </c>
      <c r="E121" s="24" t="s">
        <v>185</v>
      </c>
    </row>
    <row r="122" spans="1:18" ht="25.5" x14ac:dyDescent="0.2">
      <c r="A122" s="17" t="s">
        <v>39</v>
      </c>
      <c r="B122" s="18" t="s">
        <v>186</v>
      </c>
      <c r="C122" s="18" t="s">
        <v>187</v>
      </c>
      <c r="D122" s="17" t="s">
        <v>41</v>
      </c>
      <c r="E122" s="19" t="s">
        <v>188</v>
      </c>
      <c r="F122" s="20" t="s">
        <v>59</v>
      </c>
      <c r="G122" s="21">
        <v>57.872</v>
      </c>
      <c r="H122" s="22">
        <v>0</v>
      </c>
      <c r="I122" s="22">
        <f>ROUND(ROUND(H122,2)*ROUND(G122,3),2)</f>
        <v>0</v>
      </c>
      <c r="O122">
        <f>(I122*21)/100</f>
        <v>0</v>
      </c>
      <c r="P122" t="s">
        <v>10</v>
      </c>
    </row>
    <row r="123" spans="1:18" x14ac:dyDescent="0.2">
      <c r="A123" s="23" t="s">
        <v>44</v>
      </c>
      <c r="E123" s="24" t="s">
        <v>41</v>
      </c>
    </row>
    <row r="124" spans="1:18" x14ac:dyDescent="0.2">
      <c r="A124" s="25" t="s">
        <v>46</v>
      </c>
      <c r="E124" s="26" t="s">
        <v>184</v>
      </c>
    </row>
    <row r="125" spans="1:18" ht="76.5" x14ac:dyDescent="0.2">
      <c r="A125" t="s">
        <v>48</v>
      </c>
      <c r="E125" s="24" t="s">
        <v>185</v>
      </c>
    </row>
    <row r="126" spans="1:18" x14ac:dyDescent="0.2">
      <c r="A126" s="17" t="s">
        <v>39</v>
      </c>
      <c r="B126" s="18" t="s">
        <v>189</v>
      </c>
      <c r="C126" s="18" t="s">
        <v>190</v>
      </c>
      <c r="D126" s="17" t="s">
        <v>41</v>
      </c>
      <c r="E126" s="19" t="s">
        <v>191</v>
      </c>
      <c r="F126" s="20" t="s">
        <v>59</v>
      </c>
      <c r="G126" s="21">
        <v>9.9499999999999993</v>
      </c>
      <c r="H126" s="22">
        <v>0</v>
      </c>
      <c r="I126" s="22">
        <f>ROUND(ROUND(H126,2)*ROUND(G126,3),2)</f>
        <v>0</v>
      </c>
      <c r="O126">
        <f>(I126*21)/100</f>
        <v>0</v>
      </c>
      <c r="P126" t="s">
        <v>10</v>
      </c>
    </row>
    <row r="127" spans="1:18" x14ac:dyDescent="0.2">
      <c r="A127" s="23" t="s">
        <v>44</v>
      </c>
      <c r="E127" s="24" t="s">
        <v>192</v>
      </c>
    </row>
    <row r="128" spans="1:18" x14ac:dyDescent="0.2">
      <c r="A128" s="25" t="s">
        <v>46</v>
      </c>
      <c r="E128" s="26" t="s">
        <v>193</v>
      </c>
    </row>
    <row r="129" spans="1:18" ht="76.5" x14ac:dyDescent="0.2">
      <c r="A129" t="s">
        <v>48</v>
      </c>
      <c r="E129" s="24" t="s">
        <v>185</v>
      </c>
    </row>
    <row r="130" spans="1:18" x14ac:dyDescent="0.2">
      <c r="A130" s="17" t="s">
        <v>39</v>
      </c>
      <c r="B130" s="18" t="s">
        <v>194</v>
      </c>
      <c r="C130" s="18" t="s">
        <v>195</v>
      </c>
      <c r="D130" s="17" t="s">
        <v>41</v>
      </c>
      <c r="E130" s="19" t="s">
        <v>196</v>
      </c>
      <c r="F130" s="20" t="s">
        <v>59</v>
      </c>
      <c r="G130" s="21">
        <v>115.744</v>
      </c>
      <c r="H130" s="22">
        <v>0</v>
      </c>
      <c r="I130" s="22">
        <f>ROUND(ROUND(H130,2)*ROUND(G130,3),2)</f>
        <v>0</v>
      </c>
      <c r="O130">
        <f>(I130*21)/100</f>
        <v>0</v>
      </c>
      <c r="P130" t="s">
        <v>10</v>
      </c>
    </row>
    <row r="131" spans="1:18" x14ac:dyDescent="0.2">
      <c r="A131" s="23" t="s">
        <v>44</v>
      </c>
      <c r="E131" s="24" t="s">
        <v>41</v>
      </c>
    </row>
    <row r="132" spans="1:18" x14ac:dyDescent="0.2">
      <c r="A132" s="25" t="s">
        <v>46</v>
      </c>
      <c r="E132" s="26" t="s">
        <v>197</v>
      </c>
    </row>
    <row r="133" spans="1:18" ht="76.5" x14ac:dyDescent="0.2">
      <c r="A133" t="s">
        <v>48</v>
      </c>
      <c r="E133" s="24" t="s">
        <v>185</v>
      </c>
    </row>
    <row r="134" spans="1:18" x14ac:dyDescent="0.2">
      <c r="A134" s="17" t="s">
        <v>39</v>
      </c>
      <c r="B134" s="18" t="s">
        <v>198</v>
      </c>
      <c r="C134" s="18" t="s">
        <v>199</v>
      </c>
      <c r="D134" s="17" t="s">
        <v>41</v>
      </c>
      <c r="E134" s="19" t="s">
        <v>200</v>
      </c>
      <c r="F134" s="20" t="s">
        <v>59</v>
      </c>
      <c r="G134" s="21">
        <v>115.744</v>
      </c>
      <c r="H134" s="22">
        <v>0</v>
      </c>
      <c r="I134" s="22">
        <f>ROUND(ROUND(H134,2)*ROUND(G134,3),2)</f>
        <v>0</v>
      </c>
      <c r="O134">
        <f>(I134*21)/100</f>
        <v>0</v>
      </c>
      <c r="P134" t="s">
        <v>10</v>
      </c>
    </row>
    <row r="135" spans="1:18" x14ac:dyDescent="0.2">
      <c r="A135" s="23" t="s">
        <v>44</v>
      </c>
      <c r="E135" s="24" t="s">
        <v>41</v>
      </c>
    </row>
    <row r="136" spans="1:18" x14ac:dyDescent="0.2">
      <c r="A136" s="25" t="s">
        <v>46</v>
      </c>
      <c r="E136" s="26" t="s">
        <v>201</v>
      </c>
    </row>
    <row r="137" spans="1:18" ht="89.25" x14ac:dyDescent="0.2">
      <c r="A137" t="s">
        <v>48</v>
      </c>
      <c r="E137" s="24" t="s">
        <v>202</v>
      </c>
    </row>
    <row r="138" spans="1:18" ht="12.75" customHeight="1" x14ac:dyDescent="0.2">
      <c r="A138" s="3" t="s">
        <v>37</v>
      </c>
      <c r="B138" s="3"/>
      <c r="C138" s="27" t="s">
        <v>71</v>
      </c>
      <c r="D138" s="3"/>
      <c r="E138" s="15" t="s">
        <v>203</v>
      </c>
      <c r="F138" s="3"/>
      <c r="G138" s="3"/>
      <c r="H138" s="3"/>
      <c r="I138" s="28">
        <f>0+Q138</f>
        <v>0</v>
      </c>
      <c r="O138">
        <f>0+R138</f>
        <v>0</v>
      </c>
      <c r="Q138">
        <f>0+I139+I143+I147</f>
        <v>0</v>
      </c>
      <c r="R138">
        <f>0+O139+O143+O147</f>
        <v>0</v>
      </c>
    </row>
    <row r="139" spans="1:18" x14ac:dyDescent="0.2">
      <c r="A139" s="17" t="s">
        <v>39</v>
      </c>
      <c r="B139" s="18" t="s">
        <v>204</v>
      </c>
      <c r="C139" s="18" t="s">
        <v>205</v>
      </c>
      <c r="D139" s="17" t="s">
        <v>41</v>
      </c>
      <c r="E139" s="19" t="s">
        <v>206</v>
      </c>
      <c r="F139" s="20" t="s">
        <v>59</v>
      </c>
      <c r="G139" s="21">
        <v>76.260000000000005</v>
      </c>
      <c r="H139" s="22">
        <v>0</v>
      </c>
      <c r="I139" s="22">
        <f>ROUND(ROUND(H139,2)*ROUND(G139,3),2)</f>
        <v>0</v>
      </c>
      <c r="O139">
        <f>(I139*21)/100</f>
        <v>0</v>
      </c>
      <c r="P139" t="s">
        <v>10</v>
      </c>
    </row>
    <row r="140" spans="1:18" x14ac:dyDescent="0.2">
      <c r="A140" s="23" t="s">
        <v>44</v>
      </c>
      <c r="E140" s="24" t="s">
        <v>41</v>
      </c>
    </row>
    <row r="141" spans="1:18" x14ac:dyDescent="0.2">
      <c r="A141" s="25" t="s">
        <v>46</v>
      </c>
      <c r="E141" s="26" t="s">
        <v>207</v>
      </c>
    </row>
    <row r="142" spans="1:18" ht="216.75" x14ac:dyDescent="0.2">
      <c r="A142" t="s">
        <v>48</v>
      </c>
      <c r="E142" s="24" t="s">
        <v>208</v>
      </c>
    </row>
    <row r="143" spans="1:18" x14ac:dyDescent="0.2">
      <c r="A143" s="17" t="s">
        <v>39</v>
      </c>
      <c r="B143" s="18" t="s">
        <v>209</v>
      </c>
      <c r="C143" s="18" t="s">
        <v>210</v>
      </c>
      <c r="D143" s="17" t="s">
        <v>41</v>
      </c>
      <c r="E143" s="19" t="s">
        <v>211</v>
      </c>
      <c r="F143" s="20" t="s">
        <v>59</v>
      </c>
      <c r="G143" s="21">
        <v>93.48</v>
      </c>
      <c r="H143" s="22">
        <v>0</v>
      </c>
      <c r="I143" s="22">
        <f>ROUND(ROUND(H143,2)*ROUND(G143,3),2)</f>
        <v>0</v>
      </c>
      <c r="O143">
        <f>(I143*21)/100</f>
        <v>0</v>
      </c>
      <c r="P143" t="s">
        <v>10</v>
      </c>
    </row>
    <row r="144" spans="1:18" x14ac:dyDescent="0.2">
      <c r="A144" s="23" t="s">
        <v>44</v>
      </c>
      <c r="E144" s="24" t="s">
        <v>212</v>
      </c>
    </row>
    <row r="145" spans="1:18" x14ac:dyDescent="0.2">
      <c r="A145" s="25" t="s">
        <v>46</v>
      </c>
      <c r="E145" s="26" t="s">
        <v>213</v>
      </c>
    </row>
    <row r="146" spans="1:18" ht="51" x14ac:dyDescent="0.2">
      <c r="A146" t="s">
        <v>48</v>
      </c>
      <c r="E146" s="24" t="s">
        <v>214</v>
      </c>
    </row>
    <row r="147" spans="1:18" x14ac:dyDescent="0.2">
      <c r="A147" s="17" t="s">
        <v>39</v>
      </c>
      <c r="B147" s="18" t="s">
        <v>215</v>
      </c>
      <c r="C147" s="18" t="s">
        <v>216</v>
      </c>
      <c r="D147" s="17" t="s">
        <v>41</v>
      </c>
      <c r="E147" s="19" t="s">
        <v>217</v>
      </c>
      <c r="F147" s="20" t="s">
        <v>59</v>
      </c>
      <c r="G147" s="21">
        <v>115.744</v>
      </c>
      <c r="H147" s="22">
        <v>0</v>
      </c>
      <c r="I147" s="22">
        <f>ROUND(ROUND(H147,2)*ROUND(G147,3),2)</f>
        <v>0</v>
      </c>
      <c r="O147">
        <f>(I147*21)/100</f>
        <v>0</v>
      </c>
      <c r="P147" t="s">
        <v>10</v>
      </c>
    </row>
    <row r="148" spans="1:18" x14ac:dyDescent="0.2">
      <c r="A148" s="23" t="s">
        <v>44</v>
      </c>
      <c r="E148" s="24" t="s">
        <v>41</v>
      </c>
    </row>
    <row r="149" spans="1:18" x14ac:dyDescent="0.2">
      <c r="A149" s="25" t="s">
        <v>46</v>
      </c>
      <c r="E149" s="26" t="s">
        <v>197</v>
      </c>
    </row>
    <row r="150" spans="1:18" ht="51" x14ac:dyDescent="0.2">
      <c r="A150" t="s">
        <v>48</v>
      </c>
      <c r="E150" s="24" t="s">
        <v>214</v>
      </c>
    </row>
    <row r="151" spans="1:18" ht="12.75" customHeight="1" x14ac:dyDescent="0.2">
      <c r="A151" s="3" t="s">
        <v>37</v>
      </c>
      <c r="B151" s="3"/>
      <c r="C151" s="27" t="s">
        <v>76</v>
      </c>
      <c r="D151" s="3"/>
      <c r="E151" s="15" t="s">
        <v>218</v>
      </c>
      <c r="F151" s="3"/>
      <c r="G151" s="3"/>
      <c r="H151" s="3"/>
      <c r="I151" s="28">
        <f>0+Q151</f>
        <v>0</v>
      </c>
      <c r="O151">
        <f>0+R151</f>
        <v>0</v>
      </c>
      <c r="Q151">
        <f>0+I152</f>
        <v>0</v>
      </c>
      <c r="R151">
        <f>0+O152</f>
        <v>0</v>
      </c>
    </row>
    <row r="152" spans="1:18" x14ac:dyDescent="0.2">
      <c r="A152" s="17" t="s">
        <v>39</v>
      </c>
      <c r="B152" s="18" t="s">
        <v>219</v>
      </c>
      <c r="C152" s="18" t="s">
        <v>220</v>
      </c>
      <c r="D152" s="17" t="s">
        <v>41</v>
      </c>
      <c r="E152" s="19" t="s">
        <v>221</v>
      </c>
      <c r="F152" s="20" t="s">
        <v>89</v>
      </c>
      <c r="G152" s="21">
        <v>10.5</v>
      </c>
      <c r="H152" s="22">
        <v>0</v>
      </c>
      <c r="I152" s="22">
        <f>ROUND(ROUND(H152,2)*ROUND(G152,3),2)</f>
        <v>0</v>
      </c>
      <c r="O152">
        <f>(I152*21)/100</f>
        <v>0</v>
      </c>
      <c r="P152" t="s">
        <v>10</v>
      </c>
    </row>
    <row r="153" spans="1:18" x14ac:dyDescent="0.2">
      <c r="A153" s="23" t="s">
        <v>44</v>
      </c>
      <c r="E153" s="24" t="s">
        <v>41</v>
      </c>
    </row>
    <row r="154" spans="1:18" x14ac:dyDescent="0.2">
      <c r="A154" s="25" t="s">
        <v>46</v>
      </c>
      <c r="E154" s="26" t="s">
        <v>222</v>
      </c>
    </row>
    <row r="155" spans="1:18" ht="255" x14ac:dyDescent="0.2">
      <c r="A155" t="s">
        <v>48</v>
      </c>
      <c r="E155" s="24" t="s">
        <v>223</v>
      </c>
    </row>
    <row r="156" spans="1:18" ht="12.75" customHeight="1" x14ac:dyDescent="0.2">
      <c r="A156" s="3" t="s">
        <v>37</v>
      </c>
      <c r="B156" s="3"/>
      <c r="C156" s="27" t="s">
        <v>35</v>
      </c>
      <c r="D156" s="3"/>
      <c r="E156" s="15" t="s">
        <v>224</v>
      </c>
      <c r="F156" s="3"/>
      <c r="G156" s="3"/>
      <c r="H156" s="3"/>
      <c r="I156" s="28">
        <f>0+Q156</f>
        <v>0</v>
      </c>
      <c r="O156">
        <f>0+R156</f>
        <v>0</v>
      </c>
      <c r="Q156">
        <f>0+I157+I161+I165+I169+I173</f>
        <v>0</v>
      </c>
      <c r="R156">
        <f>0+O157+O161+O165+O169+O173</f>
        <v>0</v>
      </c>
    </row>
    <row r="157" spans="1:18" x14ac:dyDescent="0.2">
      <c r="A157" s="17" t="s">
        <v>39</v>
      </c>
      <c r="B157" s="18" t="s">
        <v>225</v>
      </c>
      <c r="C157" s="18" t="s">
        <v>226</v>
      </c>
      <c r="D157" s="17" t="s">
        <v>41</v>
      </c>
      <c r="E157" s="19" t="s">
        <v>227</v>
      </c>
      <c r="F157" s="20" t="s">
        <v>89</v>
      </c>
      <c r="G157" s="21">
        <v>24.5</v>
      </c>
      <c r="H157" s="22">
        <v>0</v>
      </c>
      <c r="I157" s="22">
        <f>ROUND(ROUND(H157,2)*ROUND(G157,3),2)</f>
        <v>0</v>
      </c>
      <c r="O157">
        <f>(I157*21)/100</f>
        <v>0</v>
      </c>
      <c r="P157" t="s">
        <v>10</v>
      </c>
    </row>
    <row r="158" spans="1:18" x14ac:dyDescent="0.2">
      <c r="A158" s="23" t="s">
        <v>44</v>
      </c>
      <c r="E158" s="24" t="s">
        <v>41</v>
      </c>
    </row>
    <row r="159" spans="1:18" x14ac:dyDescent="0.2">
      <c r="A159" s="25" t="s">
        <v>46</v>
      </c>
      <c r="E159" s="26" t="s">
        <v>228</v>
      </c>
    </row>
    <row r="160" spans="1:18" ht="63.75" x14ac:dyDescent="0.2">
      <c r="A160" t="s">
        <v>48</v>
      </c>
      <c r="E160" s="24" t="s">
        <v>229</v>
      </c>
    </row>
    <row r="161" spans="1:16" x14ac:dyDescent="0.2">
      <c r="A161" s="17" t="s">
        <v>39</v>
      </c>
      <c r="B161" s="18" t="s">
        <v>230</v>
      </c>
      <c r="C161" s="18" t="s">
        <v>231</v>
      </c>
      <c r="D161" s="17" t="s">
        <v>41</v>
      </c>
      <c r="E161" s="19" t="s">
        <v>232</v>
      </c>
      <c r="F161" s="20" t="s">
        <v>89</v>
      </c>
      <c r="G161" s="21">
        <v>10.5</v>
      </c>
      <c r="H161" s="22">
        <v>0</v>
      </c>
      <c r="I161" s="22">
        <f>ROUND(ROUND(H161,2)*ROUND(G161,3),2)</f>
        <v>0</v>
      </c>
      <c r="O161">
        <f>(I161*21)/100</f>
        <v>0</v>
      </c>
      <c r="P161" t="s">
        <v>10</v>
      </c>
    </row>
    <row r="162" spans="1:16" x14ac:dyDescent="0.2">
      <c r="A162" s="23" t="s">
        <v>44</v>
      </c>
      <c r="E162" s="24" t="s">
        <v>41</v>
      </c>
    </row>
    <row r="163" spans="1:16" x14ac:dyDescent="0.2">
      <c r="A163" s="25" t="s">
        <v>46</v>
      </c>
      <c r="E163" s="26" t="s">
        <v>222</v>
      </c>
    </row>
    <row r="164" spans="1:16" ht="38.25" x14ac:dyDescent="0.2">
      <c r="A164" t="s">
        <v>48</v>
      </c>
      <c r="E164" s="24" t="s">
        <v>233</v>
      </c>
    </row>
    <row r="165" spans="1:16" x14ac:dyDescent="0.2">
      <c r="A165" s="17" t="s">
        <v>39</v>
      </c>
      <c r="B165" s="18" t="s">
        <v>234</v>
      </c>
      <c r="C165" s="18" t="s">
        <v>235</v>
      </c>
      <c r="D165" s="17" t="s">
        <v>41</v>
      </c>
      <c r="E165" s="19" t="s">
        <v>236</v>
      </c>
      <c r="F165" s="20" t="s">
        <v>126</v>
      </c>
      <c r="G165" s="21">
        <v>1</v>
      </c>
      <c r="H165" s="22">
        <v>0</v>
      </c>
      <c r="I165" s="22">
        <f>ROUND(ROUND(H165,2)*ROUND(G165,3),2)</f>
        <v>0</v>
      </c>
      <c r="O165">
        <f>(I165*21)/100</f>
        <v>0</v>
      </c>
      <c r="P165" t="s">
        <v>10</v>
      </c>
    </row>
    <row r="166" spans="1:16" x14ac:dyDescent="0.2">
      <c r="A166" s="23" t="s">
        <v>44</v>
      </c>
      <c r="E166" s="24" t="s">
        <v>237</v>
      </c>
    </row>
    <row r="167" spans="1:16" x14ac:dyDescent="0.2">
      <c r="A167" s="25" t="s">
        <v>46</v>
      </c>
      <c r="E167" s="26" t="s">
        <v>41</v>
      </c>
    </row>
    <row r="168" spans="1:16" ht="25.5" x14ac:dyDescent="0.2">
      <c r="A168" t="s">
        <v>48</v>
      </c>
      <c r="E168" s="24" t="s">
        <v>238</v>
      </c>
    </row>
    <row r="169" spans="1:16" x14ac:dyDescent="0.2">
      <c r="A169" s="17" t="s">
        <v>39</v>
      </c>
      <c r="B169" s="18" t="s">
        <v>239</v>
      </c>
      <c r="C169" s="18" t="s">
        <v>240</v>
      </c>
      <c r="D169" s="17" t="s">
        <v>41</v>
      </c>
      <c r="E169" s="19" t="s">
        <v>241</v>
      </c>
      <c r="F169" s="20" t="s">
        <v>59</v>
      </c>
      <c r="G169" s="21">
        <v>115.744</v>
      </c>
      <c r="H169" s="22">
        <v>0</v>
      </c>
      <c r="I169" s="22">
        <f>ROUND(ROUND(H169,2)*ROUND(G169,3),2)</f>
        <v>0</v>
      </c>
      <c r="O169">
        <f>(I169*21)/100</f>
        <v>0</v>
      </c>
      <c r="P169" t="s">
        <v>10</v>
      </c>
    </row>
    <row r="170" spans="1:16" x14ac:dyDescent="0.2">
      <c r="A170" s="23" t="s">
        <v>44</v>
      </c>
      <c r="E170" s="24" t="s">
        <v>41</v>
      </c>
    </row>
    <row r="171" spans="1:16" x14ac:dyDescent="0.2">
      <c r="A171" s="25" t="s">
        <v>46</v>
      </c>
      <c r="E171" s="26" t="s">
        <v>197</v>
      </c>
    </row>
    <row r="172" spans="1:16" ht="25.5" x14ac:dyDescent="0.2">
      <c r="A172" t="s">
        <v>48</v>
      </c>
      <c r="E172" s="24" t="s">
        <v>242</v>
      </c>
    </row>
    <row r="173" spans="1:16" x14ac:dyDescent="0.2">
      <c r="A173" s="17" t="s">
        <v>39</v>
      </c>
      <c r="B173" s="18" t="s">
        <v>243</v>
      </c>
      <c r="C173" s="18" t="s">
        <v>244</v>
      </c>
      <c r="D173" s="17" t="s">
        <v>41</v>
      </c>
      <c r="E173" s="19" t="s">
        <v>245</v>
      </c>
      <c r="F173" s="20" t="s">
        <v>43</v>
      </c>
      <c r="G173" s="21">
        <v>42.875</v>
      </c>
      <c r="H173" s="22">
        <v>0</v>
      </c>
      <c r="I173" s="22">
        <f>ROUND(ROUND(H173,2)*ROUND(G173,3),2)</f>
        <v>0</v>
      </c>
      <c r="O173">
        <f>(I173*21)/100</f>
        <v>0</v>
      </c>
      <c r="P173" t="s">
        <v>10</v>
      </c>
    </row>
    <row r="174" spans="1:16" x14ac:dyDescent="0.2">
      <c r="A174" s="23" t="s">
        <v>44</v>
      </c>
      <c r="E174" s="24" t="s">
        <v>41</v>
      </c>
    </row>
    <row r="175" spans="1:16" x14ac:dyDescent="0.2">
      <c r="A175" s="25" t="s">
        <v>46</v>
      </c>
      <c r="E175" s="26" t="s">
        <v>246</v>
      </c>
    </row>
    <row r="176" spans="1:16" ht="114.75" x14ac:dyDescent="0.2">
      <c r="A176" t="s">
        <v>48</v>
      </c>
      <c r="E176" s="24" t="s">
        <v>247</v>
      </c>
    </row>
    <row r="177" spans="1:18" ht="12.75" customHeight="1" x14ac:dyDescent="0.2">
      <c r="A177" s="3" t="s">
        <v>37</v>
      </c>
      <c r="B177" s="3"/>
      <c r="C177" s="27" t="s">
        <v>248</v>
      </c>
      <c r="D177" s="3"/>
      <c r="E177" s="15" t="s">
        <v>249</v>
      </c>
      <c r="F177" s="3"/>
      <c r="G177" s="3"/>
      <c r="H177" s="3"/>
      <c r="I177" s="28">
        <f>0+Q177</f>
        <v>0</v>
      </c>
      <c r="O177">
        <f>0+R177</f>
        <v>0</v>
      </c>
      <c r="Q177">
        <f>0+I178+I182</f>
        <v>0</v>
      </c>
      <c r="R177">
        <f>0+O178+O182</f>
        <v>0</v>
      </c>
    </row>
    <row r="178" spans="1:18" ht="25.5" x14ac:dyDescent="0.2">
      <c r="A178" s="17" t="s">
        <v>39</v>
      </c>
      <c r="B178" s="18" t="s">
        <v>250</v>
      </c>
      <c r="C178" s="18" t="s">
        <v>251</v>
      </c>
      <c r="D178" s="17" t="s">
        <v>252</v>
      </c>
      <c r="E178" s="19" t="s">
        <v>253</v>
      </c>
      <c r="F178" s="20" t="s">
        <v>79</v>
      </c>
      <c r="G178" s="21">
        <v>1937.0540000000001</v>
      </c>
      <c r="H178" s="22">
        <v>0</v>
      </c>
      <c r="I178" s="22">
        <f>ROUND(ROUND(H178,2)*ROUND(G178,3),2)</f>
        <v>0</v>
      </c>
      <c r="O178">
        <f>(I178*21)/100</f>
        <v>0</v>
      </c>
      <c r="P178" t="s">
        <v>10</v>
      </c>
    </row>
    <row r="179" spans="1:18" x14ac:dyDescent="0.2">
      <c r="A179" s="23" t="s">
        <v>44</v>
      </c>
      <c r="E179" s="24" t="s">
        <v>254</v>
      </c>
    </row>
    <row r="180" spans="1:18" ht="51" x14ac:dyDescent="0.2">
      <c r="A180" s="25" t="s">
        <v>46</v>
      </c>
      <c r="E180" s="26" t="s">
        <v>255</v>
      </c>
    </row>
    <row r="181" spans="1:18" ht="153" x14ac:dyDescent="0.2">
      <c r="A181" t="s">
        <v>48</v>
      </c>
      <c r="E181" s="24" t="s">
        <v>256</v>
      </c>
    </row>
    <row r="182" spans="1:18" ht="38.25" x14ac:dyDescent="0.2">
      <c r="A182" s="17" t="s">
        <v>39</v>
      </c>
      <c r="B182" s="18" t="s">
        <v>257</v>
      </c>
      <c r="C182" s="18" t="s">
        <v>258</v>
      </c>
      <c r="D182" s="17" t="s">
        <v>252</v>
      </c>
      <c r="E182" s="19" t="s">
        <v>259</v>
      </c>
      <c r="F182" s="20" t="s">
        <v>79</v>
      </c>
      <c r="G182" s="21">
        <v>107.188</v>
      </c>
      <c r="H182" s="22">
        <v>0</v>
      </c>
      <c r="I182" s="22">
        <f>ROUND(ROUND(H182,2)*ROUND(G182,3),2)</f>
        <v>0</v>
      </c>
      <c r="O182">
        <f>(I182*21)/100</f>
        <v>0</v>
      </c>
      <c r="P182" t="s">
        <v>10</v>
      </c>
    </row>
    <row r="183" spans="1:18" x14ac:dyDescent="0.2">
      <c r="A183" s="23" t="s">
        <v>44</v>
      </c>
      <c r="E183" s="24" t="s">
        <v>254</v>
      </c>
    </row>
    <row r="184" spans="1:18" x14ac:dyDescent="0.2">
      <c r="A184" s="25" t="s">
        <v>46</v>
      </c>
      <c r="E184" s="26" t="s">
        <v>260</v>
      </c>
    </row>
    <row r="185" spans="1:18" ht="153" x14ac:dyDescent="0.2">
      <c r="A185" t="s">
        <v>48</v>
      </c>
      <c r="E185" s="24" t="s">
        <v>256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D.2.1.4_SO 03-19-02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Hanáková Hana Ing.</dc:creator>
  <cp:lastModifiedBy>Hanáková Hana Ing.</cp:lastModifiedBy>
  <dcterms:created xsi:type="dcterms:W3CDTF">2023-04-04T06:57:00Z</dcterms:created>
  <dcterms:modified xsi:type="dcterms:W3CDTF">2023-06-08T09:09:24Z</dcterms:modified>
</cp:coreProperties>
</file>