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2.1.4_SO 03-19-06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5" i="1" l="1"/>
  <c r="I130" i="1" l="1"/>
  <c r="O130" i="1" s="1"/>
  <c r="R129" i="1" s="1"/>
  <c r="O129" i="1" s="1"/>
  <c r="I125" i="1"/>
  <c r="O125" i="1" s="1"/>
  <c r="I121" i="1"/>
  <c r="O121" i="1" s="1"/>
  <c r="I117" i="1"/>
  <c r="O117" i="1" s="1"/>
  <c r="I112" i="1"/>
  <c r="O112" i="1" s="1"/>
  <c r="I108" i="1"/>
  <c r="O108" i="1" s="1"/>
  <c r="I104" i="1"/>
  <c r="I99" i="1"/>
  <c r="O99" i="1" s="1"/>
  <c r="I95" i="1"/>
  <c r="Q94" i="1" s="1"/>
  <c r="I94" i="1" s="1"/>
  <c r="I90" i="1"/>
  <c r="O90" i="1" s="1"/>
  <c r="I86" i="1"/>
  <c r="O86" i="1" s="1"/>
  <c r="I82" i="1"/>
  <c r="Q81" i="1" s="1"/>
  <c r="I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2" i="1"/>
  <c r="O52" i="1" s="1"/>
  <c r="I48" i="1"/>
  <c r="O48" i="1" s="1"/>
  <c r="I44" i="1"/>
  <c r="O44" i="1" s="1"/>
  <c r="O39" i="1"/>
  <c r="I39" i="1"/>
  <c r="I35" i="1"/>
  <c r="O35" i="1" s="1"/>
  <c r="I31" i="1"/>
  <c r="O31" i="1" s="1"/>
  <c r="I26" i="1"/>
  <c r="O26" i="1" s="1"/>
  <c r="I22" i="1"/>
  <c r="O22" i="1" s="1"/>
  <c r="I18" i="1"/>
  <c r="O18" i="1" s="1"/>
  <c r="I14" i="1"/>
  <c r="O14" i="1" s="1"/>
  <c r="I10" i="1"/>
  <c r="O10" i="1" s="1"/>
  <c r="R116" i="1" l="1"/>
  <c r="O116" i="1" s="1"/>
  <c r="O82" i="1"/>
  <c r="R30" i="1"/>
  <c r="O30" i="1" s="1"/>
  <c r="Q56" i="1"/>
  <c r="I56" i="1" s="1"/>
  <c r="O95" i="1"/>
  <c r="R94" i="1" s="1"/>
  <c r="O94" i="1" s="1"/>
  <c r="Q103" i="1"/>
  <c r="I103" i="1" s="1"/>
  <c r="O104" i="1"/>
  <c r="R103" i="1" s="1"/>
  <c r="O103" i="1" s="1"/>
  <c r="R43" i="1"/>
  <c r="O43" i="1" s="1"/>
  <c r="R81" i="1"/>
  <c r="O81" i="1" s="1"/>
  <c r="R9" i="1"/>
  <c r="O9" i="1" s="1"/>
  <c r="R56" i="1"/>
  <c r="O56" i="1" s="1"/>
  <c r="Q30" i="1"/>
  <c r="I30" i="1" s="1"/>
  <c r="Q116" i="1"/>
  <c r="I116" i="1" s="1"/>
  <c r="Q9" i="1"/>
  <c r="I9" i="1" s="1"/>
  <c r="I3" i="1" s="1"/>
  <c r="Q43" i="1"/>
  <c r="I43" i="1" s="1"/>
  <c r="Q129" i="1"/>
  <c r="I129" i="1" s="1"/>
  <c r="O2" i="1" l="1"/>
</calcChain>
</file>

<file path=xl/sharedStrings.xml><?xml version="1.0" encoding="utf-8"?>
<sst xmlns="http://schemas.openxmlformats.org/spreadsheetml/2006/main" count="457" uniqueCount="213">
  <si>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</si>
  <si>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</si>
  <si>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</si>
  <si>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</si>
  <si>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</si>
  <si>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</si>
  <si>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</si>
  <si>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</si>
  <si>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03-19-06.2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</si>
  <si>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</si>
  <si>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</si>
  <si>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</si>
  <si>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</si>
  <si>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</si>
  <si>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</si>
  <si>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</si>
  <si>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</si>
  <si>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</si>
  <si>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Žst. Brno-Královo Pole, rampa u koleje 9, přístupový chodník u VB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</si>
  <si>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</si>
  <si>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</si>
  <si>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</si>
  <si>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</si>
  <si>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</si>
  <si>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</si>
  <si>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</si>
  <si>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</si>
  <si>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</si>
  <si>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</si>
  <si>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</si>
  <si>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</si>
  <si>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</si>
  <si>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</si>
  <si>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</si>
  <si>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</si>
  <si>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</si>
  <si>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</si>
  <si>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</si>
  <si>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</si>
  <si>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</si>
  <si>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13173A</t>
  </si>
  <si>
    <t/>
  </si>
  <si>
    <t>HLOUBENÍ JAM ZAPAŽ I NEPAŽ TŘ. I - BEZ DOPRAVY</t>
  </si>
  <si>
    <t>M3</t>
  </si>
  <si>
    <t>PP</t>
  </si>
  <si>
    <t>Výkop pro chodník v místě kam nesahá výkop po zdemolované části výpravní budovy (tj. v místě, kde se chodník sbíhá)</t>
  </si>
  <si>
    <t>VV</t>
  </si>
  <si>
    <t>6m2*15=90,000 [A]</t>
  </si>
  <si>
    <t>TS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</si>
  <si>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</si>
  <si>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</si>
  <si>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</si>
  <si>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Nenamrzavý zhutnitelný materiál, hutněný po vrstvách tl. max. 300mm, (ID=0,9, PS100%, E/def=40MPa), 
Štěrkodrť fr. 0/32 
Ornice tl. 15 cm</t>
  </si>
  <si>
    <t>Štěrkodrť fr. 0/32 
28m2*5+30m2*19+2m2*15=740,000 [A] 
Ornice tl. 15 cm 
345*0,15=51,750 [B] 
Celkem 
A+B=791,750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</si>
  <si>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</si>
  <si>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</si>
  <si>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</si>
  <si>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</si>
  <si>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500=500,000 [A]</t>
  </si>
  <si>
    <t>položka zahrnuje úpravu pláně včetně vyrovnání výškových rozdílů. Míru zhutnění určuje projekt.</t>
  </si>
  <si>
    <t>18222</t>
  </si>
  <si>
    <t>ROZPROSTŘENÍ ORNICE VE SVAHU V TL DO 0,15M</t>
  </si>
  <si>
    <t>345=345,000 [A]</t>
  </si>
  <si>
    <t>položka zahrnuje: 
nutné přemístění ornice z dočasných skládek vzdálených do 50m 
rozprostření ornice v předepsané tloušťce ve svahu přes 1:5</t>
  </si>
  <si>
    <t>18245</t>
  </si>
  <si>
    <t>ZALOŽENÍ TRÁVNÍKU ZATRAVŇOVACÍ TEXTILIÍ (ROHOŽÍ)</t>
  </si>
  <si>
    <t>Zahrnuje dodání a položení předepsané zatravňovací textilie bez ohledu na sklon terénu, zalévání, první pokosení</t>
  </si>
  <si>
    <t>Základy</t>
  </si>
  <si>
    <t>21461E</t>
  </si>
  <si>
    <t>SEPARAČNÍ GEOTEXTILIE DO 500G/M2</t>
  </si>
  <si>
    <t>Separační a filtrační geotextílie za rubem opěrné zdi okolo odpadového hospodářství</t>
  </si>
  <si>
    <t>3,5*5+6+1*5=28,500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</si>
  <si>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</si>
  <si>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7</t>
  </si>
  <si>
    <t>272324</t>
  </si>
  <si>
    <t>ZÁKLADY ZE ŽELEZOBETONU DO C25/30</t>
  </si>
  <si>
    <t>Betonové patky pro sloupky zábradlí (41 ks) 
Betonové patky pro sloupky oplocení odpadového hospodářství (4 ks)</t>
  </si>
  <si>
    <t>Kubatura - 1 ks 
0,3*0,3*0,65*1,05=0,061 [A] 
Kubatura 1 ks * počet ks celkem 
A*(41+4)=2,745 [B]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</si>
  <si>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</si>
  <si>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8</t>
  </si>
  <si>
    <t>272365</t>
  </si>
  <si>
    <t>VÝZTUŽ ZÁKLADŮ Z OCELI 10505, B500B</t>
  </si>
  <si>
    <t>T</t>
  </si>
  <si>
    <t>Výztuž bet. patek pro zábradlí (viz příloha 2.4.4)</t>
  </si>
  <si>
    <t>0,100=0,100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</si>
  <si>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</si>
  <si>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</si>
  <si>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311325</t>
  </si>
  <si>
    <t>ZDI A STĚNY PODP A VOL ZE ŽELEZOBET DO C30/37</t>
  </si>
  <si>
    <t>Zeď u koleje 
0,82m2*7=5,740 [A] 
Zeď podél schodiště 
25m2*0,3=7,500 [B] 
Zeď odpadového hospodářství 
1,83m2*4,7+10,6m2*0,3+1,25m2*5,2=18,281 [C] 
Celkem 
A+B+C=31,521 [D]</t>
  </si>
  <si>
    <t>311365</t>
  </si>
  <si>
    <t>VÝZTUŽ ZDÍ A STĚN PODP A VOL Z OCELI 10505, B500B</t>
  </si>
  <si>
    <t>Zeď u koleje 
0,322=0,322 [A] 
Zeď podél schodiště 
(položky 4.1. 6.3) 307,05*0,22+101,29*0,62=130,351 [B] 
0,130+0,777=0,907 [C] 
Zeď odpadového hospodářství 
0,840+0,736=1,576 [D] 
Celkem 
A+C+D=2,805 [E]</t>
  </si>
  <si>
    <t>11</t>
  </si>
  <si>
    <t>348173</t>
  </si>
  <si>
    <t>ZÁBRADLÍ Z DÍLCŮ KOVOVÝCH ŽÁROVĚ ZINK PONOREM S NÁTĚREM</t>
  </si>
  <si>
    <t>kg</t>
  </si>
  <si>
    <t>Viz příloha 2.5.1</t>
  </si>
  <si>
    <t>2947,16+110,4=3 057,560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</si>
  <si>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</si>
  <si>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Vodorovné konstrukce</t>
  </si>
  <si>
    <t>12</t>
  </si>
  <si>
    <t>431325</t>
  </si>
  <si>
    <t>SCHODIŠŤ KONSTR ZE ŽELEZOBETONU DO C30/37</t>
  </si>
  <si>
    <t>8,5=8,500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</si>
  <si>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</si>
  <si>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13</t>
  </si>
  <si>
    <t>431365</t>
  </si>
  <si>
    <t>VÝZTUŽ SCHODIŠŤ KONSTR Z BETONÁŘSKÉ OCELI 10505, B500B</t>
  </si>
  <si>
    <t>1,068=1,068 [A]</t>
  </si>
  <si>
    <t>14</t>
  </si>
  <si>
    <t>451313</t>
  </si>
  <si>
    <t>PODKLADNÍ A VÝPLŇOVÉ VRSTVY Z PROSTÉHO BETONU C16/20</t>
  </si>
  <si>
    <t>tl. 100 mm</t>
  </si>
  <si>
    <t>Zeď odpadového hospodářství 
0,5*1,5*1*2,7+5,6*2,7=17,145 [A] 
ŽB zídka u koleště 
7,2*1,1=7,920 [B] 
Zeď podél schodiště 
0,5*9,6=4,800 [C] 
Podkladní beton schodiště 
8*2=16,000 [D] 
Celkem 
(A+B+C+D)*0,1=4,587 [E]</t>
  </si>
  <si>
    <t>15</t>
  </si>
  <si>
    <t>458523</t>
  </si>
  <si>
    <t>VÝPLŇ ZA OPĚRAMI A ZDMI Z KAMENIVA DRCENÉHO, INDEX ZHUTNĚNÍ ID DO 0,9</t>
  </si>
  <si>
    <t>DRCENÉ KAMENIVO fr. 16-32mm 
HUTNĚNO PO VRSTVÁCH max. 300mm, ID=0,9, D100PS, Edef=40MPa  
Za rubem opěrné zdi - nad drenážním potrubím</t>
  </si>
  <si>
    <t>1*5+6*0,5=8,000 [A]</t>
  </si>
  <si>
    <t>položka zahrnuje dodávku předepsaného kameniva, mimostaveništní a vnitrostaveništní dopravu a jeho uložení 
není-li v zadávací dokumentaci uvedeno jinak, jedná se o nakupovaný materiál</t>
  </si>
  <si>
    <t>16</t>
  </si>
  <si>
    <t>45868</t>
  </si>
  <si>
    <t>VÝPLŇ ZA OPĚRAMI A ZDMI Z JÍLU</t>
  </si>
  <si>
    <t>NEPROPUSTNÝ, ZHUTNITELNÝ ZÁSYP, ZE 100% NOVÉHO METERIÁLU 
HUTNĚNO PO VRSTVÁCH max. 300mm, ID=0,95, D100PS, Edef=40MPa 
Za rubem opěrné zdi - pod drenážním potrubím</t>
  </si>
  <si>
    <t>0,5*10=5,000 [A]</t>
  </si>
  <si>
    <t>položka zahrnuje: 
- dodávku jílu a zásyp se zhutněním včetně mimostaveništní a vnitrostaveništní dopravy</t>
  </si>
  <si>
    <t>17</t>
  </si>
  <si>
    <t>465512</t>
  </si>
  <si>
    <t>DLAŽBY Z LOMOVÉHO KAMENE NA MC</t>
  </si>
  <si>
    <t>Odláždění lomovým kamenem u vyústění odvodnění - položka zahrnule taky betonový práh o dálce 500 mm a šířce 300 mm a výšce 800 mm 
TL. 150mm DO BET. LOŽE  C16/20 TL. 200 mm</t>
  </si>
  <si>
    <t>1*0,5*0,35+0,3*0,5*0,8=0,295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</si>
  <si>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</si>
  <si>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</si>
  <si>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18</t>
  </si>
  <si>
    <t>56330</t>
  </si>
  <si>
    <t>VOZOVKOVÉ VRSTVY ZE ŠTĚRKODRTI</t>
  </si>
  <si>
    <t>Štěrkodrť fr. 0-32 mm, tl. 200 mm 
Kladecí vrstva fr. 4-8 mm, tl. 40 mm</t>
  </si>
  <si>
    <t>149m2*0,24=35,760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</si>
  <si>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</si>
  <si>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19</t>
  </si>
  <si>
    <t>58222</t>
  </si>
  <si>
    <t>DLÁŽDĚNÉ KRYTY Z DROBNÝCH KOSTEK DO LOŽE Z MC</t>
  </si>
  <si>
    <t>Odláždění z drobných žulových kostech - v místě, kde se sbíhají chodníky</t>
  </si>
  <si>
    <t>2=2,000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</si>
  <si>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</si>
  <si>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20</t>
  </si>
  <si>
    <t>582601</t>
  </si>
  <si>
    <t>KRYTY Z BETON DLAŽDIC SE ZÁMKEM ŠEDÝCH TL 60MM BEZ LOŽE</t>
  </si>
  <si>
    <t>149=149,000 [A]</t>
  </si>
  <si>
    <t>- dodání dlažebního materiálu v požadované kvalitě, dodání materiálu pro předepsanou výplň spar 
- očištění podkladu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</si>
  <si>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Přidružená stavební výroba</t>
  </si>
  <si>
    <t>21</t>
  </si>
  <si>
    <t>711112</t>
  </si>
  <si>
    <t>IZOLACE BĚŽNÝCH KONSTRUKCÍ PROTI ZEMNÍ VLHKOSTI ASFALTOVÝMI PÁSY</t>
  </si>
  <si>
    <t>Zeď odpadového hospodářství 
(9,4+5,2*0,85+5*0,8)+(5*2,9+5*1,85+4,7*1,6)=49,090 [A] 
ŽB zídka u koleště 
7*3=21,000 [B] 
Zeď podél schodiště 
11,5+10=21,500 [C] 
Podkladní beton schodiště 
4*2*1,85=14,800 [D] 
Celkem 
A+B+C+D=106,390 [E]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</si>
  <si>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</si>
  <si>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22</t>
  </si>
  <si>
    <t>711509</t>
  </si>
  <si>
    <t>OCHRANA IZOLACE NA POVRCHU TEXTILIÍ</t>
  </si>
  <si>
    <t>položka zahrnuje: 
- dodání  předepsaného ochranného materiálu 
- zřízení ochrany izolace</t>
  </si>
  <si>
    <t>Potrubí</t>
  </si>
  <si>
    <t>23</t>
  </si>
  <si>
    <t>87433</t>
  </si>
  <si>
    <t>POTRUBÍ Z TRUB PLASTOVÝCH ODPADNÍCH DN DO 150MM</t>
  </si>
  <si>
    <t>m</t>
  </si>
  <si>
    <t>Potrubí vedoucí ze vpusti a vyvedené na odlážděný svah</t>
  </si>
  <si>
    <t>3=3,000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</si>
  <si>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</si>
  <si>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24</t>
  </si>
  <si>
    <t>875332</t>
  </si>
  <si>
    <t>POTRUBÍ DREN Z TRUB PLAST DN DO 150MM DĚROVANÝCH</t>
  </si>
  <si>
    <t>Rubová drenáž za opěrnou zdí kolem odpadového hospodářství</t>
  </si>
  <si>
    <t>11=11,000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</si>
  <si>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</si>
  <si>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25</t>
  </si>
  <si>
    <t>897545</t>
  </si>
  <si>
    <t>VPUSŤ ODVOD ŽLABŮ Z POLYMERBETONU SV. ŠÍŘKY DO 300MM</t>
  </si>
  <si>
    <t>KUS</t>
  </si>
  <si>
    <t>1=1,000 [A]</t>
  </si>
  <si>
    <t>položka zahrnuje dodávku a osazení předepsaného dílce včetně mříže 
nezahrnuje předepsané podkladní konstrukce</t>
  </si>
  <si>
    <t>Ostatní konstrukce a práce</t>
  </si>
  <si>
    <t>26</t>
  </si>
  <si>
    <t>917223</t>
  </si>
  <si>
    <t>SILNIČNÍ A CHODNÍKOVÉ OBRUBY Z BETONOVÝCH OBRUBNÍKŮ ŠÍŘ 100MM</t>
  </si>
  <si>
    <t>125=125,000 [A]</t>
  </si>
  <si>
    <t>Položka zahrnuje: 
dodání a pokládku betonových obrubníků o rozměrech předepsaných zadávací dokumentací 
betonové lože i boční betonovou opěrku.</t>
  </si>
  <si>
    <t>27</t>
  </si>
  <si>
    <t>9352A2</t>
  </si>
  <si>
    <t>PŘÍKOPOVÉ ŽLABY Z BETON TVÁRNIC ŠÍŘ DO 300MM DO BETONU TL 100MM</t>
  </si>
  <si>
    <t>Odvodňovací žlábek</t>
  </si>
  <si>
    <t>12+24=36,000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</si>
  <si>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</si>
  <si>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28</t>
  </si>
  <si>
    <t>93650</t>
  </si>
  <si>
    <t>DROBNÉ DOPLŇK KONSTR KOVOVÉ</t>
  </si>
  <si>
    <t>- Madla a zábradlí podél schodiště + branky (2ks) vč. protikorozní úpravy dle TZ PKO 
- Oplocení odpadového hospodářství včetně uzamykatelné branky</t>
  </si>
  <si>
    <t>325,48+110,25 =435,730 [A] 
181,02+9,60 =190,620 [B] 
Celkem 
A+B=626,350 [C]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</si>
  <si>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</si>
  <si>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990</t>
  </si>
  <si>
    <t>Likvidace odpadů vč. dopravy</t>
  </si>
  <si>
    <t>29</t>
  </si>
  <si>
    <t>R015111</t>
  </si>
  <si>
    <t>90</t>
  </si>
  <si>
    <t>POPLATKY ZA LIKVIDACI ODPADŮ NEKONTAMINOVANÝCH - 17 05 04 VYTĚŽENÉ ZEMINY A HORNINY - I. TŘÍDA TĚŽITELNOSTI VČETNĚ DOPRAVY</t>
  </si>
  <si>
    <t>6m2*15*2,0=180,000 [A]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</si>
  <si>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</si>
  <si>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ZALOŽENÍ TRÁVNÍKU HYDROOSEVEM NA ORNICI</t>
  </si>
  <si>
    <t>položka zahrnuje: 
- Zahrnuje dodání předepsané travní směsi, hydroosev na ornici, zalévání, první pokosení, to vše bez ohledu na sklon terénu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</si>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</sst>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9" fillId="0" borderId="3" xfId="1" applyFont="1" applyFill="1" applyBorder="1" applyAlignment="1">
      <alignment horizontal="right"/>
    </xf>
    <xf numFmtId="0" fontId="9" fillId="0" borderId="3" xfId="1" applyFont="1" applyFill="1" applyBorder="1"/>
    <xf numFmtId="0" fontId="9" fillId="0" borderId="3" xfId="1" applyFont="1" applyFill="1" applyBorder="1" applyAlignment="1">
      <alignment wrapText="1"/>
    </xf>
    <xf numFmtId="0" fontId="9" fillId="0" borderId="3" xfId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4" fontId="9" fillId="0" borderId="3" xfId="1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11" fillId="0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8">
    <pageSetUpPr fitToPage="1"/>
  </sheetPr>
  <dimension ref="A1:R137"/>
  <sheetViews>
    <sheetView tabSelected="1" workbookViewId="0">
      <pane ySplit="8" topLeftCell="A132" activePane="bottomLeft" state="frozen"/>
      <selection pane="bottomLeft" activeCell="B135" sqref="B135:I13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209</v>
      </c>
      <c r="I2" s="3"/>
      <c r="O2">
        <f>0+O9+O30+O43+O56+O81+O94+O103+O116+O129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0+I9+I30+I43+I56+I81+I94+I103+I116+I129</f>
        <v>0</v>
      </c>
      <c r="K3" s="35" t="s">
        <v>210</v>
      </c>
      <c r="L3" s="35" t="s">
        <v>211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210</v>
      </c>
      <c r="L4" s="36" t="s">
        <v>212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90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ht="25.5" x14ac:dyDescent="0.2">
      <c r="A11" s="23" t="s">
        <v>44</v>
      </c>
      <c r="E11" s="24" t="s">
        <v>45</v>
      </c>
    </row>
    <row r="12" spans="1:18" x14ac:dyDescent="0.2">
      <c r="A12" s="25" t="s">
        <v>46</v>
      </c>
      <c r="E12" s="26" t="s">
        <v>47</v>
      </c>
    </row>
    <row r="13" spans="1:18" ht="318.75" x14ac:dyDescent="0.2">
      <c r="A13" t="s">
        <v>48</v>
      </c>
      <c r="E13" s="24" t="s">
        <v>49</v>
      </c>
    </row>
    <row r="14" spans="1:18" x14ac:dyDescent="0.2">
      <c r="A14" s="17" t="s">
        <v>39</v>
      </c>
      <c r="B14" s="18" t="s">
        <v>10</v>
      </c>
      <c r="C14" s="18" t="s">
        <v>50</v>
      </c>
      <c r="D14" s="17" t="s">
        <v>41</v>
      </c>
      <c r="E14" s="19" t="s">
        <v>51</v>
      </c>
      <c r="F14" s="20" t="s">
        <v>43</v>
      </c>
      <c r="G14" s="21">
        <v>791.75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ht="51" x14ac:dyDescent="0.2">
      <c r="A15" s="23" t="s">
        <v>44</v>
      </c>
      <c r="E15" s="24" t="s">
        <v>52</v>
      </c>
    </row>
    <row r="16" spans="1:18" ht="76.5" x14ac:dyDescent="0.2">
      <c r="A16" s="25" t="s">
        <v>46</v>
      </c>
      <c r="E16" s="26" t="s">
        <v>53</v>
      </c>
    </row>
    <row r="17" spans="1:18" ht="229.5" x14ac:dyDescent="0.2">
      <c r="A17" t="s">
        <v>48</v>
      </c>
      <c r="E17" s="24" t="s">
        <v>54</v>
      </c>
    </row>
    <row r="18" spans="1:18" x14ac:dyDescent="0.2">
      <c r="A18" s="17" t="s">
        <v>39</v>
      </c>
      <c r="B18" s="18" t="s">
        <v>2</v>
      </c>
      <c r="C18" s="18" t="s">
        <v>55</v>
      </c>
      <c r="D18" s="17" t="s">
        <v>41</v>
      </c>
      <c r="E18" s="19" t="s">
        <v>56</v>
      </c>
      <c r="F18" s="20" t="s">
        <v>57</v>
      </c>
      <c r="G18" s="21">
        <v>500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46</v>
      </c>
      <c r="E20" s="26" t="s">
        <v>58</v>
      </c>
    </row>
    <row r="21" spans="1:18" ht="25.5" x14ac:dyDescent="0.2">
      <c r="A21" t="s">
        <v>48</v>
      </c>
      <c r="E21" s="24" t="s">
        <v>59</v>
      </c>
    </row>
    <row r="22" spans="1:18" x14ac:dyDescent="0.2">
      <c r="A22" s="17" t="s">
        <v>39</v>
      </c>
      <c r="B22" s="18" t="s">
        <v>32</v>
      </c>
      <c r="C22" s="18" t="s">
        <v>60</v>
      </c>
      <c r="D22" s="17" t="s">
        <v>41</v>
      </c>
      <c r="E22" s="19" t="s">
        <v>61</v>
      </c>
      <c r="F22" s="20" t="s">
        <v>57</v>
      </c>
      <c r="G22" s="21">
        <v>345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3" t="s">
        <v>44</v>
      </c>
      <c r="E23" s="24" t="s">
        <v>41</v>
      </c>
    </row>
    <row r="24" spans="1:18" x14ac:dyDescent="0.2">
      <c r="A24" s="25" t="s">
        <v>46</v>
      </c>
      <c r="E24" s="26" t="s">
        <v>62</v>
      </c>
    </row>
    <row r="25" spans="1:18" ht="38.25" x14ac:dyDescent="0.2">
      <c r="A25" t="s">
        <v>48</v>
      </c>
      <c r="E25" s="24" t="s">
        <v>63</v>
      </c>
    </row>
    <row r="26" spans="1:18" x14ac:dyDescent="0.2">
      <c r="A26" s="17" t="s">
        <v>39</v>
      </c>
      <c r="B26" s="37" t="s">
        <v>33</v>
      </c>
      <c r="C26" s="37" t="s">
        <v>64</v>
      </c>
      <c r="D26" s="38" t="s">
        <v>41</v>
      </c>
      <c r="E26" s="39" t="s">
        <v>65</v>
      </c>
      <c r="F26" s="40" t="s">
        <v>57</v>
      </c>
      <c r="G26" s="41">
        <v>345</v>
      </c>
      <c r="H26" s="42">
        <v>0</v>
      </c>
      <c r="I26" s="42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3" t="s">
        <v>44</v>
      </c>
      <c r="B27" s="43"/>
      <c r="C27" s="43"/>
      <c r="D27" s="43"/>
      <c r="E27" s="44" t="s">
        <v>41</v>
      </c>
      <c r="F27" s="43"/>
      <c r="G27" s="43"/>
      <c r="H27" s="43"/>
      <c r="I27" s="43"/>
    </row>
    <row r="28" spans="1:18" x14ac:dyDescent="0.2">
      <c r="A28" s="25" t="s">
        <v>46</v>
      </c>
      <c r="B28" s="43"/>
      <c r="C28" s="43"/>
      <c r="D28" s="43"/>
      <c r="E28" s="45" t="s">
        <v>62</v>
      </c>
      <c r="F28" s="43"/>
      <c r="G28" s="43"/>
      <c r="H28" s="43"/>
      <c r="I28" s="43"/>
    </row>
    <row r="29" spans="1:18" ht="25.5" x14ac:dyDescent="0.2">
      <c r="A29" t="s">
        <v>48</v>
      </c>
      <c r="B29" s="43"/>
      <c r="C29" s="43"/>
      <c r="D29" s="43"/>
      <c r="E29" s="44" t="s">
        <v>66</v>
      </c>
      <c r="F29" s="43"/>
      <c r="G29" s="43"/>
      <c r="H29" s="43"/>
      <c r="I29" s="43"/>
    </row>
    <row r="30" spans="1:18" ht="12.75" customHeight="1" x14ac:dyDescent="0.2">
      <c r="A30" s="3" t="s">
        <v>37</v>
      </c>
      <c r="B30" s="3"/>
      <c r="C30" s="27" t="s">
        <v>10</v>
      </c>
      <c r="D30" s="3"/>
      <c r="E30" s="15" t="s">
        <v>67</v>
      </c>
      <c r="F30" s="3"/>
      <c r="G30" s="3"/>
      <c r="H30" s="3"/>
      <c r="I30" s="28">
        <f>0+Q30</f>
        <v>0</v>
      </c>
      <c r="O30">
        <f>0+R30</f>
        <v>0</v>
      </c>
      <c r="Q30">
        <f>0+I31+I35+I39</f>
        <v>0</v>
      </c>
      <c r="R30">
        <f>0+O31+O35+O39</f>
        <v>0</v>
      </c>
    </row>
    <row r="31" spans="1:18" x14ac:dyDescent="0.2">
      <c r="A31" s="17" t="s">
        <v>39</v>
      </c>
      <c r="B31" s="18" t="s">
        <v>34</v>
      </c>
      <c r="C31" s="18" t="s">
        <v>68</v>
      </c>
      <c r="D31" s="17" t="s">
        <v>41</v>
      </c>
      <c r="E31" s="19" t="s">
        <v>69</v>
      </c>
      <c r="F31" s="20" t="s">
        <v>57</v>
      </c>
      <c r="G31" s="21">
        <v>28.5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ht="25.5" x14ac:dyDescent="0.2">
      <c r="A32" s="23" t="s">
        <v>44</v>
      </c>
      <c r="E32" s="24" t="s">
        <v>70</v>
      </c>
    </row>
    <row r="33" spans="1:18" x14ac:dyDescent="0.2">
      <c r="A33" s="25" t="s">
        <v>46</v>
      </c>
      <c r="E33" s="26" t="s">
        <v>71</v>
      </c>
    </row>
    <row r="34" spans="1:18" ht="102" x14ac:dyDescent="0.2">
      <c r="A34" t="s">
        <v>48</v>
      </c>
      <c r="E34" s="24" t="s">
        <v>72</v>
      </c>
    </row>
    <row r="35" spans="1:18" x14ac:dyDescent="0.2">
      <c r="A35" s="17" t="s">
        <v>39</v>
      </c>
      <c r="B35" s="18" t="s">
        <v>73</v>
      </c>
      <c r="C35" s="18" t="s">
        <v>74</v>
      </c>
      <c r="D35" s="17" t="s">
        <v>41</v>
      </c>
      <c r="E35" s="19" t="s">
        <v>75</v>
      </c>
      <c r="F35" s="20" t="s">
        <v>43</v>
      </c>
      <c r="G35" s="21">
        <v>2.7450000000000001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8" ht="25.5" x14ac:dyDescent="0.2">
      <c r="A36" s="23" t="s">
        <v>44</v>
      </c>
      <c r="E36" s="24" t="s">
        <v>76</v>
      </c>
    </row>
    <row r="37" spans="1:18" ht="51" x14ac:dyDescent="0.2">
      <c r="A37" s="25" t="s">
        <v>46</v>
      </c>
      <c r="E37" s="26" t="s">
        <v>77</v>
      </c>
    </row>
    <row r="38" spans="1:18" ht="369.75" x14ac:dyDescent="0.2">
      <c r="A38" t="s">
        <v>48</v>
      </c>
      <c r="E38" s="24" t="s">
        <v>78</v>
      </c>
    </row>
    <row r="39" spans="1:18" x14ac:dyDescent="0.2">
      <c r="A39" s="17" t="s">
        <v>39</v>
      </c>
      <c r="B39" s="18" t="s">
        <v>79</v>
      </c>
      <c r="C39" s="18" t="s">
        <v>80</v>
      </c>
      <c r="D39" s="17" t="s">
        <v>41</v>
      </c>
      <c r="E39" s="19" t="s">
        <v>81</v>
      </c>
      <c r="F39" s="20" t="s">
        <v>82</v>
      </c>
      <c r="G39" s="21">
        <v>0.1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3" t="s">
        <v>44</v>
      </c>
      <c r="E40" s="24" t="s">
        <v>83</v>
      </c>
    </row>
    <row r="41" spans="1:18" x14ac:dyDescent="0.2">
      <c r="A41" s="25" t="s">
        <v>46</v>
      </c>
      <c r="E41" s="26" t="s">
        <v>84</v>
      </c>
    </row>
    <row r="42" spans="1:18" ht="267.75" x14ac:dyDescent="0.2">
      <c r="A42" t="s">
        <v>48</v>
      </c>
      <c r="E42" s="24" t="s">
        <v>85</v>
      </c>
    </row>
    <row r="43" spans="1:18" ht="12.75" customHeight="1" x14ac:dyDescent="0.2">
      <c r="A43" s="3" t="s">
        <v>37</v>
      </c>
      <c r="B43" s="3"/>
      <c r="C43" s="27" t="s">
        <v>2</v>
      </c>
      <c r="D43" s="3"/>
      <c r="E43" s="15" t="s">
        <v>86</v>
      </c>
      <c r="F43" s="3"/>
      <c r="G43" s="3"/>
      <c r="H43" s="3"/>
      <c r="I43" s="28">
        <f>0+Q43</f>
        <v>0</v>
      </c>
      <c r="O43">
        <f>0+R43</f>
        <v>0</v>
      </c>
      <c r="Q43">
        <f>0+I44+I48+I52</f>
        <v>0</v>
      </c>
      <c r="R43">
        <f>0+O44+O48+O52</f>
        <v>0</v>
      </c>
    </row>
    <row r="44" spans="1:18" x14ac:dyDescent="0.2">
      <c r="A44" s="17" t="s">
        <v>39</v>
      </c>
      <c r="B44" s="18" t="s">
        <v>35</v>
      </c>
      <c r="C44" s="18" t="s">
        <v>87</v>
      </c>
      <c r="D44" s="17" t="s">
        <v>41</v>
      </c>
      <c r="E44" s="19" t="s">
        <v>88</v>
      </c>
      <c r="F44" s="20" t="s">
        <v>43</v>
      </c>
      <c r="G44" s="21">
        <v>31.521000000000001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3" t="s">
        <v>44</v>
      </c>
      <c r="E45" s="24" t="s">
        <v>41</v>
      </c>
    </row>
    <row r="46" spans="1:18" ht="102" x14ac:dyDescent="0.2">
      <c r="A46" s="25" t="s">
        <v>46</v>
      </c>
      <c r="E46" s="26" t="s">
        <v>89</v>
      </c>
    </row>
    <row r="47" spans="1:18" ht="369.75" x14ac:dyDescent="0.2">
      <c r="A47" t="s">
        <v>48</v>
      </c>
      <c r="E47" s="24" t="s">
        <v>78</v>
      </c>
    </row>
    <row r="48" spans="1:18" x14ac:dyDescent="0.2">
      <c r="A48" s="17" t="s">
        <v>39</v>
      </c>
      <c r="B48" s="18" t="s">
        <v>36</v>
      </c>
      <c r="C48" s="18" t="s">
        <v>90</v>
      </c>
      <c r="D48" s="17" t="s">
        <v>41</v>
      </c>
      <c r="E48" s="19" t="s">
        <v>91</v>
      </c>
      <c r="F48" s="20" t="s">
        <v>82</v>
      </c>
      <c r="G48" s="21">
        <v>2.8050000000000002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8" x14ac:dyDescent="0.2">
      <c r="A49" s="23" t="s">
        <v>44</v>
      </c>
      <c r="E49" s="24" t="s">
        <v>41</v>
      </c>
    </row>
    <row r="50" spans="1:18" ht="114.75" x14ac:dyDescent="0.2">
      <c r="A50" s="25" t="s">
        <v>46</v>
      </c>
      <c r="E50" s="26" t="s">
        <v>92</v>
      </c>
    </row>
    <row r="51" spans="1:18" ht="267.75" x14ac:dyDescent="0.2">
      <c r="A51" t="s">
        <v>48</v>
      </c>
      <c r="E51" s="24" t="s">
        <v>85</v>
      </c>
    </row>
    <row r="52" spans="1:18" x14ac:dyDescent="0.2">
      <c r="A52" s="17" t="s">
        <v>39</v>
      </c>
      <c r="B52" s="18" t="s">
        <v>93</v>
      </c>
      <c r="C52" s="18" t="s">
        <v>94</v>
      </c>
      <c r="D52" s="17" t="s">
        <v>41</v>
      </c>
      <c r="E52" s="19" t="s">
        <v>95</v>
      </c>
      <c r="F52" s="20" t="s">
        <v>96</v>
      </c>
      <c r="G52" s="21">
        <v>3057.56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8" x14ac:dyDescent="0.2">
      <c r="A53" s="23" t="s">
        <v>44</v>
      </c>
      <c r="E53" s="24" t="s">
        <v>97</v>
      </c>
    </row>
    <row r="54" spans="1:18" x14ac:dyDescent="0.2">
      <c r="A54" s="25" t="s">
        <v>46</v>
      </c>
      <c r="E54" s="26" t="s">
        <v>98</v>
      </c>
    </row>
    <row r="55" spans="1:18" ht="293.25" x14ac:dyDescent="0.2">
      <c r="A55" t="s">
        <v>48</v>
      </c>
      <c r="E55" s="24" t="s">
        <v>99</v>
      </c>
    </row>
    <row r="56" spans="1:18" ht="12.75" customHeight="1" x14ac:dyDescent="0.2">
      <c r="A56" s="3" t="s">
        <v>37</v>
      </c>
      <c r="B56" s="3"/>
      <c r="C56" s="27" t="s">
        <v>32</v>
      </c>
      <c r="D56" s="3"/>
      <c r="E56" s="15" t="s">
        <v>100</v>
      </c>
      <c r="F56" s="3"/>
      <c r="G56" s="3"/>
      <c r="H56" s="3"/>
      <c r="I56" s="28">
        <f>0+Q56</f>
        <v>0</v>
      </c>
      <c r="O56">
        <f>0+R56</f>
        <v>0</v>
      </c>
      <c r="Q56">
        <f>0+I57+I61+I65+I69+I73+I77</f>
        <v>0</v>
      </c>
      <c r="R56">
        <f>0+O57+O61+O65+O69+O73+O77</f>
        <v>0</v>
      </c>
    </row>
    <row r="57" spans="1:18" x14ac:dyDescent="0.2">
      <c r="A57" s="17" t="s">
        <v>39</v>
      </c>
      <c r="B57" s="18" t="s">
        <v>101</v>
      </c>
      <c r="C57" s="18" t="s">
        <v>102</v>
      </c>
      <c r="D57" s="17" t="s">
        <v>41</v>
      </c>
      <c r="E57" s="19" t="s">
        <v>103</v>
      </c>
      <c r="F57" s="20" t="s">
        <v>43</v>
      </c>
      <c r="G57" s="21">
        <v>8.5</v>
      </c>
      <c r="H57" s="22">
        <v>0</v>
      </c>
      <c r="I57" s="22">
        <f>ROUND(ROUND(H57,2)*ROUND(G57,3),2)</f>
        <v>0</v>
      </c>
      <c r="O57">
        <f>(I57*21)/100</f>
        <v>0</v>
      </c>
      <c r="P57" t="s">
        <v>10</v>
      </c>
    </row>
    <row r="58" spans="1:18" x14ac:dyDescent="0.2">
      <c r="A58" s="23" t="s">
        <v>44</v>
      </c>
      <c r="E58" s="24" t="s">
        <v>41</v>
      </c>
    </row>
    <row r="59" spans="1:18" x14ac:dyDescent="0.2">
      <c r="A59" s="25" t="s">
        <v>46</v>
      </c>
      <c r="E59" s="26" t="s">
        <v>104</v>
      </c>
    </row>
    <row r="60" spans="1:18" ht="369.75" x14ac:dyDescent="0.2">
      <c r="A60" t="s">
        <v>48</v>
      </c>
      <c r="E60" s="24" t="s">
        <v>105</v>
      </c>
    </row>
    <row r="61" spans="1:18" x14ac:dyDescent="0.2">
      <c r="A61" s="17" t="s">
        <v>39</v>
      </c>
      <c r="B61" s="18" t="s">
        <v>106</v>
      </c>
      <c r="C61" s="18" t="s">
        <v>107</v>
      </c>
      <c r="D61" s="17" t="s">
        <v>41</v>
      </c>
      <c r="E61" s="19" t="s">
        <v>108</v>
      </c>
      <c r="F61" s="20" t="s">
        <v>82</v>
      </c>
      <c r="G61" s="21">
        <v>1.0680000000000001</v>
      </c>
      <c r="H61" s="22">
        <v>0</v>
      </c>
      <c r="I61" s="22">
        <f>ROUND(ROUND(H61,2)*ROUND(G61,3),2)</f>
        <v>0</v>
      </c>
      <c r="O61">
        <f>(I61*21)/100</f>
        <v>0</v>
      </c>
      <c r="P61" t="s">
        <v>10</v>
      </c>
    </row>
    <row r="62" spans="1:18" x14ac:dyDescent="0.2">
      <c r="A62" s="23" t="s">
        <v>44</v>
      </c>
      <c r="E62" s="24" t="s">
        <v>41</v>
      </c>
    </row>
    <row r="63" spans="1:18" x14ac:dyDescent="0.2">
      <c r="A63" s="25" t="s">
        <v>46</v>
      </c>
      <c r="E63" s="26" t="s">
        <v>109</v>
      </c>
    </row>
    <row r="64" spans="1:18" ht="267.75" x14ac:dyDescent="0.2">
      <c r="A64" t="s">
        <v>48</v>
      </c>
      <c r="E64" s="24" t="s">
        <v>85</v>
      </c>
    </row>
    <row r="65" spans="1:16" x14ac:dyDescent="0.2">
      <c r="A65" s="17" t="s">
        <v>39</v>
      </c>
      <c r="B65" s="18" t="s">
        <v>110</v>
      </c>
      <c r="C65" s="18" t="s">
        <v>111</v>
      </c>
      <c r="D65" s="17" t="s">
        <v>41</v>
      </c>
      <c r="E65" s="19" t="s">
        <v>112</v>
      </c>
      <c r="F65" s="20" t="s">
        <v>43</v>
      </c>
      <c r="G65" s="21">
        <v>4.5869999999999997</v>
      </c>
      <c r="H65" s="22">
        <v>0</v>
      </c>
      <c r="I65" s="22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3" t="s">
        <v>44</v>
      </c>
      <c r="E66" s="24" t="s">
        <v>113</v>
      </c>
    </row>
    <row r="67" spans="1:16" ht="127.5" x14ac:dyDescent="0.2">
      <c r="A67" s="25" t="s">
        <v>46</v>
      </c>
      <c r="E67" s="26" t="s">
        <v>114</v>
      </c>
    </row>
    <row r="68" spans="1:16" ht="369.75" x14ac:dyDescent="0.2">
      <c r="A68" t="s">
        <v>48</v>
      </c>
      <c r="E68" s="24" t="s">
        <v>105</v>
      </c>
    </row>
    <row r="69" spans="1:16" ht="25.5" x14ac:dyDescent="0.2">
      <c r="A69" s="17" t="s">
        <v>39</v>
      </c>
      <c r="B69" s="18" t="s">
        <v>115</v>
      </c>
      <c r="C69" s="18" t="s">
        <v>116</v>
      </c>
      <c r="D69" s="17" t="s">
        <v>41</v>
      </c>
      <c r="E69" s="19" t="s">
        <v>117</v>
      </c>
      <c r="F69" s="20" t="s">
        <v>43</v>
      </c>
      <c r="G69" s="21">
        <v>8</v>
      </c>
      <c r="H69" s="22">
        <v>0</v>
      </c>
      <c r="I69" s="22">
        <f>ROUND(ROUND(H69,2)*ROUND(G69,3),2)</f>
        <v>0</v>
      </c>
      <c r="O69">
        <f>(I69*21)/100</f>
        <v>0</v>
      </c>
      <c r="P69" t="s">
        <v>10</v>
      </c>
    </row>
    <row r="70" spans="1:16" ht="38.25" x14ac:dyDescent="0.2">
      <c r="A70" s="23" t="s">
        <v>44</v>
      </c>
      <c r="E70" s="24" t="s">
        <v>118</v>
      </c>
    </row>
    <row r="71" spans="1:16" x14ac:dyDescent="0.2">
      <c r="A71" s="25" t="s">
        <v>46</v>
      </c>
      <c r="E71" s="26" t="s">
        <v>119</v>
      </c>
    </row>
    <row r="72" spans="1:16" ht="38.25" x14ac:dyDescent="0.2">
      <c r="A72" t="s">
        <v>48</v>
      </c>
      <c r="E72" s="24" t="s">
        <v>120</v>
      </c>
    </row>
    <row r="73" spans="1:16" x14ac:dyDescent="0.2">
      <c r="A73" s="17" t="s">
        <v>39</v>
      </c>
      <c r="B73" s="18" t="s">
        <v>121</v>
      </c>
      <c r="C73" s="18" t="s">
        <v>122</v>
      </c>
      <c r="D73" s="17" t="s">
        <v>41</v>
      </c>
      <c r="E73" s="19" t="s">
        <v>123</v>
      </c>
      <c r="F73" s="20" t="s">
        <v>43</v>
      </c>
      <c r="G73" s="21">
        <v>5</v>
      </c>
      <c r="H73" s="22">
        <v>0</v>
      </c>
      <c r="I73" s="22">
        <f>ROUND(ROUND(H73,2)*ROUND(G73,3),2)</f>
        <v>0</v>
      </c>
      <c r="O73">
        <f>(I73*21)/100</f>
        <v>0</v>
      </c>
      <c r="P73" t="s">
        <v>10</v>
      </c>
    </row>
    <row r="74" spans="1:16" ht="38.25" x14ac:dyDescent="0.2">
      <c r="A74" s="23" t="s">
        <v>44</v>
      </c>
      <c r="E74" s="24" t="s">
        <v>124</v>
      </c>
    </row>
    <row r="75" spans="1:16" x14ac:dyDescent="0.2">
      <c r="A75" s="25" t="s">
        <v>46</v>
      </c>
      <c r="E75" s="26" t="s">
        <v>125</v>
      </c>
    </row>
    <row r="76" spans="1:16" ht="38.25" x14ac:dyDescent="0.2">
      <c r="A76" t="s">
        <v>48</v>
      </c>
      <c r="E76" s="24" t="s">
        <v>126</v>
      </c>
    </row>
    <row r="77" spans="1:16" x14ac:dyDescent="0.2">
      <c r="A77" s="17" t="s">
        <v>39</v>
      </c>
      <c r="B77" s="18" t="s">
        <v>127</v>
      </c>
      <c r="C77" s="18" t="s">
        <v>128</v>
      </c>
      <c r="D77" s="17" t="s">
        <v>41</v>
      </c>
      <c r="E77" s="19" t="s">
        <v>129</v>
      </c>
      <c r="F77" s="20" t="s">
        <v>43</v>
      </c>
      <c r="G77" s="21">
        <v>0.29499999999999998</v>
      </c>
      <c r="H77" s="22">
        <v>0</v>
      </c>
      <c r="I77" s="22">
        <f>ROUND(ROUND(H77,2)*ROUND(G77,3),2)</f>
        <v>0</v>
      </c>
      <c r="O77">
        <f>(I77*21)/100</f>
        <v>0</v>
      </c>
      <c r="P77" t="s">
        <v>10</v>
      </c>
    </row>
    <row r="78" spans="1:16" ht="38.25" x14ac:dyDescent="0.2">
      <c r="A78" s="23" t="s">
        <v>44</v>
      </c>
      <c r="E78" s="24" t="s">
        <v>130</v>
      </c>
    </row>
    <row r="79" spans="1:16" x14ac:dyDescent="0.2">
      <c r="A79" s="25" t="s">
        <v>46</v>
      </c>
      <c r="E79" s="26" t="s">
        <v>131</v>
      </c>
    </row>
    <row r="80" spans="1:16" ht="102" x14ac:dyDescent="0.2">
      <c r="A80" t="s">
        <v>48</v>
      </c>
      <c r="E80" s="24" t="s">
        <v>132</v>
      </c>
    </row>
    <row r="81" spans="1:18" ht="12.75" customHeight="1" x14ac:dyDescent="0.2">
      <c r="A81" s="3" t="s">
        <v>37</v>
      </c>
      <c r="B81" s="3"/>
      <c r="C81" s="27" t="s">
        <v>33</v>
      </c>
      <c r="D81" s="3"/>
      <c r="E81" s="15" t="s">
        <v>133</v>
      </c>
      <c r="F81" s="3"/>
      <c r="G81" s="3"/>
      <c r="H81" s="3"/>
      <c r="I81" s="28">
        <f>0+Q81</f>
        <v>0</v>
      </c>
      <c r="O81">
        <f>0+R81</f>
        <v>0</v>
      </c>
      <c r="Q81">
        <f>0+I82+I86+I90</f>
        <v>0</v>
      </c>
      <c r="R81">
        <f>0+O82+O86+O90</f>
        <v>0</v>
      </c>
    </row>
    <row r="82" spans="1:18" x14ac:dyDescent="0.2">
      <c r="A82" s="17" t="s">
        <v>39</v>
      </c>
      <c r="B82" s="18" t="s">
        <v>134</v>
      </c>
      <c r="C82" s="18" t="s">
        <v>135</v>
      </c>
      <c r="D82" s="17" t="s">
        <v>41</v>
      </c>
      <c r="E82" s="19" t="s">
        <v>136</v>
      </c>
      <c r="F82" s="20" t="s">
        <v>43</v>
      </c>
      <c r="G82" s="21">
        <v>35.76</v>
      </c>
      <c r="H82" s="22">
        <v>0</v>
      </c>
      <c r="I82" s="22">
        <f>ROUND(ROUND(H82,2)*ROUND(G82,3),2)</f>
        <v>0</v>
      </c>
      <c r="O82">
        <f>(I82*21)/100</f>
        <v>0</v>
      </c>
      <c r="P82" t="s">
        <v>10</v>
      </c>
    </row>
    <row r="83" spans="1:18" ht="25.5" x14ac:dyDescent="0.2">
      <c r="A83" s="23" t="s">
        <v>44</v>
      </c>
      <c r="E83" s="24" t="s">
        <v>137</v>
      </c>
    </row>
    <row r="84" spans="1:18" x14ac:dyDescent="0.2">
      <c r="A84" s="25" t="s">
        <v>46</v>
      </c>
      <c r="E84" s="26" t="s">
        <v>138</v>
      </c>
    </row>
    <row r="85" spans="1:18" ht="51" x14ac:dyDescent="0.2">
      <c r="A85" t="s">
        <v>48</v>
      </c>
      <c r="E85" s="24" t="s">
        <v>139</v>
      </c>
    </row>
    <row r="86" spans="1:18" x14ac:dyDescent="0.2">
      <c r="A86" s="17" t="s">
        <v>39</v>
      </c>
      <c r="B86" s="18" t="s">
        <v>140</v>
      </c>
      <c r="C86" s="18" t="s">
        <v>141</v>
      </c>
      <c r="D86" s="17" t="s">
        <v>41</v>
      </c>
      <c r="E86" s="19" t="s">
        <v>142</v>
      </c>
      <c r="F86" s="20" t="s">
        <v>57</v>
      </c>
      <c r="G86" s="21">
        <v>2</v>
      </c>
      <c r="H86" s="22">
        <v>0</v>
      </c>
      <c r="I86" s="22">
        <f>ROUND(ROUND(H86,2)*ROUND(G86,3),2)</f>
        <v>0</v>
      </c>
      <c r="O86">
        <f>(I86*21)/100</f>
        <v>0</v>
      </c>
      <c r="P86" t="s">
        <v>10</v>
      </c>
    </row>
    <row r="87" spans="1:18" x14ac:dyDescent="0.2">
      <c r="A87" s="23" t="s">
        <v>44</v>
      </c>
      <c r="E87" s="24" t="s">
        <v>143</v>
      </c>
    </row>
    <row r="88" spans="1:18" x14ac:dyDescent="0.2">
      <c r="A88" s="25" t="s">
        <v>46</v>
      </c>
      <c r="E88" s="26" t="s">
        <v>144</v>
      </c>
    </row>
    <row r="89" spans="1:18" ht="165.75" x14ac:dyDescent="0.2">
      <c r="A89" t="s">
        <v>48</v>
      </c>
      <c r="E89" s="24" t="s">
        <v>145</v>
      </c>
    </row>
    <row r="90" spans="1:18" x14ac:dyDescent="0.2">
      <c r="A90" s="17" t="s">
        <v>39</v>
      </c>
      <c r="B90" s="18" t="s">
        <v>146</v>
      </c>
      <c r="C90" s="18" t="s">
        <v>147</v>
      </c>
      <c r="D90" s="17" t="s">
        <v>41</v>
      </c>
      <c r="E90" s="19" t="s">
        <v>148</v>
      </c>
      <c r="F90" s="20" t="s">
        <v>57</v>
      </c>
      <c r="G90" s="21">
        <v>149</v>
      </c>
      <c r="H90" s="22">
        <v>0</v>
      </c>
      <c r="I90" s="22">
        <f>ROUND(ROUND(H90,2)*ROUND(G90,3),2)</f>
        <v>0</v>
      </c>
      <c r="O90">
        <f>(I90*21)/100</f>
        <v>0</v>
      </c>
      <c r="P90" t="s">
        <v>10</v>
      </c>
    </row>
    <row r="91" spans="1:18" x14ac:dyDescent="0.2">
      <c r="A91" s="23" t="s">
        <v>44</v>
      </c>
      <c r="E91" s="24" t="s">
        <v>41</v>
      </c>
    </row>
    <row r="92" spans="1:18" x14ac:dyDescent="0.2">
      <c r="A92" s="25" t="s">
        <v>46</v>
      </c>
      <c r="E92" s="26" t="s">
        <v>149</v>
      </c>
    </row>
    <row r="93" spans="1:18" ht="153" x14ac:dyDescent="0.2">
      <c r="A93" t="s">
        <v>48</v>
      </c>
      <c r="E93" s="24" t="s">
        <v>150</v>
      </c>
    </row>
    <row r="94" spans="1:18" ht="12.75" customHeight="1" x14ac:dyDescent="0.2">
      <c r="A94" s="3" t="s">
        <v>37</v>
      </c>
      <c r="B94" s="3"/>
      <c r="C94" s="27" t="s">
        <v>73</v>
      </c>
      <c r="D94" s="3"/>
      <c r="E94" s="15" t="s">
        <v>151</v>
      </c>
      <c r="F94" s="3"/>
      <c r="G94" s="3"/>
      <c r="H94" s="3"/>
      <c r="I94" s="28">
        <f>0+Q94</f>
        <v>0</v>
      </c>
      <c r="O94">
        <f>0+R94</f>
        <v>0</v>
      </c>
      <c r="Q94">
        <f>0+I95+I99</f>
        <v>0</v>
      </c>
      <c r="R94">
        <f>0+O95+O99</f>
        <v>0</v>
      </c>
    </row>
    <row r="95" spans="1:18" ht="25.5" x14ac:dyDescent="0.2">
      <c r="A95" s="17" t="s">
        <v>39</v>
      </c>
      <c r="B95" s="18" t="s">
        <v>152</v>
      </c>
      <c r="C95" s="18" t="s">
        <v>153</v>
      </c>
      <c r="D95" s="17" t="s">
        <v>41</v>
      </c>
      <c r="E95" s="19" t="s">
        <v>154</v>
      </c>
      <c r="F95" s="20" t="s">
        <v>57</v>
      </c>
      <c r="G95" s="21">
        <v>106.39</v>
      </c>
      <c r="H95" s="22">
        <v>0</v>
      </c>
      <c r="I95" s="22">
        <f>ROUND(ROUND(H95,2)*ROUND(G95,3),2)</f>
        <v>0</v>
      </c>
      <c r="O95">
        <f>(I95*21)/100</f>
        <v>0</v>
      </c>
      <c r="P95" t="s">
        <v>10</v>
      </c>
    </row>
    <row r="96" spans="1:18" x14ac:dyDescent="0.2">
      <c r="A96" s="23" t="s">
        <v>44</v>
      </c>
      <c r="E96" s="24" t="s">
        <v>41</v>
      </c>
    </row>
    <row r="97" spans="1:18" ht="127.5" x14ac:dyDescent="0.2">
      <c r="A97" s="25" t="s">
        <v>46</v>
      </c>
      <c r="E97" s="26" t="s">
        <v>155</v>
      </c>
    </row>
    <row r="98" spans="1:18" ht="191.25" x14ac:dyDescent="0.2">
      <c r="A98" t="s">
        <v>48</v>
      </c>
      <c r="E98" s="24" t="s">
        <v>156</v>
      </c>
    </row>
    <row r="99" spans="1:18" x14ac:dyDescent="0.2">
      <c r="A99" s="17" t="s">
        <v>39</v>
      </c>
      <c r="B99" s="18" t="s">
        <v>157</v>
      </c>
      <c r="C99" s="18" t="s">
        <v>158</v>
      </c>
      <c r="D99" s="17" t="s">
        <v>41</v>
      </c>
      <c r="E99" s="19" t="s">
        <v>159</v>
      </c>
      <c r="F99" s="20" t="s">
        <v>57</v>
      </c>
      <c r="G99" s="21">
        <v>106.39</v>
      </c>
      <c r="H99" s="22">
        <v>0</v>
      </c>
      <c r="I99" s="22">
        <f>ROUND(ROUND(H99,2)*ROUND(G99,3),2)</f>
        <v>0</v>
      </c>
      <c r="O99">
        <f>(I99*21)/100</f>
        <v>0</v>
      </c>
      <c r="P99" t="s">
        <v>10</v>
      </c>
    </row>
    <row r="100" spans="1:18" x14ac:dyDescent="0.2">
      <c r="A100" s="23" t="s">
        <v>44</v>
      </c>
      <c r="E100" s="24" t="s">
        <v>41</v>
      </c>
    </row>
    <row r="101" spans="1:18" ht="127.5" x14ac:dyDescent="0.2">
      <c r="A101" s="25" t="s">
        <v>46</v>
      </c>
      <c r="E101" s="26" t="s">
        <v>155</v>
      </c>
    </row>
    <row r="102" spans="1:18" ht="38.25" x14ac:dyDescent="0.2">
      <c r="A102" t="s">
        <v>48</v>
      </c>
      <c r="E102" s="24" t="s">
        <v>160</v>
      </c>
    </row>
    <row r="103" spans="1:18" ht="12.75" customHeight="1" x14ac:dyDescent="0.2">
      <c r="A103" s="3" t="s">
        <v>37</v>
      </c>
      <c r="B103" s="3"/>
      <c r="C103" s="27" t="s">
        <v>79</v>
      </c>
      <c r="D103" s="3"/>
      <c r="E103" s="15" t="s">
        <v>161</v>
      </c>
      <c r="F103" s="3"/>
      <c r="G103" s="3"/>
      <c r="H103" s="3"/>
      <c r="I103" s="28">
        <f>0+Q103</f>
        <v>0</v>
      </c>
      <c r="O103">
        <f>0+R103</f>
        <v>0</v>
      </c>
      <c r="Q103">
        <f>0+I104+I108+I112</f>
        <v>0</v>
      </c>
      <c r="R103">
        <f>0+O104+O108+O112</f>
        <v>0</v>
      </c>
    </row>
    <row r="104" spans="1:18" x14ac:dyDescent="0.2">
      <c r="A104" s="17" t="s">
        <v>39</v>
      </c>
      <c r="B104" s="18" t="s">
        <v>162</v>
      </c>
      <c r="C104" s="18" t="s">
        <v>163</v>
      </c>
      <c r="D104" s="17" t="s">
        <v>41</v>
      </c>
      <c r="E104" s="19" t="s">
        <v>164</v>
      </c>
      <c r="F104" s="20" t="s">
        <v>165</v>
      </c>
      <c r="G104" s="21">
        <v>3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3" t="s">
        <v>44</v>
      </c>
      <c r="E105" s="24" t="s">
        <v>166</v>
      </c>
    </row>
    <row r="106" spans="1:18" x14ac:dyDescent="0.2">
      <c r="A106" s="25" t="s">
        <v>46</v>
      </c>
      <c r="E106" s="26" t="s">
        <v>167</v>
      </c>
    </row>
    <row r="107" spans="1:18" ht="255" x14ac:dyDescent="0.2">
      <c r="A107" t="s">
        <v>48</v>
      </c>
      <c r="E107" s="24" t="s">
        <v>168</v>
      </c>
    </row>
    <row r="108" spans="1:18" x14ac:dyDescent="0.2">
      <c r="A108" s="17" t="s">
        <v>39</v>
      </c>
      <c r="B108" s="18" t="s">
        <v>169</v>
      </c>
      <c r="C108" s="18" t="s">
        <v>170</v>
      </c>
      <c r="D108" s="17" t="s">
        <v>41</v>
      </c>
      <c r="E108" s="19" t="s">
        <v>171</v>
      </c>
      <c r="F108" s="20" t="s">
        <v>165</v>
      </c>
      <c r="G108" s="21">
        <v>11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8" x14ac:dyDescent="0.2">
      <c r="A109" s="23" t="s">
        <v>44</v>
      </c>
      <c r="E109" s="24" t="s">
        <v>172</v>
      </c>
    </row>
    <row r="110" spans="1:18" x14ac:dyDescent="0.2">
      <c r="A110" s="25" t="s">
        <v>46</v>
      </c>
      <c r="E110" s="26" t="s">
        <v>173</v>
      </c>
    </row>
    <row r="111" spans="1:18" ht="242.25" x14ac:dyDescent="0.2">
      <c r="A111" t="s">
        <v>48</v>
      </c>
      <c r="E111" s="24" t="s">
        <v>174</v>
      </c>
    </row>
    <row r="112" spans="1:18" x14ac:dyDescent="0.2">
      <c r="A112" s="17" t="s">
        <v>39</v>
      </c>
      <c r="B112" s="18" t="s">
        <v>175</v>
      </c>
      <c r="C112" s="18" t="s">
        <v>176</v>
      </c>
      <c r="D112" s="17" t="s">
        <v>41</v>
      </c>
      <c r="E112" s="19" t="s">
        <v>177</v>
      </c>
      <c r="F112" s="20" t="s">
        <v>178</v>
      </c>
      <c r="G112" s="21">
        <v>1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8" x14ac:dyDescent="0.2">
      <c r="A113" s="23" t="s">
        <v>44</v>
      </c>
      <c r="E113" s="24" t="s">
        <v>41</v>
      </c>
    </row>
    <row r="114" spans="1:18" x14ac:dyDescent="0.2">
      <c r="A114" s="25" t="s">
        <v>46</v>
      </c>
      <c r="E114" s="26" t="s">
        <v>179</v>
      </c>
    </row>
    <row r="115" spans="1:18" ht="25.5" x14ac:dyDescent="0.2">
      <c r="A115" t="s">
        <v>48</v>
      </c>
      <c r="E115" s="24" t="s">
        <v>180</v>
      </c>
    </row>
    <row r="116" spans="1:18" ht="12.75" customHeight="1" x14ac:dyDescent="0.2">
      <c r="A116" s="3" t="s">
        <v>37</v>
      </c>
      <c r="B116" s="3"/>
      <c r="C116" s="27" t="s">
        <v>35</v>
      </c>
      <c r="D116" s="3"/>
      <c r="E116" s="15" t="s">
        <v>181</v>
      </c>
      <c r="F116" s="3"/>
      <c r="G116" s="3"/>
      <c r="H116" s="3"/>
      <c r="I116" s="28">
        <f>0+Q116</f>
        <v>0</v>
      </c>
      <c r="O116">
        <f>0+R116</f>
        <v>0</v>
      </c>
      <c r="Q116">
        <f>0+I117+I121+I125</f>
        <v>0</v>
      </c>
      <c r="R116">
        <f>0+O117+O121+O125</f>
        <v>0</v>
      </c>
    </row>
    <row r="117" spans="1:18" x14ac:dyDescent="0.2">
      <c r="A117" s="17" t="s">
        <v>39</v>
      </c>
      <c r="B117" s="18" t="s">
        <v>182</v>
      </c>
      <c r="C117" s="18" t="s">
        <v>183</v>
      </c>
      <c r="D117" s="17" t="s">
        <v>41</v>
      </c>
      <c r="E117" s="19" t="s">
        <v>184</v>
      </c>
      <c r="F117" s="20" t="s">
        <v>165</v>
      </c>
      <c r="G117" s="21">
        <v>125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10</v>
      </c>
    </row>
    <row r="118" spans="1:18" x14ac:dyDescent="0.2">
      <c r="A118" s="23" t="s">
        <v>44</v>
      </c>
      <c r="E118" s="24" t="s">
        <v>41</v>
      </c>
    </row>
    <row r="119" spans="1:18" x14ac:dyDescent="0.2">
      <c r="A119" s="25" t="s">
        <v>46</v>
      </c>
      <c r="E119" s="26" t="s">
        <v>185</v>
      </c>
    </row>
    <row r="120" spans="1:18" ht="51" x14ac:dyDescent="0.2">
      <c r="A120" t="s">
        <v>48</v>
      </c>
      <c r="E120" s="24" t="s">
        <v>186</v>
      </c>
    </row>
    <row r="121" spans="1:18" ht="25.5" x14ac:dyDescent="0.2">
      <c r="A121" s="17" t="s">
        <v>39</v>
      </c>
      <c r="B121" s="18" t="s">
        <v>187</v>
      </c>
      <c r="C121" s="18" t="s">
        <v>188</v>
      </c>
      <c r="D121" s="17" t="s">
        <v>41</v>
      </c>
      <c r="E121" s="19" t="s">
        <v>189</v>
      </c>
      <c r="F121" s="20" t="s">
        <v>165</v>
      </c>
      <c r="G121" s="21">
        <v>36</v>
      </c>
      <c r="H121" s="22">
        <v>0</v>
      </c>
      <c r="I121" s="22">
        <f>ROUND(ROUND(H121,2)*ROUND(G121,3),2)</f>
        <v>0</v>
      </c>
      <c r="O121">
        <f>(I121*21)/100</f>
        <v>0</v>
      </c>
      <c r="P121" t="s">
        <v>10</v>
      </c>
    </row>
    <row r="122" spans="1:18" x14ac:dyDescent="0.2">
      <c r="A122" s="23" t="s">
        <v>44</v>
      </c>
      <c r="E122" s="24" t="s">
        <v>190</v>
      </c>
    </row>
    <row r="123" spans="1:18" x14ac:dyDescent="0.2">
      <c r="A123" s="25" t="s">
        <v>46</v>
      </c>
      <c r="E123" s="26" t="s">
        <v>191</v>
      </c>
    </row>
    <row r="124" spans="1:18" ht="89.25" x14ac:dyDescent="0.2">
      <c r="A124" t="s">
        <v>48</v>
      </c>
      <c r="E124" s="24" t="s">
        <v>192</v>
      </c>
    </row>
    <row r="125" spans="1:18" x14ac:dyDescent="0.2">
      <c r="A125" s="17" t="s">
        <v>39</v>
      </c>
      <c r="B125" s="18" t="s">
        <v>193</v>
      </c>
      <c r="C125" s="18" t="s">
        <v>194</v>
      </c>
      <c r="D125" s="17" t="s">
        <v>41</v>
      </c>
      <c r="E125" s="19" t="s">
        <v>195</v>
      </c>
      <c r="F125" s="20" t="s">
        <v>96</v>
      </c>
      <c r="G125" s="21">
        <v>626.35</v>
      </c>
      <c r="H125" s="22">
        <v>0</v>
      </c>
      <c r="I125" s="22">
        <f>ROUND(ROUND(H125,2)*ROUND(G125,3),2)</f>
        <v>0</v>
      </c>
      <c r="O125">
        <f>(I125*21)/100</f>
        <v>0</v>
      </c>
      <c r="P125" t="s">
        <v>10</v>
      </c>
    </row>
    <row r="126" spans="1:18" ht="38.25" x14ac:dyDescent="0.2">
      <c r="A126" s="23" t="s">
        <v>44</v>
      </c>
      <c r="E126" s="24" t="s">
        <v>196</v>
      </c>
    </row>
    <row r="127" spans="1:18" ht="51" x14ac:dyDescent="0.2">
      <c r="A127" s="25" t="s">
        <v>46</v>
      </c>
      <c r="E127" s="26" t="s">
        <v>197</v>
      </c>
    </row>
    <row r="128" spans="1:18" ht="409.5" x14ac:dyDescent="0.2">
      <c r="A128" t="s">
        <v>48</v>
      </c>
      <c r="E128" s="24" t="s">
        <v>198</v>
      </c>
    </row>
    <row r="129" spans="1:18" ht="12.75" customHeight="1" x14ac:dyDescent="0.2">
      <c r="A129" s="3" t="s">
        <v>37</v>
      </c>
      <c r="B129" s="3"/>
      <c r="C129" s="27" t="s">
        <v>199</v>
      </c>
      <c r="D129" s="3"/>
      <c r="E129" s="15" t="s">
        <v>200</v>
      </c>
      <c r="F129" s="3"/>
      <c r="G129" s="3"/>
      <c r="H129" s="3"/>
      <c r="I129" s="28">
        <f>0+Q129</f>
        <v>0</v>
      </c>
      <c r="O129">
        <f>0+R129</f>
        <v>0</v>
      </c>
      <c r="Q129">
        <f>0+I130</f>
        <v>0</v>
      </c>
      <c r="R129">
        <f>0+O130</f>
        <v>0</v>
      </c>
    </row>
    <row r="130" spans="1:18" ht="25.5" x14ac:dyDescent="0.2">
      <c r="A130" s="17" t="s">
        <v>39</v>
      </c>
      <c r="B130" s="18" t="s">
        <v>201</v>
      </c>
      <c r="C130" s="18" t="s">
        <v>202</v>
      </c>
      <c r="D130" s="17" t="s">
        <v>203</v>
      </c>
      <c r="E130" s="19" t="s">
        <v>204</v>
      </c>
      <c r="F130" s="20" t="s">
        <v>82</v>
      </c>
      <c r="G130" s="21">
        <v>180</v>
      </c>
      <c r="H130" s="22">
        <v>0</v>
      </c>
      <c r="I130" s="22">
        <f>ROUND(ROUND(H130,2)*ROUND(G130,3),2)</f>
        <v>0</v>
      </c>
      <c r="O130">
        <f>(I130*21)/100</f>
        <v>0</v>
      </c>
      <c r="P130" t="s">
        <v>10</v>
      </c>
    </row>
    <row r="131" spans="1:18" ht="25.5" x14ac:dyDescent="0.2">
      <c r="A131" s="23" t="s">
        <v>44</v>
      </c>
      <c r="E131" s="24" t="s">
        <v>45</v>
      </c>
    </row>
    <row r="132" spans="1:18" x14ac:dyDescent="0.2">
      <c r="A132" s="25" t="s">
        <v>46</v>
      </c>
      <c r="E132" s="26" t="s">
        <v>205</v>
      </c>
    </row>
    <row r="133" spans="1:18" ht="153" x14ac:dyDescent="0.2">
      <c r="A133" t="s">
        <v>48</v>
      </c>
      <c r="E133" s="24" t="s">
        <v>206</v>
      </c>
    </row>
    <row r="134" spans="1:18" x14ac:dyDescent="0.2">
      <c r="E134" s="24"/>
    </row>
    <row r="135" spans="1:18" ht="12.75" customHeight="1" x14ac:dyDescent="0.2">
      <c r="B135" s="46">
        <v>30</v>
      </c>
      <c r="C135" s="46">
        <v>18242</v>
      </c>
      <c r="D135" s="47" t="s">
        <v>41</v>
      </c>
      <c r="E135" s="48" t="s">
        <v>207</v>
      </c>
      <c r="F135" s="49" t="s">
        <v>57</v>
      </c>
      <c r="G135" s="50">
        <v>345</v>
      </c>
      <c r="H135" s="51">
        <v>0</v>
      </c>
      <c r="I135" s="51">
        <f>ROUND(ROUND(H135,2)*ROUND(G135,3),2)</f>
        <v>0</v>
      </c>
    </row>
    <row r="136" spans="1:18" ht="12.75" customHeight="1" x14ac:dyDescent="0.2">
      <c r="B136" s="52"/>
      <c r="C136" s="52"/>
      <c r="D136" s="52"/>
      <c r="E136" s="53" t="s">
        <v>62</v>
      </c>
      <c r="F136" s="52"/>
      <c r="G136" s="52"/>
      <c r="H136" s="52"/>
      <c r="I136" s="52"/>
    </row>
    <row r="137" spans="1:18" ht="36.75" customHeight="1" x14ac:dyDescent="0.2">
      <c r="B137" s="52"/>
      <c r="C137" s="52"/>
      <c r="D137" s="52"/>
      <c r="E137" s="54" t="s">
        <v>208</v>
      </c>
      <c r="F137" s="52"/>
      <c r="G137" s="52"/>
      <c r="H137" s="52"/>
      <c r="I137" s="52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03-19-06.2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2023-04-04T06:57:03Z</dcterms:created>
  <dcterms:modified xsi:type="dcterms:W3CDTF">2023-06-07T13:43:54Z</dcterms:modified>
</cp:coreProperties>
</file>