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4 (25-94)_20230606\Opravované soupisy prací_ZD č.4\"/>
    </mc:Choice>
  </mc:AlternateContent>
  <bookViews>
    <workbookView xWindow="0" yWindow="0" windowWidth="28800" windowHeight="13830"/>
  </bookViews>
  <sheets>
    <sheet name="D.2.1.4_SO 02-19-4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0" i="1" l="1"/>
  <c r="I135" i="1" l="1"/>
  <c r="O135" i="1" s="1"/>
  <c r="I131" i="1"/>
  <c r="O131" i="1" s="1"/>
  <c r="I127" i="1"/>
  <c r="O127" i="1" s="1"/>
  <c r="I122" i="1"/>
  <c r="O122" i="1" s="1"/>
  <c r="I118" i="1"/>
  <c r="O118" i="1" s="1"/>
  <c r="O114" i="1"/>
  <c r="I114" i="1"/>
  <c r="I110" i="1"/>
  <c r="O110" i="1" s="1"/>
  <c r="I106" i="1"/>
  <c r="O106" i="1" s="1"/>
  <c r="I102" i="1"/>
  <c r="O102" i="1" s="1"/>
  <c r="I98" i="1"/>
  <c r="O98" i="1" s="1"/>
  <c r="I94" i="1"/>
  <c r="O94" i="1" s="1"/>
  <c r="O89" i="1"/>
  <c r="R88" i="1" s="1"/>
  <c r="O88" i="1" s="1"/>
  <c r="I89" i="1"/>
  <c r="Q88" i="1"/>
  <c r="I88" i="1" s="1"/>
  <c r="I84" i="1"/>
  <c r="O84" i="1" s="1"/>
  <c r="R83" i="1" s="1"/>
  <c r="O83" i="1" s="1"/>
  <c r="I79" i="1"/>
  <c r="O79" i="1" s="1"/>
  <c r="R78" i="1" s="1"/>
  <c r="O78" i="1" s="1"/>
  <c r="I74" i="1"/>
  <c r="O74" i="1" s="1"/>
  <c r="I70" i="1"/>
  <c r="O70" i="1" s="1"/>
  <c r="I66" i="1"/>
  <c r="Q61" i="1" s="1"/>
  <c r="I61" i="1" s="1"/>
  <c r="I62" i="1"/>
  <c r="O62" i="1" s="1"/>
  <c r="I57" i="1"/>
  <c r="O57" i="1" s="1"/>
  <c r="O53" i="1"/>
  <c r="I53" i="1"/>
  <c r="I49" i="1"/>
  <c r="O49" i="1" s="1"/>
  <c r="I45" i="1"/>
  <c r="O45" i="1" s="1"/>
  <c r="I41" i="1"/>
  <c r="O41" i="1" s="1"/>
  <c r="I36" i="1"/>
  <c r="O36" i="1" s="1"/>
  <c r="I32" i="1"/>
  <c r="I28" i="1"/>
  <c r="O28" i="1" s="1"/>
  <c r="I23" i="1"/>
  <c r="O23" i="1" s="1"/>
  <c r="I19" i="1"/>
  <c r="O19" i="1" s="1"/>
  <c r="I15" i="1"/>
  <c r="O15" i="1" s="1"/>
  <c r="I10" i="1"/>
  <c r="O10" i="1" s="1"/>
  <c r="R9" i="1" s="1"/>
  <c r="O9" i="1" s="1"/>
  <c r="Q9" i="1"/>
  <c r="I9" i="1" s="1"/>
  <c r="R14" i="1" l="1"/>
  <c r="O14" i="1" s="1"/>
  <c r="R93" i="1"/>
  <c r="O93" i="1" s="1"/>
  <c r="Q27" i="1"/>
  <c r="I27" i="1" s="1"/>
  <c r="Q78" i="1"/>
  <c r="I78" i="1" s="1"/>
  <c r="R126" i="1"/>
  <c r="O126" i="1" s="1"/>
  <c r="R40" i="1"/>
  <c r="O40" i="1" s="1"/>
  <c r="Q40" i="1"/>
  <c r="I40" i="1" s="1"/>
  <c r="Q83" i="1"/>
  <c r="I83" i="1" s="1"/>
  <c r="Q126" i="1"/>
  <c r="I126" i="1" s="1"/>
  <c r="O32" i="1"/>
  <c r="R27" i="1" s="1"/>
  <c r="O27" i="1" s="1"/>
  <c r="O66" i="1"/>
  <c r="R61" i="1" s="1"/>
  <c r="O61" i="1" s="1"/>
  <c r="Q14" i="1"/>
  <c r="I14" i="1" s="1"/>
  <c r="Q93" i="1"/>
  <c r="I93" i="1" s="1"/>
  <c r="I3" i="1" l="1"/>
  <c r="O2" i="1"/>
</calcChain>
</file>

<file path=xl/sharedStrings.xml><?xml version="1.0" encoding="utf-8"?>
<sst xmlns="http://schemas.openxmlformats.org/spreadsheetml/2006/main" count="474" uniqueCount="204">
  <si>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</si>
  <si>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</si>
  <si>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</si>
  <si>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</si>
  <si>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</si>
  <si>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</si>
  <si>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</si>
  <si>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</si>
  <si>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SO 02-19-42</t>
  </si>
  <si>
    <t>0,00</t>
  </si>
  <si>
    <t>2</t>
  </si>
  <si>
    <t>O</t>
  </si>
  <si>
    <t>Objekt:</t>
  </si>
  <si>
    <t>D.2.1.4</t>
  </si>
  <si>
    <t>Mosty, propustky, zdi</t>
  </si>
  <si>
    <t>15,00</t>
  </si>
  <si>
    <t>O1</t>
  </si>
  <si>
    <t>Rozpočet:</t>
  </si>
  <si>
    <t>T.ú. Brno-Maloměřice - Brno-Královo Pole, opěrná zeď v km 4,820 - 4,880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</si>
  <si>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</si>
  <si>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</si>
  <si>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</si>
  <si>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</si>
  <si>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</si>
  <si>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</si>
  <si>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</si>
  <si>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</si>
  <si>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</si>
  <si>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</si>
  <si>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</si>
  <si>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</si>
  <si>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</si>
  <si>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</si>
  <si>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</si>
  <si>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</si>
  <si>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</si>
  <si>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</si>
  <si>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</si>
  <si>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</si>
  <si>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P</t>
  </si>
  <si>
    <t>02750</t>
  </si>
  <si>
    <t/>
  </si>
  <si>
    <t>POMOC PRÁCE ZŘÍZ NEBO ZAJIŠŤ LEŠENÍ</t>
  </si>
  <si>
    <t>KPL</t>
  </si>
  <si>
    <t>PP</t>
  </si>
  <si>
    <t>VV</t>
  </si>
  <si>
    <t>TS</t>
  </si>
  <si>
    <t>zahrnuje veškeré náklady spojené s objednatelem požadovanými zařízeními</t>
  </si>
  <si>
    <t>Zemní práce</t>
  </si>
  <si>
    <t>12273A</t>
  </si>
  <si>
    <t>ODKOPÁVKY A PROKOPÁVKY OBECNÉ TŘ. I - BEZ DOPRAVY</t>
  </si>
  <si>
    <t>M3</t>
  </si>
  <si>
    <t>viz. v.č. 2.4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</si>
  <si>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</si>
  <si>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12993</t>
  </si>
  <si>
    <t>ČIŠTĚNÍ POTRUBÍ DN DO 200MM</t>
  </si>
  <si>
    <t>m</t>
  </si>
  <si>
    <t>pročištění vyústění rubové drenáže</t>
  </si>
  <si>
    <t>5*2,0=10,000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</si>
  <si>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</si>
  <si>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</si>
  <si>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</si>
  <si>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dle pol.č. 12273A: 28,0=28,000 [A] 
dle pol.č. 26113: 24,0*3,14*0,06*0,06=0,271 [B] 
Celkem: A+B=28,271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</si>
  <si>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</si>
  <si>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</si>
  <si>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26113</t>
  </si>
  <si>
    <t>VRTY PRO KOTVENÍ, INJEKTÁŽ A MIKROPILOTY NA POVRCHU TŘ. I D DO 150MM</t>
  </si>
  <si>
    <t>4*6,0=24,000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</si>
  <si>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</si>
  <si>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285374</t>
  </si>
  <si>
    <t>KOTVENÍ NA POVRCHU Z PŘEDPÍNACÍ VÝZTUŽE DL. DO 6M</t>
  </si>
  <si>
    <t>KUS</t>
  </si>
  <si>
    <t>položka zahrnuje dodávku předepsané kotvy, případně její protikorozní úpravu, její osazení do vrtu, zainjektování a napnutí, případně opěrné desky  
nezahrnuje vrty</t>
  </si>
  <si>
    <t>7</t>
  </si>
  <si>
    <t>R285394</t>
  </si>
  <si>
    <t>DODATEČNÉ KOTVENÍ VLEPENÍM BETONÁŘSKÉ VÝZTUŽE D DO 25MM DO VRTŮ</t>
  </si>
  <si>
    <t>Položka zahrnuje:  
dodání výztuže předepsaného profilu a předepsané délky (do 600mm)  
provedení vrtu předepsaného profilu a předepsané délky (do 400mm)  
vsunutí výztuže do vyvrtaného profilu a její zalepení předepsaným pojivem  
případně nutné lešení</t>
  </si>
  <si>
    <t>Svislé konstrukce</t>
  </si>
  <si>
    <t>8</t>
  </si>
  <si>
    <t>311212</t>
  </si>
  <si>
    <t>ZDI A STĚNY PODPĚR A VOLNÉ Z KAMENE A LOM VÝROBKŮ NA MC</t>
  </si>
  <si>
    <t>dozdění</t>
  </si>
  <si>
    <t>zeď: 0,15*59,1=8,865 [A]</t>
  </si>
  <si>
    <t>Položka zahrnuje veškerý materiál, výrobky a polotovary, včetně mimostaveništní a vnitrostaveništní dopravy (rovněž přesuny), včetně naložení a složení, případně s uložením.</t>
  </si>
  <si>
    <t>317325</t>
  </si>
  <si>
    <t>ŘÍMSY ZE ŽELEZOBETONU DO C30/37</t>
  </si>
  <si>
    <t>viz. výkres číslo 2.5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</si>
  <si>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</si>
  <si>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</si>
  <si>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</si>
  <si>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T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</si>
  <si>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</si>
  <si>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11</t>
  </si>
  <si>
    <t>334325</t>
  </si>
  <si>
    <t>MOSTNÍ PILÍŘE A STATIVA ZE ŽELEZOVÉHO BETONU DO C30/37</t>
  </si>
  <si>
    <t>2*4,46m2*0,9=8,028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</si>
  <si>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</si>
  <si>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12</t>
  </si>
  <si>
    <t>334365</t>
  </si>
  <si>
    <t>VÝZTUŽ MOSTNÍCH PILÍŘŮ A STATIV Z OCELI 10505, B500B</t>
  </si>
  <si>
    <t>8,28*0,15=1,242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</si>
  <si>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</si>
  <si>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</si>
  <si>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13</t>
  </si>
  <si>
    <t>451313</t>
  </si>
  <si>
    <t>PODKLADNÍ A VÝPLŇOVÉ VRSTVY Z PROSTÉHO BETONU C16/20</t>
  </si>
  <si>
    <t>pod drenáž: 0,2*59,1=11,820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</si>
  <si>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</si>
  <si>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14</t>
  </si>
  <si>
    <t>45131A</t>
  </si>
  <si>
    <t>PODKLADNÍ A VÝPLŇOVÉ VRSTVY Z PROSTÉHO BETONU C20/25</t>
  </si>
  <si>
    <t>pod dlažbu: 2,0*0,2=0,400 [A]</t>
  </si>
  <si>
    <t>15</t>
  </si>
  <si>
    <t>45138A</t>
  </si>
  <si>
    <t>PODKL VRSTVY ZE ŽELEZOBET DO C20/25 VČET VÝZTUŽE</t>
  </si>
  <si>
    <t>ochrana izolace</t>
  </si>
  <si>
    <t>2,4*59,1*0,06=8,510 [A]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</si>
  <si>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</si>
  <si>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16</t>
  </si>
  <si>
    <t>465512</t>
  </si>
  <si>
    <t>DLAŽBY Z LOMOVÉHO KAMENE NA MC</t>
  </si>
  <si>
    <t>2,0*0,15=0,300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</si>
  <si>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</si>
  <si>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Úpravy povrchů, podlahy, výplně otvorů</t>
  </si>
  <si>
    <t>17</t>
  </si>
  <si>
    <t>62745</t>
  </si>
  <si>
    <t>SPÁROVÁNÍ STARÉHO ZDIVA CEMENTOVOU MALTOU</t>
  </si>
  <si>
    <t>m2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</si>
  <si>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</si>
  <si>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</si>
  <si>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18</t>
  </si>
  <si>
    <t>711132</t>
  </si>
  <si>
    <t>IZOLACE BĚŽNÝCH KONSTRUKCÍ PROTI VOLNĚ STÉKAJÍCÍ VODĚ ASFALTOVÝMI PÁSY</t>
  </si>
  <si>
    <t>5*59,1=295,500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</si>
  <si>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</si>
  <si>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Potrubí</t>
  </si>
  <si>
    <t>19</t>
  </si>
  <si>
    <t>87533</t>
  </si>
  <si>
    <t>POTRUBÍ DREN Z TRUB PLAST DN DO 150MM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</si>
  <si>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</si>
  <si>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Ostatní konstrukce a práce</t>
  </si>
  <si>
    <t>20</t>
  </si>
  <si>
    <t>9112A1</t>
  </si>
  <si>
    <t>ZÁBRADLÍ MOSTNÍ S VODOR MADLY - DODÁVKA A MONTÁŽ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</si>
  <si>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</si>
  <si>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21</t>
  </si>
  <si>
    <t>91355</t>
  </si>
  <si>
    <t>EVIDENČNÍ ČÍSLO MOSTU</t>
  </si>
  <si>
    <t>TABULKA S LETOPOČTEM VÝSTAVBY</t>
  </si>
  <si>
    <t>položka zahrnuje štítek s evidenčním číslem mostu, sloupek dopravní značky včetně osazení a nutných zemních prací a zabetonování</t>
  </si>
  <si>
    <t>22</t>
  </si>
  <si>
    <t>919163</t>
  </si>
  <si>
    <t>ŘEZÁNÍ KAMENNÝCH KONSTRUKCÍ TL DO 150MM</t>
  </si>
  <si>
    <t>položka zahrnuje řezání kamenných konstrukcí v předepsané tloušťce, včetně spotřeby vody</t>
  </si>
  <si>
    <t>23</t>
  </si>
  <si>
    <t>93650</t>
  </si>
  <si>
    <t>DROBNÉ DOPLŇK KONSTR KOVOVÉ</t>
  </si>
  <si>
    <t>kg</t>
  </si>
  <si>
    <t>Kotevní přípravek stožáru TV. 2ks svorníkový koš M36x3</t>
  </si>
  <si>
    <t>2*25,0=50,000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</si>
  <si>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</si>
  <si>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24</t>
  </si>
  <si>
    <t>938452</t>
  </si>
  <si>
    <t>OČIŠTĚNÍ ZDIVA OTRYSKÁNÍM NA SUCHO KŘEMIČ PÍSKEM</t>
  </si>
  <si>
    <t>položka zahrnuje očištění předepsaným způsobem včetně odklizení vzniklého odpadu</t>
  </si>
  <si>
    <t>25</t>
  </si>
  <si>
    <t>96613A</t>
  </si>
  <si>
    <t>BOURÁNÍ KONSTRUKCÍ Z KAMENE NA MC - BEZ DOPRAVY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</si>
  <si>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</si>
  <si>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26</t>
  </si>
  <si>
    <t>96616A</t>
  </si>
  <si>
    <t>BOURÁNÍ KONSTRUKCÍ ZE ŽELEZOBETONU - BEZ DOPRAVY</t>
  </si>
  <si>
    <t>římsa:  0,2*59,1=11,820 [A] 
zeď: 0,2*59,1=11,820 [B] 
Celkem: A+B=23,640 [C]</t>
  </si>
  <si>
    <t>27</t>
  </si>
  <si>
    <t>R919159</t>
  </si>
  <si>
    <t>ŘEZÁNÍ OCELOVÝCH KONSTRUKCÍ</t>
  </si>
  <si>
    <t>Odřezání kotvení  stávajícího stožáru T.V.</t>
  </si>
  <si>
    <t>položka zahrnuje řezání ocelových profilů bez ohledu na tvar a způsob provedení. Nezahrnuje řezání kolejnic, to se vykáže v SD 54.</t>
  </si>
  <si>
    <t>990</t>
  </si>
  <si>
    <t>Likvidace odpadů vč. dopravy</t>
  </si>
  <si>
    <t>28</t>
  </si>
  <si>
    <t>R015111</t>
  </si>
  <si>
    <t>90</t>
  </si>
  <si>
    <t>POPLATKY ZA LIKVIDACI ODPADŮ NEKONTAMINOVANÝCH - 17 05 04 VYTĚŽENÉ ZEMINY A HORNINY - I. TŘÍDA TĚŽITELNOSTI VČETNĚ DOPRAVY</t>
  </si>
  <si>
    <t>Evidenční položka</t>
  </si>
  <si>
    <t>dle pol.č. 12273A: 28,0=28,000 [A] 
dle pol.č. 26113: 24,0*3,14*0,06*0,06=0,271 [B] 
Celkem: (A+B)*1,9=53,715 [C]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</si>
  <si>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</si>
  <si>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29</t>
  </si>
  <si>
    <t>R015120</t>
  </si>
  <si>
    <t>POPLATKY ZA LIKVIDACI ODPADŮ NEKONTAMINOVANÝCH - 17 01 07 STAVEBNÍ A DEMOLIČNÍ SUŤ VČETNĚ DOPRAVY</t>
  </si>
  <si>
    <t>dle pol.č. 96613A: 8,865*2,2=19,503 [A] 
dle pol.č. 938452: 342,0*0,048t/m2=16,416 [B] 
Celkem: A+B=35,919 [C]</t>
  </si>
  <si>
    <t>30</t>
  </si>
  <si>
    <t>R015140</t>
  </si>
  <si>
    <t>POPLATKY ZA LIKVIDACI ODPADŮ NEKONTAMINOVANÝCH - 17 01 01 BETON Z DEMOLIC OBJEKTŮ, ZÁKLADŮ TV, KŮLY A SLOUPY VČETNĚ DOPRAVY</t>
  </si>
  <si>
    <t>dle pol.č. 96616A: 23,64*2,5=59,100 [A]</t>
  </si>
  <si>
    <t>podle tabulky výztuže</t>
  </si>
  <si>
    <t>Položka sjednocena s pol. 10</t>
  </si>
  <si>
    <t>PODKLADNÍ A VÝPLŇOVÉ VRSTVY Z PROSTÉHO BETONU C25/30</t>
  </si>
  <si>
    <t>ZD č.4 - 6.6.2023</t>
  </si>
  <si>
    <t>xxxxx</t>
  </si>
  <si>
    <t>nové opravy</t>
  </si>
  <si>
    <t>opravy v předešlých verzích</t>
  </si>
  <si>
    <t>60m*3ks/m+2*17bloky TV=214,000 [A]</t>
  </si>
  <si>
    <t>zahrnuje římsy, konzolu a bloky stožáru 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</si>
</sst>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7" fillId="2" borderId="1" xfId="1" applyFont="1" applyFill="1" applyBorder="1"/>
    <xf numFmtId="0" fontId="7" fillId="0" borderId="0" xfId="0" applyFont="1"/>
    <xf numFmtId="0" fontId="8" fillId="0" borderId="0" xfId="0" applyFont="1"/>
    <xf numFmtId="164" fontId="7" fillId="0" borderId="3" xfId="1" applyNumberFormat="1" applyFont="1" applyFill="1" applyBorder="1" applyAlignment="1">
      <alignment horizontal="center"/>
    </xf>
    <xf numFmtId="0" fontId="7" fillId="0" borderId="3" xfId="1" applyFont="1" applyBorder="1" applyAlignment="1">
      <alignment horizontal="left" vertical="center" wrapText="1"/>
    </xf>
    <xf numFmtId="0" fontId="9" fillId="0" borderId="3" xfId="1" applyFont="1" applyBorder="1" applyAlignment="1">
      <alignment horizontal="left" vertical="center" wrapText="1"/>
    </xf>
    <xf numFmtId="0" fontId="1" fillId="0" borderId="0" xfId="0" applyFont="1"/>
    <xf numFmtId="0" fontId="10" fillId="0" borderId="3" xfId="1" applyFont="1" applyFill="1" applyBorder="1" applyAlignment="1">
      <alignment horizontal="right"/>
    </xf>
    <xf numFmtId="0" fontId="10" fillId="0" borderId="3" xfId="1" applyFont="1" applyFill="1" applyBorder="1"/>
    <xf numFmtId="0" fontId="10" fillId="0" borderId="3" xfId="1" applyFont="1" applyFill="1" applyBorder="1" applyAlignment="1">
      <alignment wrapText="1"/>
    </xf>
    <xf numFmtId="0" fontId="10" fillId="0" borderId="3" xfId="1" applyFont="1" applyFill="1" applyBorder="1" applyAlignment="1">
      <alignment horizontal="center"/>
    </xf>
    <xf numFmtId="164" fontId="10" fillId="0" borderId="3" xfId="1" applyNumberFormat="1" applyFont="1" applyFill="1" applyBorder="1" applyAlignment="1">
      <alignment horizontal="center"/>
    </xf>
    <xf numFmtId="4" fontId="10" fillId="0" borderId="3" xfId="1" applyNumberFormat="1" applyFont="1" applyFill="1" applyBorder="1" applyAlignment="1">
      <alignment horizontal="center"/>
    </xf>
    <xf numFmtId="0" fontId="7" fillId="0" borderId="3" xfId="1" applyFont="1" applyFill="1" applyBorder="1" applyAlignment="1">
      <alignment horizontal="right"/>
    </xf>
    <xf numFmtId="0" fontId="7" fillId="0" borderId="3" xfId="1" applyFont="1" applyFill="1" applyBorder="1"/>
    <xf numFmtId="0" fontId="7" fillId="0" borderId="3" xfId="1" applyFont="1" applyFill="1" applyBorder="1" applyAlignment="1">
      <alignment wrapText="1"/>
    </xf>
    <xf numFmtId="0" fontId="7" fillId="0" borderId="3" xfId="1" applyFont="1" applyFill="1" applyBorder="1" applyAlignment="1">
      <alignment horizontal="center"/>
    </xf>
    <xf numFmtId="4" fontId="7" fillId="0" borderId="3" xfId="1" applyNumberFormat="1" applyFont="1" applyFill="1" applyBorder="1" applyAlignment="1">
      <alignment horizontal="center"/>
    </xf>
    <xf numFmtId="0" fontId="0" fillId="0" borderId="0" xfId="0" applyFill="1"/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0">
    <pageSetUpPr fitToPage="1"/>
  </sheetPr>
  <dimension ref="A1:R141"/>
  <sheetViews>
    <sheetView tabSelected="1" topLeftCell="B1" workbookViewId="0">
      <pane ySplit="8" topLeftCell="A138" activePane="bottomLeft" state="frozen"/>
      <selection pane="bottomLeft" activeCell="E152" sqref="E15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4" t="s">
        <v>198</v>
      </c>
      <c r="I2" s="3"/>
      <c r="O2">
        <f>0+O9+O14+O27+O40+O61+O78+O83+O88+O93+O126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0" t="s">
        <v>6</v>
      </c>
      <c r="D3" s="31"/>
      <c r="E3" s="5" t="s">
        <v>7</v>
      </c>
      <c r="F3" s="1"/>
      <c r="G3" s="6"/>
      <c r="H3" s="7" t="s">
        <v>8</v>
      </c>
      <c r="I3" s="8">
        <f>0+I9+I14+I27+I40+I61+I78+I83+I88+I93+I126</f>
        <v>0</v>
      </c>
      <c r="K3" s="35" t="s">
        <v>199</v>
      </c>
      <c r="L3" s="35" t="s">
        <v>200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0" t="s">
        <v>13</v>
      </c>
      <c r="D4" s="31"/>
      <c r="E4" s="5" t="s">
        <v>14</v>
      </c>
      <c r="F4" s="1"/>
      <c r="G4" s="1"/>
      <c r="H4" s="9"/>
      <c r="I4" s="9"/>
      <c r="K4" s="36" t="s">
        <v>199</v>
      </c>
      <c r="L4" s="36" t="s">
        <v>201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10" t="s">
        <v>17</v>
      </c>
      <c r="C5" s="32" t="s">
        <v>8</v>
      </c>
      <c r="D5" s="33"/>
      <c r="E5" s="11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29" t="s">
        <v>20</v>
      </c>
      <c r="B6" s="29" t="s">
        <v>21</v>
      </c>
      <c r="C6" s="29" t="s">
        <v>22</v>
      </c>
      <c r="D6" s="29" t="s">
        <v>23</v>
      </c>
      <c r="E6" s="29" t="s">
        <v>24</v>
      </c>
      <c r="F6" s="29" t="s">
        <v>25</v>
      </c>
      <c r="G6" s="29" t="s">
        <v>26</v>
      </c>
      <c r="H6" s="29" t="s">
        <v>27</v>
      </c>
      <c r="I6" s="29"/>
    </row>
    <row r="7" spans="1:18" ht="12.75" customHeight="1" x14ac:dyDescent="0.2">
      <c r="A7" s="29"/>
      <c r="B7" s="29"/>
      <c r="C7" s="29"/>
      <c r="D7" s="29"/>
      <c r="E7" s="29"/>
      <c r="F7" s="29"/>
      <c r="G7" s="29"/>
      <c r="H7" s="12" t="s">
        <v>28</v>
      </c>
      <c r="I7" s="12" t="s">
        <v>29</v>
      </c>
    </row>
    <row r="8" spans="1:18" ht="12.75" customHeight="1" x14ac:dyDescent="0.2">
      <c r="A8" s="12" t="s">
        <v>30</v>
      </c>
      <c r="B8" s="12" t="s">
        <v>31</v>
      </c>
      <c r="C8" s="12" t="s">
        <v>10</v>
      </c>
      <c r="D8" s="12" t="s">
        <v>2</v>
      </c>
      <c r="E8" s="12" t="s">
        <v>32</v>
      </c>
      <c r="F8" s="12" t="s">
        <v>33</v>
      </c>
      <c r="G8" s="12" t="s">
        <v>34</v>
      </c>
      <c r="H8" s="12" t="s">
        <v>35</v>
      </c>
      <c r="I8" s="12" t="s">
        <v>36</v>
      </c>
    </row>
    <row r="9" spans="1:18" ht="12.75" customHeight="1" x14ac:dyDescent="0.2">
      <c r="A9" s="13" t="s">
        <v>37</v>
      </c>
      <c r="B9" s="13"/>
      <c r="C9" s="14" t="s">
        <v>30</v>
      </c>
      <c r="D9" s="13"/>
      <c r="E9" s="15" t="s">
        <v>38</v>
      </c>
      <c r="F9" s="13"/>
      <c r="G9" s="13"/>
      <c r="H9" s="13"/>
      <c r="I9" s="16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7" t="s">
        <v>39</v>
      </c>
      <c r="B10" s="18" t="s">
        <v>31</v>
      </c>
      <c r="C10" s="18" t="s">
        <v>40</v>
      </c>
      <c r="D10" s="17" t="s">
        <v>41</v>
      </c>
      <c r="E10" s="19" t="s">
        <v>42</v>
      </c>
      <c r="F10" s="20" t="s">
        <v>43</v>
      </c>
      <c r="G10" s="21">
        <v>1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3" t="s">
        <v>44</v>
      </c>
      <c r="E11" s="24" t="s">
        <v>41</v>
      </c>
    </row>
    <row r="12" spans="1:18" x14ac:dyDescent="0.2">
      <c r="A12" s="25" t="s">
        <v>45</v>
      </c>
      <c r="E12" s="26" t="s">
        <v>41</v>
      </c>
    </row>
    <row r="13" spans="1:18" x14ac:dyDescent="0.2">
      <c r="A13" t="s">
        <v>46</v>
      </c>
      <c r="E13" s="24" t="s">
        <v>47</v>
      </c>
    </row>
    <row r="14" spans="1:18" ht="12.75" customHeight="1" x14ac:dyDescent="0.2">
      <c r="A14" s="3" t="s">
        <v>37</v>
      </c>
      <c r="B14" s="3"/>
      <c r="C14" s="27" t="s">
        <v>31</v>
      </c>
      <c r="D14" s="3"/>
      <c r="E14" s="15" t="s">
        <v>48</v>
      </c>
      <c r="F14" s="3"/>
      <c r="G14" s="3"/>
      <c r="H14" s="3"/>
      <c r="I14" s="28">
        <f>0+Q14</f>
        <v>0</v>
      </c>
      <c r="O14">
        <f>0+R14</f>
        <v>0</v>
      </c>
      <c r="Q14">
        <f>0+I15+I19+I23</f>
        <v>0</v>
      </c>
      <c r="R14">
        <f>0+O15+O19+O23</f>
        <v>0</v>
      </c>
    </row>
    <row r="15" spans="1:18" x14ac:dyDescent="0.2">
      <c r="A15" s="17" t="s">
        <v>39</v>
      </c>
      <c r="B15" s="18" t="s">
        <v>10</v>
      </c>
      <c r="C15" s="18" t="s">
        <v>49</v>
      </c>
      <c r="D15" s="17" t="s">
        <v>41</v>
      </c>
      <c r="E15" s="19" t="s">
        <v>50</v>
      </c>
      <c r="F15" s="20" t="s">
        <v>51</v>
      </c>
      <c r="G15" s="21">
        <v>28</v>
      </c>
      <c r="H15" s="22">
        <v>0</v>
      </c>
      <c r="I15" s="22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3" t="s">
        <v>44</v>
      </c>
      <c r="E16" s="24" t="s">
        <v>52</v>
      </c>
    </row>
    <row r="17" spans="1:18" x14ac:dyDescent="0.2">
      <c r="A17" s="25" t="s">
        <v>45</v>
      </c>
      <c r="E17" s="26" t="s">
        <v>41</v>
      </c>
    </row>
    <row r="18" spans="1:18" ht="369.75" x14ac:dyDescent="0.2">
      <c r="A18" t="s">
        <v>46</v>
      </c>
      <c r="E18" s="24" t="s">
        <v>53</v>
      </c>
    </row>
    <row r="19" spans="1:18" x14ac:dyDescent="0.2">
      <c r="A19" s="17" t="s">
        <v>39</v>
      </c>
      <c r="B19" s="18" t="s">
        <v>2</v>
      </c>
      <c r="C19" s="18" t="s">
        <v>54</v>
      </c>
      <c r="D19" s="17" t="s">
        <v>41</v>
      </c>
      <c r="E19" s="19" t="s">
        <v>55</v>
      </c>
      <c r="F19" s="20" t="s">
        <v>56</v>
      </c>
      <c r="G19" s="21">
        <v>10</v>
      </c>
      <c r="H19" s="22">
        <v>0</v>
      </c>
      <c r="I19" s="22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23" t="s">
        <v>44</v>
      </c>
      <c r="E20" s="24" t="s">
        <v>57</v>
      </c>
    </row>
    <row r="21" spans="1:18" x14ac:dyDescent="0.2">
      <c r="A21" s="25" t="s">
        <v>45</v>
      </c>
      <c r="E21" s="26" t="s">
        <v>58</v>
      </c>
    </row>
    <row r="22" spans="1:18" ht="63.75" x14ac:dyDescent="0.2">
      <c r="A22" t="s">
        <v>46</v>
      </c>
      <c r="E22" s="24" t="s">
        <v>59</v>
      </c>
    </row>
    <row r="23" spans="1:18" x14ac:dyDescent="0.2">
      <c r="A23" s="17" t="s">
        <v>39</v>
      </c>
      <c r="B23" s="18" t="s">
        <v>32</v>
      </c>
      <c r="C23" s="18" t="s">
        <v>60</v>
      </c>
      <c r="D23" s="17" t="s">
        <v>41</v>
      </c>
      <c r="E23" s="19" t="s">
        <v>61</v>
      </c>
      <c r="F23" s="20" t="s">
        <v>51</v>
      </c>
      <c r="G23" s="21">
        <v>28.271000000000001</v>
      </c>
      <c r="H23" s="22">
        <v>0</v>
      </c>
      <c r="I23" s="22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3" t="s">
        <v>44</v>
      </c>
      <c r="E24" s="24" t="s">
        <v>41</v>
      </c>
    </row>
    <row r="25" spans="1:18" ht="38.25" x14ac:dyDescent="0.2">
      <c r="A25" s="25" t="s">
        <v>45</v>
      </c>
      <c r="E25" s="26" t="s">
        <v>62</v>
      </c>
    </row>
    <row r="26" spans="1:18" ht="191.25" x14ac:dyDescent="0.2">
      <c r="A26" t="s">
        <v>46</v>
      </c>
      <c r="E26" s="24" t="s">
        <v>63</v>
      </c>
    </row>
    <row r="27" spans="1:18" ht="12.75" customHeight="1" x14ac:dyDescent="0.2">
      <c r="A27" s="3" t="s">
        <v>37</v>
      </c>
      <c r="B27" s="3"/>
      <c r="C27" s="27" t="s">
        <v>10</v>
      </c>
      <c r="D27" s="3"/>
      <c r="E27" s="15" t="s">
        <v>64</v>
      </c>
      <c r="F27" s="3"/>
      <c r="G27" s="3"/>
      <c r="H27" s="3"/>
      <c r="I27" s="28">
        <f>0+Q27</f>
        <v>0</v>
      </c>
      <c r="O27">
        <f>0+R27</f>
        <v>0</v>
      </c>
      <c r="Q27">
        <f>0+I28+I32+I36</f>
        <v>0</v>
      </c>
      <c r="R27">
        <f>0+O28+O32+O36</f>
        <v>0</v>
      </c>
    </row>
    <row r="28" spans="1:18" ht="25.5" x14ac:dyDescent="0.2">
      <c r="A28" s="17" t="s">
        <v>39</v>
      </c>
      <c r="B28" s="18" t="s">
        <v>33</v>
      </c>
      <c r="C28" s="18" t="s">
        <v>65</v>
      </c>
      <c r="D28" s="17" t="s">
        <v>41</v>
      </c>
      <c r="E28" s="19" t="s">
        <v>66</v>
      </c>
      <c r="F28" s="20" t="s">
        <v>56</v>
      </c>
      <c r="G28" s="21">
        <v>24</v>
      </c>
      <c r="H28" s="22">
        <v>0</v>
      </c>
      <c r="I28" s="22">
        <f>ROUND(ROUND(H28,2)*ROUND(G28,3),2)</f>
        <v>0</v>
      </c>
      <c r="O28">
        <f>(I28*21)/100</f>
        <v>0</v>
      </c>
      <c r="P28" t="s">
        <v>10</v>
      </c>
    </row>
    <row r="29" spans="1:18" x14ac:dyDescent="0.2">
      <c r="A29" s="23" t="s">
        <v>44</v>
      </c>
      <c r="E29" s="24" t="s">
        <v>41</v>
      </c>
    </row>
    <row r="30" spans="1:18" x14ac:dyDescent="0.2">
      <c r="A30" s="25" t="s">
        <v>45</v>
      </c>
      <c r="E30" s="26" t="s">
        <v>67</v>
      </c>
    </row>
    <row r="31" spans="1:18" ht="63.75" x14ac:dyDescent="0.2">
      <c r="A31" t="s">
        <v>46</v>
      </c>
      <c r="E31" s="24" t="s">
        <v>68</v>
      </c>
    </row>
    <row r="32" spans="1:18" x14ac:dyDescent="0.2">
      <c r="A32" s="17" t="s">
        <v>39</v>
      </c>
      <c r="B32" s="18" t="s">
        <v>34</v>
      </c>
      <c r="C32" s="18" t="s">
        <v>69</v>
      </c>
      <c r="D32" s="17" t="s">
        <v>41</v>
      </c>
      <c r="E32" s="19" t="s">
        <v>70</v>
      </c>
      <c r="F32" s="20" t="s">
        <v>71</v>
      </c>
      <c r="G32" s="21">
        <v>4</v>
      </c>
      <c r="H32" s="22">
        <v>0</v>
      </c>
      <c r="I32" s="22">
        <f>ROUND(ROUND(H32,2)*ROUND(G32,3),2)</f>
        <v>0</v>
      </c>
      <c r="O32">
        <f>(I32*21)/100</f>
        <v>0</v>
      </c>
      <c r="P32" t="s">
        <v>10</v>
      </c>
    </row>
    <row r="33" spans="1:18" x14ac:dyDescent="0.2">
      <c r="A33" s="23" t="s">
        <v>44</v>
      </c>
      <c r="E33" s="24" t="s">
        <v>41</v>
      </c>
    </row>
    <row r="34" spans="1:18" x14ac:dyDescent="0.2">
      <c r="A34" s="25" t="s">
        <v>45</v>
      </c>
      <c r="E34" s="26" t="s">
        <v>41</v>
      </c>
    </row>
    <row r="35" spans="1:18" ht="38.25" x14ac:dyDescent="0.2">
      <c r="A35" t="s">
        <v>46</v>
      </c>
      <c r="E35" s="24" t="s">
        <v>72</v>
      </c>
    </row>
    <row r="36" spans="1:18" ht="25.5" x14ac:dyDescent="0.2">
      <c r="A36" s="17" t="s">
        <v>39</v>
      </c>
      <c r="B36" s="18" t="s">
        <v>73</v>
      </c>
      <c r="C36" s="18" t="s">
        <v>74</v>
      </c>
      <c r="D36" s="17" t="s">
        <v>41</v>
      </c>
      <c r="E36" s="19" t="s">
        <v>75</v>
      </c>
      <c r="F36" s="20" t="s">
        <v>71</v>
      </c>
      <c r="G36" s="37">
        <v>214</v>
      </c>
      <c r="H36" s="22">
        <v>0</v>
      </c>
      <c r="I36" s="22">
        <f>ROUND(ROUND(H36,2)*ROUND(G36,3),2)</f>
        <v>0</v>
      </c>
      <c r="O36">
        <f>(I36*21)/100</f>
        <v>0</v>
      </c>
      <c r="P36" t="s">
        <v>10</v>
      </c>
    </row>
    <row r="37" spans="1:18" x14ac:dyDescent="0.2">
      <c r="A37" s="23" t="s">
        <v>44</v>
      </c>
      <c r="E37" s="38" t="s">
        <v>202</v>
      </c>
    </row>
    <row r="38" spans="1:18" x14ac:dyDescent="0.2">
      <c r="A38" s="25" t="s">
        <v>45</v>
      </c>
      <c r="E38" s="26" t="s">
        <v>41</v>
      </c>
    </row>
    <row r="39" spans="1:18" ht="63.75" x14ac:dyDescent="0.2">
      <c r="A39" t="s">
        <v>46</v>
      </c>
      <c r="E39" s="24" t="s">
        <v>76</v>
      </c>
    </row>
    <row r="40" spans="1:18" ht="12.75" customHeight="1" x14ac:dyDescent="0.2">
      <c r="A40" s="3" t="s">
        <v>37</v>
      </c>
      <c r="B40" s="3"/>
      <c r="C40" s="27" t="s">
        <v>2</v>
      </c>
      <c r="D40" s="3"/>
      <c r="E40" s="15" t="s">
        <v>77</v>
      </c>
      <c r="F40" s="3"/>
      <c r="G40" s="3"/>
      <c r="H40" s="3"/>
      <c r="I40" s="28">
        <f>0+Q40</f>
        <v>0</v>
      </c>
      <c r="O40">
        <f>0+R40</f>
        <v>0</v>
      </c>
      <c r="Q40">
        <f>0+I41+I45+I49+I53+I57</f>
        <v>0</v>
      </c>
      <c r="R40">
        <f>0+O41+O45+O49+O53+O57</f>
        <v>0</v>
      </c>
    </row>
    <row r="41" spans="1:18" x14ac:dyDescent="0.2">
      <c r="A41" s="17" t="s">
        <v>39</v>
      </c>
      <c r="B41" s="18" t="s">
        <v>78</v>
      </c>
      <c r="C41" s="18" t="s">
        <v>79</v>
      </c>
      <c r="D41" s="17" t="s">
        <v>41</v>
      </c>
      <c r="E41" s="19" t="s">
        <v>80</v>
      </c>
      <c r="F41" s="20" t="s">
        <v>51</v>
      </c>
      <c r="G41" s="21">
        <v>8.8650000000000002</v>
      </c>
      <c r="H41" s="22">
        <v>0</v>
      </c>
      <c r="I41" s="22">
        <f>ROUND(ROUND(H41,2)*ROUND(G41,3),2)</f>
        <v>0</v>
      </c>
      <c r="O41">
        <f>(I41*21)/100</f>
        <v>0</v>
      </c>
      <c r="P41" t="s">
        <v>10</v>
      </c>
    </row>
    <row r="42" spans="1:18" x14ac:dyDescent="0.2">
      <c r="A42" s="23" t="s">
        <v>44</v>
      </c>
      <c r="E42" s="24" t="s">
        <v>81</v>
      </c>
    </row>
    <row r="43" spans="1:18" x14ac:dyDescent="0.2">
      <c r="A43" s="25" t="s">
        <v>45</v>
      </c>
      <c r="E43" s="26" t="s">
        <v>82</v>
      </c>
    </row>
    <row r="44" spans="1:18" ht="38.25" x14ac:dyDescent="0.2">
      <c r="A44" t="s">
        <v>46</v>
      </c>
      <c r="E44" s="24" t="s">
        <v>83</v>
      </c>
    </row>
    <row r="45" spans="1:18" x14ac:dyDescent="0.2">
      <c r="A45" s="17" t="s">
        <v>39</v>
      </c>
      <c r="B45" s="18" t="s">
        <v>35</v>
      </c>
      <c r="C45" s="18" t="s">
        <v>84</v>
      </c>
      <c r="D45" s="17" t="s">
        <v>41</v>
      </c>
      <c r="E45" s="19" t="s">
        <v>85</v>
      </c>
      <c r="F45" s="20" t="s">
        <v>51</v>
      </c>
      <c r="G45" s="37">
        <v>85.8</v>
      </c>
      <c r="H45" s="22">
        <v>0</v>
      </c>
      <c r="I45" s="22">
        <f>ROUND(ROUND(H45,2)*ROUND(G45,3),2)</f>
        <v>0</v>
      </c>
      <c r="O45">
        <f>(I45*21)/100</f>
        <v>0</v>
      </c>
      <c r="P45" t="s">
        <v>10</v>
      </c>
    </row>
    <row r="46" spans="1:18" x14ac:dyDescent="0.2">
      <c r="A46" s="23" t="s">
        <v>44</v>
      </c>
      <c r="E46" s="24" t="s">
        <v>86</v>
      </c>
    </row>
    <row r="47" spans="1:18" x14ac:dyDescent="0.2">
      <c r="A47" s="25" t="s">
        <v>45</v>
      </c>
      <c r="E47" s="39" t="s">
        <v>203</v>
      </c>
    </row>
    <row r="48" spans="1:18" ht="408" x14ac:dyDescent="0.2">
      <c r="A48" t="s">
        <v>46</v>
      </c>
      <c r="E48" s="24" t="s">
        <v>87</v>
      </c>
    </row>
    <row r="49" spans="1:18" x14ac:dyDescent="0.2">
      <c r="A49" s="17" t="s">
        <v>39</v>
      </c>
      <c r="B49" s="18" t="s">
        <v>36</v>
      </c>
      <c r="C49" s="18" t="s">
        <v>88</v>
      </c>
      <c r="D49" s="17" t="s">
        <v>41</v>
      </c>
      <c r="E49" s="19" t="s">
        <v>89</v>
      </c>
      <c r="F49" s="20" t="s">
        <v>90</v>
      </c>
      <c r="G49" s="37">
        <v>10.24</v>
      </c>
      <c r="H49" s="22">
        <v>0</v>
      </c>
      <c r="I49" s="22">
        <f>ROUND(ROUND(H49,2)*ROUND(G49,3),2)</f>
        <v>0</v>
      </c>
      <c r="O49">
        <f>(I49*21)/100</f>
        <v>0</v>
      </c>
      <c r="P49" t="s">
        <v>10</v>
      </c>
    </row>
    <row r="50" spans="1:18" x14ac:dyDescent="0.2">
      <c r="A50" s="23" t="s">
        <v>44</v>
      </c>
      <c r="E50" s="24" t="s">
        <v>41</v>
      </c>
    </row>
    <row r="51" spans="1:18" x14ac:dyDescent="0.2">
      <c r="A51" s="25" t="s">
        <v>45</v>
      </c>
      <c r="E51" s="26" t="s">
        <v>195</v>
      </c>
    </row>
    <row r="52" spans="1:18" ht="242.25" x14ac:dyDescent="0.2">
      <c r="A52" t="s">
        <v>46</v>
      </c>
      <c r="E52" s="24" t="s">
        <v>91</v>
      </c>
    </row>
    <row r="53" spans="1:18" x14ac:dyDescent="0.2">
      <c r="A53" s="17" t="s">
        <v>39</v>
      </c>
      <c r="B53" s="18" t="s">
        <v>92</v>
      </c>
      <c r="C53" s="18" t="s">
        <v>93</v>
      </c>
      <c r="D53" s="17" t="s">
        <v>41</v>
      </c>
      <c r="E53" s="19" t="s">
        <v>94</v>
      </c>
      <c r="F53" s="20" t="s">
        <v>51</v>
      </c>
      <c r="G53" s="21">
        <v>8.0280000000000005</v>
      </c>
      <c r="H53" s="22">
        <v>0</v>
      </c>
      <c r="I53" s="22">
        <f>ROUND(ROUND(H53,2)*ROUND(G53,3),2)</f>
        <v>0</v>
      </c>
      <c r="O53">
        <f>(I53*21)/100</f>
        <v>0</v>
      </c>
      <c r="P53" t="s">
        <v>10</v>
      </c>
    </row>
    <row r="54" spans="1:18" x14ac:dyDescent="0.2">
      <c r="A54" s="23" t="s">
        <v>44</v>
      </c>
      <c r="E54" s="24" t="s">
        <v>41</v>
      </c>
    </row>
    <row r="55" spans="1:18" x14ac:dyDescent="0.2">
      <c r="A55" s="25" t="s">
        <v>45</v>
      </c>
      <c r="E55" s="26" t="s">
        <v>95</v>
      </c>
    </row>
    <row r="56" spans="1:18" ht="369.75" x14ac:dyDescent="0.2">
      <c r="A56" t="s">
        <v>46</v>
      </c>
      <c r="E56" s="24" t="s">
        <v>96</v>
      </c>
    </row>
    <row r="57" spans="1:18" x14ac:dyDescent="0.2">
      <c r="A57" s="17" t="s">
        <v>39</v>
      </c>
      <c r="B57" s="41" t="s">
        <v>97</v>
      </c>
      <c r="C57" s="41" t="s">
        <v>98</v>
      </c>
      <c r="D57" s="42" t="s">
        <v>41</v>
      </c>
      <c r="E57" s="43" t="s">
        <v>99</v>
      </c>
      <c r="F57" s="44" t="s">
        <v>90</v>
      </c>
      <c r="G57" s="45">
        <v>1.242</v>
      </c>
      <c r="H57" s="46">
        <v>0</v>
      </c>
      <c r="I57" s="46">
        <f>ROUND(ROUND(H57,2)*ROUND(G57,3),2)</f>
        <v>0</v>
      </c>
      <c r="K57" s="35" t="s">
        <v>196</v>
      </c>
      <c r="O57">
        <f>(I57*21)/100</f>
        <v>0</v>
      </c>
      <c r="P57" t="s">
        <v>10</v>
      </c>
    </row>
    <row r="58" spans="1:18" x14ac:dyDescent="0.2">
      <c r="A58" s="23" t="s">
        <v>44</v>
      </c>
      <c r="B58" s="40"/>
      <c r="E58" s="24" t="s">
        <v>41</v>
      </c>
    </row>
    <row r="59" spans="1:18" x14ac:dyDescent="0.2">
      <c r="A59" s="25" t="s">
        <v>45</v>
      </c>
      <c r="E59" s="26" t="s">
        <v>100</v>
      </c>
    </row>
    <row r="60" spans="1:18" ht="267.75" x14ac:dyDescent="0.2">
      <c r="A60" t="s">
        <v>46</v>
      </c>
      <c r="E60" s="24" t="s">
        <v>101</v>
      </c>
    </row>
    <row r="61" spans="1:18" ht="12.75" customHeight="1" x14ac:dyDescent="0.2">
      <c r="A61" s="3" t="s">
        <v>37</v>
      </c>
      <c r="B61" s="3"/>
      <c r="C61" s="27" t="s">
        <v>32</v>
      </c>
      <c r="D61" s="3"/>
      <c r="E61" s="15" t="s">
        <v>102</v>
      </c>
      <c r="F61" s="3"/>
      <c r="G61" s="3"/>
      <c r="H61" s="3"/>
      <c r="I61" s="28">
        <f>0+Q61</f>
        <v>0</v>
      </c>
      <c r="O61">
        <f>0+R61</f>
        <v>0</v>
      </c>
      <c r="Q61">
        <f>0+I62+I66+I70+I74</f>
        <v>0</v>
      </c>
      <c r="R61">
        <f>0+O62+O66+O70+O74</f>
        <v>0</v>
      </c>
    </row>
    <row r="62" spans="1:18" x14ac:dyDescent="0.2">
      <c r="A62" s="17" t="s">
        <v>39</v>
      </c>
      <c r="B62" s="18" t="s">
        <v>103</v>
      </c>
      <c r="C62" s="18" t="s">
        <v>104</v>
      </c>
      <c r="D62" s="17" t="s">
        <v>41</v>
      </c>
      <c r="E62" s="19" t="s">
        <v>105</v>
      </c>
      <c r="F62" s="20" t="s">
        <v>51</v>
      </c>
      <c r="G62" s="21">
        <v>11.82</v>
      </c>
      <c r="H62" s="22">
        <v>0</v>
      </c>
      <c r="I62" s="22">
        <f>ROUND(ROUND(H62,2)*ROUND(G62,3),2)</f>
        <v>0</v>
      </c>
      <c r="O62">
        <f>(I62*21)/100</f>
        <v>0</v>
      </c>
      <c r="P62" t="s">
        <v>10</v>
      </c>
    </row>
    <row r="63" spans="1:18" x14ac:dyDescent="0.2">
      <c r="A63" s="23" t="s">
        <v>44</v>
      </c>
      <c r="E63" s="24" t="s">
        <v>41</v>
      </c>
    </row>
    <row r="64" spans="1:18" x14ac:dyDescent="0.2">
      <c r="A64" s="25" t="s">
        <v>45</v>
      </c>
      <c r="E64" s="26" t="s">
        <v>106</v>
      </c>
    </row>
    <row r="65" spans="1:18" ht="395.25" x14ac:dyDescent="0.2">
      <c r="A65" t="s">
        <v>46</v>
      </c>
      <c r="E65" s="24" t="s">
        <v>107</v>
      </c>
    </row>
    <row r="66" spans="1:18" x14ac:dyDescent="0.2">
      <c r="A66" s="17" t="s">
        <v>39</v>
      </c>
      <c r="B66" s="41" t="s">
        <v>108</v>
      </c>
      <c r="C66" s="41" t="s">
        <v>109</v>
      </c>
      <c r="D66" s="42" t="s">
        <v>41</v>
      </c>
      <c r="E66" s="43" t="s">
        <v>110</v>
      </c>
      <c r="F66" s="44" t="s">
        <v>51</v>
      </c>
      <c r="G66" s="45">
        <v>0.4</v>
      </c>
      <c r="H66" s="46">
        <v>0</v>
      </c>
      <c r="I66" s="46">
        <f>ROUND(ROUND(H66,2)*ROUND(G66,3),2)</f>
        <v>0</v>
      </c>
      <c r="O66">
        <f>(I66*21)/100</f>
        <v>0</v>
      </c>
      <c r="P66" t="s">
        <v>10</v>
      </c>
    </row>
    <row r="67" spans="1:18" x14ac:dyDescent="0.2">
      <c r="A67" s="23" t="s">
        <v>44</v>
      </c>
      <c r="C67" s="52"/>
      <c r="E67" s="24" t="s">
        <v>41</v>
      </c>
    </row>
    <row r="68" spans="1:18" x14ac:dyDescent="0.2">
      <c r="A68" s="25" t="s">
        <v>45</v>
      </c>
      <c r="E68" s="26" t="s">
        <v>111</v>
      </c>
    </row>
    <row r="69" spans="1:18" ht="369.75" x14ac:dyDescent="0.2">
      <c r="A69" t="s">
        <v>46</v>
      </c>
      <c r="E69" s="24" t="s">
        <v>96</v>
      </c>
    </row>
    <row r="70" spans="1:18" x14ac:dyDescent="0.2">
      <c r="A70" s="17" t="s">
        <v>39</v>
      </c>
      <c r="B70" s="18" t="s">
        <v>112</v>
      </c>
      <c r="C70" s="18" t="s">
        <v>113</v>
      </c>
      <c r="D70" s="17" t="s">
        <v>41</v>
      </c>
      <c r="E70" s="19" t="s">
        <v>114</v>
      </c>
      <c r="F70" s="20" t="s">
        <v>51</v>
      </c>
      <c r="G70" s="21">
        <v>8.51</v>
      </c>
      <c r="H70" s="22">
        <v>0</v>
      </c>
      <c r="I70" s="22">
        <f>ROUND(ROUND(H70,2)*ROUND(G70,3),2)</f>
        <v>0</v>
      </c>
      <c r="O70">
        <f>(I70*21)/100</f>
        <v>0</v>
      </c>
      <c r="P70" t="s">
        <v>10</v>
      </c>
    </row>
    <row r="71" spans="1:18" x14ac:dyDescent="0.2">
      <c r="A71" s="23" t="s">
        <v>44</v>
      </c>
      <c r="E71" s="24" t="s">
        <v>115</v>
      </c>
    </row>
    <row r="72" spans="1:18" x14ac:dyDescent="0.2">
      <c r="A72" s="25" t="s">
        <v>45</v>
      </c>
      <c r="E72" s="26" t="s">
        <v>116</v>
      </c>
    </row>
    <row r="73" spans="1:18" ht="369.75" x14ac:dyDescent="0.2">
      <c r="A73" t="s">
        <v>46</v>
      </c>
      <c r="E73" s="24" t="s">
        <v>117</v>
      </c>
    </row>
    <row r="74" spans="1:18" x14ac:dyDescent="0.2">
      <c r="A74" s="17" t="s">
        <v>39</v>
      </c>
      <c r="B74" s="18" t="s">
        <v>118</v>
      </c>
      <c r="C74" s="18" t="s">
        <v>119</v>
      </c>
      <c r="D74" s="17" t="s">
        <v>41</v>
      </c>
      <c r="E74" s="19" t="s">
        <v>120</v>
      </c>
      <c r="F74" s="20" t="s">
        <v>51</v>
      </c>
      <c r="G74" s="21">
        <v>0.3</v>
      </c>
      <c r="H74" s="22">
        <v>0</v>
      </c>
      <c r="I74" s="22">
        <f>ROUND(ROUND(H74,2)*ROUND(G74,3),2)</f>
        <v>0</v>
      </c>
      <c r="O74">
        <f>(I74*21)/100</f>
        <v>0</v>
      </c>
      <c r="P74" t="s">
        <v>10</v>
      </c>
    </row>
    <row r="75" spans="1:18" x14ac:dyDescent="0.2">
      <c r="A75" s="23" t="s">
        <v>44</v>
      </c>
      <c r="E75" s="24" t="s">
        <v>41</v>
      </c>
    </row>
    <row r="76" spans="1:18" x14ac:dyDescent="0.2">
      <c r="A76" s="25" t="s">
        <v>45</v>
      </c>
      <c r="E76" s="26" t="s">
        <v>121</v>
      </c>
    </row>
    <row r="77" spans="1:18" ht="102" x14ac:dyDescent="0.2">
      <c r="A77" t="s">
        <v>46</v>
      </c>
      <c r="E77" s="24" t="s">
        <v>122</v>
      </c>
    </row>
    <row r="78" spans="1:18" ht="12.75" customHeight="1" x14ac:dyDescent="0.2">
      <c r="A78" s="3" t="s">
        <v>37</v>
      </c>
      <c r="B78" s="3"/>
      <c r="C78" s="27" t="s">
        <v>34</v>
      </c>
      <c r="D78" s="3"/>
      <c r="E78" s="15" t="s">
        <v>123</v>
      </c>
      <c r="F78" s="3"/>
      <c r="G78" s="3"/>
      <c r="H78" s="3"/>
      <c r="I78" s="28">
        <f>0+Q78</f>
        <v>0</v>
      </c>
      <c r="O78">
        <f>0+R78</f>
        <v>0</v>
      </c>
      <c r="Q78">
        <f>0+I79</f>
        <v>0</v>
      </c>
      <c r="R78">
        <f>0+O79</f>
        <v>0</v>
      </c>
    </row>
    <row r="79" spans="1:18" x14ac:dyDescent="0.2">
      <c r="A79" s="17" t="s">
        <v>39</v>
      </c>
      <c r="B79" s="18" t="s">
        <v>124</v>
      </c>
      <c r="C79" s="18" t="s">
        <v>125</v>
      </c>
      <c r="D79" s="17" t="s">
        <v>41</v>
      </c>
      <c r="E79" s="19" t="s">
        <v>126</v>
      </c>
      <c r="F79" s="20" t="s">
        <v>127</v>
      </c>
      <c r="G79" s="21">
        <v>342</v>
      </c>
      <c r="H79" s="22">
        <v>0</v>
      </c>
      <c r="I79" s="22">
        <f>ROUND(ROUND(H79,2)*ROUND(G79,3),2)</f>
        <v>0</v>
      </c>
      <c r="O79">
        <f>(I79*21)/100</f>
        <v>0</v>
      </c>
      <c r="P79" t="s">
        <v>10</v>
      </c>
    </row>
    <row r="80" spans="1:18" x14ac:dyDescent="0.2">
      <c r="A80" s="23" t="s">
        <v>44</v>
      </c>
      <c r="E80" s="24" t="s">
        <v>41</v>
      </c>
    </row>
    <row r="81" spans="1:18" x14ac:dyDescent="0.2">
      <c r="A81" s="25" t="s">
        <v>45</v>
      </c>
      <c r="E81" s="26" t="s">
        <v>41</v>
      </c>
    </row>
    <row r="82" spans="1:18" ht="89.25" x14ac:dyDescent="0.2">
      <c r="A82" t="s">
        <v>46</v>
      </c>
      <c r="E82" s="24" t="s">
        <v>128</v>
      </c>
    </row>
    <row r="83" spans="1:18" ht="12.75" customHeight="1" x14ac:dyDescent="0.2">
      <c r="A83" s="3" t="s">
        <v>37</v>
      </c>
      <c r="B83" s="3"/>
      <c r="C83" s="27" t="s">
        <v>73</v>
      </c>
      <c r="D83" s="3"/>
      <c r="E83" s="15" t="s">
        <v>129</v>
      </c>
      <c r="F83" s="3"/>
      <c r="G83" s="3"/>
      <c r="H83" s="3"/>
      <c r="I83" s="28">
        <f>0+Q83</f>
        <v>0</v>
      </c>
      <c r="O83">
        <f>0+R83</f>
        <v>0</v>
      </c>
      <c r="Q83">
        <f>0+I84</f>
        <v>0</v>
      </c>
      <c r="R83">
        <f>0+O84</f>
        <v>0</v>
      </c>
    </row>
    <row r="84" spans="1:18" ht="25.5" x14ac:dyDescent="0.2">
      <c r="A84" s="17" t="s">
        <v>39</v>
      </c>
      <c r="B84" s="18" t="s">
        <v>130</v>
      </c>
      <c r="C84" s="18" t="s">
        <v>131</v>
      </c>
      <c r="D84" s="17" t="s">
        <v>41</v>
      </c>
      <c r="E84" s="19" t="s">
        <v>132</v>
      </c>
      <c r="F84" s="20" t="s">
        <v>127</v>
      </c>
      <c r="G84" s="21">
        <v>295.5</v>
      </c>
      <c r="H84" s="22">
        <v>0</v>
      </c>
      <c r="I84" s="22">
        <f>ROUND(ROUND(H84,2)*ROUND(G84,3),2)</f>
        <v>0</v>
      </c>
      <c r="O84">
        <f>(I84*21)/100</f>
        <v>0</v>
      </c>
      <c r="P84" t="s">
        <v>10</v>
      </c>
    </row>
    <row r="85" spans="1:18" x14ac:dyDescent="0.2">
      <c r="A85" s="23" t="s">
        <v>44</v>
      </c>
      <c r="E85" s="24" t="s">
        <v>41</v>
      </c>
    </row>
    <row r="86" spans="1:18" x14ac:dyDescent="0.2">
      <c r="A86" s="25" t="s">
        <v>45</v>
      </c>
      <c r="E86" s="26" t="s">
        <v>133</v>
      </c>
    </row>
    <row r="87" spans="1:18" ht="191.25" x14ac:dyDescent="0.2">
      <c r="A87" t="s">
        <v>46</v>
      </c>
      <c r="E87" s="24" t="s">
        <v>134</v>
      </c>
    </row>
    <row r="88" spans="1:18" ht="12.75" customHeight="1" x14ac:dyDescent="0.2">
      <c r="A88" s="3" t="s">
        <v>37</v>
      </c>
      <c r="B88" s="3"/>
      <c r="C88" s="27" t="s">
        <v>78</v>
      </c>
      <c r="D88" s="3"/>
      <c r="E88" s="15" t="s">
        <v>135</v>
      </c>
      <c r="F88" s="3"/>
      <c r="G88" s="3"/>
      <c r="H88" s="3"/>
      <c r="I88" s="28">
        <f>0+Q88</f>
        <v>0</v>
      </c>
      <c r="O88">
        <f>0+R88</f>
        <v>0</v>
      </c>
      <c r="Q88">
        <f>0+I89</f>
        <v>0</v>
      </c>
      <c r="R88">
        <f>0+O89</f>
        <v>0</v>
      </c>
    </row>
    <row r="89" spans="1:18" x14ac:dyDescent="0.2">
      <c r="A89" s="17" t="s">
        <v>39</v>
      </c>
      <c r="B89" s="18" t="s">
        <v>136</v>
      </c>
      <c r="C89" s="18" t="s">
        <v>137</v>
      </c>
      <c r="D89" s="17" t="s">
        <v>41</v>
      </c>
      <c r="E89" s="19" t="s">
        <v>138</v>
      </c>
      <c r="F89" s="20" t="s">
        <v>56</v>
      </c>
      <c r="G89" s="21">
        <v>59.1</v>
      </c>
      <c r="H89" s="22">
        <v>0</v>
      </c>
      <c r="I89" s="22">
        <f>ROUND(ROUND(H89,2)*ROUND(G89,3),2)</f>
        <v>0</v>
      </c>
      <c r="O89">
        <f>(I89*21)/100</f>
        <v>0</v>
      </c>
      <c r="P89" t="s">
        <v>10</v>
      </c>
    </row>
    <row r="90" spans="1:18" x14ac:dyDescent="0.2">
      <c r="A90" s="23" t="s">
        <v>44</v>
      </c>
      <c r="E90" s="24" t="s">
        <v>41</v>
      </c>
    </row>
    <row r="91" spans="1:18" x14ac:dyDescent="0.2">
      <c r="A91" s="25" t="s">
        <v>45</v>
      </c>
      <c r="E91" s="26" t="s">
        <v>41</v>
      </c>
    </row>
    <row r="92" spans="1:18" ht="242.25" x14ac:dyDescent="0.2">
      <c r="A92" t="s">
        <v>46</v>
      </c>
      <c r="E92" s="24" t="s">
        <v>139</v>
      </c>
    </row>
    <row r="93" spans="1:18" ht="12.75" customHeight="1" x14ac:dyDescent="0.2">
      <c r="A93" s="3" t="s">
        <v>37</v>
      </c>
      <c r="B93" s="3"/>
      <c r="C93" s="27" t="s">
        <v>35</v>
      </c>
      <c r="D93" s="3"/>
      <c r="E93" s="15" t="s">
        <v>140</v>
      </c>
      <c r="F93" s="3"/>
      <c r="G93" s="3"/>
      <c r="H93" s="3"/>
      <c r="I93" s="28">
        <f>0+Q93</f>
        <v>0</v>
      </c>
      <c r="O93">
        <f>0+R93</f>
        <v>0</v>
      </c>
      <c r="Q93">
        <f>0+I94+I98+I102+I106+I110+I114+I118+I122</f>
        <v>0</v>
      </c>
      <c r="R93">
        <f>0+O94+O98+O102+O106+O110+O114+O118+O122</f>
        <v>0</v>
      </c>
    </row>
    <row r="94" spans="1:18" x14ac:dyDescent="0.2">
      <c r="A94" s="17" t="s">
        <v>39</v>
      </c>
      <c r="B94" s="18" t="s">
        <v>141</v>
      </c>
      <c r="C94" s="18" t="s">
        <v>142</v>
      </c>
      <c r="D94" s="17" t="s">
        <v>41</v>
      </c>
      <c r="E94" s="19" t="s">
        <v>143</v>
      </c>
      <c r="F94" s="20" t="s">
        <v>56</v>
      </c>
      <c r="G94" s="21">
        <v>59.1</v>
      </c>
      <c r="H94" s="22">
        <v>0</v>
      </c>
      <c r="I94" s="22">
        <f>ROUND(ROUND(H94,2)*ROUND(G94,3),2)</f>
        <v>0</v>
      </c>
      <c r="O94">
        <f>(I94*21)/100</f>
        <v>0</v>
      </c>
      <c r="P94" t="s">
        <v>10</v>
      </c>
    </row>
    <row r="95" spans="1:18" x14ac:dyDescent="0.2">
      <c r="A95" s="23" t="s">
        <v>44</v>
      </c>
      <c r="E95" s="24" t="s">
        <v>41</v>
      </c>
    </row>
    <row r="96" spans="1:18" x14ac:dyDescent="0.2">
      <c r="A96" s="25" t="s">
        <v>45</v>
      </c>
      <c r="E96" s="26" t="s">
        <v>41</v>
      </c>
    </row>
    <row r="97" spans="1:16" ht="63.75" x14ac:dyDescent="0.2">
      <c r="A97" t="s">
        <v>46</v>
      </c>
      <c r="E97" s="24" t="s">
        <v>144</v>
      </c>
    </row>
    <row r="98" spans="1:16" x14ac:dyDescent="0.2">
      <c r="A98" s="17" t="s">
        <v>39</v>
      </c>
      <c r="B98" s="18" t="s">
        <v>145</v>
      </c>
      <c r="C98" s="18" t="s">
        <v>146</v>
      </c>
      <c r="D98" s="17" t="s">
        <v>41</v>
      </c>
      <c r="E98" s="19" t="s">
        <v>147</v>
      </c>
      <c r="F98" s="20" t="s">
        <v>71</v>
      </c>
      <c r="G98" s="21">
        <v>1</v>
      </c>
      <c r="H98" s="22">
        <v>0</v>
      </c>
      <c r="I98" s="22">
        <f>ROUND(ROUND(H98,2)*ROUND(G98,3),2)</f>
        <v>0</v>
      </c>
      <c r="O98">
        <f>(I98*21)/100</f>
        <v>0</v>
      </c>
      <c r="P98" t="s">
        <v>10</v>
      </c>
    </row>
    <row r="99" spans="1:16" x14ac:dyDescent="0.2">
      <c r="A99" s="23" t="s">
        <v>44</v>
      </c>
      <c r="E99" s="24" t="s">
        <v>148</v>
      </c>
    </row>
    <row r="100" spans="1:16" x14ac:dyDescent="0.2">
      <c r="A100" s="25" t="s">
        <v>45</v>
      </c>
      <c r="E100" s="26" t="s">
        <v>41</v>
      </c>
    </row>
    <row r="101" spans="1:16" ht="25.5" x14ac:dyDescent="0.2">
      <c r="A101" t="s">
        <v>46</v>
      </c>
      <c r="E101" s="24" t="s">
        <v>149</v>
      </c>
    </row>
    <row r="102" spans="1:16" x14ac:dyDescent="0.2">
      <c r="A102" s="17" t="s">
        <v>39</v>
      </c>
      <c r="B102" s="18" t="s">
        <v>150</v>
      </c>
      <c r="C102" s="18" t="s">
        <v>151</v>
      </c>
      <c r="D102" s="17" t="s">
        <v>41</v>
      </c>
      <c r="E102" s="19" t="s">
        <v>152</v>
      </c>
      <c r="F102" s="20" t="s">
        <v>56</v>
      </c>
      <c r="G102" s="21">
        <v>59.1</v>
      </c>
      <c r="H102" s="22">
        <v>0</v>
      </c>
      <c r="I102" s="22">
        <f>ROUND(ROUND(H102,2)*ROUND(G102,3),2)</f>
        <v>0</v>
      </c>
      <c r="O102">
        <f>(I102*21)/100</f>
        <v>0</v>
      </c>
      <c r="P102" t="s">
        <v>10</v>
      </c>
    </row>
    <row r="103" spans="1:16" x14ac:dyDescent="0.2">
      <c r="A103" s="23" t="s">
        <v>44</v>
      </c>
      <c r="E103" s="24" t="s">
        <v>41</v>
      </c>
    </row>
    <row r="104" spans="1:16" x14ac:dyDescent="0.2">
      <c r="A104" s="25" t="s">
        <v>45</v>
      </c>
      <c r="E104" s="26" t="s">
        <v>41</v>
      </c>
    </row>
    <row r="105" spans="1:16" ht="25.5" x14ac:dyDescent="0.2">
      <c r="A105" t="s">
        <v>46</v>
      </c>
      <c r="E105" s="24" t="s">
        <v>153</v>
      </c>
    </row>
    <row r="106" spans="1:16" x14ac:dyDescent="0.2">
      <c r="A106" s="17" t="s">
        <v>39</v>
      </c>
      <c r="B106" s="18" t="s">
        <v>154</v>
      </c>
      <c r="C106" s="18" t="s">
        <v>155</v>
      </c>
      <c r="D106" s="17" t="s">
        <v>41</v>
      </c>
      <c r="E106" s="19" t="s">
        <v>156</v>
      </c>
      <c r="F106" s="20" t="s">
        <v>157</v>
      </c>
      <c r="G106" s="21">
        <v>50</v>
      </c>
      <c r="H106" s="22">
        <v>0</v>
      </c>
      <c r="I106" s="22">
        <f>ROUND(ROUND(H106,2)*ROUND(G106,3),2)</f>
        <v>0</v>
      </c>
      <c r="O106">
        <f>(I106*21)/100</f>
        <v>0</v>
      </c>
      <c r="P106" t="s">
        <v>10</v>
      </c>
    </row>
    <row r="107" spans="1:16" x14ac:dyDescent="0.2">
      <c r="A107" s="23" t="s">
        <v>44</v>
      </c>
      <c r="E107" s="24" t="s">
        <v>158</v>
      </c>
    </row>
    <row r="108" spans="1:16" x14ac:dyDescent="0.2">
      <c r="A108" s="25" t="s">
        <v>45</v>
      </c>
      <c r="E108" s="26" t="s">
        <v>159</v>
      </c>
    </row>
    <row r="109" spans="1:16" ht="409.5" x14ac:dyDescent="0.2">
      <c r="A109" t="s">
        <v>46</v>
      </c>
      <c r="E109" s="24" t="s">
        <v>160</v>
      </c>
    </row>
    <row r="110" spans="1:16" x14ac:dyDescent="0.2">
      <c r="A110" s="17" t="s">
        <v>39</v>
      </c>
      <c r="B110" s="18" t="s">
        <v>161</v>
      </c>
      <c r="C110" s="18" t="s">
        <v>162</v>
      </c>
      <c r="D110" s="17" t="s">
        <v>41</v>
      </c>
      <c r="E110" s="19" t="s">
        <v>163</v>
      </c>
      <c r="F110" s="20" t="s">
        <v>127</v>
      </c>
      <c r="G110" s="21">
        <v>342</v>
      </c>
      <c r="H110" s="22">
        <v>0</v>
      </c>
      <c r="I110" s="22">
        <f>ROUND(ROUND(H110,2)*ROUND(G110,3),2)</f>
        <v>0</v>
      </c>
      <c r="O110">
        <f>(I110*21)/100</f>
        <v>0</v>
      </c>
      <c r="P110" t="s">
        <v>10</v>
      </c>
    </row>
    <row r="111" spans="1:16" x14ac:dyDescent="0.2">
      <c r="A111" s="23" t="s">
        <v>44</v>
      </c>
      <c r="E111" s="24" t="s">
        <v>41</v>
      </c>
    </row>
    <row r="112" spans="1:16" x14ac:dyDescent="0.2">
      <c r="A112" s="25" t="s">
        <v>45</v>
      </c>
      <c r="E112" s="26" t="s">
        <v>41</v>
      </c>
    </row>
    <row r="113" spans="1:18" ht="25.5" x14ac:dyDescent="0.2">
      <c r="A113" t="s">
        <v>46</v>
      </c>
      <c r="E113" s="24" t="s">
        <v>164</v>
      </c>
    </row>
    <row r="114" spans="1:18" x14ac:dyDescent="0.2">
      <c r="A114" s="17" t="s">
        <v>39</v>
      </c>
      <c r="B114" s="18" t="s">
        <v>165</v>
      </c>
      <c r="C114" s="18" t="s">
        <v>166</v>
      </c>
      <c r="D114" s="17" t="s">
        <v>41</v>
      </c>
      <c r="E114" s="19" t="s">
        <v>167</v>
      </c>
      <c r="F114" s="20" t="s">
        <v>51</v>
      </c>
      <c r="G114" s="21">
        <v>8.8650000000000002</v>
      </c>
      <c r="H114" s="22">
        <v>0</v>
      </c>
      <c r="I114" s="22">
        <f>ROUND(ROUND(H114,2)*ROUND(G114,3),2)</f>
        <v>0</v>
      </c>
      <c r="O114">
        <f>(I114*21)/100</f>
        <v>0</v>
      </c>
      <c r="P114" t="s">
        <v>10</v>
      </c>
    </row>
    <row r="115" spans="1:18" x14ac:dyDescent="0.2">
      <c r="A115" s="23" t="s">
        <v>44</v>
      </c>
      <c r="E115" s="24" t="s">
        <v>41</v>
      </c>
    </row>
    <row r="116" spans="1:18" x14ac:dyDescent="0.2">
      <c r="A116" s="25" t="s">
        <v>45</v>
      </c>
      <c r="E116" s="26" t="s">
        <v>82</v>
      </c>
    </row>
    <row r="117" spans="1:18" ht="114.75" x14ac:dyDescent="0.2">
      <c r="A117" t="s">
        <v>46</v>
      </c>
      <c r="E117" s="24" t="s">
        <v>168</v>
      </c>
    </row>
    <row r="118" spans="1:18" x14ac:dyDescent="0.2">
      <c r="A118" s="17" t="s">
        <v>39</v>
      </c>
      <c r="B118" s="18" t="s">
        <v>169</v>
      </c>
      <c r="C118" s="18" t="s">
        <v>170</v>
      </c>
      <c r="D118" s="17" t="s">
        <v>41</v>
      </c>
      <c r="E118" s="19" t="s">
        <v>171</v>
      </c>
      <c r="F118" s="20" t="s">
        <v>51</v>
      </c>
      <c r="G118" s="21">
        <v>23.64</v>
      </c>
      <c r="H118" s="22">
        <v>0</v>
      </c>
      <c r="I118" s="22">
        <f>ROUND(ROUND(H118,2)*ROUND(G118,3),2)</f>
        <v>0</v>
      </c>
      <c r="O118">
        <f>(I118*21)/100</f>
        <v>0</v>
      </c>
      <c r="P118" t="s">
        <v>10</v>
      </c>
    </row>
    <row r="119" spans="1:18" x14ac:dyDescent="0.2">
      <c r="A119" s="23" t="s">
        <v>44</v>
      </c>
      <c r="E119" s="24" t="s">
        <v>41</v>
      </c>
    </row>
    <row r="120" spans="1:18" ht="38.25" x14ac:dyDescent="0.2">
      <c r="A120" s="25" t="s">
        <v>45</v>
      </c>
      <c r="E120" s="26" t="s">
        <v>172</v>
      </c>
    </row>
    <row r="121" spans="1:18" ht="114.75" x14ac:dyDescent="0.2">
      <c r="A121" t="s">
        <v>46</v>
      </c>
      <c r="E121" s="24" t="s">
        <v>168</v>
      </c>
    </row>
    <row r="122" spans="1:18" x14ac:dyDescent="0.2">
      <c r="A122" s="17" t="s">
        <v>39</v>
      </c>
      <c r="B122" s="18" t="s">
        <v>173</v>
      </c>
      <c r="C122" s="18" t="s">
        <v>174</v>
      </c>
      <c r="D122" s="17" t="s">
        <v>41</v>
      </c>
      <c r="E122" s="19" t="s">
        <v>175</v>
      </c>
      <c r="F122" s="20" t="s">
        <v>71</v>
      </c>
      <c r="G122" s="21">
        <v>2</v>
      </c>
      <c r="H122" s="22">
        <v>0</v>
      </c>
      <c r="I122" s="22">
        <f>ROUND(ROUND(H122,2)*ROUND(G122,3),2)</f>
        <v>0</v>
      </c>
      <c r="O122">
        <f>(I122*21)/100</f>
        <v>0</v>
      </c>
      <c r="P122" t="s">
        <v>10</v>
      </c>
    </row>
    <row r="123" spans="1:18" x14ac:dyDescent="0.2">
      <c r="A123" s="23" t="s">
        <v>44</v>
      </c>
      <c r="E123" s="24" t="s">
        <v>176</v>
      </c>
    </row>
    <row r="124" spans="1:18" x14ac:dyDescent="0.2">
      <c r="A124" s="25" t="s">
        <v>45</v>
      </c>
      <c r="E124" s="26" t="s">
        <v>41</v>
      </c>
    </row>
    <row r="125" spans="1:18" ht="25.5" x14ac:dyDescent="0.2">
      <c r="A125" t="s">
        <v>46</v>
      </c>
      <c r="E125" s="24" t="s">
        <v>177</v>
      </c>
    </row>
    <row r="126" spans="1:18" ht="12.75" customHeight="1" x14ac:dyDescent="0.2">
      <c r="A126" s="3" t="s">
        <v>37</v>
      </c>
      <c r="B126" s="3"/>
      <c r="C126" s="27" t="s">
        <v>178</v>
      </c>
      <c r="D126" s="3"/>
      <c r="E126" s="15" t="s">
        <v>179</v>
      </c>
      <c r="F126" s="3"/>
      <c r="G126" s="3"/>
      <c r="H126" s="3"/>
      <c r="I126" s="28">
        <f>0+Q126</f>
        <v>0</v>
      </c>
      <c r="O126">
        <f>0+R126</f>
        <v>0</v>
      </c>
      <c r="Q126">
        <f>0+I127+I131+I135</f>
        <v>0</v>
      </c>
      <c r="R126">
        <f>0+O127+O131+O135</f>
        <v>0</v>
      </c>
    </row>
    <row r="127" spans="1:18" ht="25.5" x14ac:dyDescent="0.2">
      <c r="A127" s="17" t="s">
        <v>39</v>
      </c>
      <c r="B127" s="18" t="s">
        <v>180</v>
      </c>
      <c r="C127" s="18" t="s">
        <v>181</v>
      </c>
      <c r="D127" s="17" t="s">
        <v>182</v>
      </c>
      <c r="E127" s="19" t="s">
        <v>183</v>
      </c>
      <c r="F127" s="20" t="s">
        <v>90</v>
      </c>
      <c r="G127" s="21">
        <v>53.715000000000003</v>
      </c>
      <c r="H127" s="22">
        <v>0</v>
      </c>
      <c r="I127" s="22">
        <f>ROUND(ROUND(H127,2)*ROUND(G127,3),2)</f>
        <v>0</v>
      </c>
      <c r="O127">
        <f>(I127*21)/100</f>
        <v>0</v>
      </c>
      <c r="P127" t="s">
        <v>10</v>
      </c>
    </row>
    <row r="128" spans="1:18" x14ac:dyDescent="0.2">
      <c r="A128" s="23" t="s">
        <v>44</v>
      </c>
      <c r="E128" s="24" t="s">
        <v>184</v>
      </c>
    </row>
    <row r="129" spans="1:16" ht="38.25" x14ac:dyDescent="0.2">
      <c r="A129" s="25" t="s">
        <v>45</v>
      </c>
      <c r="E129" s="26" t="s">
        <v>185</v>
      </c>
    </row>
    <row r="130" spans="1:16" ht="153" x14ac:dyDescent="0.2">
      <c r="A130" t="s">
        <v>46</v>
      </c>
      <c r="E130" s="24" t="s">
        <v>186</v>
      </c>
    </row>
    <row r="131" spans="1:16" ht="25.5" x14ac:dyDescent="0.2">
      <c r="A131" s="17" t="s">
        <v>39</v>
      </c>
      <c r="B131" s="18" t="s">
        <v>187</v>
      </c>
      <c r="C131" s="18" t="s">
        <v>188</v>
      </c>
      <c r="D131" s="17" t="s">
        <v>182</v>
      </c>
      <c r="E131" s="19" t="s">
        <v>189</v>
      </c>
      <c r="F131" s="20" t="s">
        <v>90</v>
      </c>
      <c r="G131" s="21">
        <v>35.918999999999997</v>
      </c>
      <c r="H131" s="22">
        <v>0</v>
      </c>
      <c r="I131" s="22">
        <f>ROUND(ROUND(H131,2)*ROUND(G131,3),2)</f>
        <v>0</v>
      </c>
      <c r="O131">
        <f>(I131*21)/100</f>
        <v>0</v>
      </c>
      <c r="P131" t="s">
        <v>10</v>
      </c>
    </row>
    <row r="132" spans="1:16" x14ac:dyDescent="0.2">
      <c r="A132" s="23" t="s">
        <v>44</v>
      </c>
      <c r="E132" s="24" t="s">
        <v>184</v>
      </c>
    </row>
    <row r="133" spans="1:16" ht="38.25" x14ac:dyDescent="0.2">
      <c r="A133" s="25" t="s">
        <v>45</v>
      </c>
      <c r="E133" s="26" t="s">
        <v>190</v>
      </c>
    </row>
    <row r="134" spans="1:16" ht="153" x14ac:dyDescent="0.2">
      <c r="A134" t="s">
        <v>46</v>
      </c>
      <c r="E134" s="24" t="s">
        <v>186</v>
      </c>
    </row>
    <row r="135" spans="1:16" ht="38.25" x14ac:dyDescent="0.2">
      <c r="A135" s="17" t="s">
        <v>39</v>
      </c>
      <c r="B135" s="18" t="s">
        <v>191</v>
      </c>
      <c r="C135" s="18" t="s">
        <v>192</v>
      </c>
      <c r="D135" s="17" t="s">
        <v>182</v>
      </c>
      <c r="E135" s="19" t="s">
        <v>193</v>
      </c>
      <c r="F135" s="20" t="s">
        <v>90</v>
      </c>
      <c r="G135" s="21">
        <v>59.1</v>
      </c>
      <c r="H135" s="22">
        <v>0</v>
      </c>
      <c r="I135" s="22">
        <f>ROUND(ROUND(H135,2)*ROUND(G135,3),2)</f>
        <v>0</v>
      </c>
      <c r="O135">
        <f>(I135*21)/100</f>
        <v>0</v>
      </c>
      <c r="P135" t="s">
        <v>10</v>
      </c>
    </row>
    <row r="136" spans="1:16" x14ac:dyDescent="0.2">
      <c r="A136" s="23" t="s">
        <v>44</v>
      </c>
      <c r="E136" s="24" t="s">
        <v>184</v>
      </c>
    </row>
    <row r="137" spans="1:16" x14ac:dyDescent="0.2">
      <c r="A137" s="25" t="s">
        <v>45</v>
      </c>
      <c r="E137" s="26" t="s">
        <v>194</v>
      </c>
    </row>
    <row r="138" spans="1:16" ht="153" x14ac:dyDescent="0.2">
      <c r="A138" t="s">
        <v>46</v>
      </c>
      <c r="E138" s="24" t="s">
        <v>186</v>
      </c>
    </row>
    <row r="140" spans="1:16" ht="12.75" customHeight="1" x14ac:dyDescent="0.2">
      <c r="B140" s="47" t="s">
        <v>108</v>
      </c>
      <c r="C140" s="47">
        <v>451314</v>
      </c>
      <c r="D140" s="48" t="s">
        <v>41</v>
      </c>
      <c r="E140" s="49" t="s">
        <v>197</v>
      </c>
      <c r="F140" s="50" t="s">
        <v>51</v>
      </c>
      <c r="G140" s="37">
        <v>0.4</v>
      </c>
      <c r="H140" s="51">
        <v>0</v>
      </c>
      <c r="I140" s="51">
        <f>ROUND(ROUND(H140,2)*ROUND(G140,3),2)</f>
        <v>0</v>
      </c>
    </row>
    <row r="141" spans="1:16" ht="12.75" customHeight="1" x14ac:dyDescent="0.2">
      <c r="E141" t="s">
        <v>111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D.2.1.4_SO 02-19-42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2023-04-04T06:57:00Z</dcterms:created>
  <dcterms:modified xsi:type="dcterms:W3CDTF">2023-06-08T09:00:50Z</dcterms:modified>
</cp:coreProperties>
</file>