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P:\Horák\SOUTĚŽ_Rekonstrukce ŽST. Brno - Královo Pole_PDPS konečná\Dotazy uchazečů\Odpověď_02\"/>
    </mc:Choice>
  </mc:AlternateContent>
  <bookViews>
    <workbookView xWindow="0" yWindow="0" windowWidth="18435" windowHeight="12240"/>
  </bookViews>
  <sheets>
    <sheet name="D.2.1.2_SO 02-16-0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1" i="1" l="1"/>
  <c r="I167" i="1"/>
  <c r="I163" i="1"/>
  <c r="I155" i="1" l="1"/>
  <c r="O155" i="1" s="1"/>
  <c r="I151" i="1"/>
  <c r="O151" i="1" s="1"/>
  <c r="I147" i="1"/>
  <c r="O147" i="1" s="1"/>
  <c r="R146" i="1" s="1"/>
  <c r="O146" i="1" s="1"/>
  <c r="I142" i="1"/>
  <c r="O142" i="1" s="1"/>
  <c r="I138" i="1"/>
  <c r="I134" i="1"/>
  <c r="O134" i="1" s="1"/>
  <c r="I129" i="1"/>
  <c r="O129" i="1" s="1"/>
  <c r="R128" i="1" s="1"/>
  <c r="O128" i="1" s="1"/>
  <c r="I124" i="1"/>
  <c r="O124" i="1" s="1"/>
  <c r="R123" i="1" s="1"/>
  <c r="O123" i="1" s="1"/>
  <c r="I119" i="1"/>
  <c r="O119" i="1" s="1"/>
  <c r="I115" i="1"/>
  <c r="O115" i="1" s="1"/>
  <c r="I111" i="1"/>
  <c r="O111" i="1" s="1"/>
  <c r="I107" i="1"/>
  <c r="O107" i="1" s="1"/>
  <c r="I103" i="1"/>
  <c r="O103" i="1" s="1"/>
  <c r="I99" i="1"/>
  <c r="O99" i="1" s="1"/>
  <c r="I94" i="1"/>
  <c r="O94" i="1" s="1"/>
  <c r="I90" i="1"/>
  <c r="O90" i="1" s="1"/>
  <c r="I86" i="1"/>
  <c r="O86" i="1" s="1"/>
  <c r="I82" i="1"/>
  <c r="O82" i="1" s="1"/>
  <c r="I78" i="1"/>
  <c r="O78" i="1" s="1"/>
  <c r="I73" i="1"/>
  <c r="O73" i="1" s="1"/>
  <c r="I69" i="1"/>
  <c r="O69" i="1" s="1"/>
  <c r="I65" i="1"/>
  <c r="O65" i="1" s="1"/>
  <c r="I60" i="1"/>
  <c r="O60" i="1" s="1"/>
  <c r="I56" i="1"/>
  <c r="O56" i="1" s="1"/>
  <c r="I52" i="1"/>
  <c r="I48" i="1"/>
  <c r="O48" i="1" s="1"/>
  <c r="I43" i="1"/>
  <c r="O43" i="1" s="1"/>
  <c r="I39" i="1"/>
  <c r="O39" i="1" s="1"/>
  <c r="I35" i="1"/>
  <c r="O35" i="1" s="1"/>
  <c r="I30" i="1"/>
  <c r="O30" i="1" s="1"/>
  <c r="I26" i="1"/>
  <c r="O26" i="1" s="1"/>
  <c r="I22" i="1"/>
  <c r="O22" i="1" s="1"/>
  <c r="I18" i="1"/>
  <c r="O18" i="1" s="1"/>
  <c r="I14" i="1"/>
  <c r="O14" i="1" s="1"/>
  <c r="I10" i="1"/>
  <c r="O10" i="1" s="1"/>
  <c r="Q9" i="1"/>
  <c r="I9" i="1" s="1"/>
  <c r="Q123" i="1" l="1"/>
  <c r="I123" i="1" s="1"/>
  <c r="R9" i="1"/>
  <c r="O9" i="1" s="1"/>
  <c r="Q133" i="1"/>
  <c r="I133" i="1" s="1"/>
  <c r="Q77" i="1"/>
  <c r="I77" i="1" s="1"/>
  <c r="Q34" i="1"/>
  <c r="I34" i="1" s="1"/>
  <c r="R34" i="1"/>
  <c r="O34" i="1" s="1"/>
  <c r="Q47" i="1"/>
  <c r="I47" i="1" s="1"/>
  <c r="R77" i="1"/>
  <c r="O77" i="1" s="1"/>
  <c r="R133" i="1"/>
  <c r="O133" i="1" s="1"/>
  <c r="R64" i="1"/>
  <c r="O64" i="1" s="1"/>
  <c r="R98" i="1"/>
  <c r="O98" i="1" s="1"/>
  <c r="Q128" i="1"/>
  <c r="I128" i="1" s="1"/>
  <c r="Q146" i="1"/>
  <c r="I146" i="1" s="1"/>
  <c r="Q64" i="1"/>
  <c r="I64" i="1" s="1"/>
  <c r="Q98" i="1"/>
  <c r="I98" i="1" s="1"/>
  <c r="O52" i="1"/>
  <c r="R47" i="1" s="1"/>
  <c r="O47" i="1" s="1"/>
  <c r="O138" i="1"/>
  <c r="O2" i="1" l="1"/>
  <c r="I3" i="1"/>
</calcChain>
</file>

<file path=xl/sharedStrings.xml><?xml version="1.0" encoding="utf-8"?>
<sst xmlns="http://schemas.openxmlformats.org/spreadsheetml/2006/main" count="560" uniqueCount="247">
  <si>
    <t>ASPE10</t>
  </si>
  <si>
    <t>Firma: SUDOP BRNO, spol. s r.o.</t>
  </si>
  <si>
    <t>3</t>
  </si>
  <si>
    <t>Soupis prací objektu</t>
  </si>
  <si>
    <t>S</t>
  </si>
  <si>
    <t xml:space="preserve">Stavba: </t>
  </si>
  <si>
    <t>20062</t>
  </si>
  <si>
    <t>Rekonstrukce žst. Brno - Královo Pole PDPS 04/2023</t>
  </si>
  <si>
    <t>SO 02-16-01</t>
  </si>
  <si>
    <t>0,00</t>
  </si>
  <si>
    <t>2</t>
  </si>
  <si>
    <t>O</t>
  </si>
  <si>
    <t>Objekt:</t>
  </si>
  <si>
    <t>D.2.1.2</t>
  </si>
  <si>
    <t>Železniční spodek</t>
  </si>
  <si>
    <t>15,00</t>
  </si>
  <si>
    <t>O1</t>
  </si>
  <si>
    <t>Rozpočet:</t>
  </si>
  <si>
    <t>T.ú. Brno-Maloměřice - Brno-Královo Pole, železniční spodek</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</si>
  <si>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</si>
  <si>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</si>
  <si>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</si>
  <si>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</si>
  <si>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</si>
  <si>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</si>
  <si>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</si>
  <si>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</si>
  <si>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</si>
  <si>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</si>
  <si>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</si>
  <si>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</si>
  <si>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</si>
  <si>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</si>
  <si>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</si>
  <si>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</si>
  <si>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</si>
  <si>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</si>
  <si>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</si>
  <si>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</si>
  <si>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</si>
  <si>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12373A</t>
  </si>
  <si>
    <t/>
  </si>
  <si>
    <t>ODKOP PRO SPOD STAVBU SILNIC A ŽELEZNIC TŘ. I - BEZ DOPRAVY</t>
  </si>
  <si>
    <t>M3</t>
  </si>
  <si>
    <t>PP</t>
  </si>
  <si>
    <t>VV</t>
  </si>
  <si>
    <t>dle kubaturového listu, př. 10 Detaily</t>
  </si>
  <si>
    <t>TS</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</si>
  <si>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</si>
  <si>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</si>
  <si>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</si>
  <si>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hloubení trativodních rýh</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</si>
  <si>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</si>
  <si>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</si>
  <si>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</si>
  <si>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zásyp UCB0/UCH0, odměřeno z příčných řezů</t>
  </si>
  <si>
    <t>1,32 m2 * 508=667,920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</si>
  <si>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</si>
  <si>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</si>
  <si>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</si>
  <si>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obsyb trativodů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</si>
  <si>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</si>
  <si>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</si>
  <si>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</si>
  <si>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zásyp svahových zídek, odměřeno z příčných řezů * délka zídky 
0,9 m2 * 670m=603,000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</si>
  <si>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</si>
  <si>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</si>
  <si>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</si>
  <si>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</si>
  <si>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položka zahrnuje úpravu pláně včetně vyrovnání výškových rozdílů. Míru zhutnění určuje projekt.</t>
  </si>
  <si>
    <t>18</t>
  </si>
  <si>
    <t>Vegetační ochrana</t>
  </si>
  <si>
    <t>7</t>
  </si>
  <si>
    <t>18245</t>
  </si>
  <si>
    <t>ZALOŽENÍ TRÁVNÍKU ZATRAVŇOVACÍ TEXTILIÍ (ROHOŽÍ)</t>
  </si>
  <si>
    <t>osázení terénu kolem trati, plocha odměřena ze situace +10% rezerva</t>
  </si>
  <si>
    <t>Zahrnuje dodání a položení předepsané zatravňovací textilie bez ohledu na sklon terénu, zalévání, první pokosení</t>
  </si>
  <si>
    <t>8</t>
  </si>
  <si>
    <t>18247</t>
  </si>
  <si>
    <t>OŠETŘOVÁNÍ TRÁVNÍKU</t>
  </si>
  <si>
    <t>Zahrnuje pokosení se shrabáním, naložení shrabků na dopravní prostředek, s odvozem a se složením, to vše bez ohledu na sklon terénu  
zahrnuje nutné zalití a hnojení</t>
  </si>
  <si>
    <t>18481</t>
  </si>
  <si>
    <t>OCHRANA STROMŮ BEDNĚNÍM</t>
  </si>
  <si>
    <t>ochrana stromů, které nebudou pokáceny, odhad</t>
  </si>
  <si>
    <t>položka zahrnuje veškerý materiál, výrobky a polotovary, včetně mimostaveništní a vnitrostaveništní dopravy (rovněž přesuny), včetně naložení a složení, případně s uložením</t>
  </si>
  <si>
    <t>20</t>
  </si>
  <si>
    <t>Základy</t>
  </si>
  <si>
    <t>212645</t>
  </si>
  <si>
    <t>TRATIVODY KOMPL Z TRUB Z PLAST HM DN DO 200MM, RÝHA TŘ I</t>
  </si>
  <si>
    <t>m</t>
  </si>
  <si>
    <t>dle TZ, kap. 6.2.5.2</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</si>
  <si>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</si>
  <si>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11</t>
  </si>
  <si>
    <t>21265</t>
  </si>
  <si>
    <t>TRATIVODY KOMPLET Z TRUB Z PLAST HMOT DN DO 300MM</t>
  </si>
  <si>
    <t>12</t>
  </si>
  <si>
    <t>ZÁKLADY Z PROSTÉHO BETONU DO C16/20 (B20)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</si>
  <si>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</si>
  <si>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13</t>
  </si>
  <si>
    <t>502941</t>
  </si>
  <si>
    <t>ZŘÍZENÍ KONSTRUKČNÍ VRSTVY TĚLESA ŽELEZNIČNÍHO SPODKU Z GEOTEXTILIE</t>
  </si>
  <si>
    <t>Geotextilie do svahových tvarovek + trativodní rýhy</t>
  </si>
  <si>
    <t>dle kubaturového listu, př.10 Detaily</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</si>
  <si>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</si>
  <si>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30</t>
  </si>
  <si>
    <t>Svislé konstrukce</t>
  </si>
  <si>
    <t>14</t>
  </si>
  <si>
    <t>32811</t>
  </si>
  <si>
    <t>OPĚRNÝ SYSTÉM S LÍCEM Z BETON TVAROVEK VÝŠ DO 2M</t>
  </si>
  <si>
    <t>svahové tvarovky, plocha odměřena ze situace</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</si>
  <si>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</si>
  <si>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15</t>
  </si>
  <si>
    <t>89722</t>
  </si>
  <si>
    <t>VPUSŤ KANALIZAČNÍ HORSKÁ KOMPLETNÍ Z BETON DÍLCŮ</t>
  </si>
  <si>
    <t>ks</t>
  </si>
  <si>
    <t>kanalizační vpusť km 5,850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</si>
  <si>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</si>
  <si>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16</t>
  </si>
  <si>
    <t>93620</t>
  </si>
  <si>
    <t>DROBNÉ DOPLŇK KONSTR PREFABRIK BETON A ŽELEZOBETON</t>
  </si>
  <si>
    <t>Prefabrikáty U3, viz TZ kap.6.2.8</t>
  </si>
  <si>
    <t>0,3m2 * 98 m=29,400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</si>
  <si>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</si>
  <si>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40</t>
  </si>
  <si>
    <t>Vodorovné konstrukce</t>
  </si>
  <si>
    <t>17</t>
  </si>
  <si>
    <t>12931</t>
  </si>
  <si>
    <t>ČIŠTĚNÍ PŘÍKOPŮ OD NÁNOSU DO 0,25M3/M</t>
  </si>
  <si>
    <t>čištění příkopu km 3,369 - 3,395</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</si>
  <si>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</si>
  <si>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935212</t>
  </si>
  <si>
    <t>PŘÍKOPOVÉ ŽLABY Z BETON TVÁRNIC ŠÍŘ DO 600MM DO BETONU TL 100MM</t>
  </si>
  <si>
    <t>TZZ4a, délky dle TZ kap. 6.2.5.1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</si>
  <si>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</si>
  <si>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19</t>
  </si>
  <si>
    <t>935232</t>
  </si>
  <si>
    <t>PŘÍKOPOVÉ ŽLABY Z BETON TVÁRNIC ŠÍŘ DO 1200MM DO BETONU TL 100MM</t>
  </si>
  <si>
    <t>TZZ5, délky dle TZ kap. 6.2.5.1</t>
  </si>
  <si>
    <t>R935903</t>
  </si>
  <si>
    <t>ŽLABY A RIGOLY Z PŘÍKOPOVÝCH ŽLABŮ (VČETNĚ POKLOPŮ A MŘÍŽÍ) UCB 0</t>
  </si>
  <si>
    <t>UCB0, délky dle TZ kap. 6.2.5.1</t>
  </si>
  <si>
    <t>1. Položka obsahuje:  
 – veškeré práce a materiál obsažený v názvu položky  
2. Položka neobsahuje:  
 X  
3. Způsob měření:  
Měří se metr délkový.</t>
  </si>
  <si>
    <t>21</t>
  </si>
  <si>
    <t>R935904</t>
  </si>
  <si>
    <t>ŽLABY A RIGOLY Z PŘÍKOPOVÝCH ŽLABŮ (VČETNĚ POKLOPŮ A MŘÍŽÍ) UCH 0</t>
  </si>
  <si>
    <t>UCH0, délky dle TZ kap. 6.2.5.1</t>
  </si>
  <si>
    <t>53</t>
  </si>
  <si>
    <t>Drážní spodek - sanace a terénní úpravy</t>
  </si>
  <si>
    <t>22</t>
  </si>
  <si>
    <t>215663</t>
  </si>
  <si>
    <t>ÚPRAVA PODLOŽÍ HYDRAULICKÝMI POJIVY DO 2% HL DO 0,5M</t>
  </si>
  <si>
    <t>Typ 6.1</t>
  </si>
  <si>
    <t>Typ 6.1, šířka * celková délka úprav 
4,5m* 1465m=6 592,500 [A]</t>
  </si>
  <si>
    <t>položka zahrnuje zafrézování předepsaného množství hydraulického pojiva do podloží do hloubky do 0,5m, zhutnění  
druh hydraulického pojiva stanoví zadávací dokumentace</t>
  </si>
  <si>
    <t>23</t>
  </si>
  <si>
    <t>501101</t>
  </si>
  <si>
    <t>ZŘÍZENÍ KONSTRUKČNÍ VRSTVY TĚLESA ŽELEZNIČNÍHO SPODKU ZE ŠTĚRKODRTI NOVÉ</t>
  </si>
  <si>
    <t>konstrukční vrstva</t>
  </si>
  <si>
    <t>"KPP" 867=867,000 [A] 
"ZKPP" 364,98=364,980 [B] 
Celkem: A+B=1 231,980 [C] 
dle kubaturového listu, př.10 Detaily</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</si>
  <si>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</si>
  <si>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24</t>
  </si>
  <si>
    <t>501102</t>
  </si>
  <si>
    <t>ZŘÍZENÍ KONSTRU NÍ VRSTVY TĚLESA ŽELEZNIČNÍHO SPODKU ZE ŠTĚRKODRTI RECYKLOVANÉ</t>
  </si>
  <si>
    <t>konstrukční vrstva z recyklace štěrkového lože 35%</t>
  </si>
  <si>
    <t>dle kubaturového listu, př.10 Detaily 
5940m3 * 35%</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</si>
  <si>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</si>
  <si>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25</t>
  </si>
  <si>
    <t>501201</t>
  </si>
  <si>
    <t>ZŘÍZENÍ KONSTRUKČNÍ VRSTVY TĚLESA ŽELEZNIČNÍHO SPODKU Z DRCENÉHO KAMENIVA NOVÉ</t>
  </si>
  <si>
    <t>Typ 2.2</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</si>
  <si>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</si>
  <si>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26</t>
  </si>
  <si>
    <t>501470</t>
  </si>
  <si>
    <t>ZŘÍZENÍ KONSTRUKČNÍ VRSTVY TĚLESA ŽELEZNIČNÍHO SPODKU ZE ZEMINY ZLEPŠENÉ (STABILIZOVANÉ) MECHANICKY</t>
  </si>
  <si>
    <t>ZKPP</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</si>
  <si>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</si>
  <si>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27</t>
  </si>
  <si>
    <t>501600</t>
  </si>
  <si>
    <t>ZŘÍZENÍ KONSTRUKČNÍ VRSTVY TĚLESA ŽELEZNIČNÍHO SPODKU Z ASFALTOVÉHO BETONU</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</si>
  <si>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</si>
  <si>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70</t>
  </si>
  <si>
    <t>Všeobecné práce pro silnoproud a slaboproud</t>
  </si>
  <si>
    <t>28</t>
  </si>
  <si>
    <t>702111</t>
  </si>
  <si>
    <t>KABELOVÝ ŽLAB ZEMNÍ VČETNĚ KRYTU SVĚTLÉ ŠÍŘKY DO 120 MM</t>
  </si>
  <si>
    <t>dle TZ, Kap. 6.2.9</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</si>
  <si>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</si>
  <si>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Potrubí</t>
  </si>
  <si>
    <t>29</t>
  </si>
  <si>
    <t>87634</t>
  </si>
  <si>
    <t>CHRÁNIČKY Z TRUB PLASTOVÝCH DN DO 200MM</t>
  </si>
  <si>
    <t>viz tabulka chrániček, př.10 Detaily 
24,99m+18,86m+7m=50,850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</si>
  <si>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</si>
  <si>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80</t>
  </si>
  <si>
    <t>Trubní vedení</t>
  </si>
  <si>
    <t>89436</t>
  </si>
  <si>
    <t>ŠACHTY KANALIZAČNÍ Z PROST BETONU NA POTRUBÍ DN DO 800MM</t>
  </si>
  <si>
    <t>KUS</t>
  </si>
  <si>
    <t>dle přílohy č.10 Detaily žel. Spodku, tabulka šachet</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</si>
  <si>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</si>
  <si>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31</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</si>
  <si>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</si>
  <si>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</si>
  <si>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</si>
  <si>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32</t>
  </si>
  <si>
    <t>89536</t>
  </si>
  <si>
    <t>DRENÁŽNÍ VÝUSŤ Z PROST BETONU</t>
  </si>
  <si>
    <t>dle situace</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</si>
  <si>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</si>
  <si>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990</t>
  </si>
  <si>
    <t>Likvidace odpadů vč. dopravy</t>
  </si>
  <si>
    <t>33</t>
  </si>
  <si>
    <t>R015111</t>
  </si>
  <si>
    <t>90</t>
  </si>
  <si>
    <t>POPLATKY ZA LIKVIDACI ODPADŮ NEKONTAMINOVANÝCH - 17 05 04 VYTĚŽENÉ ZEMINY A HORNINY - I. TŘÍDA TĚŽITELNOSTI VČETNĚ DOPRAVY</t>
  </si>
  <si>
    <t>T</t>
  </si>
  <si>
    <t>Evidenční položka 
90% vytěžené zeminy</t>
  </si>
  <si>
    <t>(11064,828m3+ 168,15m3) * 1,8 * 0,90=18 197,424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</si>
  <si>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</si>
  <si>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34</t>
  </si>
  <si>
    <t>R015512</t>
  </si>
  <si>
    <t>POPLATKY ZA LIKVIDACI ODPADŮ NEBEZPEČNÝCH - 17 05 03* ZEMINA Z KOLEJIŠTĚ (VÝHYBKY) LOKÁLNĚ ZNEČIŠTĚNÁ ROPNÝMI LÁTKAMI - BIODEGRADACE, VČETNĚ DOPRAVY</t>
  </si>
  <si>
    <t>Evidenční položka       
N odpad: nebezpečné látky: ropné látky        
Způsob likvidace: biodegradace  
95 % z 10 % znečištěné zeminy</t>
  </si>
  <si>
    <t>(11064,828m3 + 168,15m3)*1,8 * 0,95 * 0,1=1 920,839 [A]</t>
  </si>
  <si>
    <t>35</t>
  </si>
  <si>
    <t>R015513</t>
  </si>
  <si>
    <t>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</si>
  <si>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  
5% z 10 % znečištěné zeminy</t>
  </si>
  <si>
    <t>(11064,828m3+ 168,15m3)*1,8 * 0,05 * 0,1=101,097 [A]</t>
  </si>
  <si>
    <t>272314</t>
  </si>
  <si>
    <t>ZÁKLADY Z PROSTÉHO BETONU DO C25/30 (B30)</t>
  </si>
  <si>
    <t>základy svahových zídek</t>
  </si>
  <si>
    <t>pref.U3 + podklad UCB0/UCH0</t>
  </si>
  <si>
    <t>základy svahových zídek
0,215m2*670m</t>
  </si>
  <si>
    <t>pref.U3 + podklad UCB0/UCH0, odměřeno z příčných řezů * délka základu 
0,12m2*97m+0,237m2*506m=275,612 [A]</t>
  </si>
  <si>
    <t>029113</t>
  </si>
  <si>
    <t>OSTATNÍ POŽADAVKY - GEODETICKÉ ZAMĚŘENÍ - CELKY</t>
  </si>
  <si>
    <t>fotogrametrie 4 ks tunelů - předpoklad v 69 řezech</t>
  </si>
  <si>
    <t>zahrnuje veškeré náklady spojené s objednatelem požadovanými pracemi</t>
  </si>
  <si>
    <t>R02953</t>
  </si>
  <si>
    <t>OSTATNÍ POŽADAVKY - HLAVNÍ PROHLÍDKA TUNELU</t>
  </si>
  <si>
    <t>položka zahrnuje :  
- úkony dle vyhlášky MD č. 177/1995 Sb.  
- provedení hlavní tunelové prohlídky oprávněnou fyzickou nebo právnickou osobou  
- vyhotovení záznamu (protokolu), který jednoznačně definuje stav tunelu</t>
  </si>
  <si>
    <t>nová položka</t>
  </si>
  <si>
    <t>položka odstraněna</t>
  </si>
  <si>
    <t>R029422</t>
  </si>
  <si>
    <t>OSTATNÍ POŽADAVKY - VYPRACOVÁNÍ TUNELOVÉHO LISTU</t>
  </si>
  <si>
    <t>ZD č.2 - 6.6.2023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</si>
</sst>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10" x14ac:knownFonts="1">
    <font>
      <sz val="10"/>
      <name val="Arial"/>
    </font>
    <font>
      <sz val="10"/>
      <name val="Arial"/>
      <family val="2"/>
      <charset val="238"/>
    </font>
    <font>
      <b/>
      <sz val="16"/>
      <color rgb="FF000000"/>
      <name val="Arial"/>
      <family val="2"/>
      <charset val="238"/>
    </font>
    <font>
      <b/>
      <sz val="11"/>
      <name val="Arial"/>
      <family val="2"/>
      <charset val="238"/>
    </font>
    <font>
      <sz val="10"/>
      <color rgb="FFFFFFFF"/>
      <name val="Arial"/>
      <family val="2"/>
      <charset val="238"/>
    </font>
    <font>
      <b/>
      <sz val="10"/>
      <name val="Arial"/>
      <family val="2"/>
      <charset val="238"/>
    </font>
    <font>
      <i/>
      <sz val="10"/>
      <name val="Arial"/>
      <family val="2"/>
      <charset val="238"/>
    </font>
    <font>
      <sz val="10"/>
      <color rgb="FFFF0000"/>
      <name val="Arial"/>
      <family val="2"/>
      <charset val="238"/>
    </font>
    <font>
      <i/>
      <sz val="10"/>
      <color rgb="FFFF0000"/>
      <name val="Arial"/>
      <family val="2"/>
      <charset val="238"/>
    </font>
    <font>
      <strike/>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8">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68">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xf numFmtId="0" fontId="0" fillId="0" borderId="6" xfId="1" applyFont="1" applyBorder="1" applyAlignment="1">
      <alignment horizontal="left" vertical="center" wrapText="1"/>
    </xf>
    <xf numFmtId="0" fontId="7" fillId="2" borderId="1" xfId="1" applyFont="1" applyFill="1" applyBorder="1"/>
    <xf numFmtId="0" fontId="7" fillId="0" borderId="3" xfId="0" applyFont="1" applyFill="1" applyBorder="1"/>
    <xf numFmtId="0" fontId="7" fillId="0" borderId="3" xfId="1" applyFont="1" applyFill="1" applyBorder="1" applyAlignment="1">
      <alignment horizontal="left" vertical="center" wrapText="1"/>
    </xf>
    <xf numFmtId="0" fontId="7" fillId="0" borderId="3" xfId="0" applyFont="1" applyFill="1" applyBorder="1" applyAlignment="1">
      <alignment horizontal="center"/>
    </xf>
    <xf numFmtId="165" fontId="7" fillId="0" borderId="3" xfId="0" applyNumberFormat="1" applyFont="1" applyFill="1" applyBorder="1" applyAlignment="1">
      <alignment horizontal="center"/>
    </xf>
    <xf numFmtId="0" fontId="7" fillId="0" borderId="0" xfId="0" applyFont="1" applyFill="1"/>
    <xf numFmtId="0" fontId="7" fillId="0" borderId="7" xfId="1" applyFont="1" applyFill="1" applyBorder="1" applyAlignment="1">
      <alignment horizontal="left" vertical="center" wrapText="1"/>
    </xf>
    <xf numFmtId="0" fontId="8" fillId="0" borderId="3" xfId="1" applyFont="1" applyFill="1" applyBorder="1" applyAlignment="1">
      <alignment horizontal="left" vertical="center" wrapText="1"/>
    </xf>
    <xf numFmtId="0" fontId="7" fillId="0" borderId="0" xfId="0" applyFont="1"/>
    <xf numFmtId="0" fontId="0" fillId="0" borderId="0" xfId="0" applyFill="1"/>
    <xf numFmtId="0" fontId="0" fillId="0" borderId="3" xfId="1" applyFont="1" applyFill="1" applyBorder="1" applyAlignment="1">
      <alignment horizontal="left" vertical="center" wrapText="1"/>
    </xf>
    <xf numFmtId="0" fontId="6" fillId="0" borderId="3" xfId="1" applyFont="1" applyFill="1" applyBorder="1" applyAlignment="1">
      <alignment horizontal="left" vertical="center" wrapText="1"/>
    </xf>
    <xf numFmtId="0" fontId="7" fillId="0" borderId="3" xfId="1" applyFont="1" applyFill="1" applyBorder="1" applyAlignment="1">
      <alignment horizontal="right"/>
    </xf>
    <xf numFmtId="0" fontId="7" fillId="0" borderId="3" xfId="1" applyFont="1" applyFill="1" applyBorder="1"/>
    <xf numFmtId="0" fontId="7" fillId="0" borderId="3" xfId="1" applyFont="1" applyFill="1" applyBorder="1" applyAlignment="1">
      <alignment wrapText="1"/>
    </xf>
    <xf numFmtId="0" fontId="7" fillId="0" borderId="3" xfId="1" applyFont="1" applyFill="1" applyBorder="1" applyAlignment="1">
      <alignment horizontal="center"/>
    </xf>
    <xf numFmtId="164" fontId="7" fillId="0" borderId="3" xfId="1" applyNumberFormat="1" applyFont="1" applyFill="1" applyBorder="1" applyAlignment="1">
      <alignment horizontal="center"/>
    </xf>
    <xf numFmtId="4" fontId="7" fillId="0" borderId="3" xfId="1" applyNumberFormat="1" applyFont="1" applyFill="1" applyBorder="1" applyAlignment="1">
      <alignment horizontal="center"/>
    </xf>
    <xf numFmtId="0" fontId="9" fillId="0" borderId="3" xfId="1" applyFont="1" applyFill="1" applyBorder="1" applyAlignment="1">
      <alignment horizontal="right"/>
    </xf>
    <xf numFmtId="0" fontId="9" fillId="0" borderId="3" xfId="1" applyFont="1" applyFill="1" applyBorder="1"/>
    <xf numFmtId="0" fontId="9" fillId="0" borderId="3" xfId="1" applyFont="1" applyFill="1" applyBorder="1" applyAlignment="1">
      <alignment wrapText="1"/>
    </xf>
    <xf numFmtId="0" fontId="9" fillId="0" borderId="3" xfId="1" applyFont="1" applyFill="1" applyBorder="1" applyAlignment="1">
      <alignment horizontal="center"/>
    </xf>
    <xf numFmtId="164" fontId="9" fillId="0" borderId="3" xfId="1" applyNumberFormat="1" applyFont="1" applyFill="1" applyBorder="1" applyAlignment="1">
      <alignment horizontal="center"/>
    </xf>
    <xf numFmtId="4" fontId="9" fillId="0" borderId="3" xfId="1" applyNumberFormat="1" applyFont="1" applyFill="1" applyBorder="1" applyAlignment="1">
      <alignment horizontal="center"/>
    </xf>
    <xf numFmtId="0" fontId="7" fillId="0" borderId="3" xfId="0" applyFont="1" applyFill="1" applyBorder="1" applyAlignment="1">
      <alignment horizontal="right"/>
    </xf>
    <xf numFmtId="0" fontId="7" fillId="0" borderId="3" xfId="1" applyFont="1" applyBorder="1" applyAlignment="1">
      <alignment horizontal="right"/>
    </xf>
    <xf numFmtId="0" fontId="7" fillId="0" borderId="3" xfId="1" applyFont="1" applyBorder="1"/>
    <xf numFmtId="0" fontId="7" fillId="0" borderId="3" xfId="1" applyFont="1" applyBorder="1" applyAlignment="1">
      <alignment wrapText="1"/>
    </xf>
    <xf numFmtId="0" fontId="7" fillId="0" borderId="3" xfId="1" applyFont="1" applyBorder="1" applyAlignment="1">
      <alignment horizontal="center"/>
    </xf>
    <xf numFmtId="164" fontId="7" fillId="0" borderId="3" xfId="1" applyNumberFormat="1" applyFont="1" applyBorder="1" applyAlignment="1">
      <alignment horizontal="center"/>
    </xf>
    <xf numFmtId="4" fontId="7" fillId="0" borderId="3" xfId="1" applyNumberFormat="1" applyFont="1" applyBorder="1" applyAlignment="1">
      <alignment horizontal="center"/>
    </xf>
    <xf numFmtId="0" fontId="7" fillId="0" borderId="3" xfId="1" applyFont="1" applyBorder="1" applyAlignment="1">
      <alignment horizontal="left" vertical="center" wrapText="1"/>
    </xf>
    <xf numFmtId="0" fontId="8" fillId="0" borderId="3" xfId="1" applyFont="1" applyBorder="1" applyAlignment="1">
      <alignment horizontal="left" vertical="center" wrapText="1"/>
    </xf>
    <xf numFmtId="0" fontId="4" fillId="3" borderId="3" xfId="1" applyFont="1" applyFill="1" applyBorder="1" applyAlignment="1">
      <alignment horizontal="center" vertical="center" wrapText="1"/>
    </xf>
    <xf numFmtId="0" fontId="3" fillId="2" borderId="0" xfId="1" applyFont="1" applyFill="1" applyAlignment="1">
      <alignment horizontal="right"/>
    </xf>
    <xf numFmtId="0" fontId="0" fillId="2" borderId="0" xfId="1" applyFont="1" applyFill="1"/>
    <xf numFmtId="0" fontId="3" fillId="2" borderId="1" xfId="1" applyFont="1" applyFill="1" applyBorder="1" applyAlignment="1">
      <alignment horizontal="right"/>
    </xf>
    <xf numFmtId="0" fontId="0" fillId="2" borderId="1" xfId="1" applyFont="1" applyFill="1" applyBorder="1"/>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4">
    <pageSetUpPr fitToPage="1"/>
  </sheetPr>
  <dimension ref="A1:R174"/>
  <sheetViews>
    <sheetView tabSelected="1" topLeftCell="B1" workbookViewId="0">
      <pane ySplit="8" topLeftCell="A9" activePane="bottomLeft" state="frozen"/>
      <selection pane="bottomLeft" activeCell="H2" sqref="H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0" t="s">
        <v>246</v>
      </c>
      <c r="I2" s="3"/>
      <c r="O2">
        <f>0+O9+O34+O47+O64+O77+O98+O123+O128+O133+O146</f>
        <v>0</v>
      </c>
      <c r="P2" t="s">
        <v>2</v>
      </c>
    </row>
    <row r="3" spans="1:18" ht="15" customHeight="1" x14ac:dyDescent="0.25">
      <c r="A3" t="s">
        <v>4</v>
      </c>
      <c r="B3" s="4" t="s">
        <v>5</v>
      </c>
      <c r="C3" s="64" t="s">
        <v>6</v>
      </c>
      <c r="D3" s="65"/>
      <c r="E3" s="5" t="s">
        <v>7</v>
      </c>
      <c r="F3" s="1"/>
      <c r="G3" s="6"/>
      <c r="H3" s="7" t="s">
        <v>8</v>
      </c>
      <c r="I3" s="8">
        <f>0+I9+I34+I47+I64+I77+I98+I123+I128+I133+I146</f>
        <v>0</v>
      </c>
      <c r="O3" t="s">
        <v>9</v>
      </c>
      <c r="P3" t="s">
        <v>10</v>
      </c>
    </row>
    <row r="4" spans="1:18" ht="15" customHeight="1" x14ac:dyDescent="0.25">
      <c r="A4" t="s">
        <v>11</v>
      </c>
      <c r="B4" s="4" t="s">
        <v>12</v>
      </c>
      <c r="C4" s="64" t="s">
        <v>13</v>
      </c>
      <c r="D4" s="65"/>
      <c r="E4" s="5" t="s">
        <v>14</v>
      </c>
      <c r="F4" s="1"/>
      <c r="G4" s="1"/>
      <c r="H4" s="9"/>
      <c r="I4" s="9"/>
      <c r="O4" t="s">
        <v>15</v>
      </c>
      <c r="P4" t="s">
        <v>10</v>
      </c>
    </row>
    <row r="5" spans="1:18" ht="12.75" customHeight="1" x14ac:dyDescent="0.25">
      <c r="A5" t="s">
        <v>16</v>
      </c>
      <c r="B5" s="10" t="s">
        <v>17</v>
      </c>
      <c r="C5" s="66" t="s">
        <v>8</v>
      </c>
      <c r="D5" s="67"/>
      <c r="E5" s="11" t="s">
        <v>18</v>
      </c>
      <c r="F5" s="3"/>
      <c r="G5" s="3"/>
      <c r="H5" s="3"/>
      <c r="I5" s="3"/>
      <c r="O5" t="s">
        <v>19</v>
      </c>
      <c r="P5" t="s">
        <v>10</v>
      </c>
    </row>
    <row r="6" spans="1:18" ht="12.75" customHeight="1" x14ac:dyDescent="0.2">
      <c r="A6" s="63" t="s">
        <v>20</v>
      </c>
      <c r="B6" s="63" t="s">
        <v>21</v>
      </c>
      <c r="C6" s="63" t="s">
        <v>22</v>
      </c>
      <c r="D6" s="63" t="s">
        <v>23</v>
      </c>
      <c r="E6" s="63" t="s">
        <v>24</v>
      </c>
      <c r="F6" s="63" t="s">
        <v>25</v>
      </c>
      <c r="G6" s="63" t="s">
        <v>26</v>
      </c>
      <c r="H6" s="63" t="s">
        <v>27</v>
      </c>
      <c r="I6" s="63"/>
    </row>
    <row r="7" spans="1:18" ht="12.75" customHeight="1" x14ac:dyDescent="0.2">
      <c r="A7" s="63"/>
      <c r="B7" s="63"/>
      <c r="C7" s="63"/>
      <c r="D7" s="63"/>
      <c r="E7" s="63"/>
      <c r="F7" s="63"/>
      <c r="G7" s="63"/>
      <c r="H7" s="12" t="s">
        <v>28</v>
      </c>
      <c r="I7" s="12" t="s">
        <v>29</v>
      </c>
    </row>
    <row r="8" spans="1:18" ht="12.75" customHeight="1" x14ac:dyDescent="0.2">
      <c r="A8" s="12" t="s">
        <v>30</v>
      </c>
      <c r="B8" s="12" t="s">
        <v>31</v>
      </c>
      <c r="C8" s="12" t="s">
        <v>10</v>
      </c>
      <c r="D8" s="12" t="s">
        <v>2</v>
      </c>
      <c r="E8" s="12" t="s">
        <v>32</v>
      </c>
      <c r="F8" s="12" t="s">
        <v>33</v>
      </c>
      <c r="G8" s="12" t="s">
        <v>34</v>
      </c>
      <c r="H8" s="12" t="s">
        <v>35</v>
      </c>
      <c r="I8" s="12" t="s">
        <v>36</v>
      </c>
    </row>
    <row r="9" spans="1:18" ht="12.75" customHeight="1" x14ac:dyDescent="0.2">
      <c r="A9" s="13" t="s">
        <v>37</v>
      </c>
      <c r="B9" s="13"/>
      <c r="C9" s="14" t="s">
        <v>36</v>
      </c>
      <c r="D9" s="13"/>
      <c r="E9" s="15" t="s">
        <v>38</v>
      </c>
      <c r="F9" s="13"/>
      <c r="G9" s="13"/>
      <c r="H9" s="13"/>
      <c r="I9" s="16">
        <f>0+Q9</f>
        <v>0</v>
      </c>
      <c r="O9">
        <f>0+R9</f>
        <v>0</v>
      </c>
      <c r="Q9">
        <f>0+I10+I14+I18+I22+I26+I30</f>
        <v>0</v>
      </c>
      <c r="R9">
        <f>0+O10+O14+O18+O22+O26+O30</f>
        <v>0</v>
      </c>
    </row>
    <row r="10" spans="1:18" x14ac:dyDescent="0.2">
      <c r="A10" s="17" t="s">
        <v>39</v>
      </c>
      <c r="B10" s="18" t="s">
        <v>31</v>
      </c>
      <c r="C10" s="18" t="s">
        <v>40</v>
      </c>
      <c r="D10" s="17" t="s">
        <v>41</v>
      </c>
      <c r="E10" s="19" t="s">
        <v>42</v>
      </c>
      <c r="F10" s="20" t="s">
        <v>43</v>
      </c>
      <c r="G10" s="21">
        <v>11064.828</v>
      </c>
      <c r="H10" s="22">
        <v>0</v>
      </c>
      <c r="I10" s="22">
        <f>ROUND(ROUND(H10,2)*ROUND(G10,3),2)</f>
        <v>0</v>
      </c>
      <c r="O10">
        <f>(I10*21)/100</f>
        <v>0</v>
      </c>
      <c r="P10" t="s">
        <v>10</v>
      </c>
    </row>
    <row r="11" spans="1:18" x14ac:dyDescent="0.2">
      <c r="A11" s="23" t="s">
        <v>44</v>
      </c>
      <c r="E11" s="24" t="s">
        <v>41</v>
      </c>
    </row>
    <row r="12" spans="1:18" x14ac:dyDescent="0.2">
      <c r="A12" s="25" t="s">
        <v>45</v>
      </c>
      <c r="E12" s="26" t="s">
        <v>46</v>
      </c>
    </row>
    <row r="13" spans="1:18" ht="369.75" x14ac:dyDescent="0.2">
      <c r="A13" t="s">
        <v>47</v>
      </c>
      <c r="E13" s="24" t="s">
        <v>48</v>
      </c>
    </row>
    <row r="14" spans="1:18" x14ac:dyDescent="0.2">
      <c r="A14" s="17" t="s">
        <v>39</v>
      </c>
      <c r="B14" s="18" t="s">
        <v>10</v>
      </c>
      <c r="C14" s="18" t="s">
        <v>49</v>
      </c>
      <c r="D14" s="17" t="s">
        <v>41</v>
      </c>
      <c r="E14" s="19" t="s">
        <v>50</v>
      </c>
      <c r="F14" s="20" t="s">
        <v>43</v>
      </c>
      <c r="G14" s="21">
        <v>168.15</v>
      </c>
      <c r="H14" s="22">
        <v>0</v>
      </c>
      <c r="I14" s="22">
        <f>ROUND(ROUND(H14,2)*ROUND(G14,3),2)</f>
        <v>0</v>
      </c>
      <c r="O14">
        <f>(I14*21)/100</f>
        <v>0</v>
      </c>
      <c r="P14" t="s">
        <v>10</v>
      </c>
    </row>
    <row r="15" spans="1:18" x14ac:dyDescent="0.2">
      <c r="A15" s="23" t="s">
        <v>44</v>
      </c>
      <c r="E15" s="24" t="s">
        <v>51</v>
      </c>
    </row>
    <row r="16" spans="1:18" x14ac:dyDescent="0.2">
      <c r="A16" s="25" t="s">
        <v>45</v>
      </c>
      <c r="E16" s="26" t="s">
        <v>46</v>
      </c>
    </row>
    <row r="17" spans="1:16" ht="318.75" x14ac:dyDescent="0.2">
      <c r="A17" t="s">
        <v>47</v>
      </c>
      <c r="E17" s="24" t="s">
        <v>52</v>
      </c>
    </row>
    <row r="18" spans="1:16" x14ac:dyDescent="0.2">
      <c r="A18" s="17" t="s">
        <v>39</v>
      </c>
      <c r="B18" s="18" t="s">
        <v>2</v>
      </c>
      <c r="C18" s="18" t="s">
        <v>53</v>
      </c>
      <c r="D18" s="17" t="s">
        <v>41</v>
      </c>
      <c r="E18" s="19" t="s">
        <v>54</v>
      </c>
      <c r="F18" s="20" t="s">
        <v>43</v>
      </c>
      <c r="G18" s="21">
        <v>670.56</v>
      </c>
      <c r="H18" s="22">
        <v>0</v>
      </c>
      <c r="I18" s="22">
        <f>ROUND(ROUND(H18,2)*ROUND(G18,3),2)</f>
        <v>0</v>
      </c>
      <c r="O18">
        <f>(I18*21)/100</f>
        <v>0</v>
      </c>
      <c r="P18" t="s">
        <v>10</v>
      </c>
    </row>
    <row r="19" spans="1:16" x14ac:dyDescent="0.2">
      <c r="A19" s="23" t="s">
        <v>44</v>
      </c>
      <c r="E19" s="24" t="s">
        <v>55</v>
      </c>
    </row>
    <row r="20" spans="1:16" x14ac:dyDescent="0.2">
      <c r="A20" s="25" t="s">
        <v>45</v>
      </c>
      <c r="E20" s="26" t="s">
        <v>56</v>
      </c>
    </row>
    <row r="21" spans="1:16" ht="229.5" x14ac:dyDescent="0.2">
      <c r="A21" t="s">
        <v>47</v>
      </c>
      <c r="E21" s="24" t="s">
        <v>57</v>
      </c>
    </row>
    <row r="22" spans="1:16" x14ac:dyDescent="0.2">
      <c r="A22" s="17" t="s">
        <v>39</v>
      </c>
      <c r="B22" s="18" t="s">
        <v>32</v>
      </c>
      <c r="C22" s="18" t="s">
        <v>58</v>
      </c>
      <c r="D22" s="17" t="s">
        <v>41</v>
      </c>
      <c r="E22" s="19" t="s">
        <v>59</v>
      </c>
      <c r="F22" s="20" t="s">
        <v>43</v>
      </c>
      <c r="G22" s="21">
        <v>309.55099999999999</v>
      </c>
      <c r="H22" s="22">
        <v>0</v>
      </c>
      <c r="I22" s="22">
        <f>ROUND(ROUND(H22,2)*ROUND(G22,3),2)</f>
        <v>0</v>
      </c>
      <c r="O22">
        <f>(I22*21)/100</f>
        <v>0</v>
      </c>
      <c r="P22" t="s">
        <v>10</v>
      </c>
    </row>
    <row r="23" spans="1:16" x14ac:dyDescent="0.2">
      <c r="A23" s="23" t="s">
        <v>44</v>
      </c>
      <c r="E23" s="24" t="s">
        <v>60</v>
      </c>
    </row>
    <row r="24" spans="1:16" x14ac:dyDescent="0.2">
      <c r="A24" s="25" t="s">
        <v>45</v>
      </c>
      <c r="E24" s="26" t="s">
        <v>46</v>
      </c>
    </row>
    <row r="25" spans="1:16" ht="293.25" x14ac:dyDescent="0.2">
      <c r="A25" t="s">
        <v>47</v>
      </c>
      <c r="E25" s="24" t="s">
        <v>61</v>
      </c>
    </row>
    <row r="26" spans="1:16" x14ac:dyDescent="0.2">
      <c r="A26" s="17" t="s">
        <v>39</v>
      </c>
      <c r="B26" s="18" t="s">
        <v>33</v>
      </c>
      <c r="C26" s="18" t="s">
        <v>62</v>
      </c>
      <c r="D26" s="17" t="s">
        <v>41</v>
      </c>
      <c r="E26" s="19" t="s">
        <v>63</v>
      </c>
      <c r="F26" s="20" t="s">
        <v>43</v>
      </c>
      <c r="G26" s="21">
        <v>603</v>
      </c>
      <c r="H26" s="22">
        <v>0</v>
      </c>
      <c r="I26" s="22">
        <f>ROUND(ROUND(H26,2)*ROUND(G26,3),2)</f>
        <v>0</v>
      </c>
      <c r="O26">
        <f>(I26*21)/100</f>
        <v>0</v>
      </c>
      <c r="P26" t="s">
        <v>10</v>
      </c>
    </row>
    <row r="27" spans="1:16" x14ac:dyDescent="0.2">
      <c r="A27" s="23" t="s">
        <v>44</v>
      </c>
      <c r="E27" s="24" t="s">
        <v>41</v>
      </c>
    </row>
    <row r="28" spans="1:16" ht="25.5" x14ac:dyDescent="0.2">
      <c r="A28" s="25" t="s">
        <v>45</v>
      </c>
      <c r="E28" s="26" t="s">
        <v>64</v>
      </c>
    </row>
    <row r="29" spans="1:16" ht="255" x14ac:dyDescent="0.2">
      <c r="A29" t="s">
        <v>47</v>
      </c>
      <c r="E29" s="24" t="s">
        <v>65</v>
      </c>
    </row>
    <row r="30" spans="1:16" x14ac:dyDescent="0.2">
      <c r="A30" s="17" t="s">
        <v>39</v>
      </c>
      <c r="B30" s="18" t="s">
        <v>34</v>
      </c>
      <c r="C30" s="18" t="s">
        <v>66</v>
      </c>
      <c r="D30" s="17" t="s">
        <v>41</v>
      </c>
      <c r="E30" s="19" t="s">
        <v>67</v>
      </c>
      <c r="F30" s="20" t="s">
        <v>68</v>
      </c>
      <c r="G30" s="21">
        <v>14066.148999999999</v>
      </c>
      <c r="H30" s="22">
        <v>0</v>
      </c>
      <c r="I30" s="22">
        <f>ROUND(ROUND(H30,2)*ROUND(G30,3),2)</f>
        <v>0</v>
      </c>
      <c r="O30">
        <f>(I30*21)/100</f>
        <v>0</v>
      </c>
      <c r="P30" t="s">
        <v>10</v>
      </c>
    </row>
    <row r="31" spans="1:16" x14ac:dyDescent="0.2">
      <c r="A31" s="23" t="s">
        <v>44</v>
      </c>
      <c r="E31" s="24" t="s">
        <v>41</v>
      </c>
    </row>
    <row r="32" spans="1:16" x14ac:dyDescent="0.2">
      <c r="A32" s="25" t="s">
        <v>45</v>
      </c>
      <c r="E32" s="26" t="s">
        <v>46</v>
      </c>
    </row>
    <row r="33" spans="1:18" ht="25.5" x14ac:dyDescent="0.2">
      <c r="A33" t="s">
        <v>47</v>
      </c>
      <c r="E33" s="24" t="s">
        <v>69</v>
      </c>
    </row>
    <row r="34" spans="1:18" ht="12.75" customHeight="1" x14ac:dyDescent="0.2">
      <c r="A34" s="3" t="s">
        <v>37</v>
      </c>
      <c r="B34" s="3"/>
      <c r="C34" s="27" t="s">
        <v>70</v>
      </c>
      <c r="D34" s="3"/>
      <c r="E34" s="15" t="s">
        <v>71</v>
      </c>
      <c r="F34" s="3"/>
      <c r="G34" s="3"/>
      <c r="H34" s="3"/>
      <c r="I34" s="28">
        <f>0+Q34</f>
        <v>0</v>
      </c>
      <c r="O34">
        <f>0+R34</f>
        <v>0</v>
      </c>
      <c r="Q34">
        <f>0+I35+I39+I43</f>
        <v>0</v>
      </c>
      <c r="R34">
        <f>0+O35+O39+O43</f>
        <v>0</v>
      </c>
    </row>
    <row r="35" spans="1:18" x14ac:dyDescent="0.2">
      <c r="A35" s="17" t="s">
        <v>39</v>
      </c>
      <c r="B35" s="18" t="s">
        <v>72</v>
      </c>
      <c r="C35" s="18" t="s">
        <v>73</v>
      </c>
      <c r="D35" s="17" t="s">
        <v>41</v>
      </c>
      <c r="E35" s="19" t="s">
        <v>74</v>
      </c>
      <c r="F35" s="20" t="s">
        <v>68</v>
      </c>
      <c r="G35" s="21">
        <v>2813.8</v>
      </c>
      <c r="H35" s="22">
        <v>0</v>
      </c>
      <c r="I35" s="22">
        <f>ROUND(ROUND(H35,2)*ROUND(G35,3),2)</f>
        <v>0</v>
      </c>
      <c r="O35">
        <f>(I35*21)/100</f>
        <v>0</v>
      </c>
      <c r="P35" t="s">
        <v>10</v>
      </c>
    </row>
    <row r="36" spans="1:18" x14ac:dyDescent="0.2">
      <c r="A36" s="23" t="s">
        <v>44</v>
      </c>
      <c r="E36" s="24" t="s">
        <v>41</v>
      </c>
    </row>
    <row r="37" spans="1:18" x14ac:dyDescent="0.2">
      <c r="A37" s="25" t="s">
        <v>45</v>
      </c>
      <c r="E37" s="26" t="s">
        <v>75</v>
      </c>
    </row>
    <row r="38" spans="1:18" ht="25.5" x14ac:dyDescent="0.2">
      <c r="A38" t="s">
        <v>47</v>
      </c>
      <c r="E38" s="24" t="s">
        <v>76</v>
      </c>
    </row>
    <row r="39" spans="1:18" x14ac:dyDescent="0.2">
      <c r="A39" s="17" t="s">
        <v>39</v>
      </c>
      <c r="B39" s="18" t="s">
        <v>77</v>
      </c>
      <c r="C39" s="18" t="s">
        <v>78</v>
      </c>
      <c r="D39" s="17" t="s">
        <v>41</v>
      </c>
      <c r="E39" s="19" t="s">
        <v>79</v>
      </c>
      <c r="F39" s="20" t="s">
        <v>68</v>
      </c>
      <c r="G39" s="21">
        <v>2813.8</v>
      </c>
      <c r="H39" s="22">
        <v>0</v>
      </c>
      <c r="I39" s="22">
        <f>ROUND(ROUND(H39,2)*ROUND(G39,3),2)</f>
        <v>0</v>
      </c>
      <c r="O39">
        <f>(I39*21)/100</f>
        <v>0</v>
      </c>
      <c r="P39" t="s">
        <v>10</v>
      </c>
    </row>
    <row r="40" spans="1:18" x14ac:dyDescent="0.2">
      <c r="A40" s="23" t="s">
        <v>44</v>
      </c>
      <c r="E40" s="24" t="s">
        <v>41</v>
      </c>
    </row>
    <row r="41" spans="1:18" x14ac:dyDescent="0.2">
      <c r="A41" s="25" t="s">
        <v>45</v>
      </c>
      <c r="E41" s="26" t="s">
        <v>75</v>
      </c>
    </row>
    <row r="42" spans="1:18" ht="38.25" x14ac:dyDescent="0.2">
      <c r="A42" t="s">
        <v>47</v>
      </c>
      <c r="E42" s="24" t="s">
        <v>80</v>
      </c>
    </row>
    <row r="43" spans="1:18" x14ac:dyDescent="0.2">
      <c r="A43" s="17" t="s">
        <v>39</v>
      </c>
      <c r="B43" s="18" t="s">
        <v>35</v>
      </c>
      <c r="C43" s="18" t="s">
        <v>81</v>
      </c>
      <c r="D43" s="17" t="s">
        <v>41</v>
      </c>
      <c r="E43" s="19" t="s">
        <v>82</v>
      </c>
      <c r="F43" s="20" t="s">
        <v>68</v>
      </c>
      <c r="G43" s="21">
        <v>400</v>
      </c>
      <c r="H43" s="22">
        <v>0</v>
      </c>
      <c r="I43" s="22">
        <f>ROUND(ROUND(H43,2)*ROUND(G43,3),2)</f>
        <v>0</v>
      </c>
      <c r="O43">
        <f>(I43*21)/100</f>
        <v>0</v>
      </c>
      <c r="P43" t="s">
        <v>10</v>
      </c>
    </row>
    <row r="44" spans="1:18" x14ac:dyDescent="0.2">
      <c r="A44" s="23" t="s">
        <v>44</v>
      </c>
      <c r="E44" s="24" t="s">
        <v>41</v>
      </c>
    </row>
    <row r="45" spans="1:18" x14ac:dyDescent="0.2">
      <c r="A45" s="25" t="s">
        <v>45</v>
      </c>
      <c r="E45" s="26" t="s">
        <v>83</v>
      </c>
    </row>
    <row r="46" spans="1:18" ht="38.25" x14ac:dyDescent="0.2">
      <c r="A46" t="s">
        <v>47</v>
      </c>
      <c r="E46" s="24" t="s">
        <v>84</v>
      </c>
    </row>
    <row r="47" spans="1:18" ht="12.75" customHeight="1" x14ac:dyDescent="0.2">
      <c r="A47" s="3" t="s">
        <v>37</v>
      </c>
      <c r="B47" s="3"/>
      <c r="C47" s="27" t="s">
        <v>85</v>
      </c>
      <c r="D47" s="3"/>
      <c r="E47" s="15" t="s">
        <v>86</v>
      </c>
      <c r="F47" s="3"/>
      <c r="G47" s="3"/>
      <c r="H47" s="3"/>
      <c r="I47" s="28">
        <f>0+Q47</f>
        <v>0</v>
      </c>
      <c r="O47">
        <f>0+R47</f>
        <v>0</v>
      </c>
      <c r="Q47">
        <f>0+I48+I52+I56+I60</f>
        <v>0</v>
      </c>
      <c r="R47">
        <f>0+O48+O52+O56+O60</f>
        <v>0</v>
      </c>
    </row>
    <row r="48" spans="1:18" x14ac:dyDescent="0.2">
      <c r="A48" s="17" t="s">
        <v>39</v>
      </c>
      <c r="B48" s="18" t="s">
        <v>36</v>
      </c>
      <c r="C48" s="18" t="s">
        <v>87</v>
      </c>
      <c r="D48" s="17" t="s">
        <v>41</v>
      </c>
      <c r="E48" s="19" t="s">
        <v>88</v>
      </c>
      <c r="F48" s="20" t="s">
        <v>89</v>
      </c>
      <c r="G48" s="21">
        <v>684</v>
      </c>
      <c r="H48" s="22">
        <v>0</v>
      </c>
      <c r="I48" s="22">
        <f>ROUND(ROUND(H48,2)*ROUND(G48,3),2)</f>
        <v>0</v>
      </c>
      <c r="O48">
        <f>(I48*21)/100</f>
        <v>0</v>
      </c>
      <c r="P48" t="s">
        <v>10</v>
      </c>
    </row>
    <row r="49" spans="1:18" x14ac:dyDescent="0.2">
      <c r="A49" s="23" t="s">
        <v>44</v>
      </c>
      <c r="E49" s="24" t="s">
        <v>41</v>
      </c>
    </row>
    <row r="50" spans="1:18" x14ac:dyDescent="0.2">
      <c r="A50" s="25" t="s">
        <v>45</v>
      </c>
      <c r="E50" s="26" t="s">
        <v>90</v>
      </c>
    </row>
    <row r="51" spans="1:18" ht="165.75" x14ac:dyDescent="0.2">
      <c r="A51" t="s">
        <v>47</v>
      </c>
      <c r="E51" s="24" t="s">
        <v>91</v>
      </c>
    </row>
    <row r="52" spans="1:18" x14ac:dyDescent="0.2">
      <c r="A52" s="17" t="s">
        <v>39</v>
      </c>
      <c r="B52" s="18" t="s">
        <v>92</v>
      </c>
      <c r="C52" s="18" t="s">
        <v>93</v>
      </c>
      <c r="D52" s="17" t="s">
        <v>41</v>
      </c>
      <c r="E52" s="19" t="s">
        <v>94</v>
      </c>
      <c r="F52" s="20" t="s">
        <v>89</v>
      </c>
      <c r="G52" s="21">
        <v>157</v>
      </c>
      <c r="H52" s="22">
        <v>0</v>
      </c>
      <c r="I52" s="22">
        <f>ROUND(ROUND(H52,2)*ROUND(G52,3),2)</f>
        <v>0</v>
      </c>
      <c r="O52">
        <f>(I52*21)/100</f>
        <v>0</v>
      </c>
      <c r="P52" t="s">
        <v>10</v>
      </c>
    </row>
    <row r="53" spans="1:18" x14ac:dyDescent="0.2">
      <c r="A53" s="23" t="s">
        <v>44</v>
      </c>
      <c r="E53" s="24" t="s">
        <v>41</v>
      </c>
    </row>
    <row r="54" spans="1:18" x14ac:dyDescent="0.2">
      <c r="A54" s="25" t="s">
        <v>45</v>
      </c>
      <c r="E54" s="26" t="s">
        <v>90</v>
      </c>
    </row>
    <row r="55" spans="1:18" ht="165.75" x14ac:dyDescent="0.2">
      <c r="A55" t="s">
        <v>47</v>
      </c>
      <c r="E55" s="24" t="s">
        <v>91</v>
      </c>
    </row>
    <row r="56" spans="1:18" x14ac:dyDescent="0.2">
      <c r="A56" s="17" t="s">
        <v>39</v>
      </c>
      <c r="B56" s="18" t="s">
        <v>95</v>
      </c>
      <c r="C56" s="18">
        <v>272313</v>
      </c>
      <c r="D56" s="17" t="s">
        <v>41</v>
      </c>
      <c r="E56" s="19" t="s">
        <v>96</v>
      </c>
      <c r="F56" s="20" t="s">
        <v>43</v>
      </c>
      <c r="G56" s="46">
        <v>131.56200000000001</v>
      </c>
      <c r="H56" s="22">
        <v>0</v>
      </c>
      <c r="I56" s="22">
        <f>ROUND(ROUND(H56,2)*ROUND(G56,3),2)</f>
        <v>0</v>
      </c>
      <c r="O56">
        <f>(I56*21)/100</f>
        <v>0</v>
      </c>
      <c r="P56" t="s">
        <v>10</v>
      </c>
    </row>
    <row r="57" spans="1:18" x14ac:dyDescent="0.2">
      <c r="A57" s="23" t="s">
        <v>44</v>
      </c>
      <c r="E57" s="32" t="s">
        <v>232</v>
      </c>
    </row>
    <row r="58" spans="1:18" ht="25.5" x14ac:dyDescent="0.2">
      <c r="A58" s="25" t="s">
        <v>45</v>
      </c>
      <c r="E58" s="37" t="s">
        <v>234</v>
      </c>
    </row>
    <row r="59" spans="1:18" ht="369.75" x14ac:dyDescent="0.2">
      <c r="A59" t="s">
        <v>47</v>
      </c>
      <c r="E59" s="29" t="s">
        <v>97</v>
      </c>
    </row>
    <row r="60" spans="1:18" ht="25.5" x14ac:dyDescent="0.2">
      <c r="A60" s="17" t="s">
        <v>39</v>
      </c>
      <c r="B60" s="18" t="s">
        <v>98</v>
      </c>
      <c r="C60" s="18" t="s">
        <v>99</v>
      </c>
      <c r="D60" s="17" t="s">
        <v>41</v>
      </c>
      <c r="E60" s="19" t="s">
        <v>100</v>
      </c>
      <c r="F60" s="20" t="s">
        <v>68</v>
      </c>
      <c r="G60" s="21">
        <v>2607.3159999999998</v>
      </c>
      <c r="H60" s="22">
        <v>0</v>
      </c>
      <c r="I60" s="22">
        <f>ROUND(ROUND(H60,2)*ROUND(G60,3),2)</f>
        <v>0</v>
      </c>
      <c r="O60">
        <f>(I60*21)/100</f>
        <v>0</v>
      </c>
      <c r="P60" t="s">
        <v>10</v>
      </c>
    </row>
    <row r="61" spans="1:18" x14ac:dyDescent="0.2">
      <c r="A61" s="23" t="s">
        <v>44</v>
      </c>
      <c r="E61" s="24" t="s">
        <v>101</v>
      </c>
    </row>
    <row r="62" spans="1:18" x14ac:dyDescent="0.2">
      <c r="A62" s="25" t="s">
        <v>45</v>
      </c>
      <c r="E62" s="26" t="s">
        <v>102</v>
      </c>
    </row>
    <row r="63" spans="1:18" ht="178.5" x14ac:dyDescent="0.2">
      <c r="A63" t="s">
        <v>47</v>
      </c>
      <c r="E63" s="24" t="s">
        <v>103</v>
      </c>
    </row>
    <row r="64" spans="1:18" ht="12.75" customHeight="1" x14ac:dyDescent="0.2">
      <c r="A64" s="3" t="s">
        <v>37</v>
      </c>
      <c r="B64" s="3"/>
      <c r="C64" s="27" t="s">
        <v>104</v>
      </c>
      <c r="D64" s="3"/>
      <c r="E64" s="15" t="s">
        <v>105</v>
      </c>
      <c r="F64" s="3"/>
      <c r="G64" s="3"/>
      <c r="H64" s="3"/>
      <c r="I64" s="28">
        <f>0+Q64</f>
        <v>0</v>
      </c>
      <c r="O64">
        <f>0+R64</f>
        <v>0</v>
      </c>
      <c r="Q64">
        <f>0+I65+I69+I73</f>
        <v>0</v>
      </c>
      <c r="R64">
        <f>0+O65+O69+O73</f>
        <v>0</v>
      </c>
    </row>
    <row r="65" spans="1:18" x14ac:dyDescent="0.2">
      <c r="A65" s="17" t="s">
        <v>39</v>
      </c>
      <c r="B65" s="18" t="s">
        <v>106</v>
      </c>
      <c r="C65" s="18" t="s">
        <v>107</v>
      </c>
      <c r="D65" s="17" t="s">
        <v>41</v>
      </c>
      <c r="E65" s="19" t="s">
        <v>108</v>
      </c>
      <c r="F65" s="20" t="s">
        <v>68</v>
      </c>
      <c r="G65" s="21">
        <v>921</v>
      </c>
      <c r="H65" s="22">
        <v>0</v>
      </c>
      <c r="I65" s="22">
        <f>ROUND(ROUND(H65,2)*ROUND(G65,3),2)</f>
        <v>0</v>
      </c>
      <c r="O65">
        <f>(I65*21)/100</f>
        <v>0</v>
      </c>
      <c r="P65" t="s">
        <v>10</v>
      </c>
    </row>
    <row r="66" spans="1:18" x14ac:dyDescent="0.2">
      <c r="A66" s="23" t="s">
        <v>44</v>
      </c>
      <c r="E66" s="24" t="s">
        <v>41</v>
      </c>
    </row>
    <row r="67" spans="1:18" x14ac:dyDescent="0.2">
      <c r="A67" s="25" t="s">
        <v>45</v>
      </c>
      <c r="E67" s="26" t="s">
        <v>109</v>
      </c>
    </row>
    <row r="68" spans="1:18" ht="114.75" x14ac:dyDescent="0.2">
      <c r="A68" t="s">
        <v>47</v>
      </c>
      <c r="E68" s="24" t="s">
        <v>110</v>
      </c>
    </row>
    <row r="69" spans="1:18" x14ac:dyDescent="0.2">
      <c r="A69" s="17" t="s">
        <v>39</v>
      </c>
      <c r="B69" s="18" t="s">
        <v>111</v>
      </c>
      <c r="C69" s="18" t="s">
        <v>112</v>
      </c>
      <c r="D69" s="17" t="s">
        <v>41</v>
      </c>
      <c r="E69" s="19" t="s">
        <v>113</v>
      </c>
      <c r="F69" s="20" t="s">
        <v>114</v>
      </c>
      <c r="G69" s="46">
        <v>3</v>
      </c>
      <c r="H69" s="22">
        <v>0</v>
      </c>
      <c r="I69" s="22">
        <f>ROUND(ROUND(H69,2)*ROUND(G69,3),2)</f>
        <v>0</v>
      </c>
      <c r="O69">
        <f>(I69*21)/100</f>
        <v>0</v>
      </c>
      <c r="P69" t="s">
        <v>10</v>
      </c>
    </row>
    <row r="70" spans="1:18" x14ac:dyDescent="0.2">
      <c r="A70" s="23" t="s">
        <v>44</v>
      </c>
      <c r="E70" s="24" t="s">
        <v>115</v>
      </c>
    </row>
    <row r="71" spans="1:18" x14ac:dyDescent="0.2">
      <c r="A71" s="25" t="s">
        <v>45</v>
      </c>
      <c r="E71" s="26" t="s">
        <v>41</v>
      </c>
    </row>
    <row r="72" spans="1:18" ht="76.5" x14ac:dyDescent="0.2">
      <c r="A72" t="s">
        <v>47</v>
      </c>
      <c r="E72" s="24" t="s">
        <v>116</v>
      </c>
    </row>
    <row r="73" spans="1:18" x14ac:dyDescent="0.2">
      <c r="A73" s="17" t="s">
        <v>39</v>
      </c>
      <c r="B73" s="18" t="s">
        <v>117</v>
      </c>
      <c r="C73" s="18" t="s">
        <v>118</v>
      </c>
      <c r="D73" s="17" t="s">
        <v>41</v>
      </c>
      <c r="E73" s="19" t="s">
        <v>119</v>
      </c>
      <c r="F73" s="20" t="s">
        <v>43</v>
      </c>
      <c r="G73" s="21">
        <v>29.4</v>
      </c>
      <c r="H73" s="22">
        <v>0</v>
      </c>
      <c r="I73" s="22">
        <f>ROUND(ROUND(H73,2)*ROUND(G73,3),2)</f>
        <v>0</v>
      </c>
      <c r="O73">
        <f>(I73*21)/100</f>
        <v>0</v>
      </c>
      <c r="P73" t="s">
        <v>10</v>
      </c>
    </row>
    <row r="74" spans="1:18" x14ac:dyDescent="0.2">
      <c r="A74" s="23" t="s">
        <v>44</v>
      </c>
      <c r="E74" s="24" t="s">
        <v>120</v>
      </c>
    </row>
    <row r="75" spans="1:18" x14ac:dyDescent="0.2">
      <c r="A75" s="25" t="s">
        <v>45</v>
      </c>
      <c r="E75" s="26" t="s">
        <v>121</v>
      </c>
    </row>
    <row r="76" spans="1:18" ht="229.5" x14ac:dyDescent="0.2">
      <c r="A76" t="s">
        <v>47</v>
      </c>
      <c r="E76" s="24" t="s">
        <v>122</v>
      </c>
    </row>
    <row r="77" spans="1:18" ht="12.75" customHeight="1" x14ac:dyDescent="0.2">
      <c r="A77" s="3" t="s">
        <v>37</v>
      </c>
      <c r="B77" s="3"/>
      <c r="C77" s="27" t="s">
        <v>123</v>
      </c>
      <c r="D77" s="3"/>
      <c r="E77" s="15" t="s">
        <v>124</v>
      </c>
      <c r="F77" s="3"/>
      <c r="G77" s="3"/>
      <c r="H77" s="3"/>
      <c r="I77" s="28">
        <f>0+Q77</f>
        <v>0</v>
      </c>
      <c r="O77">
        <f>0+R77</f>
        <v>0</v>
      </c>
      <c r="Q77">
        <f>0+I78+I82+I86+I90+I94</f>
        <v>0</v>
      </c>
      <c r="R77">
        <f>0+O78+O82+O86+O90+O94</f>
        <v>0</v>
      </c>
    </row>
    <row r="78" spans="1:18" x14ac:dyDescent="0.2">
      <c r="A78" s="17" t="s">
        <v>39</v>
      </c>
      <c r="B78" s="18" t="s">
        <v>125</v>
      </c>
      <c r="C78" s="18" t="s">
        <v>126</v>
      </c>
      <c r="D78" s="17" t="s">
        <v>41</v>
      </c>
      <c r="E78" s="19" t="s">
        <v>127</v>
      </c>
      <c r="F78" s="20" t="s">
        <v>89</v>
      </c>
      <c r="G78" s="21">
        <v>26</v>
      </c>
      <c r="H78" s="22">
        <v>0</v>
      </c>
      <c r="I78" s="22">
        <f>ROUND(ROUND(H78,2)*ROUND(G78,3),2)</f>
        <v>0</v>
      </c>
      <c r="O78">
        <f>(I78*21)/100</f>
        <v>0</v>
      </c>
      <c r="P78" t="s">
        <v>10</v>
      </c>
    </row>
    <row r="79" spans="1:18" x14ac:dyDescent="0.2">
      <c r="A79" s="23" t="s">
        <v>44</v>
      </c>
      <c r="E79" s="24" t="s">
        <v>128</v>
      </c>
    </row>
    <row r="80" spans="1:18" x14ac:dyDescent="0.2">
      <c r="A80" s="25" t="s">
        <v>45</v>
      </c>
      <c r="E80" s="26" t="s">
        <v>41</v>
      </c>
    </row>
    <row r="81" spans="1:16" ht="63.75" x14ac:dyDescent="0.2">
      <c r="A81" t="s">
        <v>47</v>
      </c>
      <c r="E81" s="24" t="s">
        <v>129</v>
      </c>
    </row>
    <row r="82" spans="1:16" ht="25.5" x14ac:dyDescent="0.2">
      <c r="A82" s="17" t="s">
        <v>39</v>
      </c>
      <c r="B82" s="18" t="s">
        <v>70</v>
      </c>
      <c r="C82" s="18" t="s">
        <v>130</v>
      </c>
      <c r="D82" s="17" t="s">
        <v>41</v>
      </c>
      <c r="E82" s="19" t="s">
        <v>131</v>
      </c>
      <c r="F82" s="20" t="s">
        <v>89</v>
      </c>
      <c r="G82" s="21">
        <v>588</v>
      </c>
      <c r="H82" s="22">
        <v>0</v>
      </c>
      <c r="I82" s="22">
        <f>ROUND(ROUND(H82,2)*ROUND(G82,3),2)</f>
        <v>0</v>
      </c>
      <c r="O82">
        <f>(I82*21)/100</f>
        <v>0</v>
      </c>
      <c r="P82" t="s">
        <v>10</v>
      </c>
    </row>
    <row r="83" spans="1:16" x14ac:dyDescent="0.2">
      <c r="A83" s="23" t="s">
        <v>44</v>
      </c>
      <c r="E83" s="24" t="s">
        <v>132</v>
      </c>
    </row>
    <row r="84" spans="1:16" x14ac:dyDescent="0.2">
      <c r="A84" s="25" t="s">
        <v>45</v>
      </c>
      <c r="E84" s="26" t="s">
        <v>41</v>
      </c>
    </row>
    <row r="85" spans="1:16" ht="89.25" x14ac:dyDescent="0.2">
      <c r="A85" t="s">
        <v>47</v>
      </c>
      <c r="E85" s="24" t="s">
        <v>133</v>
      </c>
    </row>
    <row r="86" spans="1:16" ht="25.5" x14ac:dyDescent="0.2">
      <c r="A86" s="17" t="s">
        <v>39</v>
      </c>
      <c r="B86" s="18" t="s">
        <v>134</v>
      </c>
      <c r="C86" s="18" t="s">
        <v>135</v>
      </c>
      <c r="D86" s="17" t="s">
        <v>41</v>
      </c>
      <c r="E86" s="19" t="s">
        <v>136</v>
      </c>
      <c r="F86" s="20" t="s">
        <v>89</v>
      </c>
      <c r="G86" s="21">
        <v>652</v>
      </c>
      <c r="H86" s="22">
        <v>0</v>
      </c>
      <c r="I86" s="22">
        <f>ROUND(ROUND(H86,2)*ROUND(G86,3),2)</f>
        <v>0</v>
      </c>
      <c r="O86">
        <f>(I86*21)/100</f>
        <v>0</v>
      </c>
      <c r="P86" t="s">
        <v>10</v>
      </c>
    </row>
    <row r="87" spans="1:16" x14ac:dyDescent="0.2">
      <c r="A87" s="23" t="s">
        <v>44</v>
      </c>
      <c r="E87" s="24" t="s">
        <v>137</v>
      </c>
    </row>
    <row r="88" spans="1:16" x14ac:dyDescent="0.2">
      <c r="A88" s="25" t="s">
        <v>45</v>
      </c>
      <c r="E88" s="26" t="s">
        <v>41</v>
      </c>
    </row>
    <row r="89" spans="1:16" ht="89.25" x14ac:dyDescent="0.2">
      <c r="A89" t="s">
        <v>47</v>
      </c>
      <c r="E89" s="24" t="s">
        <v>133</v>
      </c>
    </row>
    <row r="90" spans="1:16" ht="25.5" x14ac:dyDescent="0.2">
      <c r="A90" s="17" t="s">
        <v>39</v>
      </c>
      <c r="B90" s="18" t="s">
        <v>85</v>
      </c>
      <c r="C90" s="18" t="s">
        <v>138</v>
      </c>
      <c r="D90" s="17" t="s">
        <v>41</v>
      </c>
      <c r="E90" s="19" t="s">
        <v>139</v>
      </c>
      <c r="F90" s="20" t="s">
        <v>89</v>
      </c>
      <c r="G90" s="21">
        <v>424</v>
      </c>
      <c r="H90" s="22">
        <v>0</v>
      </c>
      <c r="I90" s="22">
        <f>ROUND(ROUND(H90,2)*ROUND(G90,3),2)</f>
        <v>0</v>
      </c>
      <c r="O90">
        <f>(I90*21)/100</f>
        <v>0</v>
      </c>
      <c r="P90" t="s">
        <v>10</v>
      </c>
    </row>
    <row r="91" spans="1:16" x14ac:dyDescent="0.2">
      <c r="A91" s="23" t="s">
        <v>44</v>
      </c>
      <c r="E91" s="24" t="s">
        <v>140</v>
      </c>
    </row>
    <row r="92" spans="1:16" x14ac:dyDescent="0.2">
      <c r="A92" s="25" t="s">
        <v>45</v>
      </c>
      <c r="E92" s="26" t="s">
        <v>41</v>
      </c>
    </row>
    <row r="93" spans="1:16" ht="76.5" x14ac:dyDescent="0.2">
      <c r="A93" t="s">
        <v>47</v>
      </c>
      <c r="E93" s="24" t="s">
        <v>141</v>
      </c>
    </row>
    <row r="94" spans="1:16" ht="25.5" x14ac:dyDescent="0.2">
      <c r="A94" s="17" t="s">
        <v>39</v>
      </c>
      <c r="B94" s="18" t="s">
        <v>142</v>
      </c>
      <c r="C94" s="18" t="s">
        <v>143</v>
      </c>
      <c r="D94" s="17" t="s">
        <v>41</v>
      </c>
      <c r="E94" s="19" t="s">
        <v>144</v>
      </c>
      <c r="F94" s="20" t="s">
        <v>89</v>
      </c>
      <c r="G94" s="21">
        <v>84</v>
      </c>
      <c r="H94" s="22">
        <v>0</v>
      </c>
      <c r="I94" s="22">
        <f>ROUND(ROUND(H94,2)*ROUND(G94,3),2)</f>
        <v>0</v>
      </c>
      <c r="O94">
        <f>(I94*21)/100</f>
        <v>0</v>
      </c>
      <c r="P94" t="s">
        <v>10</v>
      </c>
    </row>
    <row r="95" spans="1:16" x14ac:dyDescent="0.2">
      <c r="A95" s="23" t="s">
        <v>44</v>
      </c>
      <c r="E95" s="24" t="s">
        <v>145</v>
      </c>
    </row>
    <row r="96" spans="1:16" x14ac:dyDescent="0.2">
      <c r="A96" s="25" t="s">
        <v>45</v>
      </c>
      <c r="E96" s="26" t="s">
        <v>41</v>
      </c>
    </row>
    <row r="97" spans="1:18" ht="76.5" x14ac:dyDescent="0.2">
      <c r="A97" t="s">
        <v>47</v>
      </c>
      <c r="E97" s="24" t="s">
        <v>141</v>
      </c>
    </row>
    <row r="98" spans="1:18" ht="12.75" customHeight="1" x14ac:dyDescent="0.2">
      <c r="A98" s="3" t="s">
        <v>37</v>
      </c>
      <c r="B98" s="3"/>
      <c r="C98" s="27" t="s">
        <v>146</v>
      </c>
      <c r="D98" s="3"/>
      <c r="E98" s="15" t="s">
        <v>147</v>
      </c>
      <c r="F98" s="3"/>
      <c r="G98" s="3"/>
      <c r="H98" s="3"/>
      <c r="I98" s="28">
        <f>0+Q98</f>
        <v>0</v>
      </c>
      <c r="O98">
        <f>0+R98</f>
        <v>0</v>
      </c>
      <c r="Q98">
        <f>0+I99+I103+I107+I111+I115+I119</f>
        <v>0</v>
      </c>
      <c r="R98">
        <f>0+O99+O103+O107+O111+O115+O119</f>
        <v>0</v>
      </c>
    </row>
    <row r="99" spans="1:18" x14ac:dyDescent="0.2">
      <c r="A99" s="17" t="s">
        <v>39</v>
      </c>
      <c r="B99" s="18" t="s">
        <v>148</v>
      </c>
      <c r="C99" s="18" t="s">
        <v>149</v>
      </c>
      <c r="D99" s="17" t="s">
        <v>41</v>
      </c>
      <c r="E99" s="19" t="s">
        <v>150</v>
      </c>
      <c r="F99" s="20" t="s">
        <v>68</v>
      </c>
      <c r="G99" s="21">
        <v>6592.5</v>
      </c>
      <c r="H99" s="22">
        <v>0</v>
      </c>
      <c r="I99" s="22">
        <f>ROUND(ROUND(H99,2)*ROUND(G99,3),2)</f>
        <v>0</v>
      </c>
      <c r="O99">
        <f>(I99*21)/100</f>
        <v>0</v>
      </c>
      <c r="P99" t="s">
        <v>10</v>
      </c>
    </row>
    <row r="100" spans="1:18" x14ac:dyDescent="0.2">
      <c r="A100" s="23" t="s">
        <v>44</v>
      </c>
      <c r="E100" s="24" t="s">
        <v>151</v>
      </c>
    </row>
    <row r="101" spans="1:18" ht="25.5" x14ac:dyDescent="0.2">
      <c r="A101" s="25" t="s">
        <v>45</v>
      </c>
      <c r="E101" s="26" t="s">
        <v>152</v>
      </c>
    </row>
    <row r="102" spans="1:18" ht="38.25" x14ac:dyDescent="0.2">
      <c r="A102" t="s">
        <v>47</v>
      </c>
      <c r="E102" s="24" t="s">
        <v>153</v>
      </c>
    </row>
    <row r="103" spans="1:18" ht="25.5" x14ac:dyDescent="0.2">
      <c r="A103" s="17" t="s">
        <v>39</v>
      </c>
      <c r="B103" s="18" t="s">
        <v>154</v>
      </c>
      <c r="C103" s="18" t="s">
        <v>155</v>
      </c>
      <c r="D103" s="17" t="s">
        <v>41</v>
      </c>
      <c r="E103" s="19" t="s">
        <v>156</v>
      </c>
      <c r="F103" s="20" t="s">
        <v>43</v>
      </c>
      <c r="G103" s="21">
        <v>1231.98</v>
      </c>
      <c r="H103" s="22">
        <v>0</v>
      </c>
      <c r="I103" s="22">
        <f>ROUND(ROUND(H103,2)*ROUND(G103,3),2)</f>
        <v>0</v>
      </c>
      <c r="O103">
        <f>(I103*21)/100</f>
        <v>0</v>
      </c>
      <c r="P103" t="s">
        <v>10</v>
      </c>
    </row>
    <row r="104" spans="1:18" x14ac:dyDescent="0.2">
      <c r="A104" s="23" t="s">
        <v>44</v>
      </c>
      <c r="E104" s="24" t="s">
        <v>157</v>
      </c>
    </row>
    <row r="105" spans="1:18" ht="63.75" x14ac:dyDescent="0.2">
      <c r="A105" s="25" t="s">
        <v>45</v>
      </c>
      <c r="E105" s="26" t="s">
        <v>158</v>
      </c>
    </row>
    <row r="106" spans="1:18" ht="280.5" x14ac:dyDescent="0.2">
      <c r="A106" t="s">
        <v>47</v>
      </c>
      <c r="E106" s="24" t="s">
        <v>159</v>
      </c>
    </row>
    <row r="107" spans="1:18" ht="25.5" x14ac:dyDescent="0.2">
      <c r="A107" s="17" t="s">
        <v>39</v>
      </c>
      <c r="B107" s="18" t="s">
        <v>160</v>
      </c>
      <c r="C107" s="18" t="s">
        <v>161</v>
      </c>
      <c r="D107" s="17" t="s">
        <v>41</v>
      </c>
      <c r="E107" s="19" t="s">
        <v>162</v>
      </c>
      <c r="F107" s="20" t="s">
        <v>43</v>
      </c>
      <c r="G107" s="21">
        <v>2303</v>
      </c>
      <c r="H107" s="22">
        <v>0</v>
      </c>
      <c r="I107" s="22">
        <f>ROUND(ROUND(H107,2)*ROUND(G107,3),2)</f>
        <v>0</v>
      </c>
      <c r="O107">
        <f>(I107*21)/100</f>
        <v>0</v>
      </c>
      <c r="P107" t="s">
        <v>10</v>
      </c>
    </row>
    <row r="108" spans="1:18" x14ac:dyDescent="0.2">
      <c r="A108" s="23" t="s">
        <v>44</v>
      </c>
      <c r="E108" s="24" t="s">
        <v>163</v>
      </c>
    </row>
    <row r="109" spans="1:18" ht="25.5" x14ac:dyDescent="0.2">
      <c r="A109" s="25" t="s">
        <v>45</v>
      </c>
      <c r="E109" s="26" t="s">
        <v>164</v>
      </c>
    </row>
    <row r="110" spans="1:18" ht="344.25" x14ac:dyDescent="0.2">
      <c r="A110" t="s">
        <v>47</v>
      </c>
      <c r="E110" s="24" t="s">
        <v>165</v>
      </c>
    </row>
    <row r="111" spans="1:18" ht="25.5" x14ac:dyDescent="0.2">
      <c r="A111" s="17" t="s">
        <v>39</v>
      </c>
      <c r="B111" s="18" t="s">
        <v>166</v>
      </c>
      <c r="C111" s="18" t="s">
        <v>167</v>
      </c>
      <c r="D111" s="17" t="s">
        <v>41</v>
      </c>
      <c r="E111" s="19" t="s">
        <v>168</v>
      </c>
      <c r="F111" s="20" t="s">
        <v>43</v>
      </c>
      <c r="G111" s="21">
        <v>3098.5360000000001</v>
      </c>
      <c r="H111" s="22">
        <v>0</v>
      </c>
      <c r="I111" s="22">
        <f>ROUND(ROUND(H111,2)*ROUND(G111,3),2)</f>
        <v>0</v>
      </c>
      <c r="O111">
        <f>(I111*21)/100</f>
        <v>0</v>
      </c>
      <c r="P111" t="s">
        <v>10</v>
      </c>
    </row>
    <row r="112" spans="1:18" x14ac:dyDescent="0.2">
      <c r="A112" s="23" t="s">
        <v>44</v>
      </c>
      <c r="E112" s="24" t="s">
        <v>169</v>
      </c>
    </row>
    <row r="113" spans="1:18" x14ac:dyDescent="0.2">
      <c r="A113" s="25" t="s">
        <v>45</v>
      </c>
      <c r="E113" s="26" t="s">
        <v>102</v>
      </c>
    </row>
    <row r="114" spans="1:18" ht="293.25" x14ac:dyDescent="0.2">
      <c r="A114" t="s">
        <v>47</v>
      </c>
      <c r="E114" s="24" t="s">
        <v>170</v>
      </c>
    </row>
    <row r="115" spans="1:18" ht="25.5" x14ac:dyDescent="0.2">
      <c r="A115" s="17" t="s">
        <v>39</v>
      </c>
      <c r="B115" s="18" t="s">
        <v>171</v>
      </c>
      <c r="C115" s="18" t="s">
        <v>172</v>
      </c>
      <c r="D115" s="17" t="s">
        <v>41</v>
      </c>
      <c r="E115" s="19" t="s">
        <v>173</v>
      </c>
      <c r="F115" s="20" t="s">
        <v>43</v>
      </c>
      <c r="G115" s="21">
        <v>312.83999999999997</v>
      </c>
      <c r="H115" s="22">
        <v>0</v>
      </c>
      <c r="I115" s="22">
        <f>ROUND(ROUND(H115,2)*ROUND(G115,3),2)</f>
        <v>0</v>
      </c>
      <c r="O115">
        <f>(I115*21)/100</f>
        <v>0</v>
      </c>
      <c r="P115" t="s">
        <v>10</v>
      </c>
    </row>
    <row r="116" spans="1:18" x14ac:dyDescent="0.2">
      <c r="A116" s="23" t="s">
        <v>44</v>
      </c>
      <c r="E116" s="24" t="s">
        <v>174</v>
      </c>
    </row>
    <row r="117" spans="1:18" x14ac:dyDescent="0.2">
      <c r="A117" s="25" t="s">
        <v>45</v>
      </c>
      <c r="E117" s="26" t="s">
        <v>102</v>
      </c>
    </row>
    <row r="118" spans="1:18" ht="267.75" x14ac:dyDescent="0.2">
      <c r="A118" t="s">
        <v>47</v>
      </c>
      <c r="E118" s="24" t="s">
        <v>175</v>
      </c>
    </row>
    <row r="119" spans="1:18" ht="25.5" x14ac:dyDescent="0.2">
      <c r="A119" s="17" t="s">
        <v>39</v>
      </c>
      <c r="B119" s="18" t="s">
        <v>176</v>
      </c>
      <c r="C119" s="18" t="s">
        <v>177</v>
      </c>
      <c r="D119" s="17" t="s">
        <v>41</v>
      </c>
      <c r="E119" s="19" t="s">
        <v>178</v>
      </c>
      <c r="F119" s="20" t="s">
        <v>43</v>
      </c>
      <c r="G119" s="21">
        <v>98.16</v>
      </c>
      <c r="H119" s="22">
        <v>0</v>
      </c>
      <c r="I119" s="22">
        <f>ROUND(ROUND(H119,2)*ROUND(G119,3),2)</f>
        <v>0</v>
      </c>
      <c r="O119">
        <f>(I119*21)/100</f>
        <v>0</v>
      </c>
      <c r="P119" t="s">
        <v>10</v>
      </c>
    </row>
    <row r="120" spans="1:18" x14ac:dyDescent="0.2">
      <c r="A120" s="23" t="s">
        <v>44</v>
      </c>
      <c r="E120" s="24" t="s">
        <v>41</v>
      </c>
    </row>
    <row r="121" spans="1:18" x14ac:dyDescent="0.2">
      <c r="A121" s="25" t="s">
        <v>45</v>
      </c>
      <c r="E121" s="26" t="s">
        <v>102</v>
      </c>
    </row>
    <row r="122" spans="1:18" ht="267.75" x14ac:dyDescent="0.2">
      <c r="A122" t="s">
        <v>47</v>
      </c>
      <c r="E122" s="24" t="s">
        <v>179</v>
      </c>
    </row>
    <row r="123" spans="1:18" ht="12.75" customHeight="1" x14ac:dyDescent="0.2">
      <c r="A123" s="3" t="s">
        <v>37</v>
      </c>
      <c r="B123" s="3"/>
      <c r="C123" s="27" t="s">
        <v>180</v>
      </c>
      <c r="D123" s="3"/>
      <c r="E123" s="15" t="s">
        <v>181</v>
      </c>
      <c r="F123" s="3"/>
      <c r="G123" s="3"/>
      <c r="H123" s="3"/>
      <c r="I123" s="28">
        <f>0+Q123</f>
        <v>0</v>
      </c>
      <c r="O123">
        <f>0+R123</f>
        <v>0</v>
      </c>
      <c r="Q123">
        <f>0+I124</f>
        <v>0</v>
      </c>
      <c r="R123">
        <f>0+O124</f>
        <v>0</v>
      </c>
    </row>
    <row r="124" spans="1:18" x14ac:dyDescent="0.2">
      <c r="A124" s="17" t="s">
        <v>39</v>
      </c>
      <c r="B124" s="18" t="s">
        <v>182</v>
      </c>
      <c r="C124" s="18" t="s">
        <v>183</v>
      </c>
      <c r="D124" s="17" t="s">
        <v>41</v>
      </c>
      <c r="E124" s="19" t="s">
        <v>184</v>
      </c>
      <c r="F124" s="20" t="s">
        <v>89</v>
      </c>
      <c r="G124" s="21">
        <v>147</v>
      </c>
      <c r="H124" s="22">
        <v>0</v>
      </c>
      <c r="I124" s="22">
        <f>ROUND(ROUND(H124,2)*ROUND(G124,3),2)</f>
        <v>0</v>
      </c>
      <c r="O124">
        <f>(I124*21)/100</f>
        <v>0</v>
      </c>
      <c r="P124" t="s">
        <v>10</v>
      </c>
    </row>
    <row r="125" spans="1:18" x14ac:dyDescent="0.2">
      <c r="A125" s="23" t="s">
        <v>44</v>
      </c>
      <c r="E125" s="24" t="s">
        <v>41</v>
      </c>
    </row>
    <row r="126" spans="1:18" x14ac:dyDescent="0.2">
      <c r="A126" s="25" t="s">
        <v>45</v>
      </c>
      <c r="E126" s="26" t="s">
        <v>185</v>
      </c>
    </row>
    <row r="127" spans="1:18" ht="114.75" x14ac:dyDescent="0.2">
      <c r="A127" t="s">
        <v>47</v>
      </c>
      <c r="E127" s="24" t="s">
        <v>186</v>
      </c>
    </row>
    <row r="128" spans="1:18" ht="12.75" customHeight="1" x14ac:dyDescent="0.2">
      <c r="A128" s="3" t="s">
        <v>37</v>
      </c>
      <c r="B128" s="3"/>
      <c r="C128" s="27" t="s">
        <v>77</v>
      </c>
      <c r="D128" s="3"/>
      <c r="E128" s="15" t="s">
        <v>187</v>
      </c>
      <c r="F128" s="3"/>
      <c r="G128" s="3"/>
      <c r="H128" s="3"/>
      <c r="I128" s="28">
        <f>0+Q128</f>
        <v>0</v>
      </c>
      <c r="O128">
        <f>0+R128</f>
        <v>0</v>
      </c>
      <c r="Q128">
        <f>0+I129</f>
        <v>0</v>
      </c>
      <c r="R128">
        <f>0+O129</f>
        <v>0</v>
      </c>
    </row>
    <row r="129" spans="1:18" x14ac:dyDescent="0.2">
      <c r="A129" s="17" t="s">
        <v>39</v>
      </c>
      <c r="B129" s="48" t="s">
        <v>188</v>
      </c>
      <c r="C129" s="48" t="s">
        <v>189</v>
      </c>
      <c r="D129" s="49" t="s">
        <v>41</v>
      </c>
      <c r="E129" s="50" t="s">
        <v>190</v>
      </c>
      <c r="F129" s="51" t="s">
        <v>89</v>
      </c>
      <c r="G129" s="52">
        <v>50.85</v>
      </c>
      <c r="H129" s="53">
        <v>0</v>
      </c>
      <c r="I129" s="53">
        <f>ROUND(ROUND(H129,2)*ROUND(G129,3),2)</f>
        <v>0</v>
      </c>
      <c r="K129" s="38" t="s">
        <v>243</v>
      </c>
      <c r="O129">
        <f>(I129*0)/100</f>
        <v>0</v>
      </c>
      <c r="P129" t="s">
        <v>30</v>
      </c>
    </row>
    <row r="130" spans="1:18" x14ac:dyDescent="0.2">
      <c r="A130" s="23" t="s">
        <v>44</v>
      </c>
      <c r="B130" s="39"/>
      <c r="C130" s="39"/>
      <c r="D130" s="39"/>
      <c r="E130" s="40" t="s">
        <v>41</v>
      </c>
      <c r="F130" s="39"/>
      <c r="G130" s="39"/>
      <c r="H130" s="39"/>
      <c r="I130" s="39"/>
    </row>
    <row r="131" spans="1:18" ht="25.5" x14ac:dyDescent="0.2">
      <c r="A131" s="25" t="s">
        <v>45</v>
      </c>
      <c r="B131" s="39"/>
      <c r="C131" s="39"/>
      <c r="D131" s="39"/>
      <c r="E131" s="41" t="s">
        <v>191</v>
      </c>
      <c r="F131" s="39"/>
      <c r="G131" s="39"/>
      <c r="H131" s="39"/>
      <c r="I131" s="39"/>
    </row>
    <row r="132" spans="1:18" ht="242.25" x14ac:dyDescent="0.2">
      <c r="A132" t="s">
        <v>47</v>
      </c>
      <c r="B132" s="39"/>
      <c r="C132" s="39"/>
      <c r="D132" s="39"/>
      <c r="E132" s="40" t="s">
        <v>192</v>
      </c>
      <c r="F132" s="39"/>
      <c r="G132" s="39"/>
      <c r="H132" s="39"/>
      <c r="I132" s="39"/>
    </row>
    <row r="133" spans="1:18" ht="12.75" customHeight="1" x14ac:dyDescent="0.2">
      <c r="A133" s="3" t="s">
        <v>37</v>
      </c>
      <c r="B133" s="3"/>
      <c r="C133" s="27" t="s">
        <v>193</v>
      </c>
      <c r="D133" s="3"/>
      <c r="E133" s="15" t="s">
        <v>194</v>
      </c>
      <c r="F133" s="3"/>
      <c r="G133" s="3"/>
      <c r="H133" s="3"/>
      <c r="I133" s="28">
        <f>0+Q133</f>
        <v>0</v>
      </c>
      <c r="O133">
        <f>0+R133</f>
        <v>0</v>
      </c>
      <c r="Q133">
        <f>0+I134+I138+I142</f>
        <v>0</v>
      </c>
      <c r="R133">
        <f>0+O134+O138+O142</f>
        <v>0</v>
      </c>
    </row>
    <row r="134" spans="1:18" x14ac:dyDescent="0.2">
      <c r="A134" s="17" t="s">
        <v>39</v>
      </c>
      <c r="B134" s="18" t="s">
        <v>104</v>
      </c>
      <c r="C134" s="18" t="s">
        <v>195</v>
      </c>
      <c r="D134" s="17" t="s">
        <v>41</v>
      </c>
      <c r="E134" s="19" t="s">
        <v>196</v>
      </c>
      <c r="F134" s="20" t="s">
        <v>197</v>
      </c>
      <c r="G134" s="46">
        <v>2</v>
      </c>
      <c r="H134" s="22">
        <v>0</v>
      </c>
      <c r="I134" s="22">
        <f>ROUND(ROUND(H134,2)*ROUND(G134,3),2)</f>
        <v>0</v>
      </c>
      <c r="O134">
        <f>(I134*21)/100</f>
        <v>0</v>
      </c>
      <c r="P134" t="s">
        <v>10</v>
      </c>
    </row>
    <row r="135" spans="1:18" x14ac:dyDescent="0.2">
      <c r="A135" s="23" t="s">
        <v>44</v>
      </c>
      <c r="E135" s="24" t="s">
        <v>41</v>
      </c>
    </row>
    <row r="136" spans="1:18" x14ac:dyDescent="0.2">
      <c r="A136" s="25" t="s">
        <v>45</v>
      </c>
      <c r="E136" s="26" t="s">
        <v>198</v>
      </c>
    </row>
    <row r="137" spans="1:18" ht="408" x14ac:dyDescent="0.2">
      <c r="A137" t="s">
        <v>47</v>
      </c>
      <c r="E137" s="24" t="s">
        <v>199</v>
      </c>
    </row>
    <row r="138" spans="1:18" x14ac:dyDescent="0.2">
      <c r="A138" s="17" t="s">
        <v>39</v>
      </c>
      <c r="B138" s="18" t="s">
        <v>200</v>
      </c>
      <c r="C138" s="18" t="s">
        <v>201</v>
      </c>
      <c r="D138" s="17" t="s">
        <v>41</v>
      </c>
      <c r="E138" s="19" t="s">
        <v>202</v>
      </c>
      <c r="F138" s="20" t="s">
        <v>197</v>
      </c>
      <c r="G138" s="46">
        <v>20</v>
      </c>
      <c r="H138" s="22">
        <v>0</v>
      </c>
      <c r="I138" s="22">
        <f>ROUND(ROUND(H138,2)*ROUND(G138,3),2)</f>
        <v>0</v>
      </c>
      <c r="O138">
        <f>(I138*21)/100</f>
        <v>0</v>
      </c>
      <c r="P138" t="s">
        <v>10</v>
      </c>
    </row>
    <row r="139" spans="1:18" x14ac:dyDescent="0.2">
      <c r="A139" s="23" t="s">
        <v>44</v>
      </c>
      <c r="E139" s="24" t="s">
        <v>41</v>
      </c>
    </row>
    <row r="140" spans="1:18" x14ac:dyDescent="0.2">
      <c r="A140" s="25" t="s">
        <v>45</v>
      </c>
      <c r="E140" s="26" t="s">
        <v>198</v>
      </c>
    </row>
    <row r="141" spans="1:18" ht="89.25" x14ac:dyDescent="0.2">
      <c r="A141" t="s">
        <v>47</v>
      </c>
      <c r="E141" s="24" t="s">
        <v>203</v>
      </c>
    </row>
    <row r="142" spans="1:18" x14ac:dyDescent="0.2">
      <c r="A142" s="17" t="s">
        <v>39</v>
      </c>
      <c r="B142" s="18" t="s">
        <v>204</v>
      </c>
      <c r="C142" s="18" t="s">
        <v>205</v>
      </c>
      <c r="D142" s="17" t="s">
        <v>41</v>
      </c>
      <c r="E142" s="19" t="s">
        <v>206</v>
      </c>
      <c r="F142" s="20" t="s">
        <v>197</v>
      </c>
      <c r="G142" s="21">
        <v>2</v>
      </c>
      <c r="H142" s="22">
        <v>0</v>
      </c>
      <c r="I142" s="22">
        <f>ROUND(ROUND(H142,2)*ROUND(G142,3),2)</f>
        <v>0</v>
      </c>
      <c r="O142">
        <f>(I142*21)/100</f>
        <v>0</v>
      </c>
      <c r="P142" t="s">
        <v>10</v>
      </c>
    </row>
    <row r="143" spans="1:18" x14ac:dyDescent="0.2">
      <c r="A143" s="23" t="s">
        <v>44</v>
      </c>
      <c r="E143" s="24" t="s">
        <v>41</v>
      </c>
    </row>
    <row r="144" spans="1:18" x14ac:dyDescent="0.2">
      <c r="A144" s="25" t="s">
        <v>45</v>
      </c>
      <c r="E144" s="26" t="s">
        <v>207</v>
      </c>
    </row>
    <row r="145" spans="1:18" ht="153" x14ac:dyDescent="0.2">
      <c r="A145" t="s">
        <v>47</v>
      </c>
      <c r="E145" s="24" t="s">
        <v>208</v>
      </c>
    </row>
    <row r="146" spans="1:18" ht="12.75" customHeight="1" x14ac:dyDescent="0.2">
      <c r="A146" s="3" t="s">
        <v>37</v>
      </c>
      <c r="B146" s="3"/>
      <c r="C146" s="27" t="s">
        <v>209</v>
      </c>
      <c r="D146" s="3"/>
      <c r="E146" s="15" t="s">
        <v>210</v>
      </c>
      <c r="F146" s="3"/>
      <c r="G146" s="3"/>
      <c r="H146" s="3"/>
      <c r="I146" s="28">
        <f>0+Q146</f>
        <v>0</v>
      </c>
      <c r="O146">
        <f>0+R146</f>
        <v>0</v>
      </c>
      <c r="Q146">
        <f>0+I147+I151+I155</f>
        <v>0</v>
      </c>
      <c r="R146">
        <f>0+O147+O151+O155</f>
        <v>0</v>
      </c>
    </row>
    <row r="147" spans="1:18" ht="25.5" x14ac:dyDescent="0.2">
      <c r="A147" s="17" t="s">
        <v>39</v>
      </c>
      <c r="B147" s="18" t="s">
        <v>211</v>
      </c>
      <c r="C147" s="18" t="s">
        <v>212</v>
      </c>
      <c r="D147" s="17" t="s">
        <v>213</v>
      </c>
      <c r="E147" s="19" t="s">
        <v>214</v>
      </c>
      <c r="F147" s="20" t="s">
        <v>215</v>
      </c>
      <c r="G147" s="21">
        <v>18197.423999999999</v>
      </c>
      <c r="H147" s="22">
        <v>0</v>
      </c>
      <c r="I147" s="22">
        <f>ROUND(ROUND(H147,2)*ROUND(G147,3),2)</f>
        <v>0</v>
      </c>
      <c r="O147">
        <f>(I147*21)/100</f>
        <v>0</v>
      </c>
      <c r="P147" t="s">
        <v>10</v>
      </c>
    </row>
    <row r="148" spans="1:18" ht="25.5" x14ac:dyDescent="0.2">
      <c r="A148" s="23" t="s">
        <v>44</v>
      </c>
      <c r="E148" s="24" t="s">
        <v>216</v>
      </c>
    </row>
    <row r="149" spans="1:18" x14ac:dyDescent="0.2">
      <c r="A149" s="25" t="s">
        <v>45</v>
      </c>
      <c r="E149" s="26" t="s">
        <v>217</v>
      </c>
    </row>
    <row r="150" spans="1:18" ht="153" x14ac:dyDescent="0.2">
      <c r="A150" t="s">
        <v>47</v>
      </c>
      <c r="E150" s="24" t="s">
        <v>218</v>
      </c>
    </row>
    <row r="151" spans="1:18" ht="38.25" x14ac:dyDescent="0.2">
      <c r="A151" s="17" t="s">
        <v>39</v>
      </c>
      <c r="B151" s="18" t="s">
        <v>219</v>
      </c>
      <c r="C151" s="18" t="s">
        <v>220</v>
      </c>
      <c r="D151" s="17" t="s">
        <v>213</v>
      </c>
      <c r="E151" s="19" t="s">
        <v>221</v>
      </c>
      <c r="F151" s="20" t="s">
        <v>215</v>
      </c>
      <c r="G151" s="21">
        <v>1920.8389999999999</v>
      </c>
      <c r="H151" s="22">
        <v>0</v>
      </c>
      <c r="I151" s="22">
        <f>ROUND(ROUND(H151,2)*ROUND(G151,3),2)</f>
        <v>0</v>
      </c>
      <c r="O151">
        <f>(I151*21)/100</f>
        <v>0</v>
      </c>
      <c r="P151" t="s">
        <v>10</v>
      </c>
    </row>
    <row r="152" spans="1:18" ht="51" x14ac:dyDescent="0.2">
      <c r="A152" s="23" t="s">
        <v>44</v>
      </c>
      <c r="E152" s="24" t="s">
        <v>222</v>
      </c>
    </row>
    <row r="153" spans="1:18" x14ac:dyDescent="0.2">
      <c r="A153" s="25" t="s">
        <v>45</v>
      </c>
      <c r="E153" s="26" t="s">
        <v>223</v>
      </c>
    </row>
    <row r="154" spans="1:18" ht="153" x14ac:dyDescent="0.2">
      <c r="A154" t="s">
        <v>47</v>
      </c>
      <c r="E154" s="24" t="s">
        <v>218</v>
      </c>
    </row>
    <row r="155" spans="1:18" ht="38.25" x14ac:dyDescent="0.2">
      <c r="A155" s="17" t="s">
        <v>39</v>
      </c>
      <c r="B155" s="18" t="s">
        <v>224</v>
      </c>
      <c r="C155" s="18" t="s">
        <v>225</v>
      </c>
      <c r="D155" s="17" t="s">
        <v>213</v>
      </c>
      <c r="E155" s="19" t="s">
        <v>226</v>
      </c>
      <c r="F155" s="20" t="s">
        <v>215</v>
      </c>
      <c r="G155" s="21">
        <v>101.09699999999999</v>
      </c>
      <c r="H155" s="22">
        <v>0</v>
      </c>
      <c r="I155" s="22">
        <f>ROUND(ROUND(H155,2)*ROUND(G155,3),2)</f>
        <v>0</v>
      </c>
      <c r="O155">
        <f>(I155*21)/100</f>
        <v>0</v>
      </c>
      <c r="P155" t="s">
        <v>10</v>
      </c>
    </row>
    <row r="156" spans="1:18" ht="63.75" x14ac:dyDescent="0.2">
      <c r="A156" s="23" t="s">
        <v>44</v>
      </c>
      <c r="E156" s="24" t="s">
        <v>227</v>
      </c>
    </row>
    <row r="157" spans="1:18" x14ac:dyDescent="0.2">
      <c r="A157" s="25" t="s">
        <v>45</v>
      </c>
      <c r="E157" s="26" t="s">
        <v>228</v>
      </c>
    </row>
    <row r="158" spans="1:18" ht="153" x14ac:dyDescent="0.2">
      <c r="A158" t="s">
        <v>47</v>
      </c>
      <c r="E158" s="24" t="s">
        <v>218</v>
      </c>
    </row>
    <row r="159" spans="1:18" ht="12.75" customHeight="1" x14ac:dyDescent="0.2">
      <c r="B159" s="31">
        <v>36</v>
      </c>
      <c r="C159" s="54" t="s">
        <v>229</v>
      </c>
      <c r="D159" s="31"/>
      <c r="E159" s="32" t="s">
        <v>230</v>
      </c>
      <c r="F159" s="33" t="s">
        <v>43</v>
      </c>
      <c r="G159" s="34">
        <v>144.05000000000001</v>
      </c>
      <c r="H159" s="31"/>
      <c r="I159" s="31"/>
      <c r="J159" s="38" t="s">
        <v>242</v>
      </c>
      <c r="K159" s="38"/>
    </row>
    <row r="160" spans="1:18" ht="12.75" customHeight="1" x14ac:dyDescent="0.2">
      <c r="B160" s="35"/>
      <c r="C160" s="35"/>
      <c r="D160" s="35"/>
      <c r="E160" s="36" t="s">
        <v>231</v>
      </c>
      <c r="F160" s="35"/>
      <c r="G160" s="35"/>
      <c r="H160" s="35"/>
      <c r="I160" s="35"/>
    </row>
    <row r="161" spans="2:10" ht="25.5" x14ac:dyDescent="0.2">
      <c r="B161" s="35"/>
      <c r="C161" s="35"/>
      <c r="D161" s="35"/>
      <c r="E161" s="37" t="s">
        <v>233</v>
      </c>
      <c r="F161" s="35"/>
      <c r="G161" s="35"/>
      <c r="H161" s="35"/>
      <c r="I161" s="35"/>
    </row>
    <row r="162" spans="2:10" ht="12.75" customHeight="1" x14ac:dyDescent="0.2">
      <c r="B162" s="35"/>
      <c r="C162" s="35"/>
      <c r="D162" s="35"/>
      <c r="E162" s="32" t="s">
        <v>97</v>
      </c>
      <c r="F162" s="35"/>
      <c r="G162" s="35"/>
      <c r="H162" s="35"/>
      <c r="I162" s="35"/>
    </row>
    <row r="163" spans="2:10" ht="12.75" customHeight="1" x14ac:dyDescent="0.2">
      <c r="B163" s="42">
        <v>37</v>
      </c>
      <c r="C163" s="42" t="s">
        <v>235</v>
      </c>
      <c r="D163" s="43" t="s">
        <v>41</v>
      </c>
      <c r="E163" s="44" t="s">
        <v>236</v>
      </c>
      <c r="F163" s="45" t="s">
        <v>197</v>
      </c>
      <c r="G163" s="46">
        <v>69</v>
      </c>
      <c r="H163" s="47">
        <v>0</v>
      </c>
      <c r="I163" s="47">
        <f>ROUND(ROUND(H163,2)*ROUND(G163,3),2)</f>
        <v>0</v>
      </c>
      <c r="J163" s="38" t="s">
        <v>242</v>
      </c>
    </row>
    <row r="164" spans="2:10" ht="12.75" customHeight="1" x14ac:dyDescent="0.2">
      <c r="B164" s="35"/>
      <c r="C164" s="35"/>
      <c r="D164" s="35"/>
      <c r="E164" s="32" t="s">
        <v>237</v>
      </c>
      <c r="F164" s="35"/>
      <c r="G164" s="35"/>
      <c r="H164" s="35"/>
      <c r="I164" s="35"/>
    </row>
    <row r="165" spans="2:10" ht="12.75" customHeight="1" x14ac:dyDescent="0.2">
      <c r="B165" s="35"/>
      <c r="C165" s="35"/>
      <c r="D165" s="35"/>
      <c r="E165" s="37" t="s">
        <v>41</v>
      </c>
      <c r="F165" s="35"/>
      <c r="G165" s="35"/>
      <c r="H165" s="35"/>
      <c r="I165" s="35"/>
    </row>
    <row r="166" spans="2:10" ht="12.75" customHeight="1" x14ac:dyDescent="0.2">
      <c r="B166" s="35"/>
      <c r="C166" s="35"/>
      <c r="D166" s="35"/>
      <c r="E166" s="32" t="s">
        <v>238</v>
      </c>
      <c r="F166" s="35"/>
      <c r="G166" s="35"/>
      <c r="H166" s="35"/>
      <c r="I166" s="35"/>
    </row>
    <row r="167" spans="2:10" ht="12.75" customHeight="1" x14ac:dyDescent="0.2">
      <c r="B167" s="55">
        <v>38</v>
      </c>
      <c r="C167" s="55" t="s">
        <v>244</v>
      </c>
      <c r="D167" s="56" t="s">
        <v>41</v>
      </c>
      <c r="E167" s="57" t="s">
        <v>245</v>
      </c>
      <c r="F167" s="58" t="s">
        <v>197</v>
      </c>
      <c r="G167" s="59">
        <v>4</v>
      </c>
      <c r="H167" s="60">
        <v>0</v>
      </c>
      <c r="I167" s="60">
        <f>ROUND(ROUND(H167,2)*ROUND(G167,3),2)</f>
        <v>0</v>
      </c>
      <c r="J167" s="38" t="s">
        <v>242</v>
      </c>
    </row>
    <row r="168" spans="2:10" ht="12.75" customHeight="1" x14ac:dyDescent="0.2">
      <c r="B168" s="38"/>
      <c r="C168" s="38"/>
      <c r="D168" s="38"/>
      <c r="E168" s="61" t="s">
        <v>41</v>
      </c>
      <c r="F168" s="38"/>
      <c r="G168" s="38"/>
      <c r="H168" s="38"/>
      <c r="I168" s="38"/>
    </row>
    <row r="169" spans="2:10" ht="12.75" customHeight="1" x14ac:dyDescent="0.2">
      <c r="B169" s="38"/>
      <c r="C169" s="38"/>
      <c r="D169" s="38"/>
      <c r="E169" s="62" t="s">
        <v>41</v>
      </c>
      <c r="F169" s="38"/>
      <c r="G169" s="38"/>
      <c r="H169" s="38"/>
      <c r="I169" s="38"/>
    </row>
    <row r="170" spans="2:10" ht="12.75" customHeight="1" x14ac:dyDescent="0.2">
      <c r="B170" s="38"/>
      <c r="C170" s="38"/>
      <c r="D170" s="38"/>
      <c r="E170" s="61" t="s">
        <v>238</v>
      </c>
      <c r="F170" s="38"/>
      <c r="G170" s="38"/>
      <c r="H170" s="38"/>
      <c r="I170" s="38"/>
    </row>
    <row r="171" spans="2:10" ht="12.75" customHeight="1" x14ac:dyDescent="0.2">
      <c r="B171" s="42">
        <v>39</v>
      </c>
      <c r="C171" s="42" t="s">
        <v>239</v>
      </c>
      <c r="D171" s="43" t="s">
        <v>41</v>
      </c>
      <c r="E171" s="44" t="s">
        <v>240</v>
      </c>
      <c r="F171" s="45" t="s">
        <v>197</v>
      </c>
      <c r="G171" s="46">
        <v>4</v>
      </c>
      <c r="H171" s="47">
        <v>0</v>
      </c>
      <c r="I171" s="47">
        <f>ROUND(ROUND(H171,2)*ROUND(G171,3),2)</f>
        <v>0</v>
      </c>
      <c r="J171" s="38" t="s">
        <v>242</v>
      </c>
    </row>
    <row r="172" spans="2:10" ht="12.75" customHeight="1" x14ac:dyDescent="0.2">
      <c r="B172" s="35"/>
      <c r="C172" s="35"/>
      <c r="D172" s="35"/>
      <c r="E172" s="32" t="s">
        <v>41</v>
      </c>
      <c r="F172" s="35"/>
      <c r="G172" s="35"/>
      <c r="H172" s="35"/>
      <c r="I172" s="35"/>
    </row>
    <row r="173" spans="2:10" ht="12.75" customHeight="1" x14ac:dyDescent="0.2">
      <c r="B173" s="35"/>
      <c r="C173" s="35"/>
      <c r="D173" s="35"/>
      <c r="E173" s="37" t="s">
        <v>41</v>
      </c>
      <c r="F173" s="35"/>
      <c r="G173" s="35"/>
      <c r="H173" s="35"/>
      <c r="I173" s="35"/>
    </row>
    <row r="174" spans="2:10" ht="12.75" customHeight="1" x14ac:dyDescent="0.2">
      <c r="B174" s="35"/>
      <c r="C174" s="35"/>
      <c r="D174" s="35"/>
      <c r="E174" s="32" t="s">
        <v>241</v>
      </c>
      <c r="F174" s="35"/>
      <c r="G174" s="35"/>
      <c r="H174" s="35"/>
      <c r="I174" s="35"/>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D.2.1.2_SO 02-16-01</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Hanáková Hana Ing.</dc:creator>
  <cp:lastModifiedBy>Horák Kazimír, Ing.</cp:lastModifiedBy>
  <dcterms:created xsi:type="dcterms:W3CDTF">2023-04-04T06:56:54Z</dcterms:created>
  <dcterms:modified xsi:type="dcterms:W3CDTF">2023-06-06T07:31:36Z</dcterms:modified>
</cp:coreProperties>
</file>