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.reznicek\Desktop\EŽ\Projekty EŽ\Posun neutrálního pole v zastávce Sázavka\Po připominkování k finalnimu odevzdani\Elektronická podoba\Posun neutrálního pole v zastávce Sázavka\D\"/>
    </mc:Choice>
  </mc:AlternateContent>
  <xr:revisionPtr revIDLastSave="0" documentId="8_{F4C90998-014F-4C76-9C9E-1118B4AB3197}" xr6:coauthVersionLast="47" xr6:coauthVersionMax="47" xr10:uidLastSave="{00000000-0000-0000-0000-000000000000}"/>
  <bookViews>
    <workbookView xWindow="1560" yWindow="1560" windowWidth="21600" windowHeight="11385" firstSheet="4" activeTab="6" xr2:uid="{00000000-000D-0000-FFFF-FFFF00000000}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Seznam_příloh" sheetId="24" r:id="rId8"/>
    <sheet name="Dokumentace dle 499_2006" sheetId="10" state="hidden" r:id="rId9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2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Seznam_objektů!$A$1:$F$23</definedName>
    <definedName name="_xlnm.Print_Area" localSheetId="7">Seznam_příloh!$A$1:$P$30</definedName>
    <definedName name="_xlnm.Print_Area" localSheetId="5">Seznam_stavby!$A$1:$O$32</definedName>
  </definedNames>
  <calcPr calcId="191029"/>
</workbook>
</file>

<file path=xl/calcChain.xml><?xml version="1.0" encoding="utf-8"?>
<calcChain xmlns="http://schemas.openxmlformats.org/spreadsheetml/2006/main">
  <c r="D5" i="24" l="1"/>
  <c r="D5" i="25"/>
  <c r="D3" i="25"/>
  <c r="D2" i="25"/>
  <c r="D8" i="24"/>
  <c r="D6" i="24"/>
  <c r="C5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<sst xmlns="http://schemas.openxmlformats.org/spreadsheetml/2006/main" count="1063" uniqueCount="524">
  <si>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</si>
  <si>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</si>
  <si>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</si>
  <si>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</si>
  <si>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</si>
  <si>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</si>
  <si>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</si>
  <si>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</si>
  <si>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</si>
  <si>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</si>
  <si>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</si>
  <si>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</si>
  <si>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</si>
  <si>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</si>
  <si>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</si>
  <si>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</si>
  <si>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</si>
  <si>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</si>
  <si>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</si>
  <si>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</si>
  <si>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</si>
  <si>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</si>
  <si>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</si>
  <si>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</si>
  <si>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</si>
  <si>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</si>
  <si>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</si>
  <si>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</si>
  <si>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</si>
  <si>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</si>
  <si>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Dlážděná 1003/7, 110 00 Praha 1</t>
  </si>
  <si>
    <t>0101 B1</t>
  </si>
  <si>
    <t>D.2.1.1</t>
  </si>
  <si>
    <t>Orientačníá schéma:</t>
  </si>
  <si>
    <t>-</t>
  </si>
  <si>
    <t>Stavební část</t>
  </si>
  <si>
    <t>D.1</t>
  </si>
  <si>
    <t>C.2</t>
  </si>
  <si>
    <t>Situační výkresy</t>
  </si>
  <si>
    <t>C</t>
  </si>
  <si>
    <t>Souhrnná technická zpráva</t>
  </si>
  <si>
    <t>B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</si>
  <si>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</si>
  <si>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</si>
  <si>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</si>
  <si>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</si>
  <si>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</si>
  <si>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</si>
  <si>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</si>
  <si>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</si>
  <si>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</si>
  <si>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</si>
  <si>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</si>
  <si>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</si>
  <si>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</si>
  <si>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</si>
  <si>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19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</si>
  <si>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</si>
  <si>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</si>
  <si>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</si>
  <si>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</si>
  <si>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</si>
  <si>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</si>
  <si>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</si>
  <si>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</si>
  <si>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</si>
  <si>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</si>
  <si>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</si>
  <si>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</si>
  <si>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</si>
  <si>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</si>
  <si>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</si>
  <si>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</si>
  <si>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</si>
  <si>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</si>
  <si>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</si>
  <si>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</si>
  <si>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</si>
  <si>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</si>
  <si>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</si>
  <si>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</si>
  <si>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</si>
  <si>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</si>
  <si>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</si>
  <si>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</si>
  <si>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</si>
  <si>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</si>
  <si>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</si>
  <si>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</si>
  <si>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</si>
  <si>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</si>
  <si>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</si>
  <si>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</si>
  <si>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</si>
  <si>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</si>
  <si>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</si>
  <si>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</si>
  <si>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</si>
  <si>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</si>
  <si>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</si>
  <si>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</si>
  <si>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</si>
  <si>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</si>
  <si>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</si>
  <si>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</si>
  <si>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</si>
  <si>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</si>
  <si>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</si>
  <si>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</si>
  <si>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</si>
  <si>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</si>
  <si>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</si>
  <si>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</si>
  <si>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</si>
  <si>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</si>
  <si>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</si>
  <si>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</si>
  <si>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</si>
  <si>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</si>
  <si>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</si>
  <si>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</si>
  <si>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</si>
  <si>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</si>
  <si>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</si>
  <si>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</si>
  <si>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</si>
  <si>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</si>
  <si>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</si>
  <si>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</si>
  <si>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</si>
  <si>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</si>
  <si>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</si>
  <si>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</si>
  <si>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</si>
  <si>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</si>
  <si>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</si>
  <si>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</si>
  <si>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</si>
  <si>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</si>
  <si>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</si>
  <si>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</si>
  <si>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</si>
  <si>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</si>
  <si>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</si>
  <si>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</si>
  <si>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</si>
  <si>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</si>
  <si>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</si>
  <si>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</si>
  <si>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</si>
  <si>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</si>
  <si>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</si>
  <si>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</si>
  <si>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</si>
  <si>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</si>
  <si>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</si>
  <si>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</si>
  <si>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</si>
  <si>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</si>
  <si>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</si>
  <si>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</si>
  <si>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</si>
  <si>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</si>
  <si>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</si>
  <si>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</si>
  <si>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</si>
  <si>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</si>
  <si>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</si>
  <si>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</si>
  <si>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</si>
  <si>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</si>
  <si>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</si>
  <si>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</si>
  <si>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</si>
  <si>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</si>
  <si>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</si>
  <si>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</si>
  <si>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</si>
  <si>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</si>
  <si>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</si>
  <si>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</si>
  <si>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</si>
  <si>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</si>
  <si>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</si>
  <si>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</si>
  <si>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</si>
  <si>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</si>
  <si>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</si>
  <si>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</si>
  <si>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</si>
  <si>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</si>
  <si>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</si>
  <si>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</si>
  <si>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</si>
  <si>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</si>
  <si>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</si>
  <si>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</si>
  <si>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10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</si>
  <si>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</si>
  <si>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</si>
  <si>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</si>
  <si>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</si>
  <si>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</si>
  <si>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</si>
  <si>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</si>
  <si>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</si>
  <si>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</si>
  <si>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</si>
  <si>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</si>
  <si>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</si>
  <si>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</si>
  <si>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</si>
  <si>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</si>
  <si>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</si>
  <si>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</si>
  <si>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</si>
  <si>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</si>
  <si>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</si>
  <si>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</si>
  <si>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</si>
  <si>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</si>
  <si>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</si>
  <si>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</si>
  <si>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</si>
  <si>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</si>
  <si>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</si>
  <si>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</si>
  <si>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</si>
  <si>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</si>
  <si>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</si>
  <si>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</si>
  <si>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</si>
  <si>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</si>
  <si>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</si>
  <si>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</si>
  <si>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</si>
  <si>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</si>
  <si>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</si>
  <si>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</si>
  <si>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</si>
  <si>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</si>
  <si>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</si>
  <si>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</si>
  <si>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</si>
  <si>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</si>
  <si>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</si>
  <si>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</si>
  <si>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</si>
  <si>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</si>
  <si>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</si>
  <si>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</si>
  <si>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</si>
  <si>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</si>
  <si>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</si>
  <si>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</si>
  <si>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</si>
  <si>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</si>
  <si>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</si>
  <si>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</si>
  <si>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</si>
  <si>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</si>
  <si>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</si>
  <si>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</si>
  <si>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</si>
  <si>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</si>
  <si>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</si>
  <si>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</si>
  <si>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</si>
  <si>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</si>
  <si>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</si>
  <si>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</si>
  <si>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</si>
  <si>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</si>
  <si>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</si>
  <si>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</si>
  <si>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</si>
  <si>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</si>
  <si>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</si>
  <si>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</si>
  <si>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</si>
  <si>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</si>
  <si>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</si>
  <si>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</si>
  <si>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</si>
  <si>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</si>
  <si>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</si>
  <si>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</si>
  <si>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</si>
  <si>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</si>
  <si>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</si>
  <si>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</si>
  <si>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</si>
  <si>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</si>
  <si>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</si>
  <si>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</si>
  <si>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</si>
  <si>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</si>
  <si>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</si>
  <si>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</si>
  <si>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</si>
  <si>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</si>
  <si>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</si>
  <si>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</si>
  <si>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</si>
  <si>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</si>
  <si>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</si>
  <si>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</si>
  <si>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</si>
  <si>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</si>
  <si>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</si>
  <si>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</si>
  <si>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</si>
  <si>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</si>
  <si>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</si>
  <si>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</si>
  <si>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</si>
  <si>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</si>
  <si>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</si>
  <si>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</si>
  <si>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</si>
  <si>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</si>
  <si>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</si>
  <si>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</si>
  <si>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</si>
  <si>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</si>
  <si>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Pozemní stavební objekty a technické vybavení pozemních stavebních objektů</t>
  </si>
  <si>
    <t>Trakční a energetická zařízení</t>
  </si>
  <si>
    <t>Dokladová část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</si>
  <si>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</si>
  <si>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</si>
  <si>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</si>
  <si>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</si>
  <si>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</si>
  <si>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</si>
  <si>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</si>
  <si>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12</t>
  </si>
  <si>
    <t>1</t>
  </si>
  <si>
    <t>2</t>
  </si>
  <si>
    <t>Výkresová část</t>
  </si>
  <si>
    <t>Půdorys</t>
  </si>
  <si>
    <t>3</t>
  </si>
  <si>
    <t>4</t>
  </si>
  <si>
    <t>102</t>
  </si>
  <si>
    <t>.</t>
  </si>
  <si>
    <t>Pracovní verze</t>
  </si>
  <si>
    <t>Organizace:</t>
  </si>
  <si>
    <t>Razítko oprávněné osoby:</t>
  </si>
  <si>
    <t>Hlavní projektant (HIP):</t>
  </si>
  <si>
    <t>DSP</t>
  </si>
  <si>
    <t>Správa železnic, státní organizace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</si>
  <si>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</si>
  <si>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</si>
  <si>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</si>
  <si>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</si>
  <si>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</si>
  <si>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</si>
  <si>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</si>
  <si>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</si>
  <si>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</si>
  <si>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</si>
  <si>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</si>
  <si>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</si>
  <si>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</si>
  <si>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</si>
  <si>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</si>
  <si>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</si>
  <si>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</si>
  <si>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</si>
  <si>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</si>
  <si>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</si>
  <si>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</si>
  <si>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</si>
  <si>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</si>
  <si>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</si>
  <si>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</si>
  <si>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</si>
  <si>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</si>
  <si>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[XYZ ]</t>
  </si>
  <si>
    <t>[ulice č.p./č.or., PSČ město/obec]</t>
  </si>
  <si>
    <t>Datum poslední revize Definitivního odevzdání:</t>
  </si>
  <si>
    <t>[jméno a titul]</t>
  </si>
  <si>
    <t>[např. Strašnice [731943], nebo viz textová část]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</si>
  <si>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</si>
  <si>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</si>
  <si>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</si>
  <si>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</si>
  <si>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</si>
  <si>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</si>
  <si>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</si>
  <si>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</si>
  <si>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</si>
  <si>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</si>
  <si>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</si>
  <si>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</si>
  <si>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</si>
  <si>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</si>
  <si>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</si>
  <si>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</si>
  <si>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</si>
  <si>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</si>
  <si>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</si>
  <si>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</si>
  <si>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</si>
  <si>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</si>
  <si>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</si>
  <si>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</si>
  <si>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</si>
  <si>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</si>
  <si>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</si>
  <si>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</si>
  <si>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</si>
  <si>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</si>
  <si>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</si>
  <si>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</si>
  <si>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</si>
  <si>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</si>
  <si>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</si>
  <si>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</si>
  <si>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</si>
  <si>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</si>
  <si>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</si>
  <si>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</si>
  <si>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</si>
  <si>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Ústecký</t>
  </si>
  <si>
    <t xml:space="preserve"> Velká Drobná [989429]</t>
  </si>
  <si>
    <t>S</t>
  </si>
  <si>
    <t>P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</si>
  <si>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</si>
  <si>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</si>
  <si>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</si>
  <si>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</si>
  <si>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</si>
  <si>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</si>
  <si>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Smluvní datum:</t>
  </si>
  <si>
    <t>Měřítko</t>
  </si>
  <si>
    <t>Poslední verze</t>
  </si>
  <si>
    <t>C.1.1</t>
  </si>
  <si>
    <t>C.1.2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</si>
  <si>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</si>
  <si>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</si>
  <si>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</si>
  <si>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</si>
  <si>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</si>
  <si>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</si>
  <si>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</si>
  <si>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</si>
  <si>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</si>
  <si>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</si>
  <si>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Objekty: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</si>
  <si>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</si>
  <si>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</si>
  <si>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</si>
  <si>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</si>
  <si>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</si>
  <si>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</si>
  <si>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samostatný objekt</t>
  </si>
  <si>
    <t>SK XX-XX-XX</t>
  </si>
  <si>
    <t>DSPS</t>
  </si>
  <si>
    <t>[Posun neutrálního pole v zastávce Sázavka]</t>
  </si>
  <si>
    <t>[19.03.2023]</t>
  </si>
  <si>
    <t>S622200067</t>
  </si>
  <si>
    <t>[Vysočina]</t>
  </si>
  <si>
    <t>[Oblastní ředitelství Brno]</t>
  </si>
  <si>
    <t>[Kounicova 688/26, 611 43 Brno]</t>
  </si>
  <si>
    <t>[Bc. Jiří Heuer]</t>
  </si>
  <si>
    <t>[Elektrizace železnic Praha a.s.]</t>
  </si>
  <si>
    <t>[nám. Hrdinů 1693/4a, 140 00 Praha 4]</t>
  </si>
  <si>
    <t>[ +420 296 500 111]</t>
  </si>
  <si>
    <t>[info@elzel.cz]</t>
  </si>
  <si>
    <t>[Jan Michalík]</t>
  </si>
  <si>
    <t>22</t>
  </si>
  <si>
    <t>02</t>
  </si>
  <si>
    <t>23</t>
  </si>
  <si>
    <t>20</t>
  </si>
  <si>
    <t>Výpočty - nedoloženo</t>
  </si>
  <si>
    <t>101</t>
  </si>
  <si>
    <t>103</t>
  </si>
  <si>
    <t>104</t>
  </si>
  <si>
    <t>105</t>
  </si>
  <si>
    <t>002</t>
  </si>
  <si>
    <t>003</t>
  </si>
  <si>
    <t>004</t>
  </si>
  <si>
    <t>t.ú. Sázavka, Neutrální pole, km 247,45 - 247,95</t>
  </si>
  <si>
    <t>SO 01-81-01</t>
  </si>
  <si>
    <t>Schéma napájení a dělení - Stávající stav</t>
  </si>
  <si>
    <t>Schéma napájení a dělení - Nový stav</t>
  </si>
  <si>
    <t>Polohový plán - Stávající stav</t>
  </si>
  <si>
    <t>Polohový plán - Nový stav</t>
  </si>
  <si>
    <t>Napájecí vedení</t>
  </si>
  <si>
    <t>Tabulka kotvení</t>
  </si>
  <si>
    <t>Stavební tabulka</t>
  </si>
  <si>
    <t>Soupis sestavení</t>
  </si>
  <si>
    <t>Montážní tabulka</t>
  </si>
  <si>
    <t>005</t>
  </si>
  <si>
    <t>006</t>
  </si>
  <si>
    <t>Výkaz výměr základů a stožárů</t>
  </si>
  <si>
    <t>Souřadnice podpěr trakčního vedení</t>
  </si>
  <si>
    <t>S622200067_DUSP_PDPS_D2301_SO018101_XX_X_000_000</t>
  </si>
  <si>
    <t>1:1000</t>
  </si>
  <si>
    <t>1:100</t>
  </si>
  <si>
    <t>DUSP+PDPS</t>
  </si>
  <si>
    <t>Průvodní zpráva</t>
  </si>
  <si>
    <t>Sitační výkres širších vztahů</t>
  </si>
  <si>
    <t>1:50000</t>
  </si>
  <si>
    <t>1:8000</t>
  </si>
  <si>
    <t>C.3</t>
  </si>
  <si>
    <t>Koordinační situační výkres</t>
  </si>
  <si>
    <t>B.4</t>
  </si>
  <si>
    <t>Provozní a dopravní technologie</t>
  </si>
  <si>
    <t>S622200067_DUSP_PDPS_XXXX_XXXXXXXX_XX_X_000_000</t>
  </si>
  <si>
    <t>D.1.2.5 Dálkový kabel, optický kabel, závěsný optický kabel</t>
  </si>
  <si>
    <t>PS 01-02-54</t>
  </si>
  <si>
    <t>t.ú. Sázavka, Přeložka DK a DOK, km 247,45 - 247,95</t>
  </si>
  <si>
    <t>D.2.3.1 Trakční vedení</t>
  </si>
  <si>
    <t>D.2.3.6 Rozvody vysokého napětí, nízkého napětí, osvětlení a dálkové ovládání odpojovačů</t>
  </si>
  <si>
    <t>SO 01-86-03</t>
  </si>
  <si>
    <t>t.ú. Sázavka, DOÚO, km 247,45 - 247,95</t>
  </si>
  <si>
    <t>D.2.3.7 Ukolejnění kovových konstrukcí</t>
  </si>
  <si>
    <t>SO 01-87-02</t>
  </si>
  <si>
    <t>t.ú. Sázavka, Ukolejnění, km 247,45 - 247,95</t>
  </si>
  <si>
    <t>D.1.2.7 Jiné sdělovací zařízení</t>
  </si>
  <si>
    <t>PS 01</t>
  </si>
  <si>
    <t>zast. Sázavka, kamerový systém</t>
  </si>
  <si>
    <t>S62200067_DUSP_PDPS_DXXXX_XXXXXXXX_XX_X_000_000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</si>
</sst>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 wrapText="1"/>
    </xf>
    <xf numFmtId="1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6" fillId="2" borderId="69" xfId="0" applyFont="1" applyFill="1" applyBorder="1" applyAlignment="1">
      <alignment horizontal="left" vertical="center"/>
    </xf>
    <xf numFmtId="0" fontId="22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vertical="center" shrinkToFit="1"/>
    </xf>
    <xf numFmtId="0" fontId="0" fillId="0" borderId="82" xfId="0" applyBorder="1"/>
    <xf numFmtId="0" fontId="23" fillId="5" borderId="83" xfId="0" applyFont="1" applyFill="1" applyBorder="1" applyAlignment="1">
      <alignment vertical="center"/>
    </xf>
    <xf numFmtId="0" fontId="0" fillId="5" borderId="85" xfId="0" applyFill="1" applyBorder="1"/>
    <xf numFmtId="0" fontId="23" fillId="6" borderId="83" xfId="0" applyFont="1" applyFill="1" applyBorder="1" applyAlignment="1">
      <alignment vertical="center"/>
    </xf>
    <xf numFmtId="0" fontId="0" fillId="6" borderId="85" xfId="0" applyFill="1" applyBorder="1"/>
    <xf numFmtId="0" fontId="23" fillId="7" borderId="83" xfId="0" applyFont="1" applyFill="1" applyBorder="1" applyAlignment="1">
      <alignment vertical="center"/>
    </xf>
    <xf numFmtId="0" fontId="0" fillId="7" borderId="85" xfId="0" applyFill="1" applyBorder="1"/>
    <xf numFmtId="0" fontId="23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3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3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3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1" fillId="0" borderId="88" xfId="0" applyFont="1" applyBorder="1" applyAlignment="1">
      <alignment vertical="center"/>
    </xf>
    <xf numFmtId="0" fontId="21" fillId="0" borderId="89" xfId="0" applyFont="1" applyBorder="1" applyAlignment="1">
      <alignment vertical="center"/>
    </xf>
    <xf numFmtId="0" fontId="21" fillId="0" borderId="90" xfId="0" applyFont="1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5" borderId="92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0" fillId="6" borderId="92" xfId="0" applyFill="1" applyBorder="1" applyAlignment="1">
      <alignment vertical="center"/>
    </xf>
    <xf numFmtId="0" fontId="0" fillId="6" borderId="84" xfId="0" applyFill="1" applyBorder="1" applyAlignment="1">
      <alignment vertical="center"/>
    </xf>
    <xf numFmtId="0" fontId="0" fillId="7" borderId="92" xfId="0" applyFill="1" applyBorder="1" applyAlignment="1">
      <alignment vertical="center"/>
    </xf>
    <xf numFmtId="0" fontId="0" fillId="7" borderId="84" xfId="0" applyFill="1" applyBorder="1" applyAlignment="1">
      <alignment vertical="center"/>
    </xf>
    <xf numFmtId="0" fontId="21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9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9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9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7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1" fillId="14" borderId="119" xfId="0" applyFont="1" applyFill="1" applyBorder="1" applyAlignment="1">
      <alignment vertical="center" wrapText="1"/>
    </xf>
    <xf numFmtId="0" fontId="31" fillId="14" borderId="152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3" xfId="0" applyFont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1" fillId="0" borderId="118" xfId="0" applyFont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49" fontId="9" fillId="0" borderId="19" xfId="1" applyNumberFormat="1" applyFont="1" applyBorder="1" applyAlignment="1">
      <alignment horizontal="center"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30" fillId="0" borderId="151" xfId="1" applyFont="1" applyBorder="1" applyAlignment="1">
      <alignment vertical="center" wrapText="1"/>
    </xf>
    <xf numFmtId="0" fontId="4" fillId="0" borderId="9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30" fillId="0" borderId="25" xfId="1" applyFont="1" applyBorder="1" applyAlignment="1">
      <alignment vertical="center" wrapText="1"/>
    </xf>
    <xf numFmtId="49" fontId="36" fillId="0" borderId="18" xfId="1" applyNumberFormat="1" applyFont="1" applyBorder="1" applyAlignment="1">
      <alignment horizontal="center" vertical="center"/>
    </xf>
    <xf numFmtId="49" fontId="36" fillId="0" borderId="19" xfId="1" applyNumberFormat="1" applyFont="1" applyBorder="1" applyAlignment="1">
      <alignment horizontal="center" vertical="center"/>
    </xf>
    <xf numFmtId="49" fontId="38" fillId="0" borderId="19" xfId="1" applyNumberFormat="1" applyFont="1" applyBorder="1" applyAlignment="1">
      <alignment vertical="center"/>
    </xf>
    <xf numFmtId="49" fontId="38" fillId="0" borderId="53" xfId="1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5" fillId="0" borderId="10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124" xfId="0" applyFont="1" applyBorder="1" applyAlignment="1">
      <alignment horizontal="center" vertical="center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4" fillId="0" borderId="149" xfId="0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3" fillId="0" borderId="4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left" vertical="center"/>
    </xf>
    <xf numFmtId="0" fontId="4" fillId="0" borderId="126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14" fontId="4" fillId="0" borderId="18" xfId="0" applyNumberFormat="1" applyFont="1" applyBorder="1" applyAlignment="1">
      <alignment horizontal="left" vertical="center"/>
    </xf>
    <xf numFmtId="14" fontId="4" fillId="0" borderId="17" xfId="0" applyNumberFormat="1" applyFont="1" applyBorder="1" applyAlignment="1">
      <alignment horizontal="left" vertical="center"/>
    </xf>
    <xf numFmtId="14" fontId="4" fillId="0" borderId="19" xfId="0" applyNumberFormat="1" applyFont="1" applyBorder="1" applyAlignment="1">
      <alignment horizontal="left" vertical="center"/>
    </xf>
    <xf numFmtId="0" fontId="37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37" fillId="0" borderId="123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30" xfId="0" applyFont="1" applyBorder="1" applyAlignment="1">
      <alignment horizontal="left" vertical="top"/>
    </xf>
    <xf numFmtId="0" fontId="37" fillId="0" borderId="128" xfId="0" applyFont="1" applyBorder="1" applyAlignment="1">
      <alignment horizontal="left" vertical="top"/>
    </xf>
    <xf numFmtId="0" fontId="37" fillId="0" borderId="141" xfId="0" applyFont="1" applyBorder="1" applyAlignment="1">
      <alignment horizontal="left" vertical="top"/>
    </xf>
    <xf numFmtId="0" fontId="37" fillId="0" borderId="121" xfId="0" applyFont="1" applyBorder="1" applyAlignment="1">
      <alignment horizontal="left" vertical="top"/>
    </xf>
    <xf numFmtId="0" fontId="37" fillId="0" borderId="122" xfId="0" applyFont="1" applyBorder="1" applyAlignment="1">
      <alignment horizontal="left" vertical="top"/>
    </xf>
    <xf numFmtId="0" fontId="37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142" xfId="0" applyFont="1" applyBorder="1" applyAlignment="1">
      <alignment horizontal="left" vertical="center"/>
    </xf>
    <xf numFmtId="0" fontId="37" fillId="0" borderId="122" xfId="0" applyFont="1" applyBorder="1" applyAlignment="1">
      <alignment horizontal="left" vertical="center"/>
    </xf>
    <xf numFmtId="0" fontId="37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22" xfId="0" applyFont="1" applyBorder="1" applyAlignment="1">
      <alignment horizontal="left" vertical="top"/>
    </xf>
    <xf numFmtId="0" fontId="26" fillId="0" borderId="143" xfId="0" applyFont="1" applyBorder="1" applyAlignment="1">
      <alignment horizontal="left" vertical="top"/>
    </xf>
    <xf numFmtId="0" fontId="26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8" fillId="0" borderId="42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28" fillId="0" borderId="62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4" fillId="0" borderId="5" xfId="0" applyFont="1" applyBorder="1" applyAlignment="1">
      <alignment horizontal="right" vertical="top"/>
    </xf>
    <xf numFmtId="0" fontId="24" fillId="0" borderId="0" xfId="0" applyFont="1" applyAlignment="1">
      <alignment horizontal="right" vertical="top"/>
    </xf>
    <xf numFmtId="0" fontId="24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3" fillId="0" borderId="29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47" xfId="0" applyFont="1" applyBorder="1" applyAlignment="1">
      <alignment horizontal="center"/>
    </xf>
    <xf numFmtId="0" fontId="32" fillId="17" borderId="114" xfId="0" applyFont="1" applyFill="1" applyBorder="1" applyAlignment="1">
      <alignment horizontal="center" vertical="center" wrapText="1"/>
    </xf>
    <xf numFmtId="0" fontId="32" fillId="17" borderId="26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33" fillId="0" borderId="1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108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0" fillId="0" borderId="70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7" fontId="34" fillId="0" borderId="5" xfId="0" applyNumberFormat="1" applyFont="1" applyBorder="1" applyAlignment="1">
      <alignment horizontal="center" vertical="center"/>
    </xf>
    <xf numFmtId="17" fontId="34" fillId="0" borderId="0" xfId="0" applyNumberFormat="1" applyFont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49" fontId="35" fillId="0" borderId="8" xfId="0" applyNumberFormat="1" applyFont="1" applyBorder="1" applyAlignment="1">
      <alignment horizontal="left" vertical="center"/>
    </xf>
    <xf numFmtId="49" fontId="35" fillId="0" borderId="47" xfId="0" applyNumberFormat="1" applyFont="1" applyBorder="1" applyAlignment="1">
      <alignment horizontal="left" vertical="center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7" fontId="0" fillId="0" borderId="70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3" fillId="0" borderId="5" xfId="0" applyFont="1" applyBorder="1" applyAlignment="1">
      <alignment horizontal="center" vertical="center"/>
    </xf>
    <xf numFmtId="49" fontId="4" fillId="0" borderId="134" xfId="0" applyNumberFormat="1" applyFont="1" applyBorder="1" applyAlignment="1">
      <alignment vertical="center"/>
    </xf>
    <xf numFmtId="14" fontId="4" fillId="0" borderId="134" xfId="0" applyNumberFormat="1" applyFont="1" applyBorder="1" applyAlignment="1">
      <alignment horizontal="left" vertical="center"/>
    </xf>
    <xf numFmtId="0" fontId="4" fillId="0" borderId="134" xfId="0" applyFont="1" applyBorder="1" applyAlignment="1">
      <alignment horizontal="left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50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1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 wrapText="1"/>
    </xf>
    <xf numFmtId="0" fontId="1" fillId="0" borderId="53" xfId="0" applyFont="1" applyBorder="1" applyAlignment="1">
      <alignment horizontal="left" vertical="center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4" sqref="B4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5" t="s">
        <v>2</v>
      </c>
      <c r="B1" s="138" t="s">
        <v>458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2" s="2" customFormat="1" ht="18" customHeight="1" x14ac:dyDescent="0.2">
      <c r="A2" s="26" t="s">
        <v>11</v>
      </c>
      <c r="B2" s="123" t="s">
        <v>457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6" t="s">
        <v>10</v>
      </c>
      <c r="B3" s="124" t="s">
        <v>459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2" s="2" customFormat="1" ht="30" customHeight="1" x14ac:dyDescent="0.2">
      <c r="A4" s="152" t="s">
        <v>379</v>
      </c>
      <c r="B4" s="124">
        <v>45004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2" s="2" customFormat="1" ht="18" customHeight="1" x14ac:dyDescent="0.2">
      <c r="A5" s="27" t="s">
        <v>355</v>
      </c>
      <c r="B5" s="125" t="s">
        <v>460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2" s="2" customFormat="1" ht="18" customHeight="1" thickBot="1" x14ac:dyDescent="0.25">
      <c r="A6" s="28" t="s">
        <v>23</v>
      </c>
      <c r="B6" s="126" t="s">
        <v>461</v>
      </c>
      <c r="C6" s="11"/>
      <c r="D6" s="11"/>
    </row>
    <row r="7" spans="1:32" s="2" customFormat="1" ht="20.100000000000001" customHeight="1" x14ac:dyDescent="0.2">
      <c r="A7" s="25" t="s">
        <v>7</v>
      </c>
      <c r="B7" s="33" t="s">
        <v>349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10"/>
      <c r="AF7" s="8"/>
    </row>
    <row r="8" spans="1:32" s="2" customFormat="1" ht="20.100000000000001" customHeight="1" x14ac:dyDescent="0.2">
      <c r="A8" s="26" t="s">
        <v>5</v>
      </c>
      <c r="B8" s="32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6" t="s">
        <v>8</v>
      </c>
      <c r="B9" s="123" t="s">
        <v>462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26" t="s">
        <v>5</v>
      </c>
      <c r="B10" s="123" t="s">
        <v>463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 x14ac:dyDescent="0.25">
      <c r="A11" s="144" t="s">
        <v>204</v>
      </c>
      <c r="B11" s="122" t="s">
        <v>464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 x14ac:dyDescent="0.2">
      <c r="A12" s="12" t="s">
        <v>6</v>
      </c>
      <c r="B12" s="34" t="s">
        <v>465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9"/>
      <c r="AF12" s="6"/>
    </row>
    <row r="13" spans="1:32" s="2" customFormat="1" ht="18" customHeight="1" x14ac:dyDescent="0.2">
      <c r="A13" s="29" t="s">
        <v>5</v>
      </c>
      <c r="B13" s="127" t="s">
        <v>466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206" t="s">
        <v>22</v>
      </c>
      <c r="B14" s="128" t="s">
        <v>467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207"/>
      <c r="B15" s="129" t="s">
        <v>468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30" t="s">
        <v>62</v>
      </c>
      <c r="B16" s="130" t="s">
        <v>377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31" t="s">
        <v>347</v>
      </c>
      <c r="B17" s="126" t="s">
        <v>469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2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2" x14ac:dyDescent="0.25">
      <c r="B20" s="2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2" x14ac:dyDescent="0.25"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2" x14ac:dyDescent="0.25"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2" x14ac:dyDescent="0.25">
      <c r="B23" s="21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2" x14ac:dyDescent="0.25">
      <c r="B24" s="2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2" x14ac:dyDescent="0.25">
      <c r="B25" s="2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2" x14ac:dyDescent="0.25"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2" x14ac:dyDescent="0.25">
      <c r="B27" s="2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2" x14ac:dyDescent="0.25">
      <c r="B28" s="2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2" x14ac:dyDescent="0.25">
      <c r="B29" s="2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2" x14ac:dyDescent="0.25">
      <c r="B30" s="2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2" x14ac:dyDescent="0.25">
      <c r="B31" s="2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2" x14ac:dyDescent="0.25"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 x14ac:dyDescent="0.25">
      <c r="B33" s="2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2:30" x14ac:dyDescent="0.25">
      <c r="B34" s="21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2:30" x14ac:dyDescent="0.25">
      <c r="B35" s="2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2:30" x14ac:dyDescent="0.25">
      <c r="B36" s="2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2:30" x14ac:dyDescent="0.25">
      <c r="B37" s="2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2:30" x14ac:dyDescent="0.25">
      <c r="B38" s="21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2:30" x14ac:dyDescent="0.25">
      <c r="B39" s="2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2:30" x14ac:dyDescent="0.25">
      <c r="B40" s="2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2:30" x14ac:dyDescent="0.25">
      <c r="B41" s="2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2:30" x14ac:dyDescent="0.25">
      <c r="B42" s="2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2:30" x14ac:dyDescent="0.25">
      <c r="B43" s="2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2:30" x14ac:dyDescent="0.25">
      <c r="B44" s="2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3"/>
  <sheetViews>
    <sheetView zoomScale="55" zoomScaleNormal="55" workbookViewId="0">
      <selection sqref="A1:J1"/>
    </sheetView>
  </sheetViews>
  <sheetFormatPr defaultColWidth="8.796875"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8" t="s">
        <v>321</v>
      </c>
      <c r="B1" s="209"/>
      <c r="C1" s="209"/>
      <c r="D1" s="209"/>
      <c r="E1" s="209"/>
      <c r="F1" s="209"/>
      <c r="G1" s="209"/>
      <c r="H1" s="209"/>
      <c r="I1" s="209"/>
      <c r="J1" s="210"/>
      <c r="M1" s="68" t="s">
        <v>331</v>
      </c>
    </row>
    <row r="2" spans="1:41" ht="43.5" customHeight="1" thickBot="1" x14ac:dyDescent="0.4">
      <c r="A2" s="217" t="s">
        <v>347</v>
      </c>
      <c r="B2" s="218"/>
      <c r="C2" s="218" t="str">
        <f>'List stavby'!B17</f>
        <v>[Jan Michalík]</v>
      </c>
      <c r="D2" s="218"/>
      <c r="E2" s="218"/>
      <c r="F2" s="219" t="s">
        <v>345</v>
      </c>
      <c r="G2" s="220"/>
      <c r="H2" s="220"/>
      <c r="I2" s="220"/>
      <c r="J2" s="221"/>
      <c r="M2" s="68"/>
    </row>
    <row r="3" spans="1:41" s="2" customFormat="1" ht="41.25" customHeight="1" thickBot="1" x14ac:dyDescent="0.25">
      <c r="A3" s="211" t="s">
        <v>205</v>
      </c>
      <c r="B3" s="212"/>
      <c r="C3" s="212"/>
      <c r="D3" s="212"/>
      <c r="E3" s="213"/>
      <c r="F3" s="214" t="s">
        <v>206</v>
      </c>
      <c r="G3" s="215"/>
      <c r="H3" s="215"/>
      <c r="I3" s="215"/>
      <c r="J3" s="216"/>
      <c r="K3" s="22"/>
      <c r="L3" s="22"/>
      <c r="M3" s="57" t="s">
        <v>210</v>
      </c>
      <c r="N3" s="59" t="s">
        <v>211</v>
      </c>
      <c r="O3" s="58" t="s">
        <v>322</v>
      </c>
      <c r="P3" s="36" t="s">
        <v>212</v>
      </c>
      <c r="Q3" s="36" t="s">
        <v>213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41" s="2" customFormat="1" ht="51.75" customHeight="1" thickTop="1" thickBot="1" x14ac:dyDescent="0.25">
      <c r="A4" s="98" t="s">
        <v>334</v>
      </c>
      <c r="B4" s="99" t="s">
        <v>333</v>
      </c>
      <c r="C4" s="99" t="s">
        <v>332</v>
      </c>
      <c r="D4" s="99" t="s">
        <v>329</v>
      </c>
      <c r="E4" s="99" t="s">
        <v>330</v>
      </c>
      <c r="F4" s="100" t="s">
        <v>334</v>
      </c>
      <c r="G4" s="101" t="s">
        <v>333</v>
      </c>
      <c r="H4" s="101" t="s">
        <v>332</v>
      </c>
      <c r="I4" s="101" t="s">
        <v>329</v>
      </c>
      <c r="J4" s="101" t="s">
        <v>330</v>
      </c>
      <c r="K4" s="3"/>
      <c r="L4" s="3"/>
      <c r="M4" s="37" t="s">
        <v>214</v>
      </c>
      <c r="N4" s="60" t="s">
        <v>215</v>
      </c>
      <c r="O4" s="61"/>
      <c r="P4" s="38"/>
      <c r="Q4" s="9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 x14ac:dyDescent="0.2">
      <c r="A5" s="87"/>
      <c r="B5" s="88"/>
      <c r="C5" s="88"/>
      <c r="D5" s="88"/>
      <c r="E5" s="89"/>
      <c r="F5" s="87"/>
      <c r="G5" s="88"/>
      <c r="H5" s="88"/>
      <c r="I5" s="88"/>
      <c r="J5" s="89"/>
      <c r="K5" s="23"/>
      <c r="L5" s="23"/>
      <c r="M5" s="39" t="s">
        <v>216</v>
      </c>
      <c r="N5" s="62" t="s">
        <v>217</v>
      </c>
      <c r="O5" s="63"/>
      <c r="P5" s="40" t="s">
        <v>218</v>
      </c>
      <c r="Q5" s="91" t="s">
        <v>219</v>
      </c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41" s="2" customFormat="1" ht="20.100000000000001" customHeight="1" x14ac:dyDescent="0.2">
      <c r="A6" s="71"/>
      <c r="B6" s="72"/>
      <c r="C6" s="72"/>
      <c r="D6" s="72"/>
      <c r="E6" s="73"/>
      <c r="F6" s="71"/>
      <c r="G6" s="72"/>
      <c r="H6" s="72"/>
      <c r="I6" s="72"/>
      <c r="J6" s="73"/>
      <c r="K6" s="11"/>
      <c r="L6" s="11"/>
      <c r="M6" s="39" t="s">
        <v>220</v>
      </c>
      <c r="N6" s="62" t="s">
        <v>221</v>
      </c>
      <c r="O6" s="63"/>
      <c r="P6" s="40" t="s">
        <v>218</v>
      </c>
      <c r="Q6" s="91" t="s">
        <v>219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 x14ac:dyDescent="0.2">
      <c r="A7" s="74"/>
      <c r="B7" s="75"/>
      <c r="C7" s="75"/>
      <c r="D7" s="75"/>
      <c r="E7" s="76"/>
      <c r="F7" s="74"/>
      <c r="G7" s="75"/>
      <c r="H7" s="75"/>
      <c r="I7" s="75"/>
      <c r="J7" s="76"/>
      <c r="K7" s="11"/>
      <c r="L7" s="11"/>
      <c r="M7" s="39" t="s">
        <v>222</v>
      </c>
      <c r="N7" s="62" t="s">
        <v>223</v>
      </c>
      <c r="O7" s="63"/>
      <c r="P7" s="40" t="s">
        <v>218</v>
      </c>
      <c r="Q7" s="91" t="s">
        <v>219</v>
      </c>
    </row>
    <row r="8" spans="1:41" s="2" customFormat="1" ht="20.100000000000001" customHeight="1" x14ac:dyDescent="0.2">
      <c r="A8" s="69"/>
      <c r="B8" s="70"/>
      <c r="C8" s="70"/>
      <c r="D8" s="70"/>
      <c r="E8" s="77"/>
      <c r="F8" s="69"/>
      <c r="G8" s="70"/>
      <c r="H8" s="70"/>
      <c r="I8" s="70"/>
      <c r="J8" s="77"/>
      <c r="K8" s="24"/>
      <c r="L8" s="24"/>
      <c r="M8" s="39" t="s">
        <v>224</v>
      </c>
      <c r="N8" s="62" t="s">
        <v>225</v>
      </c>
      <c r="O8" s="63"/>
      <c r="P8" s="40" t="s">
        <v>218</v>
      </c>
      <c r="Q8" s="91" t="s">
        <v>219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10"/>
      <c r="AO8" s="8"/>
    </row>
    <row r="9" spans="1:41" s="2" customFormat="1" ht="20.100000000000001" customHeight="1" x14ac:dyDescent="0.2">
      <c r="A9" s="69"/>
      <c r="B9" s="70"/>
      <c r="C9" s="70"/>
      <c r="D9" s="70"/>
      <c r="E9" s="77"/>
      <c r="F9" s="69"/>
      <c r="G9" s="70"/>
      <c r="H9" s="70"/>
      <c r="I9" s="70"/>
      <c r="J9" s="77"/>
      <c r="K9" s="3"/>
      <c r="L9" s="3"/>
      <c r="M9" s="39" t="s">
        <v>226</v>
      </c>
      <c r="N9" s="62" t="s">
        <v>227</v>
      </c>
      <c r="O9" s="63"/>
      <c r="P9" s="40" t="s">
        <v>218</v>
      </c>
      <c r="Q9" s="91" t="s">
        <v>219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 x14ac:dyDescent="0.2">
      <c r="A10" s="69"/>
      <c r="B10" s="70"/>
      <c r="C10" s="70"/>
      <c r="D10" s="70"/>
      <c r="E10" s="77"/>
      <c r="F10" s="69"/>
      <c r="G10" s="70"/>
      <c r="H10" s="70"/>
      <c r="I10" s="70"/>
      <c r="J10" s="77"/>
      <c r="K10" s="3"/>
      <c r="L10" s="3"/>
      <c r="M10" s="39" t="s">
        <v>228</v>
      </c>
      <c r="N10" s="62" t="s">
        <v>229</v>
      </c>
      <c r="O10" s="63"/>
      <c r="P10" s="40" t="s">
        <v>218</v>
      </c>
      <c r="Q10" s="91" t="s">
        <v>219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 x14ac:dyDescent="0.2">
      <c r="A11" s="69"/>
      <c r="B11" s="70"/>
      <c r="C11" s="70"/>
      <c r="D11" s="70"/>
      <c r="E11" s="77"/>
      <c r="F11" s="69"/>
      <c r="G11" s="70"/>
      <c r="H11" s="70"/>
      <c r="I11" s="70"/>
      <c r="J11" s="77"/>
      <c r="K11" s="3"/>
      <c r="L11" s="3"/>
      <c r="M11" s="39" t="s">
        <v>230</v>
      </c>
      <c r="N11" s="62" t="s">
        <v>231</v>
      </c>
      <c r="O11" s="63"/>
      <c r="P11" s="40" t="s">
        <v>218</v>
      </c>
      <c r="Q11" s="91" t="s">
        <v>219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 x14ac:dyDescent="0.2">
      <c r="A12" s="69"/>
      <c r="B12" s="70"/>
      <c r="C12" s="70"/>
      <c r="D12" s="70"/>
      <c r="E12" s="77"/>
      <c r="F12" s="69"/>
      <c r="G12" s="70"/>
      <c r="H12" s="70"/>
      <c r="I12" s="70"/>
      <c r="J12" s="77"/>
      <c r="K12" s="3"/>
      <c r="L12" s="3"/>
      <c r="M12" s="39" t="s">
        <v>232</v>
      </c>
      <c r="N12" s="62" t="s">
        <v>233</v>
      </c>
      <c r="O12" s="63"/>
      <c r="P12" s="40" t="s">
        <v>218</v>
      </c>
      <c r="Q12" s="91" t="s">
        <v>219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 x14ac:dyDescent="0.2">
      <c r="A13" s="74"/>
      <c r="B13" s="75"/>
      <c r="C13" s="75"/>
      <c r="D13" s="75"/>
      <c r="E13" s="76"/>
      <c r="F13" s="74"/>
      <c r="G13" s="75"/>
      <c r="H13" s="75"/>
      <c r="I13" s="75"/>
      <c r="J13" s="76"/>
      <c r="K13" s="3"/>
      <c r="L13" s="3"/>
      <c r="M13" s="39" t="s">
        <v>234</v>
      </c>
      <c r="N13" s="62" t="s">
        <v>235</v>
      </c>
      <c r="O13" s="63"/>
      <c r="P13" s="40" t="s">
        <v>218</v>
      </c>
      <c r="Q13" s="91" t="s">
        <v>219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 x14ac:dyDescent="0.2">
      <c r="A14" s="69"/>
      <c r="B14" s="70"/>
      <c r="C14" s="70"/>
      <c r="D14" s="70"/>
      <c r="E14" s="77"/>
      <c r="F14" s="69"/>
      <c r="G14" s="70"/>
      <c r="H14" s="70"/>
      <c r="I14" s="70"/>
      <c r="J14" s="77"/>
      <c r="K14" s="24"/>
      <c r="L14" s="24"/>
      <c r="M14" s="39" t="s">
        <v>236</v>
      </c>
      <c r="N14" s="62" t="s">
        <v>237</v>
      </c>
      <c r="O14" s="63"/>
      <c r="P14" s="40" t="s">
        <v>218</v>
      </c>
      <c r="Q14" s="91" t="s">
        <v>219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9"/>
      <c r="AO14" s="6"/>
    </row>
    <row r="15" spans="1:41" s="2" customFormat="1" ht="20.100000000000001" customHeight="1" x14ac:dyDescent="0.2">
      <c r="A15" s="69"/>
      <c r="B15" s="70"/>
      <c r="C15" s="70"/>
      <c r="D15" s="70"/>
      <c r="E15" s="77"/>
      <c r="F15" s="69"/>
      <c r="G15" s="70"/>
      <c r="H15" s="70"/>
      <c r="I15" s="70"/>
      <c r="J15" s="77"/>
      <c r="K15" s="3"/>
      <c r="L15" s="3"/>
      <c r="M15" s="39" t="s">
        <v>238</v>
      </c>
      <c r="N15" s="62" t="s">
        <v>239</v>
      </c>
      <c r="O15" s="63"/>
      <c r="P15" s="40" t="s">
        <v>218</v>
      </c>
      <c r="Q15" s="91" t="s">
        <v>219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 x14ac:dyDescent="0.2">
      <c r="A16" s="69"/>
      <c r="B16" s="70"/>
      <c r="C16" s="70"/>
      <c r="D16" s="70"/>
      <c r="E16" s="77"/>
      <c r="F16" s="69"/>
      <c r="G16" s="70"/>
      <c r="H16" s="70"/>
      <c r="I16" s="70"/>
      <c r="J16" s="77"/>
      <c r="K16" s="3"/>
      <c r="L16" s="3"/>
      <c r="M16" s="39" t="s">
        <v>240</v>
      </c>
      <c r="N16" s="62" t="s">
        <v>241</v>
      </c>
      <c r="O16" s="63"/>
      <c r="P16" s="40" t="s">
        <v>218</v>
      </c>
      <c r="Q16" s="91" t="s">
        <v>219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 x14ac:dyDescent="0.2">
      <c r="A17" s="69"/>
      <c r="B17" s="70"/>
      <c r="C17" s="70"/>
      <c r="D17" s="70"/>
      <c r="E17" s="77"/>
      <c r="F17" s="69"/>
      <c r="G17" s="70"/>
      <c r="H17" s="70"/>
      <c r="I17" s="70"/>
      <c r="J17" s="77"/>
      <c r="K17" s="3"/>
      <c r="L17" s="3"/>
      <c r="M17" s="39" t="s">
        <v>242</v>
      </c>
      <c r="N17" s="62" t="s">
        <v>243</v>
      </c>
      <c r="O17" s="63"/>
      <c r="P17" s="40" t="s">
        <v>218</v>
      </c>
      <c r="Q17" s="91" t="s">
        <v>219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 x14ac:dyDescent="0.2">
      <c r="A18" s="69"/>
      <c r="B18" s="70"/>
      <c r="C18" s="70"/>
      <c r="D18" s="70"/>
      <c r="E18" s="77"/>
      <c r="F18" s="69"/>
      <c r="G18" s="70"/>
      <c r="H18" s="70"/>
      <c r="I18" s="70"/>
      <c r="J18" s="77"/>
      <c r="K18" s="3"/>
      <c r="L18" s="3"/>
      <c r="M18" s="39" t="s">
        <v>244</v>
      </c>
      <c r="N18" s="62" t="s">
        <v>245</v>
      </c>
      <c r="O18" s="63"/>
      <c r="P18" s="40" t="s">
        <v>218</v>
      </c>
      <c r="Q18" s="91" t="s">
        <v>219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 x14ac:dyDescent="0.2">
      <c r="A19" s="69"/>
      <c r="B19" s="70"/>
      <c r="C19" s="70"/>
      <c r="D19" s="70"/>
      <c r="E19" s="77"/>
      <c r="F19" s="69"/>
      <c r="G19" s="70"/>
      <c r="H19" s="70"/>
      <c r="I19" s="70"/>
      <c r="J19" s="77"/>
      <c r="K19" s="3"/>
      <c r="L19" s="3"/>
      <c r="M19" s="41" t="s">
        <v>246</v>
      </c>
      <c r="N19" s="64" t="s">
        <v>217</v>
      </c>
      <c r="O19" s="65"/>
      <c r="P19" s="42" t="s">
        <v>247</v>
      </c>
      <c r="Q19" s="92" t="s">
        <v>219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 x14ac:dyDescent="0.25">
      <c r="A20" s="78"/>
      <c r="B20" s="79"/>
      <c r="C20" s="79"/>
      <c r="D20" s="79"/>
      <c r="E20" s="80"/>
      <c r="F20" s="78"/>
      <c r="G20" s="79"/>
      <c r="H20" s="79"/>
      <c r="I20" s="79"/>
      <c r="J20" s="80"/>
      <c r="K20" s="3"/>
      <c r="L20" s="3"/>
      <c r="M20" s="41" t="s">
        <v>248</v>
      </c>
      <c r="N20" s="64" t="s">
        <v>249</v>
      </c>
      <c r="O20" s="65"/>
      <c r="P20" s="42" t="s">
        <v>247</v>
      </c>
      <c r="Q20" s="92" t="s">
        <v>219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 x14ac:dyDescent="0.25">
      <c r="A21" s="78"/>
      <c r="B21" s="79"/>
      <c r="C21" s="79"/>
      <c r="D21" s="79"/>
      <c r="E21" s="80"/>
      <c r="F21" s="78"/>
      <c r="G21" s="79"/>
      <c r="H21" s="79"/>
      <c r="I21" s="79"/>
      <c r="J21" s="80"/>
      <c r="K21" s="7"/>
      <c r="L21" s="7"/>
      <c r="M21" s="41" t="s">
        <v>250</v>
      </c>
      <c r="N21" s="64" t="s">
        <v>251</v>
      </c>
      <c r="O21" s="65"/>
      <c r="P21" s="42" t="s">
        <v>247</v>
      </c>
      <c r="Q21" s="92" t="s">
        <v>219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 x14ac:dyDescent="0.25">
      <c r="A22" s="78"/>
      <c r="B22" s="79"/>
      <c r="C22" s="79"/>
      <c r="D22" s="79"/>
      <c r="E22" s="80"/>
      <c r="F22" s="78"/>
      <c r="G22" s="79"/>
      <c r="H22" s="79"/>
      <c r="I22" s="79"/>
      <c r="J22" s="80"/>
      <c r="K22" s="7"/>
      <c r="L22" s="7"/>
      <c r="M22" s="41" t="s">
        <v>252</v>
      </c>
      <c r="N22" s="64" t="s">
        <v>253</v>
      </c>
      <c r="O22" s="65"/>
      <c r="P22" s="42" t="s">
        <v>247</v>
      </c>
      <c r="Q22" s="92" t="s">
        <v>219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 x14ac:dyDescent="0.25">
      <c r="A23" s="78"/>
      <c r="B23" s="79"/>
      <c r="C23" s="79"/>
      <c r="D23" s="79"/>
      <c r="E23" s="80"/>
      <c r="F23" s="78"/>
      <c r="G23" s="79"/>
      <c r="H23" s="79"/>
      <c r="I23" s="79"/>
      <c r="J23" s="80"/>
      <c r="K23" s="7"/>
      <c r="L23" s="7"/>
      <c r="M23" s="41" t="s">
        <v>254</v>
      </c>
      <c r="N23" s="64" t="s">
        <v>223</v>
      </c>
      <c r="O23" s="65"/>
      <c r="P23" s="42" t="s">
        <v>247</v>
      </c>
      <c r="Q23" s="92" t="s">
        <v>219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 x14ac:dyDescent="0.25">
      <c r="A24" s="78"/>
      <c r="B24" s="79"/>
      <c r="C24" s="79"/>
      <c r="D24" s="79"/>
      <c r="E24" s="80"/>
      <c r="F24" s="78"/>
      <c r="G24" s="79"/>
      <c r="H24" s="79"/>
      <c r="I24" s="79"/>
      <c r="J24" s="80"/>
      <c r="K24" s="7"/>
      <c r="L24" s="7"/>
      <c r="M24" s="41" t="s">
        <v>255</v>
      </c>
      <c r="N24" s="64" t="s">
        <v>256</v>
      </c>
      <c r="O24" s="65"/>
      <c r="P24" s="42" t="s">
        <v>247</v>
      </c>
      <c r="Q24" s="92" t="s">
        <v>219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 x14ac:dyDescent="0.25">
      <c r="A25" s="78"/>
      <c r="B25" s="79"/>
      <c r="C25" s="79"/>
      <c r="D25" s="79"/>
      <c r="E25" s="80"/>
      <c r="F25" s="78"/>
      <c r="G25" s="79"/>
      <c r="H25" s="79"/>
      <c r="I25" s="79"/>
      <c r="J25" s="80"/>
      <c r="K25" s="7"/>
      <c r="L25" s="7"/>
      <c r="M25" s="41" t="s">
        <v>257</v>
      </c>
      <c r="N25" s="64" t="s">
        <v>258</v>
      </c>
      <c r="O25" s="65"/>
      <c r="P25" s="42" t="s">
        <v>247</v>
      </c>
      <c r="Q25" s="92" t="s">
        <v>219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 x14ac:dyDescent="0.25">
      <c r="A26" s="78"/>
      <c r="B26" s="79"/>
      <c r="C26" s="79"/>
      <c r="D26" s="79"/>
      <c r="E26" s="80"/>
      <c r="F26" s="78"/>
      <c r="G26" s="79"/>
      <c r="H26" s="79"/>
      <c r="I26" s="79"/>
      <c r="J26" s="80"/>
      <c r="K26" s="7"/>
      <c r="L26" s="7"/>
      <c r="M26" s="41" t="s">
        <v>259</v>
      </c>
      <c r="N26" s="64" t="s">
        <v>260</v>
      </c>
      <c r="O26" s="65"/>
      <c r="P26" s="42" t="s">
        <v>247</v>
      </c>
      <c r="Q26" s="92" t="s">
        <v>219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 x14ac:dyDescent="0.25">
      <c r="A27" s="78"/>
      <c r="B27" s="79"/>
      <c r="C27" s="79"/>
      <c r="D27" s="79"/>
      <c r="E27" s="80"/>
      <c r="F27" s="78"/>
      <c r="G27" s="79"/>
      <c r="H27" s="79"/>
      <c r="I27" s="79"/>
      <c r="J27" s="80"/>
      <c r="K27" s="7"/>
      <c r="L27" s="7"/>
      <c r="M27" s="41" t="s">
        <v>261</v>
      </c>
      <c r="N27" s="64" t="s">
        <v>225</v>
      </c>
      <c r="O27" s="65"/>
      <c r="P27" s="42" t="s">
        <v>247</v>
      </c>
      <c r="Q27" s="92" t="s">
        <v>219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 x14ac:dyDescent="0.25">
      <c r="A28" s="78"/>
      <c r="B28" s="79"/>
      <c r="C28" s="79"/>
      <c r="D28" s="79"/>
      <c r="E28" s="80"/>
      <c r="F28" s="78"/>
      <c r="G28" s="79"/>
      <c r="H28" s="79"/>
      <c r="I28" s="79"/>
      <c r="J28" s="80"/>
      <c r="K28" s="7"/>
      <c r="L28" s="7"/>
      <c r="M28" s="41" t="s">
        <v>262</v>
      </c>
      <c r="N28" s="64" t="s">
        <v>227</v>
      </c>
      <c r="O28" s="65"/>
      <c r="P28" s="42" t="s">
        <v>247</v>
      </c>
      <c r="Q28" s="92" t="s">
        <v>219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 x14ac:dyDescent="0.25">
      <c r="A29" s="78"/>
      <c r="B29" s="79"/>
      <c r="C29" s="79"/>
      <c r="D29" s="79"/>
      <c r="E29" s="80"/>
      <c r="F29" s="78"/>
      <c r="G29" s="79"/>
      <c r="H29" s="79"/>
      <c r="I29" s="79"/>
      <c r="J29" s="80"/>
      <c r="K29" s="7"/>
      <c r="L29" s="7"/>
      <c r="M29" s="41" t="s">
        <v>263</v>
      </c>
      <c r="N29" s="64" t="s">
        <v>264</v>
      </c>
      <c r="O29" s="65"/>
      <c r="P29" s="42" t="s">
        <v>247</v>
      </c>
      <c r="Q29" s="92" t="s">
        <v>219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 x14ac:dyDescent="0.25">
      <c r="A30" s="78"/>
      <c r="B30" s="79"/>
      <c r="C30" s="79"/>
      <c r="D30" s="79"/>
      <c r="E30" s="80"/>
      <c r="F30" s="78"/>
      <c r="G30" s="79"/>
      <c r="H30" s="79"/>
      <c r="I30" s="79"/>
      <c r="J30" s="80"/>
      <c r="K30" s="7"/>
      <c r="L30" s="7"/>
      <c r="M30" s="41" t="s">
        <v>265</v>
      </c>
      <c r="N30" s="64" t="s">
        <v>266</v>
      </c>
      <c r="O30" s="65"/>
      <c r="P30" s="42" t="s">
        <v>247</v>
      </c>
      <c r="Q30" s="92" t="s">
        <v>219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 x14ac:dyDescent="0.25">
      <c r="A31" s="78"/>
      <c r="B31" s="79"/>
      <c r="C31" s="79"/>
      <c r="D31" s="79"/>
      <c r="E31" s="80"/>
      <c r="F31" s="78"/>
      <c r="G31" s="79"/>
      <c r="H31" s="79"/>
      <c r="I31" s="79"/>
      <c r="J31" s="80"/>
      <c r="K31" s="7"/>
      <c r="L31" s="7"/>
      <c r="M31" s="41" t="s">
        <v>267</v>
      </c>
      <c r="N31" s="64" t="s">
        <v>268</v>
      </c>
      <c r="O31" s="65"/>
      <c r="P31" s="42" t="s">
        <v>247</v>
      </c>
      <c r="Q31" s="92" t="s">
        <v>219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 x14ac:dyDescent="0.25">
      <c r="A32" s="78"/>
      <c r="B32" s="79"/>
      <c r="C32" s="79"/>
      <c r="D32" s="79"/>
      <c r="E32" s="80"/>
      <c r="F32" s="78"/>
      <c r="G32" s="79"/>
      <c r="H32" s="79"/>
      <c r="I32" s="79"/>
      <c r="J32" s="80"/>
      <c r="K32" s="7"/>
      <c r="L32" s="7"/>
      <c r="M32" s="41" t="s">
        <v>269</v>
      </c>
      <c r="N32" s="64" t="s">
        <v>237</v>
      </c>
      <c r="O32" s="65"/>
      <c r="P32" s="42" t="s">
        <v>247</v>
      </c>
      <c r="Q32" s="92" t="s">
        <v>219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 x14ac:dyDescent="0.25">
      <c r="A33" s="78"/>
      <c r="B33" s="79"/>
      <c r="C33" s="79"/>
      <c r="D33" s="79"/>
      <c r="E33" s="80"/>
      <c r="F33" s="78"/>
      <c r="G33" s="79"/>
      <c r="H33" s="79"/>
      <c r="I33" s="79"/>
      <c r="J33" s="80"/>
      <c r="K33" s="7"/>
      <c r="L33" s="7"/>
      <c r="M33" s="41" t="s">
        <v>270</v>
      </c>
      <c r="N33" s="64" t="s">
        <v>239</v>
      </c>
      <c r="O33" s="65"/>
      <c r="P33" s="42" t="s">
        <v>247</v>
      </c>
      <c r="Q33" s="92" t="s">
        <v>219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 x14ac:dyDescent="0.25">
      <c r="A34" s="78"/>
      <c r="B34" s="79"/>
      <c r="C34" s="79"/>
      <c r="D34" s="79"/>
      <c r="E34" s="80"/>
      <c r="F34" s="78"/>
      <c r="G34" s="79"/>
      <c r="H34" s="79"/>
      <c r="I34" s="79"/>
      <c r="J34" s="80"/>
      <c r="K34" s="7"/>
      <c r="L34" s="7"/>
      <c r="M34" s="41" t="s">
        <v>271</v>
      </c>
      <c r="N34" s="64" t="s">
        <v>245</v>
      </c>
      <c r="O34" s="65"/>
      <c r="P34" s="42" t="s">
        <v>247</v>
      </c>
      <c r="Q34" s="92" t="s">
        <v>219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 x14ac:dyDescent="0.25">
      <c r="A35" s="78"/>
      <c r="B35" s="79"/>
      <c r="C35" s="79"/>
      <c r="D35" s="79"/>
      <c r="E35" s="80"/>
      <c r="F35" s="78"/>
      <c r="G35" s="79"/>
      <c r="H35" s="79"/>
      <c r="I35" s="79"/>
      <c r="J35" s="80"/>
      <c r="K35" s="7"/>
      <c r="L35" s="7"/>
      <c r="M35" s="43" t="s">
        <v>272</v>
      </c>
      <c r="N35" s="66"/>
      <c r="O35" s="67"/>
      <c r="P35" s="44" t="s">
        <v>218</v>
      </c>
      <c r="Q35" s="93" t="s">
        <v>273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 x14ac:dyDescent="0.25">
      <c r="A36" s="78"/>
      <c r="B36" s="79"/>
      <c r="C36" s="79"/>
      <c r="D36" s="79"/>
      <c r="E36" s="80"/>
      <c r="F36" s="78"/>
      <c r="G36" s="79"/>
      <c r="H36" s="79"/>
      <c r="I36" s="79"/>
      <c r="J36" s="80"/>
      <c r="K36" s="7"/>
      <c r="L36" s="7"/>
      <c r="M36" s="43" t="s">
        <v>274</v>
      </c>
      <c r="N36" s="66" t="s">
        <v>275</v>
      </c>
      <c r="O36" s="67"/>
      <c r="P36" s="44" t="s">
        <v>218</v>
      </c>
      <c r="Q36" s="93" t="s">
        <v>273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 x14ac:dyDescent="0.25">
      <c r="A37" s="78"/>
      <c r="B37" s="79"/>
      <c r="C37" s="79"/>
      <c r="D37" s="79"/>
      <c r="E37" s="80"/>
      <c r="F37" s="78"/>
      <c r="G37" s="79"/>
      <c r="H37" s="79"/>
      <c r="I37" s="79"/>
      <c r="J37" s="80"/>
      <c r="K37" s="7"/>
      <c r="L37" s="7"/>
      <c r="M37" s="43" t="s">
        <v>276</v>
      </c>
      <c r="N37" s="66" t="s">
        <v>277</v>
      </c>
      <c r="O37" s="67"/>
      <c r="P37" s="44" t="s">
        <v>218</v>
      </c>
      <c r="Q37" s="93" t="s">
        <v>273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 x14ac:dyDescent="0.25">
      <c r="A38" s="78"/>
      <c r="B38" s="79"/>
      <c r="C38" s="79"/>
      <c r="D38" s="79"/>
      <c r="E38" s="80"/>
      <c r="F38" s="78"/>
      <c r="G38" s="79"/>
      <c r="H38" s="79"/>
      <c r="I38" s="79"/>
      <c r="J38" s="80"/>
      <c r="K38" s="7"/>
      <c r="L38" s="7"/>
      <c r="M38" s="45" t="s">
        <v>278</v>
      </c>
      <c r="N38" s="47" t="s">
        <v>279</v>
      </c>
      <c r="O38" s="46" t="s">
        <v>280</v>
      </c>
      <c r="P38" s="47" t="s">
        <v>218</v>
      </c>
      <c r="Q38" s="94" t="s">
        <v>281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 x14ac:dyDescent="0.25">
      <c r="A39" s="78"/>
      <c r="B39" s="79"/>
      <c r="C39" s="79"/>
      <c r="D39" s="79"/>
      <c r="E39" s="80"/>
      <c r="F39" s="78"/>
      <c r="G39" s="79"/>
      <c r="H39" s="79"/>
      <c r="I39" s="79"/>
      <c r="J39" s="80"/>
      <c r="K39" s="7"/>
      <c r="L39" s="7"/>
      <c r="M39" s="45" t="s">
        <v>278</v>
      </c>
      <c r="N39" s="47" t="s">
        <v>282</v>
      </c>
      <c r="O39" s="46" t="s">
        <v>280</v>
      </c>
      <c r="P39" s="47" t="s">
        <v>218</v>
      </c>
      <c r="Q39" s="94" t="s">
        <v>281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 x14ac:dyDescent="0.25">
      <c r="A40" s="78"/>
      <c r="B40" s="79"/>
      <c r="C40" s="79"/>
      <c r="D40" s="79"/>
      <c r="E40" s="80"/>
      <c r="F40" s="78"/>
      <c r="G40" s="79"/>
      <c r="H40" s="79"/>
      <c r="I40" s="79"/>
      <c r="J40" s="80"/>
      <c r="K40" s="7"/>
      <c r="L40" s="7"/>
      <c r="M40" s="45" t="s">
        <v>278</v>
      </c>
      <c r="N40" s="47" t="s">
        <v>283</v>
      </c>
      <c r="O40" s="46" t="s">
        <v>280</v>
      </c>
      <c r="P40" s="47" t="s">
        <v>218</v>
      </c>
      <c r="Q40" s="94" t="s">
        <v>281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 x14ac:dyDescent="0.25">
      <c r="A41" s="78"/>
      <c r="B41" s="79"/>
      <c r="C41" s="79"/>
      <c r="D41" s="79"/>
      <c r="E41" s="80"/>
      <c r="F41" s="78"/>
      <c r="G41" s="79"/>
      <c r="H41" s="79"/>
      <c r="I41" s="79"/>
      <c r="J41" s="80"/>
      <c r="K41" s="7"/>
      <c r="L41" s="7"/>
      <c r="M41" s="45" t="s">
        <v>278</v>
      </c>
      <c r="N41" s="47" t="s">
        <v>284</v>
      </c>
      <c r="O41" s="46" t="s">
        <v>280</v>
      </c>
      <c r="P41" s="47" t="s">
        <v>218</v>
      </c>
      <c r="Q41" s="94" t="s">
        <v>281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 x14ac:dyDescent="0.25">
      <c r="A42" s="78"/>
      <c r="B42" s="79"/>
      <c r="C42" s="79"/>
      <c r="D42" s="79"/>
      <c r="E42" s="80"/>
      <c r="F42" s="78"/>
      <c r="G42" s="79"/>
      <c r="H42" s="79"/>
      <c r="I42" s="79"/>
      <c r="J42" s="80"/>
      <c r="K42" s="7"/>
      <c r="L42" s="7"/>
      <c r="M42" s="48" t="s">
        <v>285</v>
      </c>
      <c r="N42" s="50" t="s">
        <v>286</v>
      </c>
      <c r="O42" s="49" t="s">
        <v>287</v>
      </c>
      <c r="P42" s="50" t="s">
        <v>247</v>
      </c>
      <c r="Q42" s="95" t="s">
        <v>288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 x14ac:dyDescent="0.25">
      <c r="A43" s="78"/>
      <c r="B43" s="79"/>
      <c r="C43" s="79"/>
      <c r="D43" s="79"/>
      <c r="E43" s="80"/>
      <c r="F43" s="78"/>
      <c r="G43" s="79"/>
      <c r="H43" s="79"/>
      <c r="I43" s="79"/>
      <c r="J43" s="80"/>
      <c r="K43" s="7"/>
      <c r="L43" s="7"/>
      <c r="M43" s="48" t="s">
        <v>289</v>
      </c>
      <c r="N43" s="50" t="s">
        <v>290</v>
      </c>
      <c r="O43" s="49" t="s">
        <v>287</v>
      </c>
      <c r="P43" s="50" t="s">
        <v>247</v>
      </c>
      <c r="Q43" s="95" t="s">
        <v>288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 x14ac:dyDescent="0.25">
      <c r="A44" s="78"/>
      <c r="B44" s="79"/>
      <c r="C44" s="79"/>
      <c r="D44" s="79"/>
      <c r="E44" s="80"/>
      <c r="F44" s="78"/>
      <c r="G44" s="79"/>
      <c r="H44" s="79"/>
      <c r="I44" s="79"/>
      <c r="J44" s="80"/>
      <c r="K44" s="7"/>
      <c r="L44" s="7"/>
      <c r="M44" s="51" t="s">
        <v>291</v>
      </c>
      <c r="N44" s="53" t="s">
        <v>292</v>
      </c>
      <c r="O44" s="52" t="s">
        <v>293</v>
      </c>
      <c r="P44" s="53" t="s">
        <v>218</v>
      </c>
      <c r="Q44" s="96" t="s">
        <v>294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 x14ac:dyDescent="0.25">
      <c r="A45" s="78"/>
      <c r="B45" s="79"/>
      <c r="C45" s="79"/>
      <c r="D45" s="79"/>
      <c r="E45" s="80"/>
      <c r="F45" s="78"/>
      <c r="G45" s="79"/>
      <c r="H45" s="79"/>
      <c r="I45" s="79"/>
      <c r="J45" s="80"/>
      <c r="K45" s="7"/>
      <c r="L45" s="7"/>
      <c r="M45" s="51" t="s">
        <v>295</v>
      </c>
      <c r="N45" s="53" t="s">
        <v>296</v>
      </c>
      <c r="O45" s="52" t="s">
        <v>293</v>
      </c>
      <c r="P45" s="53" t="s">
        <v>218</v>
      </c>
      <c r="Q45" s="96" t="s">
        <v>294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 x14ac:dyDescent="0.25">
      <c r="A46" s="81"/>
      <c r="B46" s="82"/>
      <c r="C46" s="82"/>
      <c r="D46" s="82"/>
      <c r="E46" s="83"/>
      <c r="F46" s="81"/>
      <c r="G46" s="82"/>
      <c r="H46" s="82"/>
      <c r="I46" s="82"/>
      <c r="J46" s="83"/>
      <c r="K46" s="7"/>
      <c r="L46" s="7"/>
      <c r="M46" s="51" t="s">
        <v>297</v>
      </c>
      <c r="N46" s="53" t="s">
        <v>298</v>
      </c>
      <c r="O46" s="52" t="s">
        <v>293</v>
      </c>
      <c r="P46" s="53" t="s">
        <v>218</v>
      </c>
      <c r="Q46" s="96" t="s">
        <v>294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 x14ac:dyDescent="0.25">
      <c r="A47" s="81"/>
      <c r="B47" s="82"/>
      <c r="C47" s="82"/>
      <c r="D47" s="82"/>
      <c r="E47" s="83"/>
      <c r="F47" s="81"/>
      <c r="G47" s="82"/>
      <c r="H47" s="82"/>
      <c r="I47" s="82"/>
      <c r="J47" s="83"/>
      <c r="M47" s="51" t="s">
        <v>299</v>
      </c>
      <c r="N47" s="53" t="s">
        <v>300</v>
      </c>
      <c r="O47" s="52" t="s">
        <v>293</v>
      </c>
      <c r="P47" s="53" t="s">
        <v>218</v>
      </c>
      <c r="Q47" s="96" t="s">
        <v>294</v>
      </c>
    </row>
    <row r="48" spans="1:39" ht="20.100000000000001" customHeight="1" x14ac:dyDescent="0.25">
      <c r="A48" s="81"/>
      <c r="B48" s="82"/>
      <c r="C48" s="82"/>
      <c r="D48" s="82"/>
      <c r="E48" s="83"/>
      <c r="F48" s="81"/>
      <c r="G48" s="82"/>
      <c r="H48" s="82"/>
      <c r="I48" s="82"/>
      <c r="J48" s="83"/>
      <c r="M48" s="51" t="s">
        <v>301</v>
      </c>
      <c r="N48" s="53" t="s">
        <v>302</v>
      </c>
      <c r="O48" s="52" t="s">
        <v>293</v>
      </c>
      <c r="P48" s="53" t="s">
        <v>218</v>
      </c>
      <c r="Q48" s="96" t="s">
        <v>294</v>
      </c>
    </row>
    <row r="49" spans="1:17" ht="20.100000000000001" customHeight="1" x14ac:dyDescent="0.25">
      <c r="A49" s="81"/>
      <c r="B49" s="82"/>
      <c r="C49" s="82"/>
      <c r="D49" s="82"/>
      <c r="E49" s="83"/>
      <c r="F49" s="81"/>
      <c r="G49" s="82"/>
      <c r="H49" s="82"/>
      <c r="I49" s="82"/>
      <c r="J49" s="83"/>
      <c r="M49" s="51" t="s">
        <v>303</v>
      </c>
      <c r="N49" s="53" t="s">
        <v>304</v>
      </c>
      <c r="O49" s="52" t="s">
        <v>293</v>
      </c>
      <c r="P49" s="53" t="s">
        <v>218</v>
      </c>
      <c r="Q49" s="96" t="s">
        <v>294</v>
      </c>
    </row>
    <row r="50" spans="1:17" ht="20.100000000000001" customHeight="1" x14ac:dyDescent="0.25">
      <c r="A50" s="81"/>
      <c r="B50" s="82"/>
      <c r="C50" s="82"/>
      <c r="D50" s="82"/>
      <c r="E50" s="83"/>
      <c r="F50" s="81"/>
      <c r="G50" s="82"/>
      <c r="H50" s="82"/>
      <c r="I50" s="82"/>
      <c r="J50" s="83"/>
      <c r="M50" s="51" t="s">
        <v>305</v>
      </c>
      <c r="N50" s="53" t="s">
        <v>306</v>
      </c>
      <c r="O50" s="52" t="s">
        <v>293</v>
      </c>
      <c r="P50" s="53" t="s">
        <v>218</v>
      </c>
      <c r="Q50" s="96" t="s">
        <v>294</v>
      </c>
    </row>
    <row r="51" spans="1:17" ht="20.100000000000001" customHeight="1" x14ac:dyDescent="0.25">
      <c r="A51" s="81"/>
      <c r="B51" s="82"/>
      <c r="C51" s="82"/>
      <c r="D51" s="82"/>
      <c r="E51" s="83"/>
      <c r="F51" s="81"/>
      <c r="G51" s="82"/>
      <c r="H51" s="82"/>
      <c r="I51" s="82"/>
      <c r="J51" s="83"/>
      <c r="M51" s="51" t="s">
        <v>307</v>
      </c>
      <c r="N51" s="53" t="s">
        <v>308</v>
      </c>
      <c r="O51" s="52" t="s">
        <v>293</v>
      </c>
      <c r="P51" s="53" t="s">
        <v>218</v>
      </c>
      <c r="Q51" s="96" t="s">
        <v>294</v>
      </c>
    </row>
    <row r="52" spans="1:17" ht="20.100000000000001" customHeight="1" x14ac:dyDescent="0.25">
      <c r="A52" s="81"/>
      <c r="B52" s="82"/>
      <c r="C52" s="82"/>
      <c r="D52" s="82"/>
      <c r="E52" s="83"/>
      <c r="F52" s="81"/>
      <c r="G52" s="82"/>
      <c r="H52" s="82"/>
      <c r="I52" s="82"/>
      <c r="J52" s="83"/>
      <c r="M52" s="51" t="s">
        <v>309</v>
      </c>
      <c r="N52" s="53" t="s">
        <v>310</v>
      </c>
      <c r="O52" s="52" t="s">
        <v>293</v>
      </c>
      <c r="P52" s="53" t="s">
        <v>218</v>
      </c>
      <c r="Q52" s="96" t="s">
        <v>294</v>
      </c>
    </row>
    <row r="53" spans="1:17" ht="20.100000000000001" customHeight="1" x14ac:dyDescent="0.25">
      <c r="A53" s="81"/>
      <c r="B53" s="82"/>
      <c r="C53" s="82"/>
      <c r="D53" s="82"/>
      <c r="E53" s="83"/>
      <c r="F53" s="81"/>
      <c r="G53" s="82"/>
      <c r="H53" s="82"/>
      <c r="I53" s="82"/>
      <c r="J53" s="83"/>
      <c r="M53" s="51" t="s">
        <v>311</v>
      </c>
      <c r="N53" s="53" t="s">
        <v>312</v>
      </c>
      <c r="O53" s="52" t="s">
        <v>293</v>
      </c>
      <c r="P53" s="53" t="s">
        <v>218</v>
      </c>
      <c r="Q53" s="96" t="s">
        <v>294</v>
      </c>
    </row>
    <row r="54" spans="1:17" ht="20.100000000000001" customHeight="1" x14ac:dyDescent="0.25">
      <c r="A54" s="81"/>
      <c r="B54" s="82"/>
      <c r="C54" s="82"/>
      <c r="D54" s="82"/>
      <c r="E54" s="83"/>
      <c r="F54" s="81"/>
      <c r="G54" s="82"/>
      <c r="H54" s="82"/>
      <c r="I54" s="82"/>
      <c r="J54" s="83"/>
      <c r="M54" s="51" t="s">
        <v>313</v>
      </c>
      <c r="N54" s="53" t="s">
        <v>314</v>
      </c>
      <c r="O54" s="52" t="s">
        <v>293</v>
      </c>
      <c r="P54" s="53" t="s">
        <v>218</v>
      </c>
      <c r="Q54" s="96" t="s">
        <v>294</v>
      </c>
    </row>
    <row r="55" spans="1:17" ht="20.100000000000001" customHeight="1" x14ac:dyDescent="0.25">
      <c r="A55" s="81"/>
      <c r="B55" s="82"/>
      <c r="C55" s="82"/>
      <c r="D55" s="82"/>
      <c r="E55" s="83"/>
      <c r="F55" s="81"/>
      <c r="G55" s="82"/>
      <c r="H55" s="82"/>
      <c r="I55" s="82"/>
      <c r="J55" s="83"/>
      <c r="M55" s="51" t="s">
        <v>315</v>
      </c>
      <c r="N55" s="53" t="s">
        <v>316</v>
      </c>
      <c r="O55" s="52" t="s">
        <v>293</v>
      </c>
      <c r="P55" s="53" t="s">
        <v>218</v>
      </c>
      <c r="Q55" s="96" t="s">
        <v>294</v>
      </c>
    </row>
    <row r="56" spans="1:17" ht="20.100000000000001" customHeight="1" x14ac:dyDescent="0.25">
      <c r="A56" s="81"/>
      <c r="B56" s="82"/>
      <c r="C56" s="82"/>
      <c r="D56" s="82"/>
      <c r="E56" s="83"/>
      <c r="F56" s="81"/>
      <c r="G56" s="82"/>
      <c r="H56" s="82"/>
      <c r="I56" s="82"/>
      <c r="J56" s="83"/>
      <c r="M56" s="51" t="s">
        <v>317</v>
      </c>
      <c r="N56" s="53" t="s">
        <v>318</v>
      </c>
      <c r="O56" s="52" t="s">
        <v>293</v>
      </c>
      <c r="P56" s="53" t="s">
        <v>218</v>
      </c>
      <c r="Q56" s="96" t="s">
        <v>294</v>
      </c>
    </row>
    <row r="57" spans="1:17" ht="20.100000000000001" customHeight="1" thickBot="1" x14ac:dyDescent="0.3">
      <c r="A57" s="81"/>
      <c r="B57" s="82"/>
      <c r="C57" s="82"/>
      <c r="D57" s="82"/>
      <c r="E57" s="83"/>
      <c r="F57" s="81"/>
      <c r="G57" s="82"/>
      <c r="H57" s="82"/>
      <c r="I57" s="82"/>
      <c r="J57" s="83"/>
      <c r="M57" s="54" t="s">
        <v>319</v>
      </c>
      <c r="N57" s="56" t="s">
        <v>320</v>
      </c>
      <c r="O57" s="55" t="s">
        <v>293</v>
      </c>
      <c r="P57" s="56" t="s">
        <v>218</v>
      </c>
      <c r="Q57" s="97" t="s">
        <v>294</v>
      </c>
    </row>
    <row r="58" spans="1:17" ht="20.100000000000001" customHeight="1" x14ac:dyDescent="0.25">
      <c r="A58" s="81"/>
      <c r="B58" s="82"/>
      <c r="C58" s="82"/>
      <c r="D58" s="82"/>
      <c r="E58" s="83"/>
      <c r="F58" s="81"/>
      <c r="G58" s="82"/>
      <c r="H58" s="82"/>
      <c r="I58" s="82"/>
      <c r="J58" s="83"/>
    </row>
    <row r="59" spans="1:17" ht="20.100000000000001" customHeight="1" x14ac:dyDescent="0.25">
      <c r="A59" s="81"/>
      <c r="B59" s="82"/>
      <c r="C59" s="82"/>
      <c r="D59" s="82"/>
      <c r="E59" s="83"/>
      <c r="F59" s="81"/>
      <c r="G59" s="82"/>
      <c r="H59" s="82"/>
      <c r="I59" s="82"/>
      <c r="J59" s="83"/>
    </row>
    <row r="60" spans="1:17" ht="20.100000000000001" customHeight="1" x14ac:dyDescent="0.25">
      <c r="A60" s="81"/>
      <c r="B60" s="82"/>
      <c r="C60" s="82"/>
      <c r="D60" s="82"/>
      <c r="E60" s="83"/>
      <c r="F60" s="81"/>
      <c r="G60" s="82"/>
      <c r="H60" s="82"/>
      <c r="I60" s="82"/>
      <c r="J60" s="83"/>
    </row>
    <row r="61" spans="1:17" ht="20.100000000000001" customHeight="1" x14ac:dyDescent="0.25">
      <c r="A61" s="81"/>
      <c r="B61" s="82"/>
      <c r="C61" s="82"/>
      <c r="D61" s="82"/>
      <c r="E61" s="83"/>
      <c r="F61" s="81"/>
      <c r="G61" s="82"/>
      <c r="H61" s="82"/>
      <c r="I61" s="82"/>
      <c r="J61" s="83"/>
    </row>
    <row r="62" spans="1:17" ht="20.100000000000001" customHeight="1" x14ac:dyDescent="0.25">
      <c r="A62" s="81"/>
      <c r="B62" s="82"/>
      <c r="C62" s="82"/>
      <c r="D62" s="82"/>
      <c r="E62" s="83"/>
      <c r="F62" s="81"/>
      <c r="G62" s="82"/>
      <c r="H62" s="82"/>
      <c r="I62" s="82"/>
      <c r="J62" s="83"/>
    </row>
    <row r="63" spans="1:17" ht="20.100000000000001" customHeight="1" x14ac:dyDescent="0.25">
      <c r="A63" s="81"/>
      <c r="B63" s="82"/>
      <c r="C63" s="82"/>
      <c r="D63" s="82"/>
      <c r="E63" s="83"/>
      <c r="F63" s="81"/>
      <c r="G63" s="82"/>
      <c r="H63" s="82"/>
      <c r="I63" s="82"/>
      <c r="J63" s="83"/>
    </row>
    <row r="64" spans="1:17" ht="20.100000000000001" customHeight="1" x14ac:dyDescent="0.25">
      <c r="A64" s="81"/>
      <c r="B64" s="82"/>
      <c r="C64" s="82"/>
      <c r="D64" s="82"/>
      <c r="E64" s="83"/>
      <c r="F64" s="81"/>
      <c r="G64" s="82"/>
      <c r="H64" s="82"/>
      <c r="I64" s="82"/>
      <c r="J64" s="83"/>
    </row>
    <row r="65" spans="1:10" ht="20.100000000000001" customHeight="1" x14ac:dyDescent="0.25">
      <c r="A65" s="81"/>
      <c r="B65" s="82"/>
      <c r="C65" s="82"/>
      <c r="D65" s="82"/>
      <c r="E65" s="83"/>
      <c r="F65" s="81"/>
      <c r="G65" s="82"/>
      <c r="H65" s="82"/>
      <c r="I65" s="82"/>
      <c r="J65" s="83"/>
    </row>
    <row r="66" spans="1:10" ht="20.100000000000001" customHeight="1" x14ac:dyDescent="0.25">
      <c r="A66" s="81"/>
      <c r="B66" s="82"/>
      <c r="C66" s="82"/>
      <c r="D66" s="82"/>
      <c r="E66" s="83"/>
      <c r="F66" s="81"/>
      <c r="G66" s="82"/>
      <c r="H66" s="82"/>
      <c r="I66" s="82"/>
      <c r="J66" s="83"/>
    </row>
    <row r="67" spans="1:10" ht="20.100000000000001" customHeight="1" x14ac:dyDescent="0.25">
      <c r="A67" s="81"/>
      <c r="B67" s="82"/>
      <c r="C67" s="82"/>
      <c r="D67" s="82"/>
      <c r="E67" s="83"/>
      <c r="F67" s="81"/>
      <c r="G67" s="82"/>
      <c r="H67" s="82"/>
      <c r="I67" s="82"/>
      <c r="J67" s="83"/>
    </row>
    <row r="68" spans="1:10" ht="20.100000000000001" customHeight="1" x14ac:dyDescent="0.25">
      <c r="A68" s="81"/>
      <c r="B68" s="82"/>
      <c r="C68" s="82"/>
      <c r="D68" s="82"/>
      <c r="E68" s="83"/>
      <c r="F68" s="81"/>
      <c r="G68" s="82"/>
      <c r="H68" s="82"/>
      <c r="I68" s="82"/>
      <c r="J68" s="83"/>
    </row>
    <row r="69" spans="1:10" ht="20.100000000000001" customHeight="1" x14ac:dyDescent="0.25">
      <c r="A69" s="81"/>
      <c r="B69" s="82"/>
      <c r="C69" s="82"/>
      <c r="D69" s="82"/>
      <c r="E69" s="83"/>
      <c r="F69" s="81"/>
      <c r="G69" s="82"/>
      <c r="H69" s="82"/>
      <c r="I69" s="82"/>
      <c r="J69" s="83"/>
    </row>
    <row r="70" spans="1:10" ht="20.100000000000001" customHeight="1" x14ac:dyDescent="0.25">
      <c r="A70" s="81"/>
      <c r="B70" s="82"/>
      <c r="C70" s="82"/>
      <c r="D70" s="82"/>
      <c r="E70" s="83"/>
      <c r="F70" s="81"/>
      <c r="G70" s="82"/>
      <c r="H70" s="82"/>
      <c r="I70" s="82"/>
      <c r="J70" s="83"/>
    </row>
    <row r="71" spans="1:10" ht="20.100000000000001" customHeight="1" x14ac:dyDescent="0.25">
      <c r="A71" s="81"/>
      <c r="B71" s="82"/>
      <c r="C71" s="82"/>
      <c r="D71" s="82"/>
      <c r="E71" s="83"/>
      <c r="F71" s="81"/>
      <c r="G71" s="82"/>
      <c r="H71" s="82"/>
      <c r="I71" s="82"/>
      <c r="J71" s="83"/>
    </row>
    <row r="72" spans="1:10" ht="20.100000000000001" customHeight="1" x14ac:dyDescent="0.25">
      <c r="A72" s="81"/>
      <c r="B72" s="82"/>
      <c r="C72" s="82"/>
      <c r="D72" s="82"/>
      <c r="E72" s="83"/>
      <c r="F72" s="81"/>
      <c r="G72" s="82"/>
      <c r="H72" s="82"/>
      <c r="I72" s="82"/>
      <c r="J72" s="83"/>
    </row>
    <row r="73" spans="1:10" ht="20.100000000000001" customHeight="1" x14ac:dyDescent="0.25">
      <c r="A73" s="81"/>
      <c r="B73" s="82"/>
      <c r="C73" s="82"/>
      <c r="D73" s="82"/>
      <c r="E73" s="83"/>
      <c r="F73" s="81"/>
      <c r="G73" s="82"/>
      <c r="H73" s="82"/>
      <c r="I73" s="82"/>
      <c r="J73" s="83"/>
    </row>
    <row r="74" spans="1:10" ht="20.100000000000001" customHeight="1" x14ac:dyDescent="0.25">
      <c r="A74" s="81"/>
      <c r="B74" s="82"/>
      <c r="C74" s="82"/>
      <c r="D74" s="82"/>
      <c r="E74" s="83"/>
      <c r="F74" s="81"/>
      <c r="G74" s="82"/>
      <c r="H74" s="82"/>
      <c r="I74" s="82"/>
      <c r="J74" s="83"/>
    </row>
    <row r="75" spans="1:10" ht="20.100000000000001" customHeight="1" x14ac:dyDescent="0.25">
      <c r="A75" s="81"/>
      <c r="B75" s="82"/>
      <c r="C75" s="82"/>
      <c r="D75" s="82"/>
      <c r="E75" s="83"/>
      <c r="F75" s="81"/>
      <c r="G75" s="82"/>
      <c r="H75" s="82"/>
      <c r="I75" s="82"/>
      <c r="J75" s="83"/>
    </row>
    <row r="76" spans="1:10" ht="20.100000000000001" customHeight="1" x14ac:dyDescent="0.25">
      <c r="A76" s="81"/>
      <c r="B76" s="82"/>
      <c r="C76" s="82"/>
      <c r="D76" s="82"/>
      <c r="E76" s="83"/>
      <c r="F76" s="81"/>
      <c r="G76" s="82"/>
      <c r="H76" s="82"/>
      <c r="I76" s="82"/>
      <c r="J76" s="83"/>
    </row>
    <row r="77" spans="1:10" ht="20.100000000000001" customHeight="1" x14ac:dyDescent="0.25">
      <c r="A77" s="81"/>
      <c r="B77" s="82"/>
      <c r="C77" s="82"/>
      <c r="D77" s="82"/>
      <c r="E77" s="83"/>
      <c r="F77" s="81"/>
      <c r="G77" s="82"/>
      <c r="H77" s="82"/>
      <c r="I77" s="82"/>
      <c r="J77" s="83"/>
    </row>
    <row r="78" spans="1:10" ht="20.100000000000001" customHeight="1" x14ac:dyDescent="0.25">
      <c r="A78" s="81"/>
      <c r="B78" s="82"/>
      <c r="C78" s="82"/>
      <c r="D78" s="82"/>
      <c r="E78" s="83"/>
      <c r="F78" s="81"/>
      <c r="G78" s="82"/>
      <c r="H78" s="82"/>
      <c r="I78" s="82"/>
      <c r="J78" s="83"/>
    </row>
    <row r="79" spans="1:10" ht="20.100000000000001" customHeight="1" x14ac:dyDescent="0.25">
      <c r="A79" s="81"/>
      <c r="B79" s="82"/>
      <c r="C79" s="82"/>
      <c r="D79" s="82"/>
      <c r="E79" s="83"/>
      <c r="F79" s="81"/>
      <c r="G79" s="82"/>
      <c r="H79" s="82"/>
      <c r="I79" s="82"/>
      <c r="J79" s="83"/>
    </row>
    <row r="80" spans="1:10" ht="20.100000000000001" customHeight="1" x14ac:dyDescent="0.25">
      <c r="A80" s="81"/>
      <c r="B80" s="82"/>
      <c r="C80" s="82"/>
      <c r="D80" s="82"/>
      <c r="E80" s="83"/>
      <c r="F80" s="81"/>
      <c r="G80" s="82"/>
      <c r="H80" s="82"/>
      <c r="I80" s="82"/>
      <c r="J80" s="83"/>
    </row>
    <row r="81" spans="1:10" ht="20.100000000000001" customHeight="1" x14ac:dyDescent="0.25">
      <c r="A81" s="81"/>
      <c r="B81" s="82"/>
      <c r="C81" s="82"/>
      <c r="D81" s="82"/>
      <c r="E81" s="83"/>
      <c r="F81" s="81"/>
      <c r="G81" s="82"/>
      <c r="H81" s="82"/>
      <c r="I81" s="82"/>
      <c r="J81" s="83"/>
    </row>
    <row r="82" spans="1:10" ht="20.100000000000001" customHeight="1" x14ac:dyDescent="0.25">
      <c r="A82" s="81"/>
      <c r="B82" s="82"/>
      <c r="C82" s="82"/>
      <c r="D82" s="82"/>
      <c r="E82" s="83"/>
      <c r="F82" s="81"/>
      <c r="G82" s="82"/>
      <c r="H82" s="82"/>
      <c r="I82" s="82"/>
      <c r="J82" s="83"/>
    </row>
    <row r="83" spans="1:10" ht="20.100000000000001" customHeight="1" x14ac:dyDescent="0.25">
      <c r="A83" s="81"/>
      <c r="B83" s="82"/>
      <c r="C83" s="82"/>
      <c r="D83" s="82"/>
      <c r="E83" s="83"/>
      <c r="F83" s="81"/>
      <c r="G83" s="82"/>
      <c r="H83" s="82"/>
      <c r="I83" s="82"/>
      <c r="J83" s="83"/>
    </row>
    <row r="84" spans="1:10" ht="20.100000000000001" customHeight="1" x14ac:dyDescent="0.25">
      <c r="A84" s="81"/>
      <c r="B84" s="82"/>
      <c r="C84" s="82"/>
      <c r="D84" s="82"/>
      <c r="E84" s="83"/>
      <c r="F84" s="81"/>
      <c r="G84" s="82"/>
      <c r="H84" s="82"/>
      <c r="I84" s="82"/>
      <c r="J84" s="83"/>
    </row>
    <row r="85" spans="1:10" ht="20.100000000000001" customHeight="1" x14ac:dyDescent="0.25">
      <c r="A85" s="81"/>
      <c r="B85" s="82"/>
      <c r="C85" s="82"/>
      <c r="D85" s="82"/>
      <c r="E85" s="83"/>
      <c r="F85" s="81"/>
      <c r="G85" s="82"/>
      <c r="H85" s="82"/>
      <c r="I85" s="82"/>
      <c r="J85" s="83"/>
    </row>
    <row r="86" spans="1:10" ht="20.100000000000001" customHeight="1" x14ac:dyDescent="0.25">
      <c r="A86" s="81"/>
      <c r="B86" s="82"/>
      <c r="C86" s="82"/>
      <c r="D86" s="82"/>
      <c r="E86" s="83"/>
      <c r="F86" s="81"/>
      <c r="G86" s="82"/>
      <c r="H86" s="82"/>
      <c r="I86" s="82"/>
      <c r="J86" s="83"/>
    </row>
    <row r="87" spans="1:10" ht="20.100000000000001" customHeight="1" x14ac:dyDescent="0.25">
      <c r="A87" s="81"/>
      <c r="B87" s="82"/>
      <c r="C87" s="82"/>
      <c r="D87" s="82"/>
      <c r="E87" s="83"/>
      <c r="F87" s="81"/>
      <c r="G87" s="82"/>
      <c r="H87" s="82"/>
      <c r="I87" s="82"/>
      <c r="J87" s="83"/>
    </row>
    <row r="88" spans="1:10" ht="20.100000000000001" customHeight="1" x14ac:dyDescent="0.25">
      <c r="A88" s="81"/>
      <c r="B88" s="82"/>
      <c r="C88" s="82"/>
      <c r="D88" s="82"/>
      <c r="E88" s="83"/>
      <c r="F88" s="81"/>
      <c r="G88" s="82"/>
      <c r="H88" s="82"/>
      <c r="I88" s="82"/>
      <c r="J88" s="83"/>
    </row>
    <row r="89" spans="1:10" ht="20.100000000000001" customHeight="1" x14ac:dyDescent="0.25">
      <c r="A89" s="81"/>
      <c r="B89" s="82"/>
      <c r="C89" s="82"/>
      <c r="D89" s="82"/>
      <c r="E89" s="83"/>
      <c r="F89" s="81"/>
      <c r="G89" s="82"/>
      <c r="H89" s="82"/>
      <c r="I89" s="82"/>
      <c r="J89" s="83"/>
    </row>
    <row r="90" spans="1:10" ht="20.100000000000001" customHeight="1" x14ac:dyDescent="0.25">
      <c r="A90" s="81"/>
      <c r="B90" s="82"/>
      <c r="C90" s="82"/>
      <c r="D90" s="82"/>
      <c r="E90" s="83"/>
      <c r="F90" s="81"/>
      <c r="G90" s="82"/>
      <c r="H90" s="82"/>
      <c r="I90" s="82"/>
      <c r="J90" s="83"/>
    </row>
    <row r="91" spans="1:10" ht="20.100000000000001" customHeight="1" x14ac:dyDescent="0.25">
      <c r="A91" s="81"/>
      <c r="B91" s="82"/>
      <c r="C91" s="82"/>
      <c r="D91" s="82"/>
      <c r="E91" s="83"/>
      <c r="F91" s="81"/>
      <c r="G91" s="82"/>
      <c r="H91" s="82"/>
      <c r="I91" s="82"/>
      <c r="J91" s="83"/>
    </row>
    <row r="92" spans="1:10" ht="20.100000000000001" customHeight="1" x14ac:dyDescent="0.25">
      <c r="A92" s="81"/>
      <c r="B92" s="82"/>
      <c r="C92" s="82"/>
      <c r="D92" s="82"/>
      <c r="E92" s="83"/>
      <c r="F92" s="81"/>
      <c r="G92" s="82"/>
      <c r="H92" s="82"/>
      <c r="I92" s="82"/>
      <c r="J92" s="83"/>
    </row>
    <row r="93" spans="1:10" ht="20.100000000000001" customHeight="1" x14ac:dyDescent="0.25">
      <c r="A93" s="81"/>
      <c r="B93" s="82"/>
      <c r="C93" s="82"/>
      <c r="D93" s="82"/>
      <c r="E93" s="83"/>
      <c r="F93" s="81"/>
      <c r="G93" s="82"/>
      <c r="H93" s="82"/>
      <c r="I93" s="82"/>
      <c r="J93" s="83"/>
    </row>
    <row r="94" spans="1:10" ht="20.100000000000001" customHeight="1" x14ac:dyDescent="0.25">
      <c r="A94" s="81"/>
      <c r="B94" s="82"/>
      <c r="C94" s="82"/>
      <c r="D94" s="82"/>
      <c r="E94" s="83"/>
      <c r="F94" s="81"/>
      <c r="G94" s="82"/>
      <c r="H94" s="82"/>
      <c r="I94" s="82"/>
      <c r="J94" s="83"/>
    </row>
    <row r="95" spans="1:10" ht="20.100000000000001" customHeight="1" x14ac:dyDescent="0.25">
      <c r="A95" s="81"/>
      <c r="B95" s="82"/>
      <c r="C95" s="82"/>
      <c r="D95" s="82"/>
      <c r="E95" s="83"/>
      <c r="F95" s="81"/>
      <c r="G95" s="82"/>
      <c r="H95" s="82"/>
      <c r="I95" s="82"/>
      <c r="J95" s="83"/>
    </row>
    <row r="96" spans="1:10" ht="20.100000000000001" customHeight="1" x14ac:dyDescent="0.25">
      <c r="A96" s="81"/>
      <c r="B96" s="82"/>
      <c r="C96" s="82"/>
      <c r="D96" s="82"/>
      <c r="E96" s="83"/>
      <c r="F96" s="81"/>
      <c r="G96" s="82"/>
      <c r="H96" s="82"/>
      <c r="I96" s="82"/>
      <c r="J96" s="83"/>
    </row>
    <row r="97" spans="1:10" ht="20.100000000000001" customHeight="1" x14ac:dyDescent="0.25">
      <c r="A97" s="81"/>
      <c r="B97" s="82"/>
      <c r="C97" s="82"/>
      <c r="D97" s="82"/>
      <c r="E97" s="83"/>
      <c r="F97" s="81"/>
      <c r="G97" s="82"/>
      <c r="H97" s="82"/>
      <c r="I97" s="82"/>
      <c r="J97" s="83"/>
    </row>
    <row r="98" spans="1:10" ht="20.100000000000001" customHeight="1" x14ac:dyDescent="0.25">
      <c r="A98" s="81"/>
      <c r="B98" s="82"/>
      <c r="C98" s="82"/>
      <c r="D98" s="82"/>
      <c r="E98" s="83"/>
      <c r="F98" s="81"/>
      <c r="G98" s="82"/>
      <c r="H98" s="82"/>
      <c r="I98" s="82"/>
      <c r="J98" s="83"/>
    </row>
    <row r="99" spans="1:10" ht="20.100000000000001" customHeight="1" x14ac:dyDescent="0.25">
      <c r="A99" s="81"/>
      <c r="B99" s="82"/>
      <c r="C99" s="82"/>
      <c r="D99" s="82"/>
      <c r="E99" s="83"/>
      <c r="F99" s="81"/>
      <c r="G99" s="82"/>
      <c r="H99" s="82"/>
      <c r="I99" s="82"/>
      <c r="J99" s="83"/>
    </row>
    <row r="100" spans="1:10" ht="20.100000000000001" customHeight="1" x14ac:dyDescent="0.25">
      <c r="A100" s="81"/>
      <c r="B100" s="82"/>
      <c r="C100" s="82"/>
      <c r="D100" s="82"/>
      <c r="E100" s="83"/>
      <c r="F100" s="81"/>
      <c r="G100" s="82"/>
      <c r="H100" s="82"/>
      <c r="I100" s="82"/>
      <c r="J100" s="83"/>
    </row>
    <row r="101" spans="1:10" ht="20.100000000000001" customHeight="1" x14ac:dyDescent="0.25">
      <c r="A101" s="81"/>
      <c r="B101" s="82"/>
      <c r="C101" s="82"/>
      <c r="D101" s="82"/>
      <c r="E101" s="83"/>
      <c r="F101" s="81"/>
      <c r="G101" s="82"/>
      <c r="H101" s="82"/>
      <c r="I101" s="82"/>
      <c r="J101" s="83"/>
    </row>
    <row r="102" spans="1:10" ht="20.100000000000001" customHeight="1" x14ac:dyDescent="0.25">
      <c r="A102" s="81"/>
      <c r="B102" s="82"/>
      <c r="C102" s="82"/>
      <c r="D102" s="82"/>
      <c r="E102" s="83"/>
      <c r="F102" s="81"/>
      <c r="G102" s="82"/>
      <c r="H102" s="82"/>
      <c r="I102" s="82"/>
      <c r="J102" s="83"/>
    </row>
    <row r="103" spans="1:10" ht="20.100000000000001" customHeight="1" x14ac:dyDescent="0.25">
      <c r="A103" s="81"/>
      <c r="B103" s="82"/>
      <c r="C103" s="82"/>
      <c r="D103" s="82"/>
      <c r="E103" s="83"/>
      <c r="F103" s="81"/>
      <c r="G103" s="82"/>
      <c r="H103" s="82"/>
      <c r="I103" s="82"/>
      <c r="J103" s="83"/>
    </row>
    <row r="104" spans="1:10" ht="20.100000000000001" customHeight="1" x14ac:dyDescent="0.25">
      <c r="A104" s="81"/>
      <c r="B104" s="82"/>
      <c r="C104" s="82"/>
      <c r="D104" s="82"/>
      <c r="E104" s="83"/>
      <c r="F104" s="81"/>
      <c r="G104" s="82"/>
      <c r="H104" s="82"/>
      <c r="I104" s="82"/>
      <c r="J104" s="83"/>
    </row>
    <row r="105" spans="1:10" ht="20.100000000000001" customHeight="1" x14ac:dyDescent="0.25">
      <c r="A105" s="81"/>
      <c r="B105" s="82"/>
      <c r="C105" s="82"/>
      <c r="D105" s="82"/>
      <c r="E105" s="83"/>
      <c r="F105" s="81"/>
      <c r="G105" s="82"/>
      <c r="H105" s="82"/>
      <c r="I105" s="82"/>
      <c r="J105" s="83"/>
    </row>
    <row r="106" spans="1:10" ht="20.100000000000001" customHeight="1" x14ac:dyDescent="0.25">
      <c r="A106" s="81"/>
      <c r="B106" s="82"/>
      <c r="C106" s="82"/>
      <c r="D106" s="82"/>
      <c r="E106" s="83"/>
      <c r="F106" s="81"/>
      <c r="G106" s="82"/>
      <c r="H106" s="82"/>
      <c r="I106" s="82"/>
      <c r="J106" s="83"/>
    </row>
    <row r="107" spans="1:10" ht="20.100000000000001" customHeight="1" x14ac:dyDescent="0.25">
      <c r="A107" s="81"/>
      <c r="B107" s="82"/>
      <c r="C107" s="82"/>
      <c r="D107" s="82"/>
      <c r="E107" s="83"/>
      <c r="F107" s="81"/>
      <c r="G107" s="82"/>
      <c r="H107" s="82"/>
      <c r="I107" s="82"/>
      <c r="J107" s="83"/>
    </row>
    <row r="108" spans="1:10" ht="20.100000000000001" customHeight="1" x14ac:dyDescent="0.25">
      <c r="A108" s="81"/>
      <c r="B108" s="82"/>
      <c r="C108" s="82"/>
      <c r="D108" s="82"/>
      <c r="E108" s="83"/>
      <c r="F108" s="81"/>
      <c r="G108" s="82"/>
      <c r="H108" s="82"/>
      <c r="I108" s="82"/>
      <c r="J108" s="83"/>
    </row>
    <row r="109" spans="1:10" ht="20.100000000000001" customHeight="1" x14ac:dyDescent="0.25">
      <c r="A109" s="81"/>
      <c r="B109" s="82"/>
      <c r="C109" s="82"/>
      <c r="D109" s="82"/>
      <c r="E109" s="83"/>
      <c r="F109" s="81"/>
      <c r="G109" s="82"/>
      <c r="H109" s="82"/>
      <c r="I109" s="82"/>
      <c r="J109" s="83"/>
    </row>
    <row r="110" spans="1:10" ht="20.100000000000001" customHeight="1" x14ac:dyDescent="0.25">
      <c r="A110" s="81"/>
      <c r="B110" s="82"/>
      <c r="C110" s="82"/>
      <c r="D110" s="82"/>
      <c r="E110" s="83"/>
      <c r="F110" s="81"/>
      <c r="G110" s="82"/>
      <c r="H110" s="82"/>
      <c r="I110" s="82"/>
      <c r="J110" s="83"/>
    </row>
    <row r="111" spans="1:10" ht="20.100000000000001" customHeight="1" x14ac:dyDescent="0.25">
      <c r="A111" s="81"/>
      <c r="B111" s="82"/>
      <c r="C111" s="82"/>
      <c r="D111" s="82"/>
      <c r="E111" s="83"/>
      <c r="F111" s="81"/>
      <c r="G111" s="82"/>
      <c r="H111" s="82"/>
      <c r="I111" s="82"/>
      <c r="J111" s="83"/>
    </row>
    <row r="112" spans="1:10" ht="20.100000000000001" customHeight="1" x14ac:dyDescent="0.25">
      <c r="A112" s="81"/>
      <c r="B112" s="82"/>
      <c r="C112" s="82"/>
      <c r="D112" s="82"/>
      <c r="E112" s="83"/>
      <c r="F112" s="81"/>
      <c r="G112" s="82"/>
      <c r="H112" s="82"/>
      <c r="I112" s="82"/>
      <c r="J112" s="83"/>
    </row>
    <row r="113" spans="1:10" ht="20.100000000000001" customHeight="1" x14ac:dyDescent="0.25">
      <c r="A113" s="81"/>
      <c r="B113" s="82"/>
      <c r="C113" s="82"/>
      <c r="D113" s="82"/>
      <c r="E113" s="83"/>
      <c r="F113" s="81"/>
      <c r="G113" s="82"/>
      <c r="H113" s="82"/>
      <c r="I113" s="82"/>
      <c r="J113" s="83"/>
    </row>
    <row r="114" spans="1:10" ht="20.100000000000001" customHeight="1" x14ac:dyDescent="0.25">
      <c r="A114" s="81"/>
      <c r="B114" s="82"/>
      <c r="C114" s="82"/>
      <c r="D114" s="82"/>
      <c r="E114" s="83"/>
      <c r="F114" s="81"/>
      <c r="G114" s="82"/>
      <c r="H114" s="82"/>
      <c r="I114" s="82"/>
      <c r="J114" s="83"/>
    </row>
    <row r="115" spans="1:10" ht="20.100000000000001" customHeight="1" x14ac:dyDescent="0.25">
      <c r="A115" s="81"/>
      <c r="B115" s="82"/>
      <c r="C115" s="82"/>
      <c r="D115" s="82"/>
      <c r="E115" s="83"/>
      <c r="F115" s="81"/>
      <c r="G115" s="82"/>
      <c r="H115" s="82"/>
      <c r="I115" s="82"/>
      <c r="J115" s="83"/>
    </row>
    <row r="116" spans="1:10" ht="20.100000000000001" customHeight="1" x14ac:dyDescent="0.25">
      <c r="A116" s="81"/>
      <c r="B116" s="82"/>
      <c r="C116" s="82"/>
      <c r="D116" s="82"/>
      <c r="E116" s="83"/>
      <c r="F116" s="81"/>
      <c r="G116" s="82"/>
      <c r="H116" s="82"/>
      <c r="I116" s="82"/>
      <c r="J116" s="83"/>
    </row>
    <row r="117" spans="1:10" ht="20.100000000000001" customHeight="1" x14ac:dyDescent="0.25">
      <c r="A117" s="81"/>
      <c r="B117" s="82"/>
      <c r="C117" s="82"/>
      <c r="D117" s="82"/>
      <c r="E117" s="83"/>
      <c r="F117" s="81"/>
      <c r="G117" s="82"/>
      <c r="H117" s="82"/>
      <c r="I117" s="82"/>
      <c r="J117" s="83"/>
    </row>
    <row r="118" spans="1:10" ht="20.100000000000001" customHeight="1" x14ac:dyDescent="0.25">
      <c r="A118" s="81"/>
      <c r="B118" s="82"/>
      <c r="C118" s="82"/>
      <c r="D118" s="82"/>
      <c r="E118" s="83"/>
      <c r="F118" s="81"/>
      <c r="G118" s="82"/>
      <c r="H118" s="82"/>
      <c r="I118" s="82"/>
      <c r="J118" s="83"/>
    </row>
    <row r="119" spans="1:10" ht="20.100000000000001" customHeight="1" x14ac:dyDescent="0.25">
      <c r="A119" s="81"/>
      <c r="B119" s="82"/>
      <c r="C119" s="82"/>
      <c r="D119" s="82"/>
      <c r="E119" s="83"/>
      <c r="F119" s="81"/>
      <c r="G119" s="82"/>
      <c r="H119" s="82"/>
      <c r="I119" s="82"/>
      <c r="J119" s="83"/>
    </row>
    <row r="120" spans="1:10" ht="20.100000000000001" customHeight="1" x14ac:dyDescent="0.25">
      <c r="A120" s="81"/>
      <c r="B120" s="82"/>
      <c r="C120" s="82"/>
      <c r="D120" s="82"/>
      <c r="E120" s="83"/>
      <c r="F120" s="81"/>
      <c r="G120" s="82"/>
      <c r="H120" s="82"/>
      <c r="I120" s="82"/>
      <c r="J120" s="83"/>
    </row>
    <row r="121" spans="1:10" ht="20.100000000000001" customHeight="1" x14ac:dyDescent="0.25">
      <c r="A121" s="81"/>
      <c r="B121" s="82"/>
      <c r="C121" s="82"/>
      <c r="D121" s="82"/>
      <c r="E121" s="83"/>
      <c r="F121" s="81"/>
      <c r="G121" s="82"/>
      <c r="H121" s="82"/>
      <c r="I121" s="82"/>
      <c r="J121" s="83"/>
    </row>
    <row r="122" spans="1:10" ht="20.100000000000001" customHeight="1" x14ac:dyDescent="0.25">
      <c r="A122" s="81"/>
      <c r="B122" s="82"/>
      <c r="C122" s="82"/>
      <c r="D122" s="82"/>
      <c r="E122" s="83"/>
      <c r="F122" s="81"/>
      <c r="G122" s="82"/>
      <c r="H122" s="82"/>
      <c r="I122" s="82"/>
      <c r="J122" s="83"/>
    </row>
    <row r="123" spans="1:10" ht="20.100000000000001" customHeight="1" x14ac:dyDescent="0.25">
      <c r="A123" s="81"/>
      <c r="B123" s="82"/>
      <c r="C123" s="82"/>
      <c r="D123" s="82"/>
      <c r="E123" s="83"/>
      <c r="F123" s="81"/>
      <c r="G123" s="82"/>
      <c r="H123" s="82"/>
      <c r="I123" s="82"/>
      <c r="J123" s="83"/>
    </row>
    <row r="124" spans="1:10" ht="20.100000000000001" customHeight="1" x14ac:dyDescent="0.25">
      <c r="A124" s="81"/>
      <c r="B124" s="82"/>
      <c r="C124" s="82"/>
      <c r="D124" s="82"/>
      <c r="E124" s="83"/>
      <c r="F124" s="81"/>
      <c r="G124" s="82"/>
      <c r="H124" s="82"/>
      <c r="I124" s="82"/>
      <c r="J124" s="83"/>
    </row>
    <row r="125" spans="1:10" ht="20.100000000000001" customHeight="1" x14ac:dyDescent="0.25">
      <c r="A125" s="81"/>
      <c r="B125" s="82"/>
      <c r="C125" s="82"/>
      <c r="D125" s="82"/>
      <c r="E125" s="83"/>
      <c r="F125" s="81"/>
      <c r="G125" s="82"/>
      <c r="H125" s="82"/>
      <c r="I125" s="82"/>
      <c r="J125" s="83"/>
    </row>
    <row r="126" spans="1:10" ht="20.100000000000001" customHeight="1" x14ac:dyDescent="0.25">
      <c r="A126" s="81"/>
      <c r="B126" s="82"/>
      <c r="C126" s="82"/>
      <c r="D126" s="82"/>
      <c r="E126" s="83"/>
      <c r="F126" s="81"/>
      <c r="G126" s="82"/>
      <c r="H126" s="82"/>
      <c r="I126" s="82"/>
      <c r="J126" s="83"/>
    </row>
    <row r="127" spans="1:10" ht="20.100000000000001" customHeight="1" x14ac:dyDescent="0.25">
      <c r="A127" s="81"/>
      <c r="B127" s="82"/>
      <c r="C127" s="82"/>
      <c r="D127" s="82"/>
      <c r="E127" s="83"/>
      <c r="F127" s="81"/>
      <c r="G127" s="82"/>
      <c r="H127" s="82"/>
      <c r="I127" s="82"/>
      <c r="J127" s="83"/>
    </row>
    <row r="128" spans="1:10" ht="20.100000000000001" customHeight="1" x14ac:dyDescent="0.25">
      <c r="A128" s="81"/>
      <c r="B128" s="82"/>
      <c r="C128" s="82"/>
      <c r="D128" s="82"/>
      <c r="E128" s="83"/>
      <c r="F128" s="81"/>
      <c r="G128" s="82"/>
      <c r="H128" s="82"/>
      <c r="I128" s="82"/>
      <c r="J128" s="83"/>
    </row>
    <row r="129" spans="1:10" ht="20.100000000000001" customHeight="1" x14ac:dyDescent="0.25">
      <c r="A129" s="81"/>
      <c r="B129" s="82"/>
      <c r="C129" s="82"/>
      <c r="D129" s="82"/>
      <c r="E129" s="83"/>
      <c r="F129" s="81"/>
      <c r="G129" s="82"/>
      <c r="H129" s="82"/>
      <c r="I129" s="82"/>
      <c r="J129" s="83"/>
    </row>
    <row r="130" spans="1:10" ht="20.100000000000001" customHeight="1" x14ac:dyDescent="0.25">
      <c r="A130" s="81"/>
      <c r="B130" s="82"/>
      <c r="C130" s="82"/>
      <c r="D130" s="82"/>
      <c r="E130" s="83"/>
      <c r="F130" s="81"/>
      <c r="G130" s="82"/>
      <c r="H130" s="82"/>
      <c r="I130" s="82"/>
      <c r="J130" s="83"/>
    </row>
    <row r="131" spans="1:10" ht="20.100000000000001" customHeight="1" x14ac:dyDescent="0.25">
      <c r="A131" s="81"/>
      <c r="B131" s="82"/>
      <c r="C131" s="82"/>
      <c r="D131" s="82"/>
      <c r="E131" s="83"/>
      <c r="F131" s="81"/>
      <c r="G131" s="82"/>
      <c r="H131" s="82"/>
      <c r="I131" s="82"/>
      <c r="J131" s="83"/>
    </row>
    <row r="132" spans="1:10" ht="20.100000000000001" customHeight="1" x14ac:dyDescent="0.25">
      <c r="A132" s="81"/>
      <c r="B132" s="82"/>
      <c r="C132" s="82"/>
      <c r="D132" s="82"/>
      <c r="E132" s="83"/>
      <c r="F132" s="81"/>
      <c r="G132" s="82"/>
      <c r="H132" s="82"/>
      <c r="I132" s="82"/>
      <c r="J132" s="83"/>
    </row>
    <row r="133" spans="1:10" ht="20.100000000000001" customHeight="1" x14ac:dyDescent="0.25">
      <c r="A133" s="84"/>
      <c r="B133" s="85"/>
      <c r="C133" s="85"/>
      <c r="D133" s="85"/>
      <c r="E133" s="86"/>
      <c r="F133" s="84"/>
      <c r="G133" s="85"/>
      <c r="H133" s="85"/>
      <c r="I133" s="85"/>
      <c r="J133" s="86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C19" sqref="AC19:AQ2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20.100000000000001" customHeight="1" x14ac:dyDescent="0.2">
      <c r="A1" s="303" t="s">
        <v>428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4"/>
      <c r="AI1" s="304"/>
      <c r="AJ1" s="304"/>
      <c r="AK1" s="304"/>
      <c r="AL1" s="304"/>
      <c r="AM1" s="304"/>
      <c r="AN1" s="304"/>
      <c r="AO1" s="304"/>
      <c r="AP1" s="304"/>
      <c r="AQ1" s="305"/>
    </row>
    <row r="2" spans="1:43" s="2" customFormat="1" ht="20.100000000000001" customHeight="1" x14ac:dyDescent="0.2">
      <c r="A2" s="306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8"/>
    </row>
    <row r="3" spans="1:43" s="2" customFormat="1" ht="20.100000000000001" customHeight="1" x14ac:dyDescent="0.2">
      <c r="A3" s="306"/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8"/>
    </row>
    <row r="4" spans="1:43" s="2" customFormat="1" ht="20.100000000000001" customHeight="1" x14ac:dyDescent="0.2">
      <c r="A4" s="306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8"/>
    </row>
    <row r="5" spans="1:43" s="2" customFormat="1" ht="20.100000000000001" customHeight="1" x14ac:dyDescent="0.2">
      <c r="A5" s="309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1"/>
    </row>
    <row r="6" spans="1:43" s="2" customFormat="1" ht="20.100000000000001" customHeight="1" x14ac:dyDescent="0.2">
      <c r="A6" s="327" t="s">
        <v>351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328"/>
      <c r="AQ6" s="329"/>
    </row>
    <row r="7" spans="1:43" s="2" customFormat="1" ht="20.100000000000001" customHeight="1" x14ac:dyDescent="0.2">
      <c r="A7" s="321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3"/>
    </row>
    <row r="8" spans="1:43" s="2" customFormat="1" ht="20.100000000000001" customHeight="1" x14ac:dyDescent="0.2">
      <c r="A8" s="321"/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3"/>
    </row>
    <row r="9" spans="1:43" s="2" customFormat="1" ht="20.100000000000001" customHeight="1" x14ac:dyDescent="0.2">
      <c r="A9" s="321"/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3"/>
    </row>
    <row r="10" spans="1:43" s="2" customFormat="1" ht="20.100000000000001" customHeight="1" x14ac:dyDescent="0.2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6"/>
    </row>
    <row r="11" spans="1:43" s="2" customFormat="1" ht="20.100000000000001" customHeight="1" x14ac:dyDescent="0.2">
      <c r="A11" s="332" t="s">
        <v>429</v>
      </c>
      <c r="B11" s="333"/>
      <c r="C11" s="333"/>
      <c r="D11" s="333"/>
      <c r="E11" s="333"/>
      <c r="F11" s="333"/>
      <c r="G11" s="333"/>
      <c r="H11" s="333"/>
      <c r="I11" s="333"/>
      <c r="J11" s="333"/>
      <c r="K11" s="333"/>
      <c r="L11" s="333"/>
      <c r="M11" s="333"/>
      <c r="N11" s="333"/>
      <c r="O11" s="333"/>
      <c r="P11" s="333"/>
      <c r="Q11" s="333"/>
      <c r="R11" s="333"/>
      <c r="S11" s="333"/>
      <c r="T11" s="333"/>
      <c r="U11" s="333"/>
      <c r="V11" s="333"/>
      <c r="W11" s="333"/>
      <c r="X11" s="333"/>
      <c r="Y11" s="333"/>
      <c r="Z11" s="333"/>
      <c r="AA11" s="333"/>
      <c r="AB11" s="334"/>
      <c r="AC11" s="335" t="s">
        <v>9</v>
      </c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6"/>
      <c r="AO11" s="336"/>
      <c r="AP11" s="336"/>
      <c r="AQ11" s="337"/>
    </row>
    <row r="12" spans="1:43" s="2" customFormat="1" ht="20.100000000000001" customHeight="1" x14ac:dyDescent="0.2">
      <c r="A12" s="306"/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12" t="s">
        <v>430</v>
      </c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4"/>
    </row>
    <row r="13" spans="1:43" s="2" customFormat="1" ht="20.100000000000001" customHeight="1" x14ac:dyDescent="0.2">
      <c r="A13" s="306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12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4"/>
    </row>
    <row r="14" spans="1:43" s="2" customFormat="1" ht="20.100000000000001" customHeight="1" x14ac:dyDescent="0.2">
      <c r="A14" s="306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12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4"/>
    </row>
    <row r="15" spans="1:43" s="2" customFormat="1" ht="20.100000000000001" customHeight="1" x14ac:dyDescent="0.2">
      <c r="A15" s="306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12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4"/>
    </row>
    <row r="16" spans="1:43" s="2" customFormat="1" ht="20.100000000000001" customHeight="1" x14ac:dyDescent="0.2">
      <c r="A16" s="306"/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12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4"/>
    </row>
    <row r="17" spans="1:43" s="2" customFormat="1" ht="20.100000000000001" customHeight="1" x14ac:dyDescent="0.2">
      <c r="A17" s="306"/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15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/>
      <c r="AO17" s="316"/>
      <c r="AP17" s="316"/>
      <c r="AQ17" s="317"/>
    </row>
    <row r="18" spans="1:43" s="2" customFormat="1" ht="20.100000000000001" customHeight="1" x14ac:dyDescent="0.2">
      <c r="A18" s="306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38" t="s">
        <v>346</v>
      </c>
      <c r="AD18" s="338"/>
      <c r="AE18" s="338"/>
      <c r="AF18" s="338"/>
      <c r="AG18" s="338"/>
      <c r="AH18" s="338"/>
      <c r="AI18" s="338"/>
      <c r="AJ18" s="338"/>
      <c r="AK18" s="338"/>
      <c r="AL18" s="338"/>
      <c r="AM18" s="338"/>
      <c r="AN18" s="338"/>
      <c r="AO18" s="338"/>
      <c r="AP18" s="338"/>
      <c r="AQ18" s="339"/>
    </row>
    <row r="19" spans="1:43" s="2" customFormat="1" ht="20.100000000000001" customHeight="1" x14ac:dyDescent="0.2">
      <c r="A19" s="306"/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18" t="s">
        <v>431</v>
      </c>
      <c r="AD19" s="319"/>
      <c r="AE19" s="319"/>
      <c r="AF19" s="319"/>
      <c r="AG19" s="319"/>
      <c r="AH19" s="319"/>
      <c r="AI19" s="319"/>
      <c r="AJ19" s="319"/>
      <c r="AK19" s="319"/>
      <c r="AL19" s="319"/>
      <c r="AM19" s="319"/>
      <c r="AN19" s="319"/>
      <c r="AO19" s="319"/>
      <c r="AP19" s="319"/>
      <c r="AQ19" s="320"/>
    </row>
    <row r="20" spans="1:43" s="2" customFormat="1" ht="20.100000000000001" customHeight="1" x14ac:dyDescent="0.2">
      <c r="A20" s="306"/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12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4"/>
    </row>
    <row r="21" spans="1:43" s="2" customFormat="1" ht="20.100000000000001" customHeight="1" x14ac:dyDescent="0.2">
      <c r="A21" s="306"/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12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4"/>
    </row>
    <row r="22" spans="1:43" s="2" customFormat="1" ht="20.100000000000001" customHeight="1" x14ac:dyDescent="0.2">
      <c r="A22" s="306"/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12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4"/>
    </row>
    <row r="23" spans="1:43" s="2" customFormat="1" ht="20.100000000000001" customHeight="1" x14ac:dyDescent="0.2">
      <c r="A23" s="306"/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12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4"/>
    </row>
    <row r="24" spans="1:43" s="2" customFormat="1" ht="20.100000000000001" customHeight="1" x14ac:dyDescent="0.2">
      <c r="A24" s="306"/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12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4"/>
    </row>
    <row r="25" spans="1:43" s="2" customFormat="1" ht="20.100000000000001" customHeight="1" x14ac:dyDescent="0.2">
      <c r="A25" s="306"/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12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4"/>
    </row>
    <row r="26" spans="1:43" s="2" customFormat="1" ht="20.100000000000001" customHeight="1" x14ac:dyDescent="0.2">
      <c r="A26" s="306"/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40"/>
      <c r="AD26" s="341"/>
      <c r="AE26" s="341"/>
      <c r="AF26" s="341"/>
      <c r="AG26" s="341"/>
      <c r="AH26" s="341"/>
      <c r="AI26" s="341"/>
      <c r="AJ26" s="341"/>
      <c r="AK26" s="341"/>
      <c r="AL26" s="341"/>
      <c r="AM26" s="341"/>
      <c r="AN26" s="341"/>
      <c r="AO26" s="341"/>
      <c r="AP26" s="341"/>
      <c r="AQ26" s="342"/>
    </row>
    <row r="27" spans="1:43" s="2" customFormat="1" ht="20.100000000000001" customHeight="1" x14ac:dyDescent="0.2">
      <c r="A27" s="330"/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1"/>
      <c r="O27" s="331"/>
      <c r="P27" s="331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31"/>
      <c r="AC27" s="343" t="s">
        <v>18</v>
      </c>
      <c r="AD27" s="343"/>
      <c r="AE27" s="343"/>
      <c r="AF27" s="343"/>
      <c r="AG27" s="343"/>
      <c r="AH27" s="343"/>
      <c r="AI27" s="343"/>
      <c r="AJ27" s="343"/>
      <c r="AK27" s="343"/>
      <c r="AL27" s="343" t="s">
        <v>17</v>
      </c>
      <c r="AM27" s="343"/>
      <c r="AN27" s="343"/>
      <c r="AO27" s="343"/>
      <c r="AP27" s="343"/>
      <c r="AQ27" s="344"/>
    </row>
    <row r="28" spans="1:43" s="2" customFormat="1" ht="15" customHeight="1" x14ac:dyDescent="0.2">
      <c r="A28" s="297" t="s">
        <v>28</v>
      </c>
      <c r="B28" s="298"/>
      <c r="C28" s="298"/>
      <c r="D28" s="298"/>
      <c r="E28" s="299"/>
      <c r="F28" s="297" t="s">
        <v>17</v>
      </c>
      <c r="G28" s="298"/>
      <c r="H28" s="298"/>
      <c r="I28" s="298"/>
      <c r="J28" s="299"/>
      <c r="K28" s="297" t="s">
        <v>29</v>
      </c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299"/>
      <c r="AL28" s="297" t="s">
        <v>200</v>
      </c>
      <c r="AM28" s="298"/>
      <c r="AN28" s="298"/>
      <c r="AO28" s="298"/>
      <c r="AP28" s="298"/>
      <c r="AQ28" s="299"/>
    </row>
    <row r="29" spans="1:43" s="2" customFormat="1" ht="15" customHeight="1" x14ac:dyDescent="0.2">
      <c r="A29" s="291" t="s">
        <v>202</v>
      </c>
      <c r="B29" s="292"/>
      <c r="C29" s="292"/>
      <c r="D29" s="292"/>
      <c r="E29" s="293"/>
      <c r="F29" s="300">
        <v>43738</v>
      </c>
      <c r="G29" s="301"/>
      <c r="H29" s="301"/>
      <c r="I29" s="301"/>
      <c r="J29" s="302"/>
      <c r="K29" s="297" t="s">
        <v>199</v>
      </c>
      <c r="L29" s="298"/>
      <c r="M29" s="298"/>
      <c r="N29" s="298"/>
      <c r="O29" s="298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8"/>
      <c r="AI29" s="298"/>
      <c r="AJ29" s="298"/>
      <c r="AK29" s="299"/>
      <c r="AL29" s="297" t="s">
        <v>201</v>
      </c>
      <c r="AM29" s="298"/>
      <c r="AN29" s="298"/>
      <c r="AO29" s="298"/>
      <c r="AP29" s="298"/>
      <c r="AQ29" s="299"/>
    </row>
    <row r="30" spans="1:43" s="2" customFormat="1" ht="15" customHeight="1" x14ac:dyDescent="0.2">
      <c r="A30" s="291"/>
      <c r="B30" s="292"/>
      <c r="C30" s="292"/>
      <c r="D30" s="292"/>
      <c r="E30" s="293"/>
      <c r="F30" s="294"/>
      <c r="G30" s="295"/>
      <c r="H30" s="295"/>
      <c r="I30" s="295"/>
      <c r="J30" s="296"/>
      <c r="K30" s="297"/>
      <c r="L30" s="298"/>
      <c r="M30" s="298"/>
      <c r="N30" s="298"/>
      <c r="O30" s="298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8"/>
      <c r="AI30" s="298"/>
      <c r="AJ30" s="298"/>
      <c r="AK30" s="299"/>
      <c r="AL30" s="294"/>
      <c r="AM30" s="295"/>
      <c r="AN30" s="295"/>
      <c r="AO30" s="295"/>
      <c r="AP30" s="295"/>
      <c r="AQ30" s="296"/>
    </row>
    <row r="31" spans="1:43" s="2" customFormat="1" ht="15" customHeight="1" x14ac:dyDescent="0.2">
      <c r="A31" s="291"/>
      <c r="B31" s="292"/>
      <c r="C31" s="292"/>
      <c r="D31" s="292"/>
      <c r="E31" s="293"/>
      <c r="F31" s="294"/>
      <c r="G31" s="295"/>
      <c r="H31" s="295"/>
      <c r="I31" s="295"/>
      <c r="J31" s="296"/>
      <c r="K31" s="297"/>
      <c r="L31" s="298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8"/>
      <c r="AI31" s="298"/>
      <c r="AJ31" s="298"/>
      <c r="AK31" s="299"/>
      <c r="AL31" s="294"/>
      <c r="AM31" s="295"/>
      <c r="AN31" s="295"/>
      <c r="AO31" s="295"/>
      <c r="AP31" s="295"/>
      <c r="AQ31" s="296"/>
    </row>
    <row r="32" spans="1:43" s="2" customFormat="1" ht="15" customHeight="1" x14ac:dyDescent="0.2">
      <c r="A32" s="291"/>
      <c r="B32" s="292"/>
      <c r="C32" s="292"/>
      <c r="D32" s="292"/>
      <c r="E32" s="293"/>
      <c r="F32" s="294"/>
      <c r="G32" s="295"/>
      <c r="H32" s="295"/>
      <c r="I32" s="295"/>
      <c r="J32" s="296"/>
      <c r="K32" s="297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298"/>
      <c r="AJ32" s="298"/>
      <c r="AK32" s="299"/>
      <c r="AL32" s="294"/>
      <c r="AM32" s="295"/>
      <c r="AN32" s="295"/>
      <c r="AO32" s="295"/>
      <c r="AP32" s="295"/>
      <c r="AQ32" s="296"/>
    </row>
    <row r="33" spans="1:74" s="2" customFormat="1" ht="15" customHeight="1" thickBot="1" x14ac:dyDescent="0.25">
      <c r="A33" s="349"/>
      <c r="B33" s="349"/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  <c r="O33" s="349"/>
      <c r="P33" s="349"/>
      <c r="Q33" s="349"/>
      <c r="R33" s="349"/>
      <c r="S33" s="349"/>
      <c r="T33" s="349"/>
      <c r="U33" s="349"/>
      <c r="V33" s="349"/>
      <c r="W33" s="349"/>
      <c r="X33" s="349"/>
      <c r="Y33" s="349"/>
      <c r="Z33" s="349"/>
      <c r="AA33" s="349"/>
      <c r="AB33" s="349"/>
      <c r="AC33" s="349"/>
      <c r="AD33" s="349"/>
      <c r="AE33" s="349"/>
      <c r="AF33" s="349"/>
      <c r="AG33" s="349"/>
      <c r="AH33" s="349"/>
      <c r="AI33" s="349"/>
      <c r="AJ33" s="349"/>
      <c r="AK33" s="349"/>
      <c r="AL33" s="349"/>
      <c r="AM33" s="349"/>
      <c r="AN33" s="349"/>
      <c r="AO33" s="349"/>
      <c r="AP33" s="349"/>
      <c r="AQ33" s="349"/>
    </row>
    <row r="34" spans="1:74" s="2" customFormat="1" ht="15" customHeight="1" thickTop="1" x14ac:dyDescent="0.2">
      <c r="A34" s="351" t="s">
        <v>7</v>
      </c>
      <c r="B34" s="267"/>
      <c r="C34" s="267"/>
      <c r="D34" s="267"/>
      <c r="E34" s="267"/>
      <c r="F34" s="267"/>
      <c r="G34" s="267"/>
      <c r="H34" s="267"/>
      <c r="I34" s="267"/>
      <c r="J34" s="352"/>
      <c r="K34" s="266" t="str">
        <f>'List stavby'!B7</f>
        <v>Správa železnic, státní organizace</v>
      </c>
      <c r="L34" s="267"/>
      <c r="M34" s="267"/>
      <c r="N34" s="267"/>
      <c r="O34" s="267"/>
      <c r="P34" s="267"/>
      <c r="Q34" s="267"/>
      <c r="R34" s="267"/>
      <c r="S34" s="267"/>
      <c r="T34" s="267"/>
      <c r="U34" s="267"/>
      <c r="V34" s="267"/>
      <c r="W34" s="267"/>
      <c r="X34" s="267"/>
      <c r="Y34" s="267"/>
      <c r="Z34" s="267"/>
      <c r="AA34" s="268"/>
      <c r="AB34" s="353" t="s">
        <v>19</v>
      </c>
      <c r="AC34" s="354"/>
      <c r="AD34" s="354"/>
      <c r="AE34" s="354"/>
      <c r="AF34" s="354"/>
      <c r="AG34" s="354"/>
      <c r="AH34" s="354"/>
      <c r="AI34" s="354"/>
      <c r="AJ34" s="354"/>
      <c r="AK34" s="354"/>
      <c r="AL34" s="354"/>
      <c r="AM34" s="354"/>
      <c r="AN34" s="354"/>
      <c r="AO34" s="354"/>
      <c r="AP34" s="354"/>
      <c r="AQ34" s="355"/>
    </row>
    <row r="35" spans="1:74" s="2" customFormat="1" ht="15" customHeight="1" x14ac:dyDescent="0.2">
      <c r="A35" s="278" t="s">
        <v>5</v>
      </c>
      <c r="B35" s="279"/>
      <c r="C35" s="279"/>
      <c r="D35" s="279"/>
      <c r="E35" s="279"/>
      <c r="F35" s="279"/>
      <c r="G35" s="279"/>
      <c r="H35" s="279"/>
      <c r="I35" s="279"/>
      <c r="J35" s="280"/>
      <c r="K35" s="281" t="str">
        <f>'List stavby'!B8</f>
        <v>Dlážděná 1003/7, 110 00 Praha 1</v>
      </c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  <c r="Z35" s="279"/>
      <c r="AA35" s="282"/>
      <c r="AB35" s="356"/>
      <c r="AC35" s="357"/>
      <c r="AD35" s="357"/>
      <c r="AE35" s="357"/>
      <c r="AF35" s="357"/>
      <c r="AG35" s="357"/>
      <c r="AH35" s="357"/>
      <c r="AI35" s="357"/>
      <c r="AJ35" s="357"/>
      <c r="AK35" s="357"/>
      <c r="AL35" s="357"/>
      <c r="AM35" s="357"/>
      <c r="AN35" s="357"/>
      <c r="AO35" s="357"/>
      <c r="AP35" s="357"/>
      <c r="AQ35" s="358"/>
    </row>
    <row r="36" spans="1:74" s="2" customFormat="1" ht="15" customHeight="1" x14ac:dyDescent="0.2">
      <c r="A36" s="278" t="s">
        <v>8</v>
      </c>
      <c r="B36" s="279"/>
      <c r="C36" s="279"/>
      <c r="D36" s="279"/>
      <c r="E36" s="279"/>
      <c r="F36" s="279"/>
      <c r="G36" s="279"/>
      <c r="H36" s="279"/>
      <c r="I36" s="279"/>
      <c r="J36" s="280"/>
      <c r="K36" s="281" t="str">
        <f>'List stavby'!B9</f>
        <v>[Oblastní ředitelství Brno]</v>
      </c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82"/>
      <c r="AB36" s="356"/>
      <c r="AC36" s="357"/>
      <c r="AD36" s="357"/>
      <c r="AE36" s="357"/>
      <c r="AF36" s="357"/>
      <c r="AG36" s="357"/>
      <c r="AH36" s="357"/>
      <c r="AI36" s="357"/>
      <c r="AJ36" s="357"/>
      <c r="AK36" s="357"/>
      <c r="AL36" s="357"/>
      <c r="AM36" s="357"/>
      <c r="AN36" s="357"/>
      <c r="AO36" s="357"/>
      <c r="AP36" s="357"/>
      <c r="AQ36" s="358"/>
    </row>
    <row r="37" spans="1:74" s="2" customFormat="1" ht="15" customHeight="1" thickBot="1" x14ac:dyDescent="0.25">
      <c r="A37" s="362" t="s">
        <v>5</v>
      </c>
      <c r="B37" s="363"/>
      <c r="C37" s="363"/>
      <c r="D37" s="363"/>
      <c r="E37" s="363"/>
      <c r="F37" s="363"/>
      <c r="G37" s="363"/>
      <c r="H37" s="363"/>
      <c r="I37" s="363"/>
      <c r="J37" s="364"/>
      <c r="K37" s="365" t="str">
        <f>'List stavby'!B10</f>
        <v>[Kounicova 688/26, 611 43 Brno]</v>
      </c>
      <c r="L37" s="363"/>
      <c r="M37" s="363"/>
      <c r="N37" s="363"/>
      <c r="O37" s="363"/>
      <c r="P37" s="363"/>
      <c r="Q37" s="363"/>
      <c r="R37" s="363"/>
      <c r="S37" s="363"/>
      <c r="T37" s="363"/>
      <c r="U37" s="363"/>
      <c r="V37" s="363"/>
      <c r="W37" s="363"/>
      <c r="X37" s="363"/>
      <c r="Y37" s="363"/>
      <c r="Z37" s="363"/>
      <c r="AA37" s="366"/>
      <c r="AB37" s="359"/>
      <c r="AC37" s="360"/>
      <c r="AD37" s="360"/>
      <c r="AE37" s="360"/>
      <c r="AF37" s="360"/>
      <c r="AG37" s="360"/>
      <c r="AH37" s="360"/>
      <c r="AI37" s="360"/>
      <c r="AJ37" s="360"/>
      <c r="AK37" s="360"/>
      <c r="AL37" s="360"/>
      <c r="AM37" s="360"/>
      <c r="AN37" s="360"/>
      <c r="AO37" s="360"/>
      <c r="AP37" s="360"/>
      <c r="AQ37" s="361"/>
    </row>
    <row r="38" spans="1:74" s="2" customFormat="1" ht="15" customHeight="1" thickTop="1" thickBot="1" x14ac:dyDescent="0.25">
      <c r="A38" s="245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5"/>
      <c r="AO38" s="245"/>
      <c r="AP38" s="245"/>
      <c r="AQ38" s="245"/>
    </row>
    <row r="39" spans="1:74" s="2" customFormat="1" ht="15" customHeight="1" thickTop="1" x14ac:dyDescent="0.2">
      <c r="A39" s="351" t="s">
        <v>350</v>
      </c>
      <c r="B39" s="267"/>
      <c r="C39" s="267"/>
      <c r="D39" s="267"/>
      <c r="E39" s="267"/>
      <c r="F39" s="267"/>
      <c r="G39" s="267"/>
      <c r="H39" s="267"/>
      <c r="I39" s="267"/>
      <c r="J39" s="352"/>
      <c r="K39" s="266" t="str">
        <f>'List stavby'!B12</f>
        <v>[Elektrizace železnic Praha a.s.]</v>
      </c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8"/>
      <c r="AB39" s="269" t="s">
        <v>19</v>
      </c>
      <c r="AC39" s="270"/>
      <c r="AD39" s="270"/>
      <c r="AE39" s="270"/>
      <c r="AF39" s="270"/>
      <c r="AG39" s="270"/>
      <c r="AH39" s="270"/>
      <c r="AI39" s="270"/>
      <c r="AJ39" s="270"/>
      <c r="AK39" s="270"/>
      <c r="AL39" s="270"/>
      <c r="AM39" s="270"/>
      <c r="AN39" s="270"/>
      <c r="AO39" s="270"/>
      <c r="AP39" s="270"/>
      <c r="AQ39" s="271"/>
      <c r="BV39" s="137"/>
    </row>
    <row r="40" spans="1:74" s="2" customFormat="1" ht="15" customHeight="1" x14ac:dyDescent="0.2">
      <c r="A40" s="278" t="s">
        <v>5</v>
      </c>
      <c r="B40" s="279"/>
      <c r="C40" s="279"/>
      <c r="D40" s="279"/>
      <c r="E40" s="279"/>
      <c r="F40" s="279"/>
      <c r="G40" s="279"/>
      <c r="H40" s="279"/>
      <c r="I40" s="279"/>
      <c r="J40" s="280"/>
      <c r="K40" s="281" t="str">
        <f>'List stavby'!B13</f>
        <v>[nám. Hrdinů 1693/4a, 140 00 Praha 4]</v>
      </c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82"/>
      <c r="AB40" s="272"/>
      <c r="AC40" s="273"/>
      <c r="AD40" s="273"/>
      <c r="AE40" s="273"/>
      <c r="AF40" s="273"/>
      <c r="AG40" s="273"/>
      <c r="AH40" s="273"/>
      <c r="AI40" s="273"/>
      <c r="AJ40" s="273"/>
      <c r="AK40" s="273"/>
      <c r="AL40" s="273"/>
      <c r="AM40" s="273"/>
      <c r="AN40" s="273"/>
      <c r="AO40" s="273"/>
      <c r="AP40" s="273"/>
      <c r="AQ40" s="274"/>
    </row>
    <row r="41" spans="1:74" s="2" customFormat="1" ht="15" customHeight="1" x14ac:dyDescent="0.2">
      <c r="A41" s="283" t="s">
        <v>22</v>
      </c>
      <c r="B41" s="284"/>
      <c r="C41" s="284"/>
      <c r="D41" s="284"/>
      <c r="E41" s="284"/>
      <c r="F41" s="284"/>
      <c r="G41" s="284"/>
      <c r="H41" s="284"/>
      <c r="I41" s="284"/>
      <c r="J41" s="285"/>
      <c r="K41" s="4" t="s">
        <v>20</v>
      </c>
      <c r="L41" s="279" t="str">
        <f>'List stavby'!B14</f>
        <v>[ +420 296 500 111]</v>
      </c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  <c r="Z41" s="279"/>
      <c r="AA41" s="282"/>
      <c r="AB41" s="272"/>
      <c r="AC41" s="273"/>
      <c r="AD41" s="273"/>
      <c r="AE41" s="273"/>
      <c r="AF41" s="273"/>
      <c r="AG41" s="273"/>
      <c r="AH41" s="273"/>
      <c r="AI41" s="273"/>
      <c r="AJ41" s="273"/>
      <c r="AK41" s="273"/>
      <c r="AL41" s="273"/>
      <c r="AM41" s="273"/>
      <c r="AN41" s="273"/>
      <c r="AO41" s="273"/>
      <c r="AP41" s="273"/>
      <c r="AQ41" s="274"/>
    </row>
    <row r="42" spans="1:74" s="2" customFormat="1" ht="15" customHeight="1" x14ac:dyDescent="0.2">
      <c r="A42" s="286"/>
      <c r="B42" s="287"/>
      <c r="C42" s="287"/>
      <c r="D42" s="287"/>
      <c r="E42" s="287"/>
      <c r="F42" s="287"/>
      <c r="G42" s="287"/>
      <c r="H42" s="287"/>
      <c r="I42" s="287"/>
      <c r="J42" s="288"/>
      <c r="K42" s="4" t="s">
        <v>21</v>
      </c>
      <c r="L42" s="289" t="str">
        <f>'List stavby'!B15</f>
        <v>[info@elzel.cz]</v>
      </c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90"/>
      <c r="AB42" s="275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7"/>
    </row>
    <row r="43" spans="1:74" s="2" customFormat="1" ht="15" customHeight="1" thickBot="1" x14ac:dyDescent="0.25">
      <c r="A43" s="134" t="s">
        <v>347</v>
      </c>
      <c r="B43" s="135"/>
      <c r="C43" s="135"/>
      <c r="D43" s="135"/>
      <c r="E43" s="135"/>
      <c r="F43" s="135"/>
      <c r="G43" s="135"/>
      <c r="H43" s="135"/>
      <c r="I43" s="135"/>
      <c r="J43" s="135"/>
      <c r="K43" s="264" t="str">
        <f>'List stavby'!B17</f>
        <v>[Jan Michalík]</v>
      </c>
      <c r="L43" s="264"/>
      <c r="M43" s="264"/>
      <c r="N43" s="264"/>
      <c r="O43" s="264"/>
      <c r="P43" s="264"/>
      <c r="Q43" s="264"/>
      <c r="R43" s="264"/>
      <c r="S43" s="264"/>
      <c r="T43" s="265"/>
      <c r="U43" s="239" t="s">
        <v>62</v>
      </c>
      <c r="V43" s="240"/>
      <c r="W43" s="240"/>
      <c r="X43" s="240"/>
      <c r="Y43" s="240"/>
      <c r="Z43" s="240"/>
      <c r="AA43" s="243" t="str">
        <f>'List stavby'!B16</f>
        <v>[XYZ ]</v>
      </c>
      <c r="AB43" s="243"/>
      <c r="AC43" s="243"/>
      <c r="AD43" s="243"/>
      <c r="AE43" s="243"/>
      <c r="AF43" s="244"/>
      <c r="AG43" s="239" t="s">
        <v>355</v>
      </c>
      <c r="AH43" s="240"/>
      <c r="AI43" s="240"/>
      <c r="AJ43" s="240"/>
      <c r="AK43" s="240"/>
      <c r="AL43" s="240"/>
      <c r="AM43" s="241" t="str">
        <f>'List stavby'!B5</f>
        <v>S622200067</v>
      </c>
      <c r="AN43" s="241"/>
      <c r="AO43" s="241"/>
      <c r="AP43" s="241"/>
      <c r="AQ43" s="242"/>
    </row>
    <row r="44" spans="1:74" s="2" customFormat="1" ht="15" customHeight="1" thickTop="1" thickBot="1" x14ac:dyDescent="0.25">
      <c r="A44" s="245"/>
      <c r="B44" s="245"/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</row>
    <row r="45" spans="1:74" s="2" customFormat="1" ht="30" customHeight="1" thickTop="1" x14ac:dyDescent="0.2">
      <c r="A45" s="246" t="s">
        <v>2</v>
      </c>
      <c r="B45" s="247"/>
      <c r="C45" s="247"/>
      <c r="D45" s="247"/>
      <c r="E45" s="247"/>
      <c r="F45" s="247"/>
      <c r="G45" s="247"/>
      <c r="H45" s="247"/>
      <c r="I45" s="247"/>
      <c r="J45" s="248"/>
      <c r="K45" s="255" t="str">
        <f>'List stavby'!B1</f>
        <v>[Posun neutrálního pole v zastávce Sázavka]</v>
      </c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7"/>
      <c r="AG45" s="227" t="s">
        <v>11</v>
      </c>
      <c r="AH45" s="228"/>
      <c r="AI45" s="228"/>
      <c r="AJ45" s="228"/>
      <c r="AK45" s="228"/>
      <c r="AL45" s="228"/>
      <c r="AM45" s="228"/>
      <c r="AN45" s="228"/>
      <c r="AO45" s="228"/>
      <c r="AP45" s="228"/>
      <c r="AQ45" s="229"/>
    </row>
    <row r="46" spans="1:74" s="2" customFormat="1" ht="30" customHeight="1" x14ac:dyDescent="0.2">
      <c r="A46" s="249"/>
      <c r="B46" s="250"/>
      <c r="C46" s="250"/>
      <c r="D46" s="250"/>
      <c r="E46" s="250"/>
      <c r="F46" s="250"/>
      <c r="G46" s="250"/>
      <c r="H46" s="250"/>
      <c r="I46" s="250"/>
      <c r="J46" s="251"/>
      <c r="K46" s="258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60"/>
      <c r="AG46" s="230" t="str">
        <f>'List stavby'!B2</f>
        <v>DSPS</v>
      </c>
      <c r="AH46" s="231"/>
      <c r="AI46" s="231"/>
      <c r="AJ46" s="231"/>
      <c r="AK46" s="231"/>
      <c r="AL46" s="231"/>
      <c r="AM46" s="231"/>
      <c r="AN46" s="231"/>
      <c r="AO46" s="231"/>
      <c r="AP46" s="231"/>
      <c r="AQ46" s="232"/>
    </row>
    <row r="47" spans="1:74" s="2" customFormat="1" ht="30" customHeight="1" x14ac:dyDescent="0.2">
      <c r="A47" s="249"/>
      <c r="B47" s="250"/>
      <c r="C47" s="250"/>
      <c r="D47" s="250"/>
      <c r="E47" s="250"/>
      <c r="F47" s="250"/>
      <c r="G47" s="250"/>
      <c r="H47" s="250"/>
      <c r="I47" s="250"/>
      <c r="J47" s="251"/>
      <c r="K47" s="258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59"/>
      <c r="Z47" s="259"/>
      <c r="AA47" s="259"/>
      <c r="AB47" s="259"/>
      <c r="AC47" s="259"/>
      <c r="AD47" s="259"/>
      <c r="AE47" s="259"/>
      <c r="AF47" s="260"/>
      <c r="AG47" s="233" t="s">
        <v>353</v>
      </c>
      <c r="AH47" s="234"/>
      <c r="AI47" s="234"/>
      <c r="AJ47" s="234"/>
      <c r="AK47" s="234"/>
      <c r="AL47" s="234"/>
      <c r="AM47" s="234"/>
      <c r="AN47" s="234"/>
      <c r="AO47" s="234"/>
      <c r="AP47" s="234"/>
      <c r="AQ47" s="235"/>
    </row>
    <row r="48" spans="1:74" s="2" customFormat="1" ht="30" customHeight="1" x14ac:dyDescent="0.2">
      <c r="A48" s="252"/>
      <c r="B48" s="253"/>
      <c r="C48" s="253"/>
      <c r="D48" s="253"/>
      <c r="E48" s="253"/>
      <c r="F48" s="253"/>
      <c r="G48" s="253"/>
      <c r="H48" s="253"/>
      <c r="I48" s="253"/>
      <c r="J48" s="254"/>
      <c r="K48" s="261"/>
      <c r="L48" s="262"/>
      <c r="M48" s="262"/>
      <c r="N48" s="262"/>
      <c r="O48" s="262"/>
      <c r="P48" s="262"/>
      <c r="Q48" s="262"/>
      <c r="R48" s="262"/>
      <c r="S48" s="262"/>
      <c r="T48" s="262"/>
      <c r="U48" s="262"/>
      <c r="V48" s="262"/>
      <c r="W48" s="262"/>
      <c r="X48" s="262"/>
      <c r="Y48" s="262"/>
      <c r="Z48" s="262"/>
      <c r="AA48" s="262"/>
      <c r="AB48" s="262"/>
      <c r="AC48" s="262"/>
      <c r="AD48" s="262"/>
      <c r="AE48" s="262"/>
      <c r="AF48" s="263"/>
      <c r="AG48" s="236" t="str">
        <f>'List stavby'!B3</f>
        <v>[19.03.2023]</v>
      </c>
      <c r="AH48" s="237"/>
      <c r="AI48" s="237"/>
      <c r="AJ48" s="237"/>
      <c r="AK48" s="237"/>
      <c r="AL48" s="237"/>
      <c r="AM48" s="237"/>
      <c r="AN48" s="237"/>
      <c r="AO48" s="237"/>
      <c r="AP48" s="237"/>
      <c r="AQ48" s="238"/>
    </row>
    <row r="49" spans="1:43" s="2" customFormat="1" ht="20.100000000000001" customHeight="1" thickBot="1" x14ac:dyDescent="0.25">
      <c r="A49" s="346" t="s">
        <v>23</v>
      </c>
      <c r="B49" s="264"/>
      <c r="C49" s="264"/>
      <c r="D49" s="264"/>
      <c r="E49" s="347" t="str">
        <f>'List stavby'!B6</f>
        <v>[Vysočina]</v>
      </c>
      <c r="F49" s="347"/>
      <c r="G49" s="347"/>
      <c r="H49" s="347"/>
      <c r="I49" s="347"/>
      <c r="J49" s="347"/>
      <c r="K49" s="347"/>
      <c r="L49" s="347"/>
      <c r="M49" s="347"/>
      <c r="N49" s="347"/>
      <c r="O49" s="347"/>
      <c r="P49" s="347"/>
      <c r="Q49" s="347"/>
      <c r="R49" s="347"/>
      <c r="S49" s="347"/>
      <c r="T49" s="348"/>
      <c r="U49" s="136" t="s">
        <v>24</v>
      </c>
      <c r="V49" s="135"/>
      <c r="W49" s="135"/>
      <c r="X49" s="135"/>
      <c r="Y49" s="135"/>
      <c r="Z49" s="135"/>
      <c r="AA49" s="264" t="s">
        <v>381</v>
      </c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345"/>
    </row>
    <row r="50" spans="1:43" s="2" customFormat="1" ht="9.9499999999999993" customHeight="1" thickTop="1" x14ac:dyDescent="0.2">
      <c r="A50" s="223" t="s">
        <v>355</v>
      </c>
      <c r="B50" s="224"/>
      <c r="C50" s="224"/>
      <c r="D50" s="224"/>
      <c r="E50" s="224"/>
      <c r="F50" s="224"/>
      <c r="G50" s="224"/>
      <c r="H50" s="224"/>
      <c r="I50" s="224"/>
      <c r="J50" s="225"/>
      <c r="K50" s="226" t="s">
        <v>11</v>
      </c>
      <c r="L50" s="224"/>
      <c r="M50" s="224"/>
      <c r="N50" s="224"/>
      <c r="O50" s="225"/>
      <c r="P50" s="226" t="s">
        <v>51</v>
      </c>
      <c r="Q50" s="224"/>
      <c r="R50" s="224"/>
      <c r="S50" s="224"/>
      <c r="T50" s="224"/>
      <c r="U50" s="225"/>
      <c r="V50" s="226" t="s">
        <v>64</v>
      </c>
      <c r="W50" s="224"/>
      <c r="X50" s="224"/>
      <c r="Y50" s="224"/>
      <c r="Z50" s="224"/>
      <c r="AA50" s="224"/>
      <c r="AB50" s="224"/>
      <c r="AC50" s="224"/>
      <c r="AD50" s="225"/>
      <c r="AE50" s="226" t="s">
        <v>60</v>
      </c>
      <c r="AF50" s="224"/>
      <c r="AG50" s="225"/>
      <c r="AH50" s="132" t="s">
        <v>63</v>
      </c>
      <c r="AI50" s="133"/>
      <c r="AJ50" s="133"/>
      <c r="AK50" s="133"/>
      <c r="AL50" s="133"/>
      <c r="AM50" s="133"/>
      <c r="AN50" s="132" t="s">
        <v>352</v>
      </c>
      <c r="AO50" s="133"/>
      <c r="AP50" s="133"/>
      <c r="AQ50" s="131"/>
    </row>
    <row r="51" spans="1:43" ht="15" customHeight="1" x14ac:dyDescent="0.25">
      <c r="A51" s="14" t="str">
        <f>MID(AM43,1,1)</f>
        <v>S</v>
      </c>
      <c r="B51" s="15" t="str">
        <f>MID(AM43,2,1)</f>
        <v>6</v>
      </c>
      <c r="C51" s="15" t="str">
        <f>MID(AM43,3,1)</f>
        <v>2</v>
      </c>
      <c r="D51" s="15" t="str">
        <f>MID(AM43,4,1)</f>
        <v>2</v>
      </c>
      <c r="E51" s="15" t="str">
        <f>MID(AM43,5,1)</f>
        <v>2</v>
      </c>
      <c r="F51" s="15" t="str">
        <f>MID(AM43,6,1)</f>
        <v>0</v>
      </c>
      <c r="G51" s="15" t="str">
        <f>MID(AM43,7,1)</f>
        <v>0</v>
      </c>
      <c r="H51" s="15" t="str">
        <f>MID(AM43,8,1)</f>
        <v>0</v>
      </c>
      <c r="I51" s="15" t="str">
        <f>MID(AM43,9,1)</f>
        <v>6</v>
      </c>
      <c r="J51" s="15" t="str">
        <f>MID(AM43,10,1)</f>
        <v>7</v>
      </c>
      <c r="K51" s="15" t="s">
        <v>1</v>
      </c>
      <c r="L51" s="15" t="str">
        <f>IF(MID($AG$46,1,1)="","X",MID($AG$46,1,1))</f>
        <v>D</v>
      </c>
      <c r="M51" s="15" t="str">
        <f>IF(MID($AG$46,2,1)="","X",MID($AG$46,2,1))</f>
        <v>S</v>
      </c>
      <c r="N51" s="15" t="str">
        <f>IF(MID($AG$46,3,1)="","X",MID($AG$46,3,1))</f>
        <v>P</v>
      </c>
      <c r="O51" s="15" t="str">
        <f>IF(MID($AG$46,4,1)="","X",MID($AG$46,4,1))</f>
        <v>S</v>
      </c>
      <c r="P51" s="15" t="s">
        <v>1</v>
      </c>
      <c r="Q51" s="15" t="s">
        <v>0</v>
      </c>
      <c r="R51" s="15" t="s">
        <v>0</v>
      </c>
      <c r="S51" s="15" t="s">
        <v>0</v>
      </c>
      <c r="T51" s="15" t="s">
        <v>0</v>
      </c>
      <c r="U51" s="15" t="s">
        <v>0</v>
      </c>
      <c r="V51" s="15" t="s">
        <v>1</v>
      </c>
      <c r="W51" s="15" t="s">
        <v>0</v>
      </c>
      <c r="X51" s="15" t="s">
        <v>0</v>
      </c>
      <c r="Y51" s="15" t="s">
        <v>0</v>
      </c>
      <c r="Z51" s="15" t="s">
        <v>0</v>
      </c>
      <c r="AA51" s="15" t="s">
        <v>0</v>
      </c>
      <c r="AB51" s="15" t="s">
        <v>0</v>
      </c>
      <c r="AC51" s="15" t="s">
        <v>0</v>
      </c>
      <c r="AD51" s="15" t="s">
        <v>0</v>
      </c>
      <c r="AE51" s="15" t="s">
        <v>1</v>
      </c>
      <c r="AF51" s="15" t="s">
        <v>0</v>
      </c>
      <c r="AG51" s="15" t="s">
        <v>0</v>
      </c>
      <c r="AH51" s="15" t="s">
        <v>1</v>
      </c>
      <c r="AI51" s="15" t="str">
        <f>IF(MID(AL44,1,1)="","X",MID(AL44,1,1))</f>
        <v>X</v>
      </c>
      <c r="AJ51" s="15" t="s">
        <v>1</v>
      </c>
      <c r="AK51" s="15" t="s">
        <v>0</v>
      </c>
      <c r="AL51" s="15" t="s">
        <v>0</v>
      </c>
      <c r="AM51" s="15" t="s">
        <v>0</v>
      </c>
      <c r="AN51" s="15" t="s">
        <v>1</v>
      </c>
      <c r="AO51" s="15" t="str">
        <f>IF(MID(A29,1,1)="","X",MID(A29,1,1))</f>
        <v>0</v>
      </c>
      <c r="AP51" s="15" t="str">
        <f>IF(MID(A29,2,1)="","X",IF(MID(A29,3,1)="","0",IF(MID(A29,2,1)="","X",MID(A29,2,1))))</f>
        <v>0</v>
      </c>
      <c r="AQ51" s="16" t="str">
        <f>IF(MID(A29,2,1)="","X",IF(MID(A29,3,1)="",MID(A29,2,1),MID(A29,3,1)))</f>
        <v>0</v>
      </c>
    </row>
    <row r="52" spans="1:43" ht="20.100000000000001" customHeight="1" x14ac:dyDescent="0.25">
      <c r="A52" s="222" t="s">
        <v>196</v>
      </c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  <c r="AO52" s="222"/>
      <c r="AP52" s="222"/>
      <c r="AQ52" s="222"/>
    </row>
    <row r="53" spans="1:43" x14ac:dyDescent="0.25">
      <c r="A53" s="350"/>
      <c r="B53" s="350"/>
      <c r="C53" s="350"/>
      <c r="D53" s="350"/>
      <c r="E53" s="350"/>
      <c r="F53" s="350"/>
      <c r="G53" s="350"/>
      <c r="H53" s="350"/>
      <c r="I53" s="350"/>
      <c r="J53" s="350"/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50"/>
      <c r="AC53" s="350"/>
      <c r="AD53" s="350"/>
      <c r="AE53" s="350"/>
      <c r="AF53" s="350"/>
      <c r="AG53" s="350"/>
      <c r="AH53" s="350"/>
      <c r="AI53" s="350"/>
      <c r="AJ53" s="350"/>
      <c r="AK53" s="350"/>
      <c r="AL53" s="350"/>
      <c r="AM53" s="350"/>
      <c r="AN53" s="350"/>
      <c r="AO53" s="350"/>
      <c r="AP53" s="350"/>
      <c r="AQ53" s="350"/>
    </row>
  </sheetData>
  <mergeCells count="73"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30:E30"/>
    <mergeCell ref="F30:J30"/>
    <mergeCell ref="K30:AK30"/>
    <mergeCell ref="AL30:AQ30"/>
    <mergeCell ref="A29:E29"/>
    <mergeCell ref="F29:J29"/>
    <mergeCell ref="K29:AK29"/>
    <mergeCell ref="AL29:AQ29"/>
    <mergeCell ref="A31:E31"/>
    <mergeCell ref="F31:J31"/>
    <mergeCell ref="K31:AK31"/>
    <mergeCell ref="AL31:AQ31"/>
    <mergeCell ref="A32:E32"/>
    <mergeCell ref="F32:J32"/>
    <mergeCell ref="K32:AK32"/>
    <mergeCell ref="AL32:AQ32"/>
    <mergeCell ref="K39:AA39"/>
    <mergeCell ref="AB39:AQ42"/>
    <mergeCell ref="A40:J40"/>
    <mergeCell ref="K40:AA40"/>
    <mergeCell ref="A41:J42"/>
    <mergeCell ref="L41:AA41"/>
    <mergeCell ref="L42:AA42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A52:AQ52"/>
    <mergeCell ref="A50:J50"/>
    <mergeCell ref="K50:O50"/>
    <mergeCell ref="P50:U50"/>
    <mergeCell ref="V50:AD50"/>
    <mergeCell ref="AE50:AG50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W104"/>
  <sheetViews>
    <sheetView showGridLines="0" view="pageBreakPreview" zoomScale="70" zoomScaleNormal="70" zoomScaleSheetLayoutView="70" workbookViewId="0">
      <selection activeCell="AW14" sqref="AW14"/>
    </sheetView>
  </sheetViews>
  <sheetFormatPr defaultColWidth="1.09765625" defaultRowHeight="15" x14ac:dyDescent="0.2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 x14ac:dyDescent="0.25">
      <c r="A1" s="373" t="s">
        <v>432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  <c r="AJ1" s="374"/>
      <c r="AK1" s="374"/>
      <c r="AL1" s="374"/>
      <c r="AM1" s="374"/>
      <c r="AN1" s="374"/>
      <c r="AO1" s="374"/>
      <c r="AP1" s="374"/>
      <c r="AQ1" s="375"/>
      <c r="AV1" s="444" t="s">
        <v>407</v>
      </c>
      <c r="AW1" s="445"/>
    </row>
    <row r="2" spans="1:49" s="2" customFormat="1" ht="21" customHeight="1" thickBot="1" x14ac:dyDescent="0.25">
      <c r="A2" s="376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5"/>
      <c r="AV2" s="153" t="s">
        <v>361</v>
      </c>
      <c r="AW2" s="154" t="s">
        <v>382</v>
      </c>
    </row>
    <row r="3" spans="1:49" s="2" customFormat="1" ht="21" customHeight="1" x14ac:dyDescent="0.2">
      <c r="A3" s="376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5"/>
      <c r="AV3" s="167" t="s">
        <v>36</v>
      </c>
      <c r="AW3" s="168" t="s">
        <v>383</v>
      </c>
    </row>
    <row r="4" spans="1:49" s="2" customFormat="1" ht="20.100000000000001" customHeight="1" x14ac:dyDescent="0.2">
      <c r="A4" s="377"/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8"/>
      <c r="AB4" s="378"/>
      <c r="AC4" s="378"/>
      <c r="AD4" s="378"/>
      <c r="AE4" s="378"/>
      <c r="AF4" s="378"/>
      <c r="AG4" s="378"/>
      <c r="AH4" s="378"/>
      <c r="AI4" s="378"/>
      <c r="AJ4" s="378"/>
      <c r="AK4" s="378"/>
      <c r="AL4" s="378"/>
      <c r="AM4" s="378"/>
      <c r="AN4" s="378"/>
      <c r="AO4" s="378"/>
      <c r="AP4" s="378"/>
      <c r="AQ4" s="379"/>
      <c r="AV4" s="163" t="s">
        <v>65</v>
      </c>
      <c r="AW4" s="157" t="s">
        <v>66</v>
      </c>
    </row>
    <row r="5" spans="1:49" s="2" customFormat="1" ht="20.100000000000001" customHeight="1" x14ac:dyDescent="0.2">
      <c r="A5" s="309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1"/>
      <c r="AV5" s="164" t="s">
        <v>362</v>
      </c>
      <c r="AW5" s="155" t="s">
        <v>384</v>
      </c>
    </row>
    <row r="6" spans="1:49" s="2" customFormat="1" ht="20.100000000000001" customHeight="1" x14ac:dyDescent="0.2">
      <c r="A6" s="327" t="s">
        <v>351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80"/>
      <c r="AC6" s="335" t="s">
        <v>9</v>
      </c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336"/>
      <c r="AQ6" s="337"/>
      <c r="AV6" s="164" t="s">
        <v>363</v>
      </c>
      <c r="AW6" s="156" t="s">
        <v>357</v>
      </c>
    </row>
    <row r="7" spans="1:49" s="2" customFormat="1" ht="20.100000000000001" customHeight="1" x14ac:dyDescent="0.2">
      <c r="A7" s="376"/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381"/>
      <c r="AC7" s="313" t="s">
        <v>430</v>
      </c>
      <c r="AD7" s="383"/>
      <c r="AE7" s="383"/>
      <c r="AF7" s="383"/>
      <c r="AG7" s="383"/>
      <c r="AH7" s="383"/>
      <c r="AI7" s="383"/>
      <c r="AJ7" s="383"/>
      <c r="AK7" s="383"/>
      <c r="AL7" s="383"/>
      <c r="AM7" s="383"/>
      <c r="AN7" s="383"/>
      <c r="AO7" s="383"/>
      <c r="AP7" s="383"/>
      <c r="AQ7" s="384"/>
      <c r="AV7" s="164" t="s">
        <v>364</v>
      </c>
      <c r="AW7" s="156" t="s">
        <v>385</v>
      </c>
    </row>
    <row r="8" spans="1:49" s="2" customFormat="1" ht="20.100000000000001" customHeight="1" x14ac:dyDescent="0.2">
      <c r="A8" s="376"/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381"/>
      <c r="AC8" s="383"/>
      <c r="AD8" s="383"/>
      <c r="AE8" s="383"/>
      <c r="AF8" s="383"/>
      <c r="AG8" s="383"/>
      <c r="AH8" s="383"/>
      <c r="AI8" s="383"/>
      <c r="AJ8" s="383"/>
      <c r="AK8" s="383"/>
      <c r="AL8" s="383"/>
      <c r="AM8" s="383"/>
      <c r="AN8" s="383"/>
      <c r="AO8" s="383"/>
      <c r="AP8" s="383"/>
      <c r="AQ8" s="384"/>
      <c r="AV8" s="164" t="s">
        <v>365</v>
      </c>
      <c r="AW8" s="156" t="s">
        <v>386</v>
      </c>
    </row>
    <row r="9" spans="1:49" s="2" customFormat="1" ht="20.100000000000001" customHeight="1" x14ac:dyDescent="0.2">
      <c r="A9" s="376"/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381"/>
      <c r="AC9" s="383"/>
      <c r="AD9" s="383"/>
      <c r="AE9" s="383"/>
      <c r="AF9" s="383"/>
      <c r="AG9" s="383"/>
      <c r="AH9" s="383"/>
      <c r="AI9" s="383"/>
      <c r="AJ9" s="383"/>
      <c r="AK9" s="383"/>
      <c r="AL9" s="383"/>
      <c r="AM9" s="383"/>
      <c r="AN9" s="383"/>
      <c r="AO9" s="383"/>
      <c r="AP9" s="383"/>
      <c r="AQ9" s="384"/>
      <c r="AV9" s="164" t="s">
        <v>366</v>
      </c>
      <c r="AW9" s="156" t="s">
        <v>358</v>
      </c>
    </row>
    <row r="10" spans="1:49" s="2" customFormat="1" ht="20.100000000000001" customHeight="1" x14ac:dyDescent="0.2">
      <c r="A10" s="377"/>
      <c r="B10" s="378"/>
      <c r="C10" s="378"/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8"/>
      <c r="Z10" s="378"/>
      <c r="AA10" s="378"/>
      <c r="AB10" s="382"/>
      <c r="AC10" s="385"/>
      <c r="AD10" s="385"/>
      <c r="AE10" s="385"/>
      <c r="AF10" s="385"/>
      <c r="AG10" s="385"/>
      <c r="AH10" s="385"/>
      <c r="AI10" s="385"/>
      <c r="AJ10" s="385"/>
      <c r="AK10" s="385"/>
      <c r="AL10" s="385"/>
      <c r="AM10" s="385"/>
      <c r="AN10" s="385"/>
      <c r="AO10" s="385"/>
      <c r="AP10" s="385"/>
      <c r="AQ10" s="386"/>
      <c r="AV10" s="164" t="s">
        <v>367</v>
      </c>
      <c r="AW10" s="156" t="s">
        <v>78</v>
      </c>
    </row>
    <row r="11" spans="1:49" s="2" customFormat="1" ht="21" customHeight="1" x14ac:dyDescent="0.2">
      <c r="A11" s="390" t="s">
        <v>33</v>
      </c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 t="s">
        <v>346</v>
      </c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6"/>
      <c r="AO11" s="336"/>
      <c r="AP11" s="336"/>
      <c r="AQ11" s="337"/>
      <c r="AV11" s="164" t="s">
        <v>368</v>
      </c>
      <c r="AW11" s="156" t="s">
        <v>387</v>
      </c>
    </row>
    <row r="12" spans="1:49" s="2" customFormat="1" ht="20.100000000000001" customHeight="1" x14ac:dyDescent="0.2">
      <c r="A12" s="368" t="s">
        <v>26</v>
      </c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70"/>
      <c r="AB12" s="482"/>
      <c r="AC12" s="318" t="s">
        <v>431</v>
      </c>
      <c r="AD12" s="387"/>
      <c r="AE12" s="387"/>
      <c r="AF12" s="387"/>
      <c r="AG12" s="387"/>
      <c r="AH12" s="387"/>
      <c r="AI12" s="387"/>
      <c r="AJ12" s="387"/>
      <c r="AK12" s="387"/>
      <c r="AL12" s="387"/>
      <c r="AM12" s="387"/>
      <c r="AN12" s="387"/>
      <c r="AO12" s="387"/>
      <c r="AP12" s="387"/>
      <c r="AQ12" s="388"/>
      <c r="AV12" s="163" t="s">
        <v>81</v>
      </c>
      <c r="AW12" s="157" t="s">
        <v>82</v>
      </c>
    </row>
    <row r="13" spans="1:49" s="2" customFormat="1" ht="20.100000000000001" customHeight="1" x14ac:dyDescent="0.2">
      <c r="A13" s="306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71"/>
      <c r="AB13" s="482"/>
      <c r="AC13" s="389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4"/>
      <c r="AV13" s="164" t="s">
        <v>369</v>
      </c>
      <c r="AW13" s="155" t="s">
        <v>84</v>
      </c>
    </row>
    <row r="14" spans="1:49" s="2" customFormat="1" ht="20.100000000000001" customHeight="1" x14ac:dyDescent="0.2">
      <c r="A14" s="306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71"/>
      <c r="AB14" s="482"/>
      <c r="AC14" s="389"/>
      <c r="AD14" s="383"/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3"/>
      <c r="AP14" s="383"/>
      <c r="AQ14" s="384"/>
      <c r="AV14" s="164" t="s">
        <v>130</v>
      </c>
      <c r="AW14" s="156" t="s">
        <v>85</v>
      </c>
    </row>
    <row r="15" spans="1:49" s="2" customFormat="1" ht="20.100000000000001" customHeight="1" x14ac:dyDescent="0.2">
      <c r="A15" s="306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71"/>
      <c r="AB15" s="482"/>
      <c r="AC15" s="389"/>
      <c r="AD15" s="383"/>
      <c r="AE15" s="383"/>
      <c r="AF15" s="383"/>
      <c r="AG15" s="383"/>
      <c r="AH15" s="383"/>
      <c r="AI15" s="383"/>
      <c r="AJ15" s="383"/>
      <c r="AK15" s="383"/>
      <c r="AL15" s="383"/>
      <c r="AM15" s="383"/>
      <c r="AN15" s="383"/>
      <c r="AO15" s="383"/>
      <c r="AP15" s="383"/>
      <c r="AQ15" s="384"/>
      <c r="AV15" s="164" t="s">
        <v>131</v>
      </c>
      <c r="AW15" s="156" t="s">
        <v>86</v>
      </c>
    </row>
    <row r="16" spans="1:49" s="2" customFormat="1" ht="20.100000000000001" customHeight="1" x14ac:dyDescent="0.2">
      <c r="A16" s="306"/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71"/>
      <c r="AB16" s="482"/>
      <c r="AC16" s="389"/>
      <c r="AD16" s="383"/>
      <c r="AE16" s="383"/>
      <c r="AF16" s="383"/>
      <c r="AG16" s="383"/>
      <c r="AH16" s="383"/>
      <c r="AI16" s="383"/>
      <c r="AJ16" s="383"/>
      <c r="AK16" s="383"/>
      <c r="AL16" s="383"/>
      <c r="AM16" s="383"/>
      <c r="AN16" s="383"/>
      <c r="AO16" s="383"/>
      <c r="AP16" s="383"/>
      <c r="AQ16" s="384"/>
      <c r="AV16" s="164" t="s">
        <v>370</v>
      </c>
      <c r="AW16" s="156" t="s">
        <v>88</v>
      </c>
    </row>
    <row r="17" spans="1:49" s="2" customFormat="1" ht="20.100000000000001" customHeight="1" x14ac:dyDescent="0.2">
      <c r="A17" s="306"/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71"/>
      <c r="AB17" s="482"/>
      <c r="AC17" s="389"/>
      <c r="AD17" s="383"/>
      <c r="AE17" s="383"/>
      <c r="AF17" s="383"/>
      <c r="AG17" s="383"/>
      <c r="AH17" s="383"/>
      <c r="AI17" s="383"/>
      <c r="AJ17" s="383"/>
      <c r="AK17" s="383"/>
      <c r="AL17" s="383"/>
      <c r="AM17" s="383"/>
      <c r="AN17" s="383"/>
      <c r="AO17" s="383"/>
      <c r="AP17" s="383"/>
      <c r="AQ17" s="384"/>
      <c r="AV17" s="164" t="s">
        <v>132</v>
      </c>
      <c r="AW17" s="156" t="s">
        <v>388</v>
      </c>
    </row>
    <row r="18" spans="1:49" s="2" customFormat="1" ht="20.100000000000001" customHeight="1" x14ac:dyDescent="0.2">
      <c r="A18" s="306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71"/>
      <c r="AB18" s="482"/>
      <c r="AC18" s="340"/>
      <c r="AD18" s="341"/>
      <c r="AE18" s="341"/>
      <c r="AF18" s="341"/>
      <c r="AG18" s="341"/>
      <c r="AH18" s="341"/>
      <c r="AI18" s="341"/>
      <c r="AJ18" s="341"/>
      <c r="AK18" s="341"/>
      <c r="AL18" s="484"/>
      <c r="AM18" s="485"/>
      <c r="AN18" s="485"/>
      <c r="AO18" s="485"/>
      <c r="AP18" s="485"/>
      <c r="AQ18" s="486"/>
      <c r="AV18" s="164" t="s">
        <v>90</v>
      </c>
      <c r="AW18" s="156" t="s">
        <v>91</v>
      </c>
    </row>
    <row r="19" spans="1:49" s="2" customFormat="1" ht="20.100000000000001" customHeight="1" x14ac:dyDescent="0.2">
      <c r="A19" s="330"/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72"/>
      <c r="AB19" s="483"/>
      <c r="AC19" s="289" t="s">
        <v>18</v>
      </c>
      <c r="AD19" s="289"/>
      <c r="AE19" s="289"/>
      <c r="AF19" s="289"/>
      <c r="AG19" s="289"/>
      <c r="AH19" s="289"/>
      <c r="AI19" s="289"/>
      <c r="AJ19" s="289"/>
      <c r="AK19" s="289"/>
      <c r="AL19" s="289" t="s">
        <v>17</v>
      </c>
      <c r="AM19" s="289"/>
      <c r="AN19" s="289"/>
      <c r="AO19" s="289"/>
      <c r="AP19" s="289"/>
      <c r="AQ19" s="405"/>
      <c r="AV19" s="164" t="s">
        <v>92</v>
      </c>
      <c r="AW19" s="156" t="s">
        <v>93</v>
      </c>
    </row>
    <row r="20" spans="1:49" s="2" customFormat="1" ht="15" customHeight="1" x14ac:dyDescent="0.2">
      <c r="A20" s="367" t="s">
        <v>28</v>
      </c>
      <c r="B20" s="367"/>
      <c r="C20" s="367"/>
      <c r="D20" s="367"/>
      <c r="E20" s="367"/>
      <c r="F20" s="297" t="s">
        <v>17</v>
      </c>
      <c r="G20" s="298"/>
      <c r="H20" s="298"/>
      <c r="I20" s="298"/>
      <c r="J20" s="299"/>
      <c r="K20" s="367" t="s">
        <v>29</v>
      </c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7" t="s">
        <v>200</v>
      </c>
      <c r="AM20" s="367"/>
      <c r="AN20" s="367"/>
      <c r="AO20" s="367"/>
      <c r="AP20" s="367"/>
      <c r="AQ20" s="367"/>
      <c r="AV20" s="164" t="s">
        <v>127</v>
      </c>
      <c r="AW20" s="156" t="s">
        <v>126</v>
      </c>
    </row>
    <row r="21" spans="1:49" s="2" customFormat="1" ht="15" customHeight="1" x14ac:dyDescent="0.2">
      <c r="A21" s="291" t="s">
        <v>202</v>
      </c>
      <c r="B21" s="292"/>
      <c r="C21" s="292"/>
      <c r="D21" s="292"/>
      <c r="E21" s="293"/>
      <c r="F21" s="300">
        <v>43738</v>
      </c>
      <c r="G21" s="301"/>
      <c r="H21" s="301"/>
      <c r="I21" s="301"/>
      <c r="J21" s="302"/>
      <c r="K21" s="297" t="s">
        <v>199</v>
      </c>
      <c r="L21" s="298"/>
      <c r="M21" s="298"/>
      <c r="N21" s="298"/>
      <c r="O21" s="298"/>
      <c r="P21" s="298"/>
      <c r="Q21" s="298"/>
      <c r="R21" s="298"/>
      <c r="S21" s="298"/>
      <c r="T21" s="298"/>
      <c r="U21" s="298"/>
      <c r="V21" s="298"/>
      <c r="W21" s="298"/>
      <c r="X21" s="298"/>
      <c r="Y21" s="298"/>
      <c r="Z21" s="298"/>
      <c r="AA21" s="298"/>
      <c r="AB21" s="298"/>
      <c r="AC21" s="298"/>
      <c r="AD21" s="298"/>
      <c r="AE21" s="298"/>
      <c r="AF21" s="298"/>
      <c r="AG21" s="298"/>
      <c r="AH21" s="298"/>
      <c r="AI21" s="298"/>
      <c r="AJ21" s="298"/>
      <c r="AK21" s="299"/>
      <c r="AL21" s="367" t="s">
        <v>201</v>
      </c>
      <c r="AM21" s="367"/>
      <c r="AN21" s="367"/>
      <c r="AO21" s="367"/>
      <c r="AP21" s="367"/>
      <c r="AQ21" s="367"/>
      <c r="AV21" s="164" t="s">
        <v>128</v>
      </c>
      <c r="AW21" s="156" t="s">
        <v>129</v>
      </c>
    </row>
    <row r="22" spans="1:49" s="2" customFormat="1" ht="15" customHeight="1" x14ac:dyDescent="0.2">
      <c r="A22" s="291"/>
      <c r="B22" s="292"/>
      <c r="C22" s="292"/>
      <c r="D22" s="292"/>
      <c r="E22" s="293"/>
      <c r="F22" s="294"/>
      <c r="G22" s="295"/>
      <c r="H22" s="295"/>
      <c r="I22" s="295"/>
      <c r="J22" s="296"/>
      <c r="K22" s="367"/>
      <c r="L22" s="367"/>
      <c r="M22" s="367"/>
      <c r="N22" s="367"/>
      <c r="O22" s="367"/>
      <c r="P22" s="367"/>
      <c r="Q22" s="367"/>
      <c r="R22" s="367"/>
      <c r="S22" s="367"/>
      <c r="T22" s="367"/>
      <c r="U22" s="367"/>
      <c r="V22" s="367"/>
      <c r="W22" s="367"/>
      <c r="X22" s="367"/>
      <c r="Y22" s="367"/>
      <c r="Z22" s="367"/>
      <c r="AA22" s="367"/>
      <c r="AB22" s="367"/>
      <c r="AC22" s="367"/>
      <c r="AD22" s="367"/>
      <c r="AE22" s="367"/>
      <c r="AF22" s="367"/>
      <c r="AG22" s="367"/>
      <c r="AH22" s="367"/>
      <c r="AI22" s="367"/>
      <c r="AJ22" s="367"/>
      <c r="AK22" s="367"/>
      <c r="AL22" s="391"/>
      <c r="AM22" s="391"/>
      <c r="AN22" s="391"/>
      <c r="AO22" s="391"/>
      <c r="AP22" s="391"/>
      <c r="AQ22" s="391"/>
      <c r="AV22" s="164" t="s">
        <v>124</v>
      </c>
      <c r="AW22" s="156" t="s">
        <v>389</v>
      </c>
    </row>
    <row r="23" spans="1:49" s="2" customFormat="1" ht="15" customHeight="1" x14ac:dyDescent="0.2">
      <c r="A23" s="291"/>
      <c r="B23" s="292"/>
      <c r="C23" s="292"/>
      <c r="D23" s="292"/>
      <c r="E23" s="293"/>
      <c r="F23" s="294"/>
      <c r="G23" s="295"/>
      <c r="H23" s="295"/>
      <c r="I23" s="295"/>
      <c r="J23" s="296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  <c r="AI23" s="367"/>
      <c r="AJ23" s="367"/>
      <c r="AK23" s="367"/>
      <c r="AL23" s="391"/>
      <c r="AM23" s="391"/>
      <c r="AN23" s="391"/>
      <c r="AO23" s="391"/>
      <c r="AP23" s="391"/>
      <c r="AQ23" s="391"/>
      <c r="AV23" s="163" t="s">
        <v>94</v>
      </c>
      <c r="AW23" s="157" t="s">
        <v>95</v>
      </c>
    </row>
    <row r="24" spans="1:49" s="2" customFormat="1" ht="15" customHeight="1" x14ac:dyDescent="0.2">
      <c r="A24" s="291"/>
      <c r="B24" s="292"/>
      <c r="C24" s="292"/>
      <c r="D24" s="292"/>
      <c r="E24" s="293"/>
      <c r="F24" s="294"/>
      <c r="G24" s="295"/>
      <c r="H24" s="295"/>
      <c r="I24" s="295"/>
      <c r="J24" s="296"/>
      <c r="K24" s="367"/>
      <c r="L24" s="367"/>
      <c r="M24" s="367"/>
      <c r="N24" s="367"/>
      <c r="O24" s="367"/>
      <c r="P24" s="367"/>
      <c r="Q24" s="367"/>
      <c r="R24" s="367"/>
      <c r="S24" s="367"/>
      <c r="T24" s="367"/>
      <c r="U24" s="367"/>
      <c r="V24" s="367"/>
      <c r="W24" s="367"/>
      <c r="X24" s="367"/>
      <c r="Y24" s="367"/>
      <c r="Z24" s="367"/>
      <c r="AA24" s="367"/>
      <c r="AB24" s="367"/>
      <c r="AC24" s="367"/>
      <c r="AD24" s="367"/>
      <c r="AE24" s="367"/>
      <c r="AF24" s="367"/>
      <c r="AG24" s="367"/>
      <c r="AH24" s="367"/>
      <c r="AI24" s="367"/>
      <c r="AJ24" s="367"/>
      <c r="AK24" s="367"/>
      <c r="AL24" s="391"/>
      <c r="AM24" s="391"/>
      <c r="AN24" s="391"/>
      <c r="AO24" s="391"/>
      <c r="AP24" s="391"/>
      <c r="AQ24" s="391"/>
      <c r="AV24" s="164" t="s">
        <v>133</v>
      </c>
      <c r="AW24" s="156" t="s">
        <v>359</v>
      </c>
    </row>
    <row r="25" spans="1:49" s="2" customFormat="1" ht="15" customHeight="1" thickBot="1" x14ac:dyDescent="0.25">
      <c r="A25" s="3"/>
      <c r="B25" s="3"/>
      <c r="C25" s="487"/>
      <c r="D25" s="487"/>
      <c r="E25" s="487"/>
      <c r="F25" s="487"/>
      <c r="G25" s="487"/>
      <c r="H25" s="487"/>
      <c r="I25" s="487"/>
      <c r="J25" s="487"/>
      <c r="K25" s="487"/>
      <c r="L25" s="487"/>
      <c r="M25" s="487"/>
      <c r="N25" s="487"/>
      <c r="O25" s="487"/>
      <c r="P25" s="487"/>
      <c r="Q25" s="487"/>
      <c r="R25" s="487"/>
      <c r="S25" s="487"/>
      <c r="T25" s="487"/>
      <c r="U25" s="487"/>
      <c r="V25" s="487"/>
      <c r="W25" s="487"/>
      <c r="X25" s="487"/>
      <c r="Y25" s="487"/>
      <c r="Z25" s="487"/>
      <c r="AA25" s="487"/>
      <c r="AB25" s="487"/>
      <c r="AC25" s="487"/>
      <c r="AD25" s="487"/>
      <c r="AE25" s="487"/>
      <c r="AF25" s="487"/>
      <c r="AG25" s="487"/>
      <c r="AH25" s="487"/>
      <c r="AI25" s="487"/>
      <c r="AJ25" s="487"/>
      <c r="AK25" s="487"/>
      <c r="AL25" s="487"/>
      <c r="AM25" s="487"/>
      <c r="AN25" s="487"/>
      <c r="AO25" s="487"/>
      <c r="AP25" s="487"/>
      <c r="AQ25" s="487"/>
      <c r="AV25" s="164" t="s">
        <v>134</v>
      </c>
      <c r="AW25" s="156" t="s">
        <v>390</v>
      </c>
    </row>
    <row r="26" spans="1:49" s="2" customFormat="1" ht="15" customHeight="1" thickTop="1" x14ac:dyDescent="0.2">
      <c r="A26" s="351" t="s">
        <v>7</v>
      </c>
      <c r="B26" s="267"/>
      <c r="C26" s="267"/>
      <c r="D26" s="267"/>
      <c r="E26" s="267"/>
      <c r="F26" s="267"/>
      <c r="G26" s="267"/>
      <c r="H26" s="267"/>
      <c r="I26" s="267"/>
      <c r="J26" s="352"/>
      <c r="K26" s="395" t="str">
        <f>'List stavby'!B7</f>
        <v>Správa železnic, státní organizace</v>
      </c>
      <c r="L26" s="396"/>
      <c r="M26" s="396"/>
      <c r="N26" s="396"/>
      <c r="O26" s="396"/>
      <c r="P26" s="396"/>
      <c r="Q26" s="396"/>
      <c r="R26" s="396"/>
      <c r="S26" s="396"/>
      <c r="T26" s="396"/>
      <c r="U26" s="396"/>
      <c r="V26" s="396"/>
      <c r="W26" s="396"/>
      <c r="X26" s="396"/>
      <c r="Y26" s="396"/>
      <c r="Z26" s="396"/>
      <c r="AA26" s="397"/>
      <c r="AB26" s="353" t="s">
        <v>19</v>
      </c>
      <c r="AC26" s="354"/>
      <c r="AD26" s="354"/>
      <c r="AE26" s="354"/>
      <c r="AF26" s="354"/>
      <c r="AG26" s="354"/>
      <c r="AH26" s="354"/>
      <c r="AI26" s="354"/>
      <c r="AJ26" s="354"/>
      <c r="AK26" s="354"/>
      <c r="AL26" s="354"/>
      <c r="AM26" s="354"/>
      <c r="AN26" s="354"/>
      <c r="AO26" s="354"/>
      <c r="AP26" s="354"/>
      <c r="AQ26" s="355"/>
      <c r="AV26" s="164" t="s">
        <v>135</v>
      </c>
      <c r="AW26" s="156" t="s">
        <v>391</v>
      </c>
    </row>
    <row r="27" spans="1:49" s="2" customFormat="1" ht="15" customHeight="1" x14ac:dyDescent="0.2">
      <c r="A27" s="278" t="s">
        <v>5</v>
      </c>
      <c r="B27" s="279"/>
      <c r="C27" s="279"/>
      <c r="D27" s="279"/>
      <c r="E27" s="279"/>
      <c r="F27" s="279"/>
      <c r="G27" s="279"/>
      <c r="H27" s="279"/>
      <c r="I27" s="279"/>
      <c r="J27" s="280"/>
      <c r="K27" s="281" t="str">
        <f>'List stavby'!B8</f>
        <v>Dlážděná 1003/7, 110 00 Praha 1</v>
      </c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82"/>
      <c r="AB27" s="356"/>
      <c r="AC27" s="357"/>
      <c r="AD27" s="357"/>
      <c r="AE27" s="357"/>
      <c r="AF27" s="357"/>
      <c r="AG27" s="357"/>
      <c r="AH27" s="357"/>
      <c r="AI27" s="357"/>
      <c r="AJ27" s="357"/>
      <c r="AK27" s="357"/>
      <c r="AL27" s="357"/>
      <c r="AM27" s="357"/>
      <c r="AN27" s="357"/>
      <c r="AO27" s="357"/>
      <c r="AP27" s="357"/>
      <c r="AQ27" s="358"/>
      <c r="AV27" s="164" t="s">
        <v>136</v>
      </c>
      <c r="AW27" s="156" t="s">
        <v>392</v>
      </c>
    </row>
    <row r="28" spans="1:49" s="2" customFormat="1" ht="15" customHeight="1" x14ac:dyDescent="0.2">
      <c r="A28" s="278" t="s">
        <v>8</v>
      </c>
      <c r="B28" s="279"/>
      <c r="C28" s="279"/>
      <c r="D28" s="279"/>
      <c r="E28" s="279"/>
      <c r="F28" s="279"/>
      <c r="G28" s="279"/>
      <c r="H28" s="279"/>
      <c r="I28" s="279"/>
      <c r="J28" s="280"/>
      <c r="K28" s="281" t="str">
        <f>'List stavby'!B9</f>
        <v>[Oblastní ředitelství Brno]</v>
      </c>
      <c r="L28" s="279"/>
      <c r="M28" s="279"/>
      <c r="N28" s="279"/>
      <c r="O28" s="279"/>
      <c r="P28" s="279"/>
      <c r="Q28" s="279"/>
      <c r="R28" s="279"/>
      <c r="S28" s="279"/>
      <c r="T28" s="279"/>
      <c r="U28" s="279"/>
      <c r="V28" s="279"/>
      <c r="W28" s="279"/>
      <c r="X28" s="279"/>
      <c r="Y28" s="279"/>
      <c r="Z28" s="279"/>
      <c r="AA28" s="282"/>
      <c r="AB28" s="356"/>
      <c r="AC28" s="357"/>
      <c r="AD28" s="357"/>
      <c r="AE28" s="357"/>
      <c r="AF28" s="357"/>
      <c r="AG28" s="357"/>
      <c r="AH28" s="357"/>
      <c r="AI28" s="357"/>
      <c r="AJ28" s="357"/>
      <c r="AK28" s="357"/>
      <c r="AL28" s="357"/>
      <c r="AM28" s="357"/>
      <c r="AN28" s="357"/>
      <c r="AO28" s="357"/>
      <c r="AP28" s="357"/>
      <c r="AQ28" s="358"/>
      <c r="AV28" s="164" t="s">
        <v>137</v>
      </c>
      <c r="AW28" s="156" t="s">
        <v>393</v>
      </c>
    </row>
    <row r="29" spans="1:49" s="2" customFormat="1" ht="15" customHeight="1" thickBot="1" x14ac:dyDescent="0.25">
      <c r="A29" s="362" t="s">
        <v>5</v>
      </c>
      <c r="B29" s="363"/>
      <c r="C29" s="363"/>
      <c r="D29" s="363"/>
      <c r="E29" s="363"/>
      <c r="F29" s="363"/>
      <c r="G29" s="363"/>
      <c r="H29" s="363"/>
      <c r="I29" s="363"/>
      <c r="J29" s="364"/>
      <c r="K29" s="365" t="str">
        <f>'List stavby'!B10</f>
        <v>[Kounicova 688/26, 611 43 Brno]</v>
      </c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3"/>
      <c r="W29" s="363"/>
      <c r="X29" s="363"/>
      <c r="Y29" s="363"/>
      <c r="Z29" s="363"/>
      <c r="AA29" s="366"/>
      <c r="AB29" s="359"/>
      <c r="AC29" s="360"/>
      <c r="AD29" s="360"/>
      <c r="AE29" s="360"/>
      <c r="AF29" s="360"/>
      <c r="AG29" s="360"/>
      <c r="AH29" s="360"/>
      <c r="AI29" s="360"/>
      <c r="AJ29" s="360"/>
      <c r="AK29" s="360"/>
      <c r="AL29" s="360"/>
      <c r="AM29" s="360"/>
      <c r="AN29" s="360"/>
      <c r="AO29" s="360"/>
      <c r="AP29" s="360"/>
      <c r="AQ29" s="361"/>
      <c r="AV29" s="164" t="s">
        <v>138</v>
      </c>
      <c r="AW29" s="156" t="s">
        <v>394</v>
      </c>
    </row>
    <row r="30" spans="1:49" s="2" customFormat="1" ht="15" customHeight="1" thickTop="1" thickBot="1" x14ac:dyDescent="0.25">
      <c r="A30" s="307"/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V30" s="164" t="s">
        <v>139</v>
      </c>
      <c r="AW30" s="156" t="s">
        <v>395</v>
      </c>
    </row>
    <row r="31" spans="1:49" s="2" customFormat="1" ht="15" customHeight="1" thickTop="1" x14ac:dyDescent="0.2">
      <c r="A31" s="351" t="s">
        <v>350</v>
      </c>
      <c r="B31" s="267"/>
      <c r="C31" s="267"/>
      <c r="D31" s="267"/>
      <c r="E31" s="267"/>
      <c r="F31" s="267"/>
      <c r="G31" s="267"/>
      <c r="H31" s="267"/>
      <c r="I31" s="267"/>
      <c r="J31" s="352"/>
      <c r="K31" s="395" t="str">
        <f>'List stavby'!B12</f>
        <v>[Elektrizace železnic Praha a.s.]</v>
      </c>
      <c r="L31" s="396"/>
      <c r="M31" s="396"/>
      <c r="N31" s="396"/>
      <c r="O31" s="396"/>
      <c r="P31" s="396"/>
      <c r="Q31" s="396"/>
      <c r="R31" s="396"/>
      <c r="S31" s="396"/>
      <c r="T31" s="396"/>
      <c r="U31" s="396"/>
      <c r="V31" s="396"/>
      <c r="W31" s="396"/>
      <c r="X31" s="396"/>
      <c r="Y31" s="396"/>
      <c r="Z31" s="396"/>
      <c r="AA31" s="397"/>
      <c r="AB31" s="398" t="s">
        <v>19</v>
      </c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400"/>
      <c r="AV31" s="164" t="s">
        <v>140</v>
      </c>
      <c r="AW31" s="156" t="s">
        <v>396</v>
      </c>
    </row>
    <row r="32" spans="1:49" s="2" customFormat="1" ht="15" customHeight="1" x14ac:dyDescent="0.2">
      <c r="A32" s="278" t="s">
        <v>5</v>
      </c>
      <c r="B32" s="279"/>
      <c r="C32" s="279"/>
      <c r="D32" s="279"/>
      <c r="E32" s="279"/>
      <c r="F32" s="279"/>
      <c r="G32" s="279"/>
      <c r="H32" s="279"/>
      <c r="I32" s="279"/>
      <c r="J32" s="280"/>
      <c r="K32" s="281" t="str">
        <f>'List stavby'!B13</f>
        <v>[nám. Hrdinů 1693/4a, 140 00 Praha 4]</v>
      </c>
      <c r="L32" s="279"/>
      <c r="M32" s="279"/>
      <c r="N32" s="279"/>
      <c r="O32" s="279"/>
      <c r="P32" s="279"/>
      <c r="Q32" s="279"/>
      <c r="R32" s="279"/>
      <c r="S32" s="279"/>
      <c r="T32" s="279"/>
      <c r="U32" s="279"/>
      <c r="V32" s="279"/>
      <c r="W32" s="279"/>
      <c r="X32" s="279"/>
      <c r="Y32" s="279"/>
      <c r="Z32" s="279"/>
      <c r="AA32" s="282"/>
      <c r="AB32" s="392"/>
      <c r="AC32" s="393"/>
      <c r="AD32" s="393"/>
      <c r="AE32" s="393"/>
      <c r="AF32" s="393"/>
      <c r="AG32" s="393"/>
      <c r="AH32" s="393"/>
      <c r="AI32" s="393"/>
      <c r="AJ32" s="393"/>
      <c r="AK32" s="393"/>
      <c r="AL32" s="393"/>
      <c r="AM32" s="393"/>
      <c r="AN32" s="393"/>
      <c r="AO32" s="393"/>
      <c r="AP32" s="393"/>
      <c r="AQ32" s="394"/>
      <c r="AV32" s="164" t="s">
        <v>102</v>
      </c>
      <c r="AW32" s="156" t="s">
        <v>187</v>
      </c>
    </row>
    <row r="33" spans="1:49" s="2" customFormat="1" ht="15" customHeight="1" x14ac:dyDescent="0.2">
      <c r="A33" s="278" t="s">
        <v>22</v>
      </c>
      <c r="B33" s="279"/>
      <c r="C33" s="279"/>
      <c r="D33" s="279"/>
      <c r="E33" s="279"/>
      <c r="F33" s="279"/>
      <c r="G33" s="279"/>
      <c r="H33" s="279"/>
      <c r="I33" s="279"/>
      <c r="J33" s="280"/>
      <c r="K33" s="4" t="s">
        <v>20</v>
      </c>
      <c r="L33" s="279" t="str">
        <f>'List stavby'!B14</f>
        <v>[ +420 296 500 111]</v>
      </c>
      <c r="M33" s="279"/>
      <c r="N33" s="279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82"/>
      <c r="AB33" s="392"/>
      <c r="AC33" s="393"/>
      <c r="AD33" s="393"/>
      <c r="AE33" s="393"/>
      <c r="AF33" s="393"/>
      <c r="AG33" s="393"/>
      <c r="AH33" s="393"/>
      <c r="AI33" s="393"/>
      <c r="AJ33" s="393"/>
      <c r="AK33" s="393"/>
      <c r="AL33" s="393"/>
      <c r="AM33" s="393"/>
      <c r="AN33" s="393"/>
      <c r="AO33" s="393"/>
      <c r="AP33" s="393"/>
      <c r="AQ33" s="394"/>
      <c r="AV33" s="163" t="s">
        <v>104</v>
      </c>
      <c r="AW33" s="157" t="s">
        <v>105</v>
      </c>
    </row>
    <row r="34" spans="1:49" s="2" customFormat="1" ht="15" customHeight="1" x14ac:dyDescent="0.2">
      <c r="A34" s="404"/>
      <c r="B34" s="289"/>
      <c r="C34" s="289"/>
      <c r="D34" s="289"/>
      <c r="E34" s="289"/>
      <c r="F34" s="289"/>
      <c r="G34" s="289"/>
      <c r="H34" s="289"/>
      <c r="I34" s="289"/>
      <c r="J34" s="405"/>
      <c r="K34" s="4" t="s">
        <v>21</v>
      </c>
      <c r="L34" s="279" t="str">
        <f>'List stavby'!B15</f>
        <v>[info@elzel.cz]</v>
      </c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282"/>
      <c r="AB34" s="392"/>
      <c r="AC34" s="393"/>
      <c r="AD34" s="393"/>
      <c r="AE34" s="393"/>
      <c r="AF34" s="393"/>
      <c r="AG34" s="393"/>
      <c r="AH34" s="393"/>
      <c r="AI34" s="393"/>
      <c r="AJ34" s="393"/>
      <c r="AK34" s="393"/>
      <c r="AL34" s="393"/>
      <c r="AM34" s="393"/>
      <c r="AN34" s="393"/>
      <c r="AO34" s="393"/>
      <c r="AP34" s="393"/>
      <c r="AQ34" s="394"/>
      <c r="AV34" s="164" t="s">
        <v>141</v>
      </c>
      <c r="AW34" s="156" t="s">
        <v>360</v>
      </c>
    </row>
    <row r="35" spans="1:49" s="2" customFormat="1" ht="15" customHeight="1" x14ac:dyDescent="0.2">
      <c r="A35" s="406" t="s">
        <v>354</v>
      </c>
      <c r="B35" s="234"/>
      <c r="C35" s="234"/>
      <c r="D35" s="234"/>
      <c r="E35" s="234"/>
      <c r="F35" s="234"/>
      <c r="G35" s="234"/>
      <c r="H35" s="234"/>
      <c r="I35" s="234"/>
      <c r="J35" s="407"/>
      <c r="K35" s="401" t="s">
        <v>409</v>
      </c>
      <c r="L35" s="402"/>
      <c r="M35" s="402"/>
      <c r="N35" s="402"/>
      <c r="O35" s="402"/>
      <c r="P35" s="402"/>
      <c r="Q35" s="402"/>
      <c r="R35" s="402"/>
      <c r="S35" s="402"/>
      <c r="T35" s="402"/>
      <c r="U35" s="402"/>
      <c r="V35" s="402"/>
      <c r="W35" s="402"/>
      <c r="X35" s="402"/>
      <c r="Y35" s="402"/>
      <c r="Z35" s="402"/>
      <c r="AA35" s="403"/>
      <c r="AB35" s="275" t="s">
        <v>19</v>
      </c>
      <c r="AC35" s="276"/>
      <c r="AD35" s="276"/>
      <c r="AE35" s="276"/>
      <c r="AF35" s="276"/>
      <c r="AG35" s="276"/>
      <c r="AH35" s="276"/>
      <c r="AI35" s="276"/>
      <c r="AJ35" s="276"/>
      <c r="AK35" s="276"/>
      <c r="AL35" s="276"/>
      <c r="AM35" s="276"/>
      <c r="AN35" s="276"/>
      <c r="AO35" s="276"/>
      <c r="AP35" s="276"/>
      <c r="AQ35" s="277"/>
      <c r="AV35" s="164" t="s">
        <v>142</v>
      </c>
      <c r="AW35" s="156" t="s">
        <v>397</v>
      </c>
    </row>
    <row r="36" spans="1:49" s="2" customFormat="1" ht="15" customHeight="1" x14ac:dyDescent="0.2">
      <c r="A36" s="278" t="s">
        <v>5</v>
      </c>
      <c r="B36" s="279"/>
      <c r="C36" s="279"/>
      <c r="D36" s="279"/>
      <c r="E36" s="279"/>
      <c r="F36" s="279"/>
      <c r="G36" s="279"/>
      <c r="H36" s="279"/>
      <c r="I36" s="279"/>
      <c r="J36" s="280"/>
      <c r="K36" s="281" t="s">
        <v>378</v>
      </c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82"/>
      <c r="AB36" s="392"/>
      <c r="AC36" s="393"/>
      <c r="AD36" s="393"/>
      <c r="AE36" s="393"/>
      <c r="AF36" s="393"/>
      <c r="AG36" s="393"/>
      <c r="AH36" s="393"/>
      <c r="AI36" s="393"/>
      <c r="AJ36" s="393"/>
      <c r="AK36" s="393"/>
      <c r="AL36" s="393"/>
      <c r="AM36" s="393"/>
      <c r="AN36" s="393"/>
      <c r="AO36" s="393"/>
      <c r="AP36" s="393"/>
      <c r="AQ36" s="394"/>
      <c r="AV36" s="164" t="s">
        <v>144</v>
      </c>
      <c r="AW36" s="156" t="s">
        <v>143</v>
      </c>
    </row>
    <row r="37" spans="1:49" s="2" customFormat="1" ht="15" customHeight="1" x14ac:dyDescent="0.2">
      <c r="A37" s="278" t="s">
        <v>22</v>
      </c>
      <c r="B37" s="279"/>
      <c r="C37" s="279"/>
      <c r="D37" s="279"/>
      <c r="E37" s="279"/>
      <c r="F37" s="279"/>
      <c r="G37" s="279"/>
      <c r="H37" s="279"/>
      <c r="I37" s="279"/>
      <c r="J37" s="280"/>
      <c r="K37" s="4" t="s">
        <v>20</v>
      </c>
      <c r="L37" s="279" t="s">
        <v>410</v>
      </c>
      <c r="M37" s="279"/>
      <c r="N37" s="279"/>
      <c r="O37" s="279"/>
      <c r="P37" s="279"/>
      <c r="Q37" s="279"/>
      <c r="R37" s="279"/>
      <c r="S37" s="279"/>
      <c r="T37" s="279"/>
      <c r="U37" s="279"/>
      <c r="V37" s="279"/>
      <c r="W37" s="279"/>
      <c r="X37" s="279"/>
      <c r="Y37" s="279"/>
      <c r="Z37" s="279"/>
      <c r="AA37" s="282"/>
      <c r="AB37" s="392"/>
      <c r="AC37" s="393"/>
      <c r="AD37" s="393"/>
      <c r="AE37" s="393"/>
      <c r="AF37" s="393"/>
      <c r="AG37" s="393"/>
      <c r="AH37" s="393"/>
      <c r="AI37" s="393"/>
      <c r="AJ37" s="393"/>
      <c r="AK37" s="393"/>
      <c r="AL37" s="393"/>
      <c r="AM37" s="393"/>
      <c r="AN37" s="393"/>
      <c r="AO37" s="393"/>
      <c r="AP37" s="393"/>
      <c r="AQ37" s="394"/>
      <c r="AV37" s="164" t="s">
        <v>145</v>
      </c>
      <c r="AW37" s="156" t="s">
        <v>107</v>
      </c>
    </row>
    <row r="38" spans="1:49" s="2" customFormat="1" ht="15" customHeight="1" thickBot="1" x14ac:dyDescent="0.25">
      <c r="A38" s="404"/>
      <c r="B38" s="289"/>
      <c r="C38" s="289"/>
      <c r="D38" s="289"/>
      <c r="E38" s="289"/>
      <c r="F38" s="289"/>
      <c r="G38" s="289"/>
      <c r="H38" s="289"/>
      <c r="I38" s="289"/>
      <c r="J38" s="405"/>
      <c r="K38" s="5" t="s">
        <v>21</v>
      </c>
      <c r="L38" s="289" t="s">
        <v>411</v>
      </c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90"/>
      <c r="AB38" s="392"/>
      <c r="AC38" s="393"/>
      <c r="AD38" s="393"/>
      <c r="AE38" s="393"/>
      <c r="AF38" s="393"/>
      <c r="AG38" s="393"/>
      <c r="AH38" s="393"/>
      <c r="AI38" s="393"/>
      <c r="AJ38" s="393"/>
      <c r="AK38" s="393"/>
      <c r="AL38" s="393"/>
      <c r="AM38" s="393"/>
      <c r="AN38" s="393"/>
      <c r="AO38" s="393"/>
      <c r="AP38" s="393"/>
      <c r="AQ38" s="394"/>
      <c r="AV38" s="164" t="s">
        <v>371</v>
      </c>
      <c r="AW38" s="156" t="s">
        <v>398</v>
      </c>
    </row>
    <row r="39" spans="1:49" s="2" customFormat="1" ht="15" customHeight="1" thickBot="1" x14ac:dyDescent="0.25">
      <c r="A39" s="346" t="s">
        <v>347</v>
      </c>
      <c r="B39" s="264"/>
      <c r="C39" s="264"/>
      <c r="D39" s="264"/>
      <c r="E39" s="264"/>
      <c r="F39" s="264"/>
      <c r="G39" s="264"/>
      <c r="H39" s="264"/>
      <c r="I39" s="264"/>
      <c r="J39" s="264"/>
      <c r="K39" s="264" t="str">
        <f>'List stavby'!B17</f>
        <v>[Jan Michalík]</v>
      </c>
      <c r="L39" s="264"/>
      <c r="M39" s="264"/>
      <c r="N39" s="264"/>
      <c r="O39" s="264"/>
      <c r="P39" s="264"/>
      <c r="Q39" s="264"/>
      <c r="R39" s="264"/>
      <c r="S39" s="264"/>
      <c r="T39" s="264"/>
      <c r="U39" s="265"/>
      <c r="V39" s="480" t="s">
        <v>16</v>
      </c>
      <c r="W39" s="264"/>
      <c r="X39" s="264"/>
      <c r="Y39" s="264"/>
      <c r="Z39" s="264"/>
      <c r="AA39" s="264"/>
      <c r="AB39" s="264" t="s">
        <v>380</v>
      </c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345"/>
      <c r="AV39" s="167" t="s">
        <v>57</v>
      </c>
      <c r="AW39" s="168" t="s">
        <v>35</v>
      </c>
    </row>
    <row r="40" spans="1:49" s="2" customFormat="1" ht="15" customHeight="1" thickTop="1" thickBot="1" x14ac:dyDescent="0.25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V40" s="163" t="s">
        <v>58</v>
      </c>
      <c r="AW40" s="157" t="s">
        <v>166</v>
      </c>
    </row>
    <row r="41" spans="1:49" s="2" customFormat="1" ht="30" customHeight="1" thickTop="1" x14ac:dyDescent="0.2">
      <c r="A41" s="246" t="s">
        <v>2</v>
      </c>
      <c r="B41" s="247"/>
      <c r="C41" s="247"/>
      <c r="D41" s="247"/>
      <c r="E41" s="247"/>
      <c r="F41" s="247"/>
      <c r="G41" s="247"/>
      <c r="H41" s="247"/>
      <c r="I41" s="247"/>
      <c r="J41" s="248"/>
      <c r="K41" s="415" t="str">
        <f>'List stavby'!B1</f>
        <v>[Posun neutrálního pole v zastávce Sázavka]</v>
      </c>
      <c r="L41" s="416"/>
      <c r="M41" s="416"/>
      <c r="N41" s="416"/>
      <c r="O41" s="416"/>
      <c r="P41" s="416"/>
      <c r="Q41" s="416"/>
      <c r="R41" s="416"/>
      <c r="S41" s="416"/>
      <c r="T41" s="416"/>
      <c r="U41" s="416"/>
      <c r="V41" s="416"/>
      <c r="W41" s="416"/>
      <c r="X41" s="416"/>
      <c r="Y41" s="416"/>
      <c r="Z41" s="416"/>
      <c r="AA41" s="416"/>
      <c r="AB41" s="416"/>
      <c r="AC41" s="416"/>
      <c r="AD41" s="416"/>
      <c r="AE41" s="416"/>
      <c r="AF41" s="417"/>
      <c r="AG41" s="452" t="s">
        <v>356</v>
      </c>
      <c r="AH41" s="453"/>
      <c r="AI41" s="453"/>
      <c r="AJ41" s="453"/>
      <c r="AK41" s="453"/>
      <c r="AL41" s="453"/>
      <c r="AM41" s="454" t="str">
        <f>'List stavby'!B5</f>
        <v>S622200067</v>
      </c>
      <c r="AN41" s="454"/>
      <c r="AO41" s="454"/>
      <c r="AP41" s="454"/>
      <c r="AQ41" s="455"/>
      <c r="AV41" s="164" t="s">
        <v>32</v>
      </c>
      <c r="AW41" s="156" t="s">
        <v>399</v>
      </c>
    </row>
    <row r="42" spans="1:49" s="2" customFormat="1" ht="30" customHeight="1" thickBot="1" x14ac:dyDescent="0.25">
      <c r="A42" s="252"/>
      <c r="B42" s="253"/>
      <c r="C42" s="253"/>
      <c r="D42" s="253"/>
      <c r="E42" s="253"/>
      <c r="F42" s="253"/>
      <c r="G42" s="253"/>
      <c r="H42" s="253"/>
      <c r="I42" s="253"/>
      <c r="J42" s="254"/>
      <c r="K42" s="418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419"/>
      <c r="Z42" s="419"/>
      <c r="AA42" s="419"/>
      <c r="AB42" s="419"/>
      <c r="AC42" s="419"/>
      <c r="AD42" s="419"/>
      <c r="AE42" s="419"/>
      <c r="AF42" s="420"/>
      <c r="AG42" s="447" t="s">
        <v>62</v>
      </c>
      <c r="AH42" s="448"/>
      <c r="AI42" s="448"/>
      <c r="AJ42" s="448"/>
      <c r="AK42" s="448"/>
      <c r="AL42" s="431" t="str">
        <f>'List stavby'!B16</f>
        <v>[XYZ ]</v>
      </c>
      <c r="AM42" s="432"/>
      <c r="AN42" s="432"/>
      <c r="AO42" s="432"/>
      <c r="AP42" s="432"/>
      <c r="AQ42" s="433"/>
      <c r="AV42" s="164" t="s">
        <v>108</v>
      </c>
      <c r="AW42" s="156" t="s">
        <v>168</v>
      </c>
    </row>
    <row r="43" spans="1:49" s="2" customFormat="1" ht="15" customHeight="1" thickTop="1" x14ac:dyDescent="0.2">
      <c r="A43" s="449" t="s">
        <v>61</v>
      </c>
      <c r="B43" s="450"/>
      <c r="C43" s="450"/>
      <c r="D43" s="450"/>
      <c r="E43" s="450"/>
      <c r="F43" s="450"/>
      <c r="G43" s="450"/>
      <c r="H43" s="450"/>
      <c r="I43" s="450"/>
      <c r="J43" s="451"/>
      <c r="K43" s="409" t="s">
        <v>169</v>
      </c>
      <c r="L43" s="410"/>
      <c r="M43" s="410"/>
      <c r="N43" s="410"/>
      <c r="O43" s="410"/>
      <c r="P43" s="410"/>
      <c r="Q43" s="410"/>
      <c r="R43" s="410"/>
      <c r="S43" s="410"/>
      <c r="T43" s="410"/>
      <c r="U43" s="410"/>
      <c r="V43" s="410"/>
      <c r="W43" s="410"/>
      <c r="X43" s="410"/>
      <c r="Y43" s="410"/>
      <c r="Z43" s="410"/>
      <c r="AA43" s="410"/>
      <c r="AB43" s="410"/>
      <c r="AC43" s="410"/>
      <c r="AD43" s="410"/>
      <c r="AE43" s="410"/>
      <c r="AF43" s="411"/>
      <c r="AG43" s="475" t="s">
        <v>27</v>
      </c>
      <c r="AH43" s="450"/>
      <c r="AI43" s="450"/>
      <c r="AJ43" s="450"/>
      <c r="AK43" s="450"/>
      <c r="AL43" s="440" t="s">
        <v>110</v>
      </c>
      <c r="AM43" s="440"/>
      <c r="AN43" s="440"/>
      <c r="AO43" s="440"/>
      <c r="AP43" s="440"/>
      <c r="AQ43" s="441"/>
      <c r="AV43" s="164" t="s">
        <v>109</v>
      </c>
      <c r="AW43" s="156" t="s">
        <v>169</v>
      </c>
    </row>
    <row r="44" spans="1:49" s="2" customFormat="1" ht="15" customHeight="1" x14ac:dyDescent="0.2">
      <c r="A44" s="286"/>
      <c r="B44" s="287"/>
      <c r="C44" s="287"/>
      <c r="D44" s="287"/>
      <c r="E44" s="287"/>
      <c r="F44" s="287"/>
      <c r="G44" s="287"/>
      <c r="H44" s="287"/>
      <c r="I44" s="287"/>
      <c r="J44" s="288"/>
      <c r="K44" s="412"/>
      <c r="L44" s="413"/>
      <c r="M44" s="413"/>
      <c r="N44" s="413"/>
      <c r="O44" s="413"/>
      <c r="P44" s="413"/>
      <c r="Q44" s="413"/>
      <c r="R44" s="413"/>
      <c r="S44" s="413"/>
      <c r="T44" s="413"/>
      <c r="U44" s="413"/>
      <c r="V44" s="413"/>
      <c r="W44" s="413"/>
      <c r="X44" s="413"/>
      <c r="Y44" s="413"/>
      <c r="Z44" s="413"/>
      <c r="AA44" s="413"/>
      <c r="AB44" s="413"/>
      <c r="AC44" s="413"/>
      <c r="AD44" s="413"/>
      <c r="AE44" s="413"/>
      <c r="AF44" s="414"/>
      <c r="AG44" s="476"/>
      <c r="AH44" s="287"/>
      <c r="AI44" s="287"/>
      <c r="AJ44" s="287"/>
      <c r="AK44" s="287"/>
      <c r="AL44" s="442"/>
      <c r="AM44" s="442"/>
      <c r="AN44" s="442"/>
      <c r="AO44" s="442"/>
      <c r="AP44" s="442"/>
      <c r="AQ44" s="443"/>
      <c r="AV44" s="164" t="s">
        <v>110</v>
      </c>
      <c r="AW44" s="156" t="s">
        <v>170</v>
      </c>
    </row>
    <row r="45" spans="1:49" s="2" customFormat="1" ht="15" customHeight="1" x14ac:dyDescent="0.2">
      <c r="A45" s="446" t="s">
        <v>376</v>
      </c>
      <c r="B45" s="374"/>
      <c r="C45" s="374"/>
      <c r="D45" s="374"/>
      <c r="E45" s="374"/>
      <c r="F45" s="374"/>
      <c r="G45" s="374"/>
      <c r="H45" s="374"/>
      <c r="I45" s="374"/>
      <c r="J45" s="375"/>
      <c r="K45" s="456" t="s">
        <v>416</v>
      </c>
      <c r="L45" s="457"/>
      <c r="M45" s="457"/>
      <c r="N45" s="457"/>
      <c r="O45" s="457"/>
      <c r="P45" s="457"/>
      <c r="Q45" s="457"/>
      <c r="R45" s="457"/>
      <c r="S45" s="457"/>
      <c r="T45" s="457"/>
      <c r="U45" s="457"/>
      <c r="V45" s="457"/>
      <c r="W45" s="457"/>
      <c r="X45" s="457"/>
      <c r="Y45" s="457"/>
      <c r="Z45" s="457"/>
      <c r="AA45" s="457"/>
      <c r="AB45" s="457"/>
      <c r="AC45" s="457"/>
      <c r="AD45" s="457"/>
      <c r="AE45" s="457"/>
      <c r="AF45" s="458"/>
      <c r="AG45" s="424" t="s">
        <v>209</v>
      </c>
      <c r="AH45" s="374"/>
      <c r="AI45" s="374"/>
      <c r="AJ45" s="374"/>
      <c r="AK45" s="374"/>
      <c r="AL45" s="374"/>
      <c r="AM45" s="374"/>
      <c r="AN45" s="374"/>
      <c r="AO45" s="374"/>
      <c r="AP45" s="374"/>
      <c r="AQ45" s="425"/>
      <c r="AV45" s="164" t="s">
        <v>111</v>
      </c>
      <c r="AW45" s="156" t="s">
        <v>400</v>
      </c>
    </row>
    <row r="46" spans="1:49" s="2" customFormat="1" ht="20.100000000000001" customHeight="1" x14ac:dyDescent="0.2">
      <c r="A46" s="283"/>
      <c r="B46" s="284"/>
      <c r="C46" s="284"/>
      <c r="D46" s="284"/>
      <c r="E46" s="284"/>
      <c r="F46" s="284"/>
      <c r="G46" s="284"/>
      <c r="H46" s="284"/>
      <c r="I46" s="284"/>
      <c r="J46" s="285"/>
      <c r="K46" s="459"/>
      <c r="L46" s="460"/>
      <c r="M46" s="460"/>
      <c r="N46" s="460"/>
      <c r="O46" s="460"/>
      <c r="P46" s="460"/>
      <c r="Q46" s="460"/>
      <c r="R46" s="460"/>
      <c r="S46" s="460"/>
      <c r="T46" s="460"/>
      <c r="U46" s="460"/>
      <c r="V46" s="460"/>
      <c r="W46" s="460"/>
      <c r="X46" s="460"/>
      <c r="Y46" s="460"/>
      <c r="Z46" s="460"/>
      <c r="AA46" s="460"/>
      <c r="AB46" s="460"/>
      <c r="AC46" s="460"/>
      <c r="AD46" s="460"/>
      <c r="AE46" s="460"/>
      <c r="AF46" s="461"/>
      <c r="AG46" s="473" t="s">
        <v>415</v>
      </c>
      <c r="AH46" s="474"/>
      <c r="AI46" s="474"/>
      <c r="AJ46" s="474"/>
      <c r="AK46" s="474"/>
      <c r="AL46" s="474"/>
      <c r="AM46" s="474"/>
      <c r="AN46" s="474"/>
      <c r="AO46" s="471" t="s">
        <v>427</v>
      </c>
      <c r="AP46" s="471"/>
      <c r="AQ46" s="472"/>
      <c r="AV46" s="164" t="s">
        <v>112</v>
      </c>
      <c r="AW46" s="156" t="s">
        <v>401</v>
      </c>
    </row>
    <row r="47" spans="1:49" s="2" customFormat="1" ht="15" customHeight="1" x14ac:dyDescent="0.2">
      <c r="A47" s="283"/>
      <c r="B47" s="284"/>
      <c r="C47" s="284"/>
      <c r="D47" s="284"/>
      <c r="E47" s="284"/>
      <c r="F47" s="284"/>
      <c r="G47" s="284"/>
      <c r="H47" s="284"/>
      <c r="I47" s="284"/>
      <c r="J47" s="285"/>
      <c r="K47" s="459"/>
      <c r="L47" s="460"/>
      <c r="M47" s="460"/>
      <c r="N47" s="460"/>
      <c r="O47" s="460"/>
      <c r="P47" s="460"/>
      <c r="Q47" s="460"/>
      <c r="R47" s="460"/>
      <c r="S47" s="460"/>
      <c r="T47" s="460"/>
      <c r="U47" s="460"/>
      <c r="V47" s="460"/>
      <c r="W47" s="460"/>
      <c r="X47" s="460"/>
      <c r="Y47" s="460"/>
      <c r="Z47" s="460"/>
      <c r="AA47" s="460"/>
      <c r="AB47" s="460"/>
      <c r="AC47" s="460"/>
      <c r="AD47" s="460"/>
      <c r="AE47" s="460"/>
      <c r="AF47" s="461"/>
      <c r="AG47" s="428" t="str">
        <f>IF(AG48="","","Objekty dle seznamu")</f>
        <v>Objekty dle seznamu</v>
      </c>
      <c r="AH47" s="429"/>
      <c r="AI47" s="429"/>
      <c r="AJ47" s="429"/>
      <c r="AK47" s="429"/>
      <c r="AL47" s="429"/>
      <c r="AM47" s="429"/>
      <c r="AN47" s="429"/>
      <c r="AO47" s="429"/>
      <c r="AP47" s="429"/>
      <c r="AQ47" s="430"/>
      <c r="AV47" s="164" t="s">
        <v>113</v>
      </c>
      <c r="AW47" s="156" t="s">
        <v>173</v>
      </c>
    </row>
    <row r="48" spans="1:49" s="2" customFormat="1" ht="15" customHeight="1" x14ac:dyDescent="0.2">
      <c r="A48" s="286"/>
      <c r="B48" s="287"/>
      <c r="C48" s="287"/>
      <c r="D48" s="287"/>
      <c r="E48" s="287"/>
      <c r="F48" s="287"/>
      <c r="G48" s="287"/>
      <c r="H48" s="287"/>
      <c r="I48" s="287"/>
      <c r="J48" s="288"/>
      <c r="K48" s="462"/>
      <c r="L48" s="463"/>
      <c r="M48" s="463"/>
      <c r="N48" s="463"/>
      <c r="O48" s="463"/>
      <c r="P48" s="463"/>
      <c r="Q48" s="463"/>
      <c r="R48" s="463"/>
      <c r="S48" s="463"/>
      <c r="T48" s="463"/>
      <c r="U48" s="463"/>
      <c r="V48" s="463"/>
      <c r="W48" s="463"/>
      <c r="X48" s="463"/>
      <c r="Y48" s="463"/>
      <c r="Z48" s="463"/>
      <c r="AA48" s="463"/>
      <c r="AB48" s="463"/>
      <c r="AC48" s="463"/>
      <c r="AD48" s="463"/>
      <c r="AE48" s="463"/>
      <c r="AF48" s="464"/>
      <c r="AG48" s="465" t="s">
        <v>456</v>
      </c>
      <c r="AH48" s="466"/>
      <c r="AI48" s="466"/>
      <c r="AJ48" s="466"/>
      <c r="AK48" s="466"/>
      <c r="AL48" s="466"/>
      <c r="AM48" s="466"/>
      <c r="AN48" s="466"/>
      <c r="AO48" s="466"/>
      <c r="AP48" s="466"/>
      <c r="AQ48" s="467"/>
      <c r="AV48" s="164" t="s">
        <v>114</v>
      </c>
      <c r="AW48" s="156" t="s">
        <v>174</v>
      </c>
    </row>
    <row r="49" spans="1:49" s="2" customFormat="1" ht="24.95" customHeight="1" x14ac:dyDescent="0.2">
      <c r="A49" s="446" t="s">
        <v>3</v>
      </c>
      <c r="B49" s="374"/>
      <c r="C49" s="374"/>
      <c r="D49" s="374"/>
      <c r="E49" s="374"/>
      <c r="F49" s="374"/>
      <c r="G49" s="374"/>
      <c r="H49" s="374"/>
      <c r="I49" s="374"/>
      <c r="J49" s="375"/>
      <c r="K49" s="468" t="s">
        <v>418</v>
      </c>
      <c r="L49" s="469"/>
      <c r="M49" s="469"/>
      <c r="N49" s="469"/>
      <c r="O49" s="469"/>
      <c r="P49" s="469"/>
      <c r="Q49" s="469"/>
      <c r="R49" s="469"/>
      <c r="S49" s="469"/>
      <c r="T49" s="469"/>
      <c r="U49" s="469"/>
      <c r="V49" s="469"/>
      <c r="W49" s="469"/>
      <c r="X49" s="469"/>
      <c r="Y49" s="469"/>
      <c r="Z49" s="469"/>
      <c r="AA49" s="469"/>
      <c r="AB49" s="469"/>
      <c r="AC49" s="469"/>
      <c r="AD49" s="469"/>
      <c r="AE49" s="469"/>
      <c r="AF49" s="470"/>
      <c r="AG49" s="424" t="s">
        <v>408</v>
      </c>
      <c r="AH49" s="374"/>
      <c r="AI49" s="374"/>
      <c r="AJ49" s="374"/>
      <c r="AK49" s="374"/>
      <c r="AL49" s="374"/>
      <c r="AM49" s="374"/>
      <c r="AN49" s="374"/>
      <c r="AO49" s="374"/>
      <c r="AP49" s="374"/>
      <c r="AQ49" s="425"/>
      <c r="AV49" s="164" t="s">
        <v>115</v>
      </c>
      <c r="AW49" s="156" t="s">
        <v>175</v>
      </c>
    </row>
    <row r="50" spans="1:49" s="2" customFormat="1" ht="20.100000000000001" customHeight="1" x14ac:dyDescent="0.2">
      <c r="A50" s="278" t="s">
        <v>4</v>
      </c>
      <c r="B50" s="279"/>
      <c r="C50" s="279"/>
      <c r="D50" s="279"/>
      <c r="E50" s="279"/>
      <c r="F50" s="279"/>
      <c r="G50" s="279"/>
      <c r="H50" s="279"/>
      <c r="I50" s="279"/>
      <c r="J50" s="280"/>
      <c r="K50" s="434" t="s">
        <v>417</v>
      </c>
      <c r="L50" s="435"/>
      <c r="M50" s="435"/>
      <c r="N50" s="435"/>
      <c r="O50" s="435"/>
      <c r="P50" s="435"/>
      <c r="Q50" s="435"/>
      <c r="R50" s="435"/>
      <c r="S50" s="435"/>
      <c r="T50" s="435"/>
      <c r="U50" s="435"/>
      <c r="V50" s="435"/>
      <c r="W50" s="435"/>
      <c r="X50" s="435"/>
      <c r="Y50" s="435"/>
      <c r="Z50" s="435"/>
      <c r="AA50" s="435"/>
      <c r="AB50" s="435"/>
      <c r="AC50" s="435"/>
      <c r="AD50" s="435"/>
      <c r="AE50" s="435"/>
      <c r="AF50" s="436"/>
      <c r="AG50" s="481"/>
      <c r="AH50" s="331"/>
      <c r="AI50" s="331"/>
      <c r="AJ50" s="331"/>
      <c r="AK50" s="331"/>
      <c r="AL50" s="331"/>
      <c r="AM50" s="162" t="s">
        <v>337</v>
      </c>
      <c r="AN50" s="161" t="s">
        <v>343</v>
      </c>
      <c r="AO50" s="477" t="s">
        <v>54</v>
      </c>
      <c r="AP50" s="477"/>
      <c r="AQ50" s="478"/>
      <c r="AV50" s="164" t="s">
        <v>116</v>
      </c>
      <c r="AW50" s="156" t="s">
        <v>176</v>
      </c>
    </row>
    <row r="51" spans="1:49" s="2" customFormat="1" ht="15" customHeight="1" x14ac:dyDescent="0.2">
      <c r="A51" s="406" t="s">
        <v>15</v>
      </c>
      <c r="B51" s="234"/>
      <c r="C51" s="234"/>
      <c r="D51" s="234"/>
      <c r="E51" s="234"/>
      <c r="F51" s="234"/>
      <c r="G51" s="234"/>
      <c r="H51" s="234"/>
      <c r="I51" s="234"/>
      <c r="J51" s="407"/>
      <c r="K51" s="233" t="s">
        <v>14</v>
      </c>
      <c r="L51" s="234"/>
      <c r="M51" s="234"/>
      <c r="N51" s="234"/>
      <c r="O51" s="234"/>
      <c r="P51" s="234"/>
      <c r="Q51" s="234"/>
      <c r="R51" s="234"/>
      <c r="S51" s="234"/>
      <c r="T51" s="234"/>
      <c r="U51" s="407"/>
      <c r="V51" s="233" t="s">
        <v>13</v>
      </c>
      <c r="W51" s="234"/>
      <c r="X51" s="234"/>
      <c r="Y51" s="234"/>
      <c r="Z51" s="437" t="s">
        <v>412</v>
      </c>
      <c r="AA51" s="437"/>
      <c r="AB51" s="437"/>
      <c r="AC51" s="437"/>
      <c r="AD51" s="437"/>
      <c r="AE51" s="437"/>
      <c r="AF51" s="438"/>
      <c r="AG51" s="426" t="s">
        <v>11</v>
      </c>
      <c r="AH51" s="234"/>
      <c r="AI51" s="234"/>
      <c r="AJ51" s="234"/>
      <c r="AK51" s="234"/>
      <c r="AL51" s="234"/>
      <c r="AM51" s="234"/>
      <c r="AN51" s="234"/>
      <c r="AO51" s="234"/>
      <c r="AP51" s="234"/>
      <c r="AQ51" s="235"/>
      <c r="AV51" s="163" t="s">
        <v>117</v>
      </c>
      <c r="AW51" s="157" t="s">
        <v>325</v>
      </c>
    </row>
    <row r="52" spans="1:49" s="2" customFormat="1" ht="15" customHeight="1" x14ac:dyDescent="0.2">
      <c r="A52" s="404" t="s">
        <v>380</v>
      </c>
      <c r="B52" s="289"/>
      <c r="C52" s="289"/>
      <c r="D52" s="289"/>
      <c r="E52" s="289"/>
      <c r="F52" s="289"/>
      <c r="G52" s="289"/>
      <c r="H52" s="289"/>
      <c r="I52" s="289"/>
      <c r="J52" s="405"/>
      <c r="K52" s="427" t="s">
        <v>380</v>
      </c>
      <c r="L52" s="289"/>
      <c r="M52" s="289"/>
      <c r="N52" s="289"/>
      <c r="O52" s="289"/>
      <c r="P52" s="289"/>
      <c r="Q52" s="289"/>
      <c r="R52" s="289"/>
      <c r="S52" s="289"/>
      <c r="T52" s="289"/>
      <c r="U52" s="405"/>
      <c r="V52" s="427" t="s">
        <v>12</v>
      </c>
      <c r="W52" s="289"/>
      <c r="X52" s="289"/>
      <c r="Y52" s="289"/>
      <c r="Z52" s="289" t="s">
        <v>413</v>
      </c>
      <c r="AA52" s="289"/>
      <c r="AB52" s="289"/>
      <c r="AC52" s="289"/>
      <c r="AD52" s="289"/>
      <c r="AE52" s="289"/>
      <c r="AF52" s="439"/>
      <c r="AG52" s="421" t="str">
        <f>'List stavby'!B2</f>
        <v>DSPS</v>
      </c>
      <c r="AH52" s="422"/>
      <c r="AI52" s="422"/>
      <c r="AJ52" s="422"/>
      <c r="AK52" s="422"/>
      <c r="AL52" s="422"/>
      <c r="AM52" s="422"/>
      <c r="AN52" s="422"/>
      <c r="AO52" s="422"/>
      <c r="AP52" s="422"/>
      <c r="AQ52" s="423"/>
      <c r="AV52" s="164" t="s">
        <v>146</v>
      </c>
      <c r="AW52" s="156" t="s">
        <v>402</v>
      </c>
    </row>
    <row r="53" spans="1:49" s="2" customFormat="1" ht="15" customHeight="1" x14ac:dyDescent="0.2">
      <c r="A53" s="406" t="s">
        <v>23</v>
      </c>
      <c r="B53" s="234"/>
      <c r="C53" s="234"/>
      <c r="D53" s="234"/>
      <c r="E53" s="234"/>
      <c r="F53" s="234"/>
      <c r="G53" s="234"/>
      <c r="H53" s="234"/>
      <c r="I53" s="234"/>
      <c r="J53" s="407"/>
      <c r="K53" s="233" t="s">
        <v>24</v>
      </c>
      <c r="L53" s="234"/>
      <c r="M53" s="234"/>
      <c r="N53" s="234"/>
      <c r="O53" s="234"/>
      <c r="P53" s="234"/>
      <c r="Q53" s="234"/>
      <c r="R53" s="234"/>
      <c r="S53" s="234"/>
      <c r="T53" s="234"/>
      <c r="U53" s="407"/>
      <c r="V53" s="233" t="s">
        <v>25</v>
      </c>
      <c r="W53" s="234"/>
      <c r="X53" s="234"/>
      <c r="Y53" s="234"/>
      <c r="Z53" s="234"/>
      <c r="AA53" s="234"/>
      <c r="AB53" s="234"/>
      <c r="AC53" s="234"/>
      <c r="AD53" s="234"/>
      <c r="AE53" s="234"/>
      <c r="AF53" s="488"/>
      <c r="AG53" s="426" t="s">
        <v>353</v>
      </c>
      <c r="AH53" s="234"/>
      <c r="AI53" s="234"/>
      <c r="AJ53" s="234"/>
      <c r="AK53" s="234"/>
      <c r="AL53" s="234"/>
      <c r="AM53" s="234"/>
      <c r="AN53" s="234"/>
      <c r="AO53" s="234"/>
      <c r="AP53" s="234"/>
      <c r="AQ53" s="235"/>
      <c r="AV53" s="164" t="s">
        <v>147</v>
      </c>
      <c r="AW53" s="156" t="s">
        <v>178</v>
      </c>
    </row>
    <row r="54" spans="1:49" s="2" customFormat="1" ht="15" customHeight="1" thickBot="1" x14ac:dyDescent="0.25">
      <c r="A54" s="362" t="str">
        <f>'List stavby'!B6</f>
        <v>[Vysočina]</v>
      </c>
      <c r="B54" s="363"/>
      <c r="C54" s="363"/>
      <c r="D54" s="363"/>
      <c r="E54" s="363"/>
      <c r="F54" s="363"/>
      <c r="G54" s="363"/>
      <c r="H54" s="363"/>
      <c r="I54" s="363"/>
      <c r="J54" s="363"/>
      <c r="K54" s="365" t="s">
        <v>419</v>
      </c>
      <c r="L54" s="363"/>
      <c r="M54" s="363"/>
      <c r="N54" s="363"/>
      <c r="O54" s="363"/>
      <c r="P54" s="363"/>
      <c r="Q54" s="363"/>
      <c r="R54" s="363"/>
      <c r="S54" s="363"/>
      <c r="T54" s="363"/>
      <c r="U54" s="364"/>
      <c r="V54" s="365" t="s">
        <v>414</v>
      </c>
      <c r="W54" s="363"/>
      <c r="X54" s="363"/>
      <c r="Y54" s="363"/>
      <c r="Z54" s="363"/>
      <c r="AA54" s="363"/>
      <c r="AB54" s="363"/>
      <c r="AC54" s="363"/>
      <c r="AD54" s="363"/>
      <c r="AE54" s="363"/>
      <c r="AF54" s="489"/>
      <c r="AG54" s="490" t="str">
        <f>'List stavby'!B3</f>
        <v>[19.03.2023]</v>
      </c>
      <c r="AH54" s="491"/>
      <c r="AI54" s="491"/>
      <c r="AJ54" s="491"/>
      <c r="AK54" s="491"/>
      <c r="AL54" s="491"/>
      <c r="AM54" s="491"/>
      <c r="AN54" s="491"/>
      <c r="AO54" s="491"/>
      <c r="AP54" s="491"/>
      <c r="AQ54" s="492"/>
      <c r="AV54" s="165" t="s">
        <v>148</v>
      </c>
      <c r="AW54" s="160" t="s">
        <v>179</v>
      </c>
    </row>
    <row r="55" spans="1:49" ht="9.9499999999999993" customHeight="1" thickTop="1" x14ac:dyDescent="0.25">
      <c r="A55" s="223" t="s">
        <v>355</v>
      </c>
      <c r="B55" s="224"/>
      <c r="C55" s="224"/>
      <c r="D55" s="224"/>
      <c r="E55" s="224"/>
      <c r="F55" s="224"/>
      <c r="G55" s="224"/>
      <c r="H55" s="224"/>
      <c r="I55" s="224"/>
      <c r="J55" s="225"/>
      <c r="K55" s="226" t="s">
        <v>11</v>
      </c>
      <c r="L55" s="224"/>
      <c r="M55" s="224"/>
      <c r="N55" s="224"/>
      <c r="O55" s="225"/>
      <c r="P55" s="226" t="s">
        <v>51</v>
      </c>
      <c r="Q55" s="224"/>
      <c r="R55" s="224"/>
      <c r="S55" s="224"/>
      <c r="T55" s="224"/>
      <c r="U55" s="225"/>
      <c r="V55" s="226" t="s">
        <v>64</v>
      </c>
      <c r="W55" s="224"/>
      <c r="X55" s="224"/>
      <c r="Y55" s="224"/>
      <c r="Z55" s="224"/>
      <c r="AA55" s="224"/>
      <c r="AB55" s="224"/>
      <c r="AC55" s="224"/>
      <c r="AD55" s="225"/>
      <c r="AE55" s="226" t="s">
        <v>60</v>
      </c>
      <c r="AF55" s="224"/>
      <c r="AG55" s="224"/>
      <c r="AH55" s="226" t="s">
        <v>63</v>
      </c>
      <c r="AI55" s="224"/>
      <c r="AJ55" s="224"/>
      <c r="AK55" s="224"/>
      <c r="AL55" s="224"/>
      <c r="AM55" s="225"/>
      <c r="AN55" s="226" t="s">
        <v>28</v>
      </c>
      <c r="AO55" s="224"/>
      <c r="AP55" s="224"/>
      <c r="AQ55" s="479"/>
      <c r="AU55" s="2"/>
      <c r="AV55" s="164" t="s">
        <v>149</v>
      </c>
      <c r="AW55" s="156" t="s">
        <v>180</v>
      </c>
    </row>
    <row r="56" spans="1:49" ht="15" customHeight="1" x14ac:dyDescent="0.25">
      <c r="A56" s="14" t="str">
        <f>MID(AM41,1,1)</f>
        <v>S</v>
      </c>
      <c r="B56" s="15" t="str">
        <f>MID(AM41,2,1)</f>
        <v>6</v>
      </c>
      <c r="C56" s="15" t="str">
        <f>MID(AM41,3,1)</f>
        <v>2</v>
      </c>
      <c r="D56" s="15" t="str">
        <f>MID(AM41,4,1)</f>
        <v>2</v>
      </c>
      <c r="E56" s="15" t="str">
        <f>MID(AM41,5,1)</f>
        <v>2</v>
      </c>
      <c r="F56" s="15" t="str">
        <f>MID(AM41,6,1)</f>
        <v>0</v>
      </c>
      <c r="G56" s="15" t="str">
        <f>MID(AM41,7,1)</f>
        <v>0</v>
      </c>
      <c r="H56" s="15" t="str">
        <f>MID(AM41,8,1)</f>
        <v>0</v>
      </c>
      <c r="I56" s="15" t="str">
        <f>MID(AM41,9,1)</f>
        <v>6</v>
      </c>
      <c r="J56" s="15" t="str">
        <f>MID(AM41,10,1)</f>
        <v>7</v>
      </c>
      <c r="K56" s="15" t="s">
        <v>1</v>
      </c>
      <c r="L56" s="15" t="str">
        <f>IF(MID(AG50,1,1)="","X",MID(AG50,1,1))</f>
        <v>X</v>
      </c>
      <c r="M56" s="15" t="str">
        <f>IF(MID(AG50,2,1)="","X",MID(AG50,2,1))</f>
        <v>X</v>
      </c>
      <c r="N56" s="15" t="str">
        <f>IF(MID(AG50,3,1)="","X",MID(AG50,3,1))</f>
        <v>X</v>
      </c>
      <c r="O56" s="15" t="str">
        <f>IF(MID(AG50,4,1)="","X",MID(AG50,4,1))</f>
        <v>X</v>
      </c>
      <c r="P56" s="15" t="s">
        <v>1</v>
      </c>
      <c r="Q56" s="15" t="str">
        <f>MID(AG44,1,1)</f>
        <v/>
      </c>
      <c r="R56" s="15" t="str">
        <f>IF(MID(AG44,3,1)="","X",MID(AG44,3,1))</f>
        <v>X</v>
      </c>
      <c r="S56" s="15" t="str">
        <f>IF(MID(AG44,5,1)="","X",MID(AG44,5,1))</f>
        <v>X</v>
      </c>
      <c r="T56" s="15" t="str">
        <f>IF(MID(AG44,7,1)="","X",IF(MID(AG44,8,1)="","0",IF(MID(AG44,7,1)="","X",MID(AG44,7,1))))</f>
        <v>X</v>
      </c>
      <c r="U56" s="15" t="str">
        <f>IF(MID(AG44,7,1)="","X",IF(MID(AG44,8,1)="",MID(AG44,7,1),MID(AG44,8,1)))</f>
        <v>X</v>
      </c>
      <c r="V56" s="15" t="s">
        <v>1</v>
      </c>
      <c r="W56" s="15" t="str">
        <f>IF($AG$48="",IF($AG$46="-","X",IF(MID(SUBSTITUTE($AG$46," ",""),1,1)="","X",MID(SUBSTITUTE($AG$46," ",""),1,1))),MID(SUBSTITUTE($AG$48," ",""),1,1))</f>
        <v>S</v>
      </c>
      <c r="X56" s="15" t="str">
        <f>IF($AG$48="",IF($AG$46="-","X",IF(MID(SUBSTITUTE($AG$46," ",""),2,1)="","X",MID(SUBSTITUTE($AG$46," ",""),2,1))),MID(SUBSTITUTE($AG$48," ",""),2,1))</f>
        <v>K</v>
      </c>
      <c r="Y56" s="15" t="str">
        <f>IF($AG$48="",IF($AG$46="-","X",IF(MID(SUBSTITUTE($AG$46," ",""),3,1)="","X",MID(SUBSTITUTE($AG$46," ",""),3,1))),MID(SUBSTITUTE($AG$48," ",""),3,1))</f>
        <v>X</v>
      </c>
      <c r="Z56" s="15" t="str">
        <f>IF($AG$48="",IF($AG$46="-","X",IF(MID(SUBSTITUTE($AG$46," ",""),4,1)="","X",MID(SUBSTITUTE($AG$46," ",""),4,1))),MID(SUBSTITUTE($AG$48," ",""),4,1))</f>
        <v>X</v>
      </c>
      <c r="AA56" s="15" t="str">
        <f>IF($AG$48="",IF($AG$46="-","X",IF(MID(SUBSTITUTE($AG$46," ",""),6,1)="","X",MID(SUBSTITUTE($AG$46," ",""),6,1))),MID(SUBSTITUTE($AG$48," ",""),6,1))</f>
        <v>X</v>
      </c>
      <c r="AB56" s="15" t="str">
        <f>IF($AG$48="",IF($AG$46="-","X",IF(MID(SUBSTITUTE($AG$46," ",""),7,1)="","X",MID(SUBSTITUTE($AG$46," ",""),7,1))),MID(SUBSTITUTE($AG$48," ",""),7,1))</f>
        <v>X</v>
      </c>
      <c r="AC56" s="15" t="str">
        <f>IF($AG$48="",IF($AG$46="-","X",IF(MID(SUBSTITUTE($AG$46," ",""),9,1)="","X",MID(SUBSTITUTE($AG$46," ",""),9,1))),MID(SUBSTITUTE($AG$48," ",""),9,1))</f>
        <v>X</v>
      </c>
      <c r="AD56" s="15" t="str">
        <f>IF($AG$48="",IF($AG$46="-","X",IF(MID(SUBSTITUTE($AG$46," ",""),10,1)="","X",MID(SUBSTITUTE($AG$46," ",""),10,1))),MID(SUBSTITUTE($AG$48," ",""),10,1))</f>
        <v>X</v>
      </c>
      <c r="AE56" s="15" t="s">
        <v>1</v>
      </c>
      <c r="AF56" s="15" t="str">
        <f>IF($AG$48="",IF($AO$46="-","X",IF(MID(SUBSTITUTE($AO$46," ",""),2,1)="","X",MID(SUBSTITUTE($AO$46," ",""),2,1))),"X")</f>
        <v>X</v>
      </c>
      <c r="AG56" s="15" t="str">
        <f>IF($AG$48="",IF($AO$46="-","X",IF(MID(SUBSTITUTE($AO$46," ",""),3,1)="","X",MID(SUBSTITUTE($AO$46," ",""),3,1))),"X")</f>
        <v>X</v>
      </c>
      <c r="AH56" s="15" t="s">
        <v>1</v>
      </c>
      <c r="AI56" s="15" t="str">
        <f>IF(MID(AM50,1,1)="","X",MID(AM50,1,1))</f>
        <v>2</v>
      </c>
      <c r="AJ56" s="15" t="s">
        <v>1</v>
      </c>
      <c r="AK56" s="15" t="str">
        <f>IF(MID(AO50,1,1)="","X",MID(AO50,1,1))</f>
        <v>3</v>
      </c>
      <c r="AL56" s="15" t="str">
        <f>IF(MID(AO50,2,1)="","X",MID(AO50,2,1))</f>
        <v>0</v>
      </c>
      <c r="AM56" s="15" t="str">
        <f>IF(MID(AO50,3,1)="","X",MID(AO50,3,1))</f>
        <v>1</v>
      </c>
      <c r="AN56" s="15" t="s">
        <v>1</v>
      </c>
      <c r="AO56" s="15" t="str">
        <f>IF(MID(A21,1,1)="","X",MID(A21,1,1))</f>
        <v>0</v>
      </c>
      <c r="AP56" s="15" t="str">
        <f>IF(MID(A21,2,1)="","X",IF(MID(A21,3,1)="","0",IF(MID(A21,2,1)="","X",MID(A21,2,1))))</f>
        <v>0</v>
      </c>
      <c r="AQ56" s="16" t="str">
        <f>IF(MID(A21,2,1)="","X",IF(MID(A21,3,1)="",MID(A21,2,1),MID(A21,3,1)))</f>
        <v>0</v>
      </c>
      <c r="AU56" s="2"/>
      <c r="AV56" s="164" t="s">
        <v>150</v>
      </c>
      <c r="AW56" s="156" t="s">
        <v>181</v>
      </c>
    </row>
    <row r="57" spans="1:49" ht="15" customHeight="1" x14ac:dyDescent="0.25">
      <c r="A57" s="408" t="s">
        <v>196</v>
      </c>
      <c r="B57" s="408"/>
      <c r="C57" s="408"/>
      <c r="D57" s="408"/>
      <c r="E57" s="408"/>
      <c r="F57" s="408"/>
      <c r="G57" s="408"/>
      <c r="H57" s="408"/>
      <c r="I57" s="408"/>
      <c r="J57" s="408"/>
      <c r="K57" s="408"/>
      <c r="L57" s="408"/>
      <c r="M57" s="408"/>
      <c r="N57" s="408"/>
      <c r="O57" s="408"/>
      <c r="P57" s="408"/>
      <c r="Q57" s="408"/>
      <c r="R57" s="408"/>
      <c r="S57" s="408"/>
      <c r="T57" s="408"/>
      <c r="U57" s="408"/>
      <c r="V57" s="408"/>
      <c r="W57" s="408"/>
      <c r="X57" s="408"/>
      <c r="Y57" s="408"/>
      <c r="Z57" s="408"/>
      <c r="AA57" s="408"/>
      <c r="AB57" s="408"/>
      <c r="AC57" s="408"/>
      <c r="AD57" s="408"/>
      <c r="AE57" s="408"/>
      <c r="AF57" s="408"/>
      <c r="AG57" s="408"/>
      <c r="AH57" s="408"/>
      <c r="AI57" s="408"/>
      <c r="AJ57" s="408"/>
      <c r="AK57" s="408"/>
      <c r="AL57" s="408"/>
      <c r="AM57" s="408"/>
      <c r="AN57" s="408"/>
      <c r="AO57" s="408"/>
      <c r="AP57" s="408"/>
      <c r="AQ57" s="408"/>
      <c r="AU57" s="2"/>
      <c r="AV57" s="164" t="s">
        <v>151</v>
      </c>
      <c r="AW57" s="156" t="s">
        <v>182</v>
      </c>
    </row>
    <row r="58" spans="1:49" x14ac:dyDescent="0.25">
      <c r="A58" s="408"/>
      <c r="B58" s="408"/>
      <c r="C58" s="408"/>
      <c r="D58" s="408"/>
      <c r="E58" s="408"/>
      <c r="F58" s="408"/>
      <c r="G58" s="408"/>
      <c r="H58" s="408"/>
      <c r="I58" s="408"/>
      <c r="J58" s="408"/>
      <c r="K58" s="408"/>
      <c r="L58" s="408"/>
      <c r="M58" s="408"/>
      <c r="N58" s="408"/>
      <c r="O58" s="408"/>
      <c r="P58" s="408"/>
      <c r="Q58" s="408"/>
      <c r="R58" s="408"/>
      <c r="S58" s="408"/>
      <c r="T58" s="408"/>
      <c r="U58" s="408"/>
      <c r="V58" s="408"/>
      <c r="W58" s="408"/>
      <c r="X58" s="408"/>
      <c r="Y58" s="408"/>
      <c r="Z58" s="408"/>
      <c r="AA58" s="408"/>
      <c r="AB58" s="408"/>
      <c r="AC58" s="408"/>
      <c r="AD58" s="408"/>
      <c r="AE58" s="408"/>
      <c r="AF58" s="408"/>
      <c r="AG58" s="408"/>
      <c r="AH58" s="408"/>
      <c r="AI58" s="408"/>
      <c r="AJ58" s="408"/>
      <c r="AK58" s="408"/>
      <c r="AL58" s="408"/>
      <c r="AM58" s="408"/>
      <c r="AN58" s="408"/>
      <c r="AO58" s="408"/>
      <c r="AP58" s="408"/>
      <c r="AQ58" s="408"/>
      <c r="AV58" s="163" t="s">
        <v>119</v>
      </c>
      <c r="AW58" s="157" t="s">
        <v>120</v>
      </c>
    </row>
    <row r="59" spans="1:49" ht="17.25" customHeight="1" x14ac:dyDescent="0.25">
      <c r="AV59" s="164" t="s">
        <v>152</v>
      </c>
      <c r="AW59" s="156" t="s">
        <v>183</v>
      </c>
    </row>
    <row r="60" spans="1:49" ht="17.25" customHeight="1" x14ac:dyDescent="0.25">
      <c r="AV60" s="164" t="s">
        <v>153</v>
      </c>
      <c r="AW60" s="156" t="s">
        <v>403</v>
      </c>
    </row>
    <row r="61" spans="1:49" ht="17.25" customHeight="1" x14ac:dyDescent="0.25">
      <c r="AV61" s="164" t="s">
        <v>154</v>
      </c>
      <c r="AW61" s="156" t="s">
        <v>404</v>
      </c>
    </row>
    <row r="62" spans="1:49" ht="17.25" customHeight="1" x14ac:dyDescent="0.25">
      <c r="AV62" s="164" t="s">
        <v>155</v>
      </c>
      <c r="AW62" s="156" t="s">
        <v>405</v>
      </c>
    </row>
    <row r="63" spans="1:49" ht="17.25" customHeight="1" x14ac:dyDescent="0.25">
      <c r="AV63" s="164" t="s">
        <v>156</v>
      </c>
      <c r="AW63" s="156" t="s">
        <v>187</v>
      </c>
    </row>
    <row r="64" spans="1:49" ht="17.25" customHeight="1" x14ac:dyDescent="0.25">
      <c r="AV64" s="164" t="s">
        <v>157</v>
      </c>
      <c r="AW64" s="156" t="s">
        <v>406</v>
      </c>
    </row>
    <row r="65" spans="48:49" ht="17.25" customHeight="1" x14ac:dyDescent="0.25">
      <c r="AV65" s="164" t="s">
        <v>158</v>
      </c>
      <c r="AW65" s="156" t="s">
        <v>188</v>
      </c>
    </row>
    <row r="66" spans="48:49" ht="17.25" customHeight="1" x14ac:dyDescent="0.25">
      <c r="AV66" s="164" t="s">
        <v>159</v>
      </c>
      <c r="AW66" s="156" t="s">
        <v>189</v>
      </c>
    </row>
    <row r="67" spans="48:49" ht="17.25" customHeight="1" x14ac:dyDescent="0.25">
      <c r="AV67" s="164" t="s">
        <v>160</v>
      </c>
      <c r="AW67" s="156" t="s">
        <v>190</v>
      </c>
    </row>
    <row r="68" spans="48:49" ht="17.25" customHeight="1" x14ac:dyDescent="0.25">
      <c r="AV68" s="163" t="s">
        <v>121</v>
      </c>
      <c r="AW68" s="157" t="s">
        <v>122</v>
      </c>
    </row>
    <row r="69" spans="48:49" ht="17.25" customHeight="1" x14ac:dyDescent="0.25">
      <c r="AV69" s="164" t="s">
        <v>161</v>
      </c>
      <c r="AW69" s="156" t="s">
        <v>191</v>
      </c>
    </row>
    <row r="70" spans="48:49" ht="17.25" customHeight="1" x14ac:dyDescent="0.25">
      <c r="AV70" s="164" t="s">
        <v>162</v>
      </c>
      <c r="AW70" s="156" t="s">
        <v>192</v>
      </c>
    </row>
    <row r="71" spans="48:49" ht="17.25" customHeight="1" thickBot="1" x14ac:dyDescent="0.3">
      <c r="AV71" s="166" t="s">
        <v>163</v>
      </c>
      <c r="AW71" s="158" t="s">
        <v>193</v>
      </c>
    </row>
    <row r="72" spans="48:49" ht="17.25" customHeight="1" x14ac:dyDescent="0.25"/>
    <row r="73" spans="48:49" ht="17.25" customHeight="1" x14ac:dyDescent="0.25"/>
    <row r="74" spans="48:49" ht="17.25" customHeight="1" x14ac:dyDescent="0.25"/>
    <row r="75" spans="48:49" ht="17.25" customHeight="1" x14ac:dyDescent="0.25"/>
    <row r="76" spans="48:49" ht="17.25" customHeight="1" x14ac:dyDescent="0.25"/>
    <row r="77" spans="48:49" ht="17.25" customHeight="1" x14ac:dyDescent="0.25"/>
    <row r="78" spans="48:49" ht="17.25" customHeight="1" x14ac:dyDescent="0.25"/>
    <row r="79" spans="48:49" ht="17.25" customHeight="1" x14ac:dyDescent="0.25"/>
    <row r="80" spans="48:49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</sheetData>
  <dataConsolidate/>
  <mergeCells count="118"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</mergeCells>
  <dataValidations xWindow="668" yWindow="717" count="3">
    <dataValidation allowBlank="1" showInputMessage="1" showErrorMessage="1" promptTitle="Označení objektu" prompt="[SO XX-XX-XX]" sqref="AG46" xr:uid="{00000000-0002-0000-0300-000000000000}"/>
    <dataValidation allowBlank="1" showInputMessage="1" showErrorMessage="1" promptTitle="Označení skupiny objektů" prompt="[SK XX-XX-XX]" sqref="AG48:AQ48" xr:uid="{00000000-0002-0000-0300-000001000000}"/>
    <dataValidation type="list" allowBlank="1" showInputMessage="1" showErrorMessage="1" promptTitle="Podobjekt" prompt="[.XX]" sqref="AO46" xr:uid="{00000000-0002-0000-0300-000002000000}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7"/>
  <sheetViews>
    <sheetView showGridLines="0" view="pageBreakPreview" zoomScaleNormal="130" zoomScaleSheetLayoutView="100" workbookViewId="0">
      <selection activeCell="Z12" sqref="Z12:AF12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15" customHeight="1" x14ac:dyDescent="0.2">
      <c r="A1" s="367" t="s">
        <v>28</v>
      </c>
      <c r="B1" s="367"/>
      <c r="C1" s="367"/>
      <c r="D1" s="367"/>
      <c r="E1" s="367"/>
      <c r="F1" s="367" t="s">
        <v>17</v>
      </c>
      <c r="G1" s="367"/>
      <c r="H1" s="367"/>
      <c r="I1" s="367"/>
      <c r="J1" s="367"/>
      <c r="K1" s="367" t="s">
        <v>29</v>
      </c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7"/>
      <c r="AJ1" s="367"/>
      <c r="AK1" s="367"/>
      <c r="AL1" s="367" t="s">
        <v>200</v>
      </c>
      <c r="AM1" s="367"/>
      <c r="AN1" s="367"/>
      <c r="AO1" s="367"/>
      <c r="AP1" s="367"/>
      <c r="AQ1" s="367"/>
    </row>
    <row r="2" spans="1:43" s="2" customFormat="1" ht="15" customHeight="1" thickBot="1" x14ac:dyDescent="0.25">
      <c r="A2" s="505" t="s">
        <v>421</v>
      </c>
      <c r="B2" s="505"/>
      <c r="C2" s="505"/>
      <c r="D2" s="505"/>
      <c r="E2" s="505"/>
      <c r="F2" s="506">
        <v>43738</v>
      </c>
      <c r="G2" s="506"/>
      <c r="H2" s="506"/>
      <c r="I2" s="506"/>
      <c r="J2" s="506"/>
      <c r="K2" s="507" t="s">
        <v>422</v>
      </c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  <c r="AL2" s="507" t="s">
        <v>201</v>
      </c>
      <c r="AM2" s="507"/>
      <c r="AN2" s="507"/>
      <c r="AO2" s="507"/>
      <c r="AP2" s="507"/>
      <c r="AQ2" s="507"/>
    </row>
    <row r="3" spans="1:43" s="2" customFormat="1" ht="15" customHeight="1" thickTop="1" x14ac:dyDescent="0.2">
      <c r="A3" s="449" t="s">
        <v>61</v>
      </c>
      <c r="B3" s="450"/>
      <c r="C3" s="450"/>
      <c r="D3" s="450"/>
      <c r="E3" s="450"/>
      <c r="F3" s="450"/>
      <c r="G3" s="450"/>
      <c r="H3" s="450"/>
      <c r="I3" s="450"/>
      <c r="J3" s="451"/>
      <c r="K3" s="409" t="s">
        <v>169</v>
      </c>
      <c r="L3" s="410"/>
      <c r="M3" s="410"/>
      <c r="N3" s="410"/>
      <c r="O3" s="410"/>
      <c r="P3" s="410"/>
      <c r="Q3" s="410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10"/>
      <c r="AC3" s="410"/>
      <c r="AD3" s="410"/>
      <c r="AE3" s="410"/>
      <c r="AF3" s="411"/>
      <c r="AG3" s="475" t="s">
        <v>27</v>
      </c>
      <c r="AH3" s="450"/>
      <c r="AI3" s="450"/>
      <c r="AJ3" s="450"/>
      <c r="AK3" s="450"/>
      <c r="AL3" s="440" t="s">
        <v>109</v>
      </c>
      <c r="AM3" s="440"/>
      <c r="AN3" s="440"/>
      <c r="AO3" s="440"/>
      <c r="AP3" s="440"/>
      <c r="AQ3" s="441"/>
    </row>
    <row r="4" spans="1:43" s="2" customFormat="1" ht="15" customHeight="1" x14ac:dyDescent="0.2">
      <c r="A4" s="286"/>
      <c r="B4" s="287"/>
      <c r="C4" s="287"/>
      <c r="D4" s="287"/>
      <c r="E4" s="287"/>
      <c r="F4" s="287"/>
      <c r="G4" s="287"/>
      <c r="H4" s="287"/>
      <c r="I4" s="287"/>
      <c r="J4" s="288"/>
      <c r="K4" s="412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4"/>
      <c r="AG4" s="476"/>
      <c r="AH4" s="287"/>
      <c r="AI4" s="287"/>
      <c r="AJ4" s="287"/>
      <c r="AK4" s="287"/>
      <c r="AL4" s="442"/>
      <c r="AM4" s="442"/>
      <c r="AN4" s="442"/>
      <c r="AO4" s="442"/>
      <c r="AP4" s="442"/>
      <c r="AQ4" s="443"/>
    </row>
    <row r="5" spans="1:43" s="2" customFormat="1" ht="15" customHeight="1" x14ac:dyDescent="0.2">
      <c r="A5" s="446" t="s">
        <v>376</v>
      </c>
      <c r="B5" s="374"/>
      <c r="C5" s="374"/>
      <c r="D5" s="374"/>
      <c r="E5" s="374"/>
      <c r="F5" s="374"/>
      <c r="G5" s="374"/>
      <c r="H5" s="374"/>
      <c r="I5" s="374"/>
      <c r="J5" s="375"/>
      <c r="K5" s="456" t="s">
        <v>449</v>
      </c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7"/>
      <c r="Z5" s="457"/>
      <c r="AA5" s="457"/>
      <c r="AB5" s="457"/>
      <c r="AC5" s="457"/>
      <c r="AD5" s="457"/>
      <c r="AE5" s="457"/>
      <c r="AF5" s="458"/>
      <c r="AG5" s="424" t="s">
        <v>209</v>
      </c>
      <c r="AH5" s="374"/>
      <c r="AI5" s="374"/>
      <c r="AJ5" s="374"/>
      <c r="AK5" s="374"/>
      <c r="AL5" s="374"/>
      <c r="AM5" s="374"/>
      <c r="AN5" s="374"/>
      <c r="AO5" s="374"/>
      <c r="AP5" s="374"/>
      <c r="AQ5" s="425"/>
    </row>
    <row r="6" spans="1:43" s="2" customFormat="1" ht="20.100000000000001" customHeight="1" x14ac:dyDescent="0.2">
      <c r="A6" s="283"/>
      <c r="B6" s="284"/>
      <c r="C6" s="284"/>
      <c r="D6" s="284"/>
      <c r="E6" s="284"/>
      <c r="F6" s="284"/>
      <c r="G6" s="284"/>
      <c r="H6" s="284"/>
      <c r="I6" s="284"/>
      <c r="J6" s="285"/>
      <c r="K6" s="459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460"/>
      <c r="AF6" s="461"/>
      <c r="AG6" s="504" t="s">
        <v>450</v>
      </c>
      <c r="AH6" s="499"/>
      <c r="AI6" s="499"/>
      <c r="AJ6" s="499"/>
      <c r="AK6" s="499"/>
      <c r="AL6" s="499"/>
      <c r="AM6" s="499"/>
      <c r="AN6" s="499"/>
      <c r="AO6" s="499"/>
      <c r="AP6" s="499"/>
      <c r="AQ6" s="500"/>
    </row>
    <row r="7" spans="1:43" s="2" customFormat="1" ht="15" customHeight="1" x14ac:dyDescent="0.2">
      <c r="A7" s="283"/>
      <c r="B7" s="284"/>
      <c r="C7" s="284"/>
      <c r="D7" s="284"/>
      <c r="E7" s="284"/>
      <c r="F7" s="284"/>
      <c r="G7" s="284"/>
      <c r="H7" s="284"/>
      <c r="I7" s="284"/>
      <c r="J7" s="285"/>
      <c r="K7" s="459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0"/>
      <c r="Z7" s="460"/>
      <c r="AA7" s="460"/>
      <c r="AB7" s="460"/>
      <c r="AC7" s="460"/>
      <c r="AD7" s="460"/>
      <c r="AE7" s="460"/>
      <c r="AF7" s="461"/>
      <c r="AG7" s="428" t="str">
        <f>IF(AG8="","","Objekty dle seznamu")</f>
        <v/>
      </c>
      <c r="AH7" s="429"/>
      <c r="AI7" s="429"/>
      <c r="AJ7" s="429"/>
      <c r="AK7" s="429"/>
      <c r="AL7" s="429"/>
      <c r="AM7" s="429"/>
      <c r="AN7" s="429"/>
      <c r="AO7" s="429"/>
      <c r="AP7" s="429"/>
      <c r="AQ7" s="430"/>
    </row>
    <row r="8" spans="1:43" s="2" customFormat="1" ht="15" customHeight="1" x14ac:dyDescent="0.2">
      <c r="A8" s="286"/>
      <c r="B8" s="287"/>
      <c r="C8" s="287"/>
      <c r="D8" s="287"/>
      <c r="E8" s="287"/>
      <c r="F8" s="287"/>
      <c r="G8" s="287"/>
      <c r="H8" s="287"/>
      <c r="I8" s="287"/>
      <c r="J8" s="288"/>
      <c r="K8" s="462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  <c r="W8" s="463"/>
      <c r="X8" s="463"/>
      <c r="Y8" s="463"/>
      <c r="Z8" s="463"/>
      <c r="AA8" s="463"/>
      <c r="AB8" s="463"/>
      <c r="AC8" s="463"/>
      <c r="AD8" s="463"/>
      <c r="AE8" s="463"/>
      <c r="AF8" s="464"/>
      <c r="AG8" s="501"/>
      <c r="AH8" s="502"/>
      <c r="AI8" s="502"/>
      <c r="AJ8" s="502"/>
      <c r="AK8" s="502"/>
      <c r="AL8" s="502"/>
      <c r="AM8" s="502"/>
      <c r="AN8" s="502"/>
      <c r="AO8" s="502"/>
      <c r="AP8" s="502"/>
      <c r="AQ8" s="503"/>
    </row>
    <row r="9" spans="1:43" s="2" customFormat="1" ht="20.100000000000001" customHeight="1" x14ac:dyDescent="0.2">
      <c r="A9" s="446" t="s">
        <v>3</v>
      </c>
      <c r="B9" s="374"/>
      <c r="C9" s="374"/>
      <c r="D9" s="374"/>
      <c r="E9" s="374"/>
      <c r="F9" s="374"/>
      <c r="G9" s="374"/>
      <c r="H9" s="374"/>
      <c r="I9" s="374"/>
      <c r="J9" s="375"/>
      <c r="K9" s="468" t="s">
        <v>339</v>
      </c>
      <c r="L9" s="469"/>
      <c r="M9" s="469"/>
      <c r="N9" s="469"/>
      <c r="O9" s="469"/>
      <c r="P9" s="469"/>
      <c r="Q9" s="469"/>
      <c r="R9" s="469"/>
      <c r="S9" s="469"/>
      <c r="T9" s="469"/>
      <c r="U9" s="469"/>
      <c r="V9" s="469"/>
      <c r="W9" s="469"/>
      <c r="X9" s="469"/>
      <c r="Y9" s="469"/>
      <c r="Z9" s="469"/>
      <c r="AA9" s="469"/>
      <c r="AB9" s="469"/>
      <c r="AC9" s="469"/>
      <c r="AD9" s="469"/>
      <c r="AE9" s="469"/>
      <c r="AF9" s="470"/>
      <c r="AG9" s="424" t="s">
        <v>408</v>
      </c>
      <c r="AH9" s="374"/>
      <c r="AI9" s="374"/>
      <c r="AJ9" s="374"/>
      <c r="AK9" s="374"/>
      <c r="AL9" s="374"/>
      <c r="AM9" s="374"/>
      <c r="AN9" s="374"/>
      <c r="AO9" s="374"/>
      <c r="AP9" s="374"/>
      <c r="AQ9" s="425"/>
    </row>
    <row r="10" spans="1:43" s="2" customFormat="1" ht="20.100000000000001" customHeight="1" x14ac:dyDescent="0.2">
      <c r="A10" s="278" t="s">
        <v>4</v>
      </c>
      <c r="B10" s="279"/>
      <c r="C10" s="279"/>
      <c r="D10" s="279"/>
      <c r="E10" s="279"/>
      <c r="F10" s="279"/>
      <c r="G10" s="279"/>
      <c r="H10" s="279"/>
      <c r="I10" s="279"/>
      <c r="J10" s="280"/>
      <c r="K10" s="494" t="s">
        <v>34</v>
      </c>
      <c r="L10" s="495"/>
      <c r="M10" s="495"/>
      <c r="N10" s="495"/>
      <c r="O10" s="495"/>
      <c r="P10" s="495"/>
      <c r="Q10" s="495"/>
      <c r="R10" s="495"/>
      <c r="S10" s="495"/>
      <c r="T10" s="495"/>
      <c r="U10" s="495"/>
      <c r="V10" s="495"/>
      <c r="W10" s="495"/>
      <c r="X10" s="495"/>
      <c r="Y10" s="495"/>
      <c r="Z10" s="495"/>
      <c r="AA10" s="495"/>
      <c r="AB10" s="495"/>
      <c r="AC10" s="495"/>
      <c r="AD10" s="495"/>
      <c r="AE10" s="495"/>
      <c r="AF10" s="496"/>
      <c r="AG10" s="497"/>
      <c r="AH10" s="498"/>
      <c r="AI10" s="498"/>
      <c r="AJ10" s="498"/>
      <c r="AK10" s="498"/>
      <c r="AL10" s="162" t="s">
        <v>420</v>
      </c>
      <c r="AM10" s="159" t="s">
        <v>343</v>
      </c>
      <c r="AN10" s="477" t="s">
        <v>342</v>
      </c>
      <c r="AO10" s="477"/>
      <c r="AP10" s="477"/>
      <c r="AQ10" s="478"/>
    </row>
    <row r="11" spans="1:43" s="2" customFormat="1" ht="15" customHeight="1" x14ac:dyDescent="0.2">
      <c r="A11" s="406" t="s">
        <v>15</v>
      </c>
      <c r="B11" s="234"/>
      <c r="C11" s="234"/>
      <c r="D11" s="234"/>
      <c r="E11" s="234"/>
      <c r="F11" s="234"/>
      <c r="G11" s="234"/>
      <c r="H11" s="234"/>
      <c r="I11" s="234"/>
      <c r="J11" s="407"/>
      <c r="K11" s="233" t="s">
        <v>14</v>
      </c>
      <c r="L11" s="234"/>
      <c r="M11" s="234"/>
      <c r="N11" s="234"/>
      <c r="O11" s="234"/>
      <c r="P11" s="234"/>
      <c r="Q11" s="234"/>
      <c r="R11" s="234"/>
      <c r="S11" s="234"/>
      <c r="T11" s="234"/>
      <c r="U11" s="407"/>
      <c r="V11" s="233" t="s">
        <v>13</v>
      </c>
      <c r="W11" s="234"/>
      <c r="X11" s="234"/>
      <c r="Y11" s="234"/>
      <c r="Z11" s="234" t="s">
        <v>374</v>
      </c>
      <c r="AA11" s="234"/>
      <c r="AB11" s="234"/>
      <c r="AC11" s="234"/>
      <c r="AD11" s="234"/>
      <c r="AE11" s="234"/>
      <c r="AF11" s="488"/>
      <c r="AG11" s="426" t="s">
        <v>11</v>
      </c>
      <c r="AH11" s="234"/>
      <c r="AI11" s="234"/>
      <c r="AJ11" s="234"/>
      <c r="AK11" s="234"/>
      <c r="AL11" s="234"/>
      <c r="AM11" s="234"/>
      <c r="AN11" s="234"/>
      <c r="AO11" s="234"/>
      <c r="AP11" s="234"/>
      <c r="AQ11" s="235"/>
    </row>
    <row r="12" spans="1:43" s="2" customFormat="1" ht="15" customHeight="1" x14ac:dyDescent="0.2">
      <c r="A12" s="404" t="s">
        <v>372</v>
      </c>
      <c r="B12" s="289"/>
      <c r="C12" s="289"/>
      <c r="D12" s="289"/>
      <c r="E12" s="289"/>
      <c r="F12" s="289"/>
      <c r="G12" s="289"/>
      <c r="H12" s="289"/>
      <c r="I12" s="289"/>
      <c r="J12" s="405"/>
      <c r="K12" s="427" t="s">
        <v>373</v>
      </c>
      <c r="L12" s="289"/>
      <c r="M12" s="289"/>
      <c r="N12" s="289"/>
      <c r="O12" s="289"/>
      <c r="P12" s="289"/>
      <c r="Q12" s="289"/>
      <c r="R12" s="289"/>
      <c r="S12" s="289"/>
      <c r="T12" s="289"/>
      <c r="U12" s="405"/>
      <c r="V12" s="427" t="s">
        <v>12</v>
      </c>
      <c r="W12" s="289"/>
      <c r="X12" s="289"/>
      <c r="Y12" s="289"/>
      <c r="Z12" s="289" t="s">
        <v>375</v>
      </c>
      <c r="AA12" s="289"/>
      <c r="AB12" s="289"/>
      <c r="AC12" s="289"/>
      <c r="AD12" s="289"/>
      <c r="AE12" s="289"/>
      <c r="AF12" s="439"/>
      <c r="AG12" s="421" t="s">
        <v>348</v>
      </c>
      <c r="AH12" s="422"/>
      <c r="AI12" s="422"/>
      <c r="AJ12" s="422"/>
      <c r="AK12" s="422"/>
      <c r="AL12" s="422"/>
      <c r="AM12" s="422"/>
      <c r="AN12" s="422"/>
      <c r="AO12" s="422"/>
      <c r="AP12" s="422"/>
      <c r="AQ12" s="423"/>
    </row>
    <row r="13" spans="1:43" s="2" customFormat="1" ht="15" customHeight="1" x14ac:dyDescent="0.2">
      <c r="A13" s="406" t="s">
        <v>23</v>
      </c>
      <c r="B13" s="234"/>
      <c r="C13" s="234"/>
      <c r="D13" s="234"/>
      <c r="E13" s="234"/>
      <c r="F13" s="234"/>
      <c r="G13" s="234"/>
      <c r="H13" s="234"/>
      <c r="I13" s="234"/>
      <c r="J13" s="407"/>
      <c r="K13" s="233" t="s">
        <v>24</v>
      </c>
      <c r="L13" s="234"/>
      <c r="M13" s="234"/>
      <c r="N13" s="234"/>
      <c r="O13" s="234"/>
      <c r="P13" s="234"/>
      <c r="Q13" s="234"/>
      <c r="R13" s="234"/>
      <c r="S13" s="234"/>
      <c r="T13" s="234"/>
      <c r="U13" s="407"/>
      <c r="V13" s="233" t="s">
        <v>25</v>
      </c>
      <c r="W13" s="234"/>
      <c r="X13" s="234"/>
      <c r="Y13" s="234"/>
      <c r="Z13" s="234"/>
      <c r="AA13" s="234"/>
      <c r="AB13" s="234"/>
      <c r="AC13" s="234"/>
      <c r="AD13" s="234"/>
      <c r="AE13" s="234"/>
      <c r="AF13" s="488"/>
      <c r="AG13" s="426" t="s">
        <v>353</v>
      </c>
      <c r="AH13" s="234"/>
      <c r="AI13" s="234"/>
      <c r="AJ13" s="234"/>
      <c r="AK13" s="234"/>
      <c r="AL13" s="234"/>
      <c r="AM13" s="234"/>
      <c r="AN13" s="234"/>
      <c r="AO13" s="234"/>
      <c r="AP13" s="234"/>
      <c r="AQ13" s="235"/>
    </row>
    <row r="14" spans="1:43" s="2" customFormat="1" ht="15" customHeight="1" thickBot="1" x14ac:dyDescent="0.25">
      <c r="A14" s="362" t="s">
        <v>423</v>
      </c>
      <c r="B14" s="363"/>
      <c r="C14" s="363"/>
      <c r="D14" s="363"/>
      <c r="E14" s="363"/>
      <c r="F14" s="363"/>
      <c r="G14" s="363"/>
      <c r="H14" s="363"/>
      <c r="I14" s="363"/>
      <c r="J14" s="363"/>
      <c r="K14" s="365" t="s">
        <v>424</v>
      </c>
      <c r="L14" s="363"/>
      <c r="M14" s="363"/>
      <c r="N14" s="363"/>
      <c r="O14" s="363"/>
      <c r="P14" s="363"/>
      <c r="Q14" s="363"/>
      <c r="R14" s="363"/>
      <c r="S14" s="363"/>
      <c r="T14" s="363"/>
      <c r="U14" s="364"/>
      <c r="V14" s="365" t="s">
        <v>31</v>
      </c>
      <c r="W14" s="363"/>
      <c r="X14" s="363"/>
      <c r="Y14" s="363"/>
      <c r="Z14" s="363"/>
      <c r="AA14" s="363"/>
      <c r="AB14" s="363"/>
      <c r="AC14" s="363"/>
      <c r="AD14" s="363"/>
      <c r="AE14" s="363"/>
      <c r="AF14" s="489"/>
      <c r="AG14" s="490">
        <v>44104</v>
      </c>
      <c r="AH14" s="491"/>
      <c r="AI14" s="491"/>
      <c r="AJ14" s="491"/>
      <c r="AK14" s="491"/>
      <c r="AL14" s="491"/>
      <c r="AM14" s="491"/>
      <c r="AN14" s="491"/>
      <c r="AO14" s="491"/>
      <c r="AP14" s="491"/>
      <c r="AQ14" s="492"/>
    </row>
    <row r="15" spans="1:43" s="2" customFormat="1" ht="15" customHeight="1" thickTop="1" x14ac:dyDescent="0.2">
      <c r="A15" s="223" t="s">
        <v>355</v>
      </c>
      <c r="B15" s="224"/>
      <c r="C15" s="224"/>
      <c r="D15" s="224"/>
      <c r="E15" s="224"/>
      <c r="F15" s="224"/>
      <c r="G15" s="224"/>
      <c r="H15" s="224"/>
      <c r="I15" s="224"/>
      <c r="J15" s="225"/>
      <c r="K15" s="226" t="s">
        <v>11</v>
      </c>
      <c r="L15" s="224"/>
      <c r="M15" s="224"/>
      <c r="N15" s="224"/>
      <c r="O15" s="225"/>
      <c r="P15" s="226" t="s">
        <v>51</v>
      </c>
      <c r="Q15" s="224"/>
      <c r="R15" s="224"/>
      <c r="S15" s="224"/>
      <c r="T15" s="224"/>
      <c r="U15" s="225"/>
      <c r="V15" s="226" t="s">
        <v>64</v>
      </c>
      <c r="W15" s="224"/>
      <c r="X15" s="224"/>
      <c r="Y15" s="224"/>
      <c r="Z15" s="224"/>
      <c r="AA15" s="224"/>
      <c r="AB15" s="224"/>
      <c r="AC15" s="224"/>
      <c r="AD15" s="225"/>
      <c r="AE15" s="226" t="s">
        <v>60</v>
      </c>
      <c r="AF15" s="224"/>
      <c r="AG15" s="224"/>
      <c r="AH15" s="132" t="s">
        <v>63</v>
      </c>
      <c r="AI15" s="133"/>
      <c r="AJ15" s="133"/>
      <c r="AK15" s="133"/>
      <c r="AL15" s="133"/>
      <c r="AM15" s="133"/>
      <c r="AN15" s="132" t="s">
        <v>28</v>
      </c>
      <c r="AO15" s="133"/>
      <c r="AP15" s="133"/>
      <c r="AQ15" s="131"/>
    </row>
    <row r="16" spans="1:43" s="2" customFormat="1" ht="13.5" customHeight="1" x14ac:dyDescent="0.2">
      <c r="A16" s="14" t="s">
        <v>425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1</v>
      </c>
      <c r="L16" s="15" t="str">
        <f>IF(MID($AG$12,1,1)="","X",MID($AG$12,1,1))</f>
        <v>D</v>
      </c>
      <c r="M16" s="15" t="str">
        <f>IF(MID($AG$12,2,1)="","X",MID($AG$12,2,1))</f>
        <v>S</v>
      </c>
      <c r="N16" s="15" t="str">
        <f>IF(MID($AG$12,3,1)="","X",MID($AG$12,3,1))</f>
        <v>P</v>
      </c>
      <c r="O16" s="15" t="str">
        <f>IF(MID($AG$12,4,1)="","X",MID($AG$12,4,1))</f>
        <v>X</v>
      </c>
      <c r="P16" s="15" t="s">
        <v>1</v>
      </c>
      <c r="Q16" s="15" t="str">
        <f>MID(AG4,1,1)</f>
        <v/>
      </c>
      <c r="R16" s="15" t="str">
        <f>IF(MID($AL$3,1,1)="","X",MID($AL$3,1,1))</f>
        <v>D</v>
      </c>
      <c r="S16" s="15" t="str">
        <f>IF(MID($AL$3,3,1)="","X",MID($AL$3,3,1))</f>
        <v>2</v>
      </c>
      <c r="T16" s="15" t="str">
        <f>IF(MID($AL$3,5,1)="","X",MID($AL$3,5,1))</f>
        <v>1</v>
      </c>
      <c r="U16" s="15" t="str">
        <f>IF(MID($AL$3,7,1)="","X",MID($AL$3,7,1))</f>
        <v>3</v>
      </c>
      <c r="V16" s="15" t="s">
        <v>1</v>
      </c>
      <c r="W16" s="15" t="str">
        <f>IF($AG$8="",IF($AG$6="-","X",IF(MID(SUBSTITUTE($AG$6," ",""),1,1)="","X",MID(SUBSTITUTE($AG$6," ",""),1,1))),MID(SUBSTITUTE($AG$8," ",""),1,1))</f>
        <v>S</v>
      </c>
      <c r="X16" s="15" t="str">
        <f>IF($AG$8="",IF($AG$6="-","X",IF(MID(SUBSTITUTE($AG$6," ",""),2,1)="","X",MID(SUBSTITUTE($AG$6," ",""),2,1))),MID(SUBSTITUTE($AG$8," ",""),2,1))</f>
        <v>O</v>
      </c>
      <c r="Y16" s="15" t="str">
        <f>IF($AG$8="",IF($AG$6="-","X",IF(MID(SUBSTITUTE($AG$6," ",""),3,1)="","X",MID(SUBSTITUTE($AG$6," ",""),3,1))),MID(SUBSTITUTE($AG$8," ",""),3,1))</f>
        <v>1</v>
      </c>
      <c r="Z16" s="15" t="str">
        <f>IF($AG$8="",IF($AG$6="-","X",IF(MID(SUBSTITUTE($AG$6," ",""),4,1)="","X",MID(SUBSTITUTE($AG$6," ",""),4,1))),MID(SUBSTITUTE($AG$8," ",""),4,1))</f>
        <v>2</v>
      </c>
      <c r="AA16" s="15" t="str">
        <f>IF($AG$8="",IF($AG$6="-","X",IF(MID(SUBSTITUTE($AG$6," ",""),6,1)="","X",MID(SUBSTITUTE($AG$6," ",""),6,1))),MID(SUBSTITUTE($AG$8," ",""),6,1))</f>
        <v>1</v>
      </c>
      <c r="AB16" s="15" t="str">
        <f>IF($AG$8="",IF($AG$6="-","X",IF(MID(SUBSTITUTE($AG$6," ",""),7,1)="","X",MID(SUBSTITUTE($AG$6," ",""),7,1))),MID(SUBSTITUTE($AG$8," ",""),7,1))</f>
        <v>3</v>
      </c>
      <c r="AC16" s="15" t="str">
        <f>IF($AG$8="",IF($AG$6="-","X",IF(MID(SUBSTITUTE($AG$6," ",""),9,1)="","X",MID(SUBSTITUTE($AG$6," ",""),9,1))),MID(SUBSTITUTE($AG$8," ",""),9,1))</f>
        <v>0</v>
      </c>
      <c r="AD16" s="15" t="str">
        <f>IF($AG$8="",IF($AG$6="-","X",IF(MID(SUBSTITUTE($AG$6," ",""),10,1)="","X",MID(SUBSTITUTE($AG$6," ",""),10,1))),MID(SUBSTITUTE($AG$8," ",""),10,1))</f>
        <v>2</v>
      </c>
      <c r="AE16" s="15" t="s">
        <v>1</v>
      </c>
      <c r="AF16" s="15" t="str">
        <f>IF($AG$8="",IF($AP$6="-","X",IF(MID(SUBSTITUTE($AP$6," ",""),2,1)="","X",MID(SUBSTITUTE($AP$6," ",""),2,1))),"X")</f>
        <v>X</v>
      </c>
      <c r="AG16" s="15" t="str">
        <f>IF($AG$8="",IF($AP$6="-","X",IF(MID(SUBSTITUTE($AP$6," ",""),3,1)="","X",MID(SUBSTITUTE($AP$6," ",""),3,1))),"X")</f>
        <v>X</v>
      </c>
      <c r="AH16" s="15" t="s">
        <v>1</v>
      </c>
      <c r="AI16" s="15" t="str">
        <f>IF(MID(AL10,1,1)="","X",MID(AL10,1,1))</f>
        <v>0</v>
      </c>
      <c r="AJ16" s="15" t="s">
        <v>1</v>
      </c>
      <c r="AK16" s="15" t="str">
        <f>IF(MID(AN10,1,1)="","X",MID(AN10,1,1))</f>
        <v>1</v>
      </c>
      <c r="AL16" s="15" t="str">
        <f>IF(MID(AN10,2,1)="","X",MID(AN10,2,1))</f>
        <v>0</v>
      </c>
      <c r="AM16" s="15" t="str">
        <f>IF(MID(AN10,3,1)="","X",MID(AN10,3,1))</f>
        <v>2</v>
      </c>
      <c r="AN16" s="15" t="s">
        <v>1</v>
      </c>
      <c r="AO16" s="15" t="str">
        <f>IF(MID(A2,1,1)="","X",MID(A2,1,1))</f>
        <v>P</v>
      </c>
      <c r="AP16" s="15" t="str">
        <f>IF(MID(A2,2,1)="","X",MID(A2,2,1))</f>
        <v>0</v>
      </c>
      <c r="AQ16" s="16" t="str">
        <f>IF(MID(A2,3,1)="","X",MID(A2,3,1))</f>
        <v>3</v>
      </c>
    </row>
    <row r="17" spans="1:43" ht="15" customHeight="1" x14ac:dyDescent="0.25">
      <c r="A17" s="493" t="s">
        <v>196</v>
      </c>
      <c r="B17" s="493"/>
      <c r="C17" s="493"/>
      <c r="D17" s="493"/>
      <c r="E17" s="493"/>
      <c r="F17" s="493"/>
      <c r="G17" s="493"/>
      <c r="H17" s="493"/>
      <c r="I17" s="493"/>
      <c r="J17" s="493"/>
      <c r="K17" s="493"/>
      <c r="L17" s="493"/>
      <c r="M17" s="493"/>
      <c r="N17" s="493"/>
      <c r="O17" s="493"/>
      <c r="P17" s="493"/>
      <c r="Q17" s="493"/>
      <c r="R17" s="493"/>
      <c r="S17" s="493"/>
      <c r="T17" s="493"/>
      <c r="U17" s="493"/>
      <c r="V17" s="493"/>
      <c r="W17" s="493"/>
      <c r="X17" s="493"/>
      <c r="Y17" s="493"/>
      <c r="Z17" s="493"/>
      <c r="AA17" s="493"/>
      <c r="AB17" s="493"/>
      <c r="AC17" s="493"/>
      <c r="AD17" s="493"/>
      <c r="AE17" s="493"/>
      <c r="AF17" s="493"/>
      <c r="AG17" s="493"/>
      <c r="AH17" s="493"/>
      <c r="AI17" s="493"/>
      <c r="AJ17" s="493"/>
      <c r="AK17" s="493"/>
      <c r="AL17" s="493"/>
      <c r="AM17" s="493"/>
      <c r="AN17" s="493"/>
      <c r="AO17" s="493"/>
      <c r="AP17" s="493"/>
      <c r="AQ17" s="493"/>
    </row>
  </sheetData>
  <mergeCells count="50">
    <mergeCell ref="A2:E2"/>
    <mergeCell ref="F2:J2"/>
    <mergeCell ref="K2:AK2"/>
    <mergeCell ref="AL2:AQ2"/>
    <mergeCell ref="A1:E1"/>
    <mergeCell ref="F1:J1"/>
    <mergeCell ref="K1:AK1"/>
    <mergeCell ref="AL1:AQ1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9:J9"/>
    <mergeCell ref="K9:AF9"/>
    <mergeCell ref="A10:J10"/>
    <mergeCell ref="K10:AF10"/>
    <mergeCell ref="AG9:AQ9"/>
    <mergeCell ref="AN10:AQ10"/>
    <mergeCell ref="AG10:AK10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</mergeCells>
  <dataValidations count="2">
    <dataValidation type="list" allowBlank="1" showInputMessage="1" showErrorMessage="1" promptTitle="Podobjekt" prompt="[.XX]" sqref="AP6:AQ6" xr:uid="{00000000-0002-0000-0400-000000000000}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 xr:uid="{00000000-0002-0000-0400-000001000000}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4"/>
  <sheetViews>
    <sheetView showGridLines="0" view="pageBreakPreview" topLeftCell="A10" zoomScaleNormal="85" zoomScaleSheetLayoutView="100" workbookViewId="0">
      <selection activeCell="A32" sqref="A32"/>
    </sheetView>
  </sheetViews>
  <sheetFormatPr defaultColWidth="8.8984375" defaultRowHeight="14.25" x14ac:dyDescent="0.2"/>
  <cols>
    <col min="1" max="1" width="6" style="13" customWidth="1"/>
    <col min="2" max="2" width="9.5" style="13" bestFit="1" customWidth="1"/>
    <col min="3" max="3" width="33.3984375" style="13" customWidth="1"/>
    <col min="4" max="5" width="6.8984375" style="13" customWidth="1"/>
    <col min="6" max="15" width="2.3984375" style="13" customWidth="1"/>
    <col min="16" max="16384" width="8.8984375" style="13"/>
  </cols>
  <sheetData>
    <row r="1" spans="1:15" ht="24.95" customHeight="1" thickBot="1" x14ac:dyDescent="0.25">
      <c r="A1" s="169" t="s">
        <v>207</v>
      </c>
      <c r="B1" s="170"/>
      <c r="C1" s="170"/>
      <c r="D1" s="508"/>
      <c r="E1" s="508"/>
      <c r="F1" s="508"/>
      <c r="G1" s="508"/>
      <c r="H1" s="508"/>
      <c r="I1" s="508"/>
      <c r="J1" s="508"/>
      <c r="K1" s="508"/>
      <c r="L1" s="171"/>
      <c r="M1" s="171"/>
      <c r="N1" s="171"/>
      <c r="O1" s="172"/>
    </row>
    <row r="2" spans="1:15" ht="25.5" customHeight="1" x14ac:dyDescent="0.2">
      <c r="A2" s="173" t="s">
        <v>49</v>
      </c>
      <c r="B2" s="174"/>
      <c r="C2" s="175" t="str">
        <f>'List stavby'!B1</f>
        <v>[Posun neutrálního pole v zastávce Sázavka]</v>
      </c>
      <c r="D2" s="176"/>
      <c r="E2" s="509" t="s">
        <v>344</v>
      </c>
      <c r="F2" s="510"/>
      <c r="G2" s="510"/>
      <c r="H2" s="510"/>
      <c r="I2" s="510"/>
      <c r="J2" s="510"/>
      <c r="K2" s="510"/>
      <c r="L2" s="510"/>
      <c r="M2" s="510"/>
      <c r="N2" s="510"/>
      <c r="O2" s="511"/>
    </row>
    <row r="3" spans="1:15" ht="15" customHeight="1" x14ac:dyDescent="0.2">
      <c r="A3" s="512" t="s">
        <v>323</v>
      </c>
      <c r="B3" s="513"/>
      <c r="C3" s="177" t="str">
        <f>'List stavby'!B5</f>
        <v>S622200067</v>
      </c>
      <c r="D3" s="178"/>
      <c r="E3" s="113" t="s">
        <v>48</v>
      </c>
      <c r="F3" s="179" t="s">
        <v>56</v>
      </c>
      <c r="G3" s="18" t="s">
        <v>197</v>
      </c>
      <c r="H3" s="18" t="s">
        <v>473</v>
      </c>
      <c r="I3" s="18"/>
      <c r="J3" s="18"/>
      <c r="K3" s="18"/>
      <c r="L3" s="18"/>
      <c r="M3" s="18"/>
      <c r="N3" s="18"/>
      <c r="O3" s="105"/>
    </row>
    <row r="4" spans="1:15" ht="15" customHeight="1" x14ac:dyDescent="0.2">
      <c r="A4" s="512" t="s">
        <v>47</v>
      </c>
      <c r="B4" s="513"/>
      <c r="C4" s="177" t="s">
        <v>500</v>
      </c>
      <c r="D4" s="178"/>
      <c r="E4" s="113" t="s">
        <v>46</v>
      </c>
      <c r="F4" s="179" t="s">
        <v>335</v>
      </c>
      <c r="G4" s="18" t="s">
        <v>471</v>
      </c>
      <c r="H4" s="18" t="s">
        <v>471</v>
      </c>
      <c r="I4" s="18"/>
      <c r="J4" s="18"/>
      <c r="K4" s="18"/>
      <c r="L4" s="18"/>
      <c r="M4" s="18"/>
      <c r="N4" s="18"/>
      <c r="O4" s="105"/>
    </row>
    <row r="5" spans="1:15" ht="15" customHeight="1" thickBot="1" x14ac:dyDescent="0.25">
      <c r="A5" s="514" t="s">
        <v>433</v>
      </c>
      <c r="B5" s="515"/>
      <c r="C5" s="106" t="str">
        <f>'List stavby'!B3</f>
        <v>[19.03.2023]</v>
      </c>
      <c r="D5" s="180"/>
      <c r="E5" s="114" t="s">
        <v>45</v>
      </c>
      <c r="F5" s="181" t="s">
        <v>470</v>
      </c>
      <c r="G5" s="107" t="s">
        <v>472</v>
      </c>
      <c r="H5" s="107" t="s">
        <v>472</v>
      </c>
      <c r="I5" s="107"/>
      <c r="J5" s="107"/>
      <c r="K5" s="107"/>
      <c r="L5" s="107"/>
      <c r="M5" s="107"/>
      <c r="N5" s="107"/>
      <c r="O5" s="108"/>
    </row>
    <row r="6" spans="1:15" ht="15" customHeight="1" thickBot="1" x14ac:dyDescent="0.25">
      <c r="A6" s="521"/>
      <c r="B6" s="521"/>
      <c r="C6" s="521"/>
      <c r="D6" s="521"/>
      <c r="E6" s="521"/>
      <c r="F6" s="522"/>
      <c r="G6" s="522"/>
      <c r="H6" s="522"/>
      <c r="I6" s="522"/>
      <c r="J6" s="522"/>
      <c r="K6" s="522"/>
      <c r="L6" s="522"/>
      <c r="M6" s="522"/>
      <c r="N6" s="522"/>
      <c r="O6" s="522"/>
    </row>
    <row r="7" spans="1:15" ht="24.95" customHeight="1" thickBot="1" x14ac:dyDescent="0.25">
      <c r="A7" s="116" t="s">
        <v>44</v>
      </c>
      <c r="B7" s="523" t="s">
        <v>52</v>
      </c>
      <c r="C7" s="522"/>
      <c r="D7" s="112" t="s">
        <v>434</v>
      </c>
      <c r="E7" s="182" t="s">
        <v>435</v>
      </c>
      <c r="F7" s="522" t="s">
        <v>328</v>
      </c>
      <c r="G7" s="522"/>
      <c r="H7" s="522"/>
      <c r="I7" s="522"/>
      <c r="J7" s="522"/>
      <c r="K7" s="522"/>
      <c r="L7" s="522"/>
      <c r="M7" s="522"/>
      <c r="N7" s="522"/>
      <c r="O7" s="524"/>
    </row>
    <row r="8" spans="1:15" ht="15" customHeight="1" x14ac:dyDescent="0.2">
      <c r="A8" s="115" t="s">
        <v>42</v>
      </c>
      <c r="B8" s="525" t="s">
        <v>501</v>
      </c>
      <c r="C8" s="526"/>
      <c r="D8" s="527"/>
      <c r="E8" s="183"/>
      <c r="F8" s="111" t="s">
        <v>0</v>
      </c>
      <c r="G8" s="111" t="s">
        <v>0</v>
      </c>
      <c r="H8" s="111" t="s">
        <v>0</v>
      </c>
      <c r="I8" s="111"/>
      <c r="J8" s="111"/>
      <c r="K8" s="111"/>
      <c r="L8" s="111"/>
      <c r="M8" s="111"/>
      <c r="N8" s="111"/>
      <c r="O8" s="111"/>
    </row>
    <row r="9" spans="1:15" ht="15" customHeight="1" x14ac:dyDescent="0.2">
      <c r="A9" s="20"/>
      <c r="B9" s="519"/>
      <c r="C9" s="520"/>
      <c r="D9" s="513"/>
      <c r="E9" s="145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5" customHeight="1" x14ac:dyDescent="0.2">
      <c r="A10" s="19" t="s">
        <v>41</v>
      </c>
      <c r="B10" s="519" t="s">
        <v>40</v>
      </c>
      <c r="C10" s="520"/>
      <c r="D10" s="513"/>
      <c r="E10" s="145"/>
      <c r="F10" s="17" t="s">
        <v>0</v>
      </c>
      <c r="G10" s="17" t="s">
        <v>0</v>
      </c>
      <c r="H10" s="17" t="s">
        <v>0</v>
      </c>
      <c r="I10" s="17"/>
      <c r="J10" s="17"/>
      <c r="K10" s="17"/>
      <c r="L10" s="17"/>
      <c r="M10" s="17"/>
      <c r="N10" s="17"/>
      <c r="O10" s="17"/>
    </row>
    <row r="11" spans="1:15" ht="15" customHeight="1" x14ac:dyDescent="0.2">
      <c r="A11" s="20" t="s">
        <v>507</v>
      </c>
      <c r="B11" s="516" t="s">
        <v>508</v>
      </c>
      <c r="C11" s="517"/>
      <c r="D11" s="518"/>
      <c r="E11" s="148"/>
      <c r="F11" s="17" t="s">
        <v>34</v>
      </c>
      <c r="G11" s="17" t="s">
        <v>34</v>
      </c>
      <c r="H11" s="17" t="s">
        <v>0</v>
      </c>
      <c r="I11" s="17"/>
      <c r="J11" s="17"/>
      <c r="K11" s="17"/>
      <c r="L11" s="17"/>
      <c r="M11" s="17"/>
      <c r="N11" s="17"/>
      <c r="O11" s="17"/>
    </row>
    <row r="12" spans="1:15" ht="15" customHeight="1" x14ac:dyDescent="0.2">
      <c r="A12" s="20"/>
      <c r="B12" s="519"/>
      <c r="C12" s="520"/>
      <c r="D12" s="513"/>
      <c r="E12" s="145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">
      <c r="A13" s="19" t="s">
        <v>39</v>
      </c>
      <c r="B13" s="519" t="s">
        <v>38</v>
      </c>
      <c r="C13" s="520"/>
      <c r="D13" s="513"/>
      <c r="E13" s="145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">
      <c r="A14" s="20" t="s">
        <v>436</v>
      </c>
      <c r="B14" s="146" t="s">
        <v>502</v>
      </c>
      <c r="C14" s="147"/>
      <c r="D14" s="184" t="s">
        <v>503</v>
      </c>
      <c r="E14" s="148"/>
      <c r="F14" s="17" t="s">
        <v>0</v>
      </c>
      <c r="G14" s="17" t="s">
        <v>0</v>
      </c>
      <c r="H14" s="17" t="s">
        <v>0</v>
      </c>
      <c r="I14" s="17"/>
      <c r="J14" s="17"/>
      <c r="K14" s="17"/>
      <c r="L14" s="17"/>
      <c r="M14" s="17"/>
      <c r="N14" s="17"/>
      <c r="O14" s="17"/>
    </row>
    <row r="15" spans="1:15" ht="15" customHeight="1" x14ac:dyDescent="0.2">
      <c r="A15" s="20" t="s">
        <v>437</v>
      </c>
      <c r="B15" s="146" t="s">
        <v>502</v>
      </c>
      <c r="C15" s="147"/>
      <c r="D15" s="103" t="s">
        <v>504</v>
      </c>
      <c r="E15" s="148"/>
      <c r="F15" s="17" t="s">
        <v>0</v>
      </c>
      <c r="G15" s="17" t="s">
        <v>0</v>
      </c>
      <c r="H15" s="17" t="s">
        <v>0</v>
      </c>
      <c r="I15" s="17"/>
      <c r="J15" s="17"/>
      <c r="K15" s="17"/>
      <c r="L15" s="17"/>
      <c r="M15" s="17"/>
      <c r="N15" s="17"/>
      <c r="O15" s="17"/>
    </row>
    <row r="16" spans="1:15" ht="15" customHeight="1" x14ac:dyDescent="0.2">
      <c r="A16" s="20" t="s">
        <v>37</v>
      </c>
      <c r="B16" s="177" t="s">
        <v>324</v>
      </c>
      <c r="C16" s="178"/>
      <c r="D16" s="103" t="s">
        <v>498</v>
      </c>
      <c r="E16" s="148"/>
      <c r="F16" s="17" t="s">
        <v>0</v>
      </c>
      <c r="G16" s="17" t="s">
        <v>0</v>
      </c>
      <c r="H16" s="17" t="s">
        <v>0</v>
      </c>
      <c r="I16" s="17"/>
      <c r="J16" s="17"/>
      <c r="K16" s="17"/>
      <c r="L16" s="17"/>
      <c r="M16" s="17"/>
      <c r="N16" s="17"/>
      <c r="O16" s="17"/>
    </row>
    <row r="17" spans="1:15" ht="15" customHeight="1" x14ac:dyDescent="0.2">
      <c r="A17" s="20" t="s">
        <v>505</v>
      </c>
      <c r="B17" s="146" t="s">
        <v>506</v>
      </c>
      <c r="C17" s="147"/>
      <c r="D17" s="103" t="s">
        <v>498</v>
      </c>
      <c r="E17" s="148"/>
      <c r="F17" s="17" t="s">
        <v>0</v>
      </c>
      <c r="G17" s="17" t="s">
        <v>0</v>
      </c>
      <c r="H17" s="17" t="s">
        <v>0</v>
      </c>
      <c r="I17" s="17"/>
      <c r="J17" s="17"/>
      <c r="K17" s="17"/>
      <c r="L17" s="17"/>
      <c r="M17" s="17"/>
      <c r="N17" s="17"/>
      <c r="O17" s="17"/>
    </row>
    <row r="18" spans="1:15" ht="15" customHeight="1" x14ac:dyDescent="0.2">
      <c r="A18" s="19"/>
      <c r="B18" s="519"/>
      <c r="C18" s="520"/>
      <c r="D18" s="513"/>
      <c r="E18" s="145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ht="15" customHeight="1" x14ac:dyDescent="0.2">
      <c r="A19" s="19" t="s">
        <v>36</v>
      </c>
      <c r="B19" s="519" t="s">
        <v>208</v>
      </c>
      <c r="C19" s="520"/>
      <c r="D19" s="513"/>
      <c r="E19" s="145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ht="15" customHeight="1" x14ac:dyDescent="0.2">
      <c r="A20" s="20" t="s">
        <v>81</v>
      </c>
      <c r="B20" s="516" t="s">
        <v>82</v>
      </c>
      <c r="C20" s="517"/>
      <c r="D20" s="518"/>
      <c r="E20" s="148" t="s">
        <v>438</v>
      </c>
      <c r="F20" s="17" t="s">
        <v>34</v>
      </c>
      <c r="G20" s="17" t="s">
        <v>34</v>
      </c>
      <c r="H20" s="17" t="s">
        <v>34</v>
      </c>
      <c r="I20" s="17"/>
      <c r="J20" s="17"/>
      <c r="K20" s="17"/>
      <c r="L20" s="17"/>
      <c r="M20" s="17"/>
      <c r="N20" s="17"/>
      <c r="O20" s="17"/>
    </row>
    <row r="21" spans="1:15" ht="15" customHeight="1" x14ac:dyDescent="0.2">
      <c r="A21" s="20"/>
      <c r="B21" s="519"/>
      <c r="C21" s="520"/>
      <c r="D21" s="513"/>
      <c r="E21" s="145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ht="15" customHeight="1" x14ac:dyDescent="0.2">
      <c r="A22" s="19" t="s">
        <v>57</v>
      </c>
      <c r="B22" s="519" t="s">
        <v>35</v>
      </c>
      <c r="C22" s="520"/>
      <c r="D22" s="513"/>
      <c r="E22" s="145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ht="15" customHeight="1" x14ac:dyDescent="0.2">
      <c r="A23" s="20" t="s">
        <v>119</v>
      </c>
      <c r="B23" s="516" t="s">
        <v>326</v>
      </c>
      <c r="C23" s="517"/>
      <c r="D23" s="518"/>
      <c r="E23" s="148" t="s">
        <v>438</v>
      </c>
      <c r="F23" s="17" t="s">
        <v>34</v>
      </c>
      <c r="G23" s="17" t="s">
        <v>34</v>
      </c>
      <c r="H23" s="17" t="s">
        <v>34</v>
      </c>
      <c r="I23" s="17"/>
      <c r="J23" s="17"/>
      <c r="K23" s="17"/>
      <c r="L23" s="17"/>
      <c r="M23" s="17"/>
      <c r="N23" s="17"/>
      <c r="O23" s="17"/>
    </row>
    <row r="24" spans="1:15" ht="15" customHeight="1" x14ac:dyDescent="0.2">
      <c r="A24" s="20"/>
      <c r="B24" s="519"/>
      <c r="C24" s="520"/>
      <c r="D24" s="513"/>
      <c r="E24" s="145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15" customHeight="1" x14ac:dyDescent="0.2">
      <c r="A25" s="19"/>
      <c r="B25" s="519" t="s">
        <v>327</v>
      </c>
      <c r="C25" s="520"/>
      <c r="D25" s="513"/>
      <c r="E25" s="145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15" customHeight="1" x14ac:dyDescent="0.2">
      <c r="A26" s="20" t="s">
        <v>439</v>
      </c>
      <c r="B26" s="516" t="s">
        <v>440</v>
      </c>
      <c r="C26" s="517"/>
      <c r="D26" s="518"/>
      <c r="E26" s="148" t="s">
        <v>438</v>
      </c>
      <c r="F26" s="17" t="s">
        <v>34</v>
      </c>
      <c r="G26" s="17" t="s">
        <v>34</v>
      </c>
      <c r="H26" s="17" t="s">
        <v>34</v>
      </c>
      <c r="I26" s="17"/>
      <c r="J26" s="17"/>
      <c r="K26" s="17"/>
      <c r="L26" s="17"/>
      <c r="M26" s="17"/>
      <c r="N26" s="17"/>
      <c r="O26" s="17"/>
    </row>
    <row r="27" spans="1:15" ht="15" customHeight="1" x14ac:dyDescent="0.2">
      <c r="A27" s="20" t="s">
        <v>441</v>
      </c>
      <c r="B27" s="516" t="s">
        <v>442</v>
      </c>
      <c r="C27" s="517"/>
      <c r="D27" s="518"/>
      <c r="E27" s="148" t="s">
        <v>438</v>
      </c>
      <c r="F27" s="17" t="s">
        <v>34</v>
      </c>
      <c r="G27" s="17" t="s">
        <v>34</v>
      </c>
      <c r="H27" s="17" t="s">
        <v>34</v>
      </c>
      <c r="I27" s="17"/>
      <c r="J27" s="17"/>
      <c r="K27" s="17"/>
      <c r="L27" s="17"/>
      <c r="M27" s="17"/>
      <c r="N27" s="17"/>
      <c r="O27" s="17"/>
    </row>
    <row r="28" spans="1:15" ht="15" customHeight="1" x14ac:dyDescent="0.2">
      <c r="A28" s="20" t="s">
        <v>443</v>
      </c>
      <c r="B28" s="516" t="s">
        <v>444</v>
      </c>
      <c r="C28" s="517"/>
      <c r="D28" s="518"/>
      <c r="E28" s="148" t="s">
        <v>438</v>
      </c>
      <c r="F28" s="17" t="s">
        <v>34</v>
      </c>
      <c r="G28" s="17" t="s">
        <v>34</v>
      </c>
      <c r="H28" s="17" t="s">
        <v>34</v>
      </c>
      <c r="I28" s="17"/>
      <c r="J28" s="17"/>
      <c r="K28" s="17"/>
      <c r="L28" s="17"/>
      <c r="M28" s="17"/>
      <c r="N28" s="17"/>
      <c r="O28" s="17"/>
    </row>
    <row r="29" spans="1:15" ht="15" customHeight="1" x14ac:dyDescent="0.2">
      <c r="A29" s="20" t="s">
        <v>426</v>
      </c>
      <c r="B29" s="516" t="s">
        <v>445</v>
      </c>
      <c r="C29" s="517"/>
      <c r="D29" s="518"/>
      <c r="E29" s="148" t="s">
        <v>438</v>
      </c>
      <c r="F29" s="17" t="s">
        <v>34</v>
      </c>
      <c r="G29" s="17" t="s">
        <v>34</v>
      </c>
      <c r="H29" s="17" t="s">
        <v>34</v>
      </c>
      <c r="I29" s="17"/>
      <c r="J29" s="17"/>
      <c r="K29" s="17"/>
      <c r="L29" s="17"/>
      <c r="M29" s="17"/>
      <c r="N29" s="17"/>
      <c r="O29" s="17"/>
    </row>
    <row r="30" spans="1:15" ht="15" customHeight="1" x14ac:dyDescent="0.2">
      <c r="A30" s="20" t="s">
        <v>446</v>
      </c>
      <c r="B30" s="516" t="s">
        <v>447</v>
      </c>
      <c r="C30" s="517"/>
      <c r="D30" s="518"/>
      <c r="E30" s="148" t="s">
        <v>438</v>
      </c>
      <c r="F30" s="17" t="s">
        <v>34</v>
      </c>
      <c r="G30" s="17" t="s">
        <v>34</v>
      </c>
      <c r="H30" s="17" t="s">
        <v>34</v>
      </c>
      <c r="I30" s="17"/>
      <c r="J30" s="17"/>
      <c r="K30" s="17"/>
      <c r="L30" s="17"/>
      <c r="M30" s="17"/>
      <c r="N30" s="17"/>
      <c r="O30" s="17"/>
    </row>
    <row r="31" spans="1:15" ht="15" customHeight="1" x14ac:dyDescent="0.2">
      <c r="A31" s="20"/>
      <c r="B31" s="519"/>
      <c r="C31" s="520"/>
      <c r="D31" s="513"/>
      <c r="E31" s="145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" customHeight="1" x14ac:dyDescent="0.2">
      <c r="A32" s="194" t="s">
        <v>509</v>
      </c>
      <c r="B32" s="195"/>
      <c r="C32" s="196"/>
      <c r="D32" s="196"/>
      <c r="E32" s="197"/>
      <c r="F32" s="197"/>
      <c r="G32" s="198"/>
      <c r="H32" s="198"/>
      <c r="I32" s="198"/>
      <c r="J32" s="198"/>
      <c r="K32" s="198"/>
      <c r="L32" s="198"/>
      <c r="M32" s="198"/>
      <c r="N32" s="198"/>
      <c r="O32" s="198"/>
    </row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28">
    <mergeCell ref="B23:D23"/>
    <mergeCell ref="B30:D30"/>
    <mergeCell ref="B31:D31"/>
    <mergeCell ref="B24:D24"/>
    <mergeCell ref="B25:D25"/>
    <mergeCell ref="B26:D26"/>
    <mergeCell ref="B27:D27"/>
    <mergeCell ref="B28:D28"/>
    <mergeCell ref="B29:D29"/>
    <mergeCell ref="B18:D18"/>
    <mergeCell ref="B19:D19"/>
    <mergeCell ref="B20:D20"/>
    <mergeCell ref="B21:D21"/>
    <mergeCell ref="B22:D22"/>
    <mergeCell ref="B11:D11"/>
    <mergeCell ref="B12:D12"/>
    <mergeCell ref="B13:D13"/>
    <mergeCell ref="A6:O6"/>
    <mergeCell ref="B7:C7"/>
    <mergeCell ref="F7:O7"/>
    <mergeCell ref="B8:D8"/>
    <mergeCell ref="B9:D9"/>
    <mergeCell ref="B10:D10"/>
    <mergeCell ref="D1:K1"/>
    <mergeCell ref="E2:O2"/>
    <mergeCell ref="A3:B3"/>
    <mergeCell ref="A4:B4"/>
    <mergeCell ref="A5:B5"/>
  </mergeCells>
  <dataValidations disablePrompts="1"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3"/>
  <sheetViews>
    <sheetView showGridLines="0" tabSelected="1" view="pageBreakPreview" topLeftCell="A2" zoomScaleNormal="100" zoomScaleSheetLayoutView="100" workbookViewId="0">
      <selection activeCell="A23" sqref="A23"/>
    </sheetView>
  </sheetViews>
  <sheetFormatPr defaultColWidth="8.8984375" defaultRowHeight="14.25" x14ac:dyDescent="0.2"/>
  <cols>
    <col min="1" max="1" width="3.19921875" style="13" customWidth="1"/>
    <col min="2" max="2" width="11.19921875" style="13" customWidth="1"/>
    <col min="3" max="3" width="5.69921875" style="13" customWidth="1"/>
    <col min="4" max="4" width="39.296875" style="13" customWidth="1"/>
    <col min="5" max="5" width="23.19921875" style="13" customWidth="1"/>
    <col min="6" max="6" width="14.796875" style="13" customWidth="1"/>
    <col min="7" max="7" width="3.296875" style="13" customWidth="1"/>
    <col min="8" max="16384" width="8.8984375" style="13"/>
  </cols>
  <sheetData>
    <row r="1" spans="1:6" ht="24.95" customHeight="1" thickBot="1" x14ac:dyDescent="0.25">
      <c r="A1" s="117" t="s">
        <v>451</v>
      </c>
      <c r="B1" s="118"/>
      <c r="C1" s="119"/>
      <c r="D1" s="119"/>
      <c r="E1" s="531"/>
      <c r="F1" s="532"/>
    </row>
    <row r="2" spans="1:6" ht="25.5" customHeight="1" x14ac:dyDescent="0.2">
      <c r="A2" s="173" t="s">
        <v>49</v>
      </c>
      <c r="B2" s="174"/>
      <c r="C2" s="187"/>
      <c r="D2" s="533" t="str">
        <f>'List stavby'!B1</f>
        <v>[Posun neutrálního pole v zastávce Sázavka]</v>
      </c>
      <c r="E2" s="534"/>
      <c r="F2" s="535"/>
    </row>
    <row r="3" spans="1:6" ht="15" customHeight="1" x14ac:dyDescent="0.2">
      <c r="A3" s="512" t="s">
        <v>323</v>
      </c>
      <c r="B3" s="520"/>
      <c r="C3" s="513"/>
      <c r="D3" s="516" t="str">
        <f>'List stavby'!B5</f>
        <v>S622200067</v>
      </c>
      <c r="E3" s="517"/>
      <c r="F3" s="536"/>
    </row>
    <row r="4" spans="1:6" ht="15" customHeight="1" x14ac:dyDescent="0.2">
      <c r="A4" s="512" t="s">
        <v>47</v>
      </c>
      <c r="B4" s="520"/>
      <c r="C4" s="513"/>
      <c r="D4" s="516" t="s">
        <v>500</v>
      </c>
      <c r="E4" s="517"/>
      <c r="F4" s="536"/>
    </row>
    <row r="5" spans="1:6" ht="15" customHeight="1" thickBot="1" x14ac:dyDescent="0.25">
      <c r="A5" s="514" t="s">
        <v>433</v>
      </c>
      <c r="B5" s="537"/>
      <c r="C5" s="515"/>
      <c r="D5" s="538" t="str">
        <f>'List stavby'!B3</f>
        <v>[19.03.2023]</v>
      </c>
      <c r="E5" s="539"/>
      <c r="F5" s="540"/>
    </row>
    <row r="6" spans="1:6" ht="15" customHeight="1" thickBot="1" x14ac:dyDescent="0.25">
      <c r="A6" s="541"/>
      <c r="B6" s="541"/>
      <c r="C6" s="541"/>
      <c r="D6" s="541"/>
      <c r="E6" s="541"/>
      <c r="F6" s="541"/>
    </row>
    <row r="7" spans="1:6" ht="31.5" customHeight="1" thickBot="1" x14ac:dyDescent="0.25">
      <c r="A7" s="542" t="s">
        <v>452</v>
      </c>
      <c r="B7" s="543"/>
      <c r="C7" s="544" t="s">
        <v>43</v>
      </c>
      <c r="D7" s="531"/>
      <c r="E7" s="200" t="s">
        <v>453</v>
      </c>
      <c r="F7" s="201" t="s">
        <v>454</v>
      </c>
    </row>
    <row r="8" spans="1:6" ht="15" customHeight="1" x14ac:dyDescent="0.2">
      <c r="A8" s="528" t="s">
        <v>510</v>
      </c>
      <c r="B8" s="529"/>
      <c r="C8" s="529"/>
      <c r="D8" s="529"/>
      <c r="E8" s="529"/>
      <c r="F8" s="530"/>
    </row>
    <row r="9" spans="1:6" ht="15" customHeight="1" x14ac:dyDescent="0.2">
      <c r="A9" s="199"/>
      <c r="B9" s="199" t="s">
        <v>511</v>
      </c>
      <c r="C9" s="545" t="s">
        <v>512</v>
      </c>
      <c r="D9" s="546"/>
      <c r="E9" s="199" t="s">
        <v>455</v>
      </c>
      <c r="F9" s="199" t="s">
        <v>511</v>
      </c>
    </row>
    <row r="10" spans="1:6" ht="15" customHeight="1" x14ac:dyDescent="0.2">
      <c r="A10" s="199"/>
      <c r="B10" s="199"/>
      <c r="C10" s="546"/>
      <c r="D10" s="546"/>
      <c r="E10" s="199"/>
      <c r="F10" s="199"/>
    </row>
    <row r="11" spans="1:6" ht="15" customHeight="1" x14ac:dyDescent="0.2">
      <c r="A11" s="528" t="s">
        <v>520</v>
      </c>
      <c r="B11" s="529"/>
      <c r="C11" s="529"/>
      <c r="D11" s="529"/>
      <c r="E11" s="529"/>
      <c r="F11" s="530"/>
    </row>
    <row r="12" spans="1:6" ht="15" customHeight="1" x14ac:dyDescent="0.2">
      <c r="A12" s="199"/>
      <c r="B12" s="199" t="s">
        <v>521</v>
      </c>
      <c r="C12" s="545" t="s">
        <v>522</v>
      </c>
      <c r="D12" s="546"/>
      <c r="E12" s="199" t="s">
        <v>455</v>
      </c>
      <c r="F12" s="199" t="s">
        <v>521</v>
      </c>
    </row>
    <row r="13" spans="1:6" ht="15" customHeight="1" x14ac:dyDescent="0.2">
      <c r="A13" s="199"/>
      <c r="B13" s="199"/>
      <c r="C13" s="546"/>
      <c r="D13" s="546"/>
      <c r="E13" s="199"/>
      <c r="F13" s="199"/>
    </row>
    <row r="14" spans="1:6" ht="15" customHeight="1" x14ac:dyDescent="0.2">
      <c r="A14" s="528" t="s">
        <v>513</v>
      </c>
      <c r="B14" s="529"/>
      <c r="C14" s="529"/>
      <c r="D14" s="529"/>
      <c r="E14" s="529"/>
      <c r="F14" s="530"/>
    </row>
    <row r="15" spans="1:6" ht="15" customHeight="1" x14ac:dyDescent="0.2">
      <c r="A15" s="199"/>
      <c r="B15" s="199" t="s">
        <v>483</v>
      </c>
      <c r="C15" s="546" t="s">
        <v>482</v>
      </c>
      <c r="D15" s="546"/>
      <c r="E15" s="199" t="s">
        <v>455</v>
      </c>
      <c r="F15" s="199" t="s">
        <v>483</v>
      </c>
    </row>
    <row r="16" spans="1:6" ht="15" customHeight="1" x14ac:dyDescent="0.2">
      <c r="A16" s="199"/>
      <c r="B16" s="199"/>
      <c r="C16" s="546"/>
      <c r="D16" s="546"/>
      <c r="E16" s="199"/>
      <c r="F16" s="199"/>
    </row>
    <row r="17" spans="1:6" ht="15" customHeight="1" x14ac:dyDescent="0.2">
      <c r="A17" s="528" t="s">
        <v>514</v>
      </c>
      <c r="B17" s="529"/>
      <c r="C17" s="529"/>
      <c r="D17" s="529"/>
      <c r="E17" s="529"/>
      <c r="F17" s="530"/>
    </row>
    <row r="18" spans="1:6" ht="15" customHeight="1" x14ac:dyDescent="0.2">
      <c r="A18" s="199"/>
      <c r="B18" s="199" t="s">
        <v>515</v>
      </c>
      <c r="C18" s="546" t="s">
        <v>516</v>
      </c>
      <c r="D18" s="546"/>
      <c r="E18" s="199" t="s">
        <v>455</v>
      </c>
      <c r="F18" s="199" t="s">
        <v>515</v>
      </c>
    </row>
    <row r="19" spans="1:6" ht="15" customHeight="1" x14ac:dyDescent="0.2">
      <c r="A19" s="199"/>
      <c r="B19" s="199"/>
      <c r="C19" s="546"/>
      <c r="D19" s="546"/>
      <c r="E19" s="199"/>
      <c r="F19" s="199"/>
    </row>
    <row r="20" spans="1:6" x14ac:dyDescent="0.2">
      <c r="A20" s="528" t="s">
        <v>517</v>
      </c>
      <c r="B20" s="529"/>
      <c r="C20" s="529"/>
      <c r="D20" s="529"/>
      <c r="E20" s="529"/>
      <c r="F20" s="530"/>
    </row>
    <row r="21" spans="1:6" x14ac:dyDescent="0.2">
      <c r="A21" s="199"/>
      <c r="B21" s="199" t="s">
        <v>518</v>
      </c>
      <c r="C21" s="546" t="s">
        <v>519</v>
      </c>
      <c r="D21" s="546"/>
      <c r="E21" s="199" t="s">
        <v>455</v>
      </c>
      <c r="F21" s="199" t="s">
        <v>518</v>
      </c>
    </row>
    <row r="22" spans="1:6" x14ac:dyDescent="0.2">
      <c r="A22" s="199"/>
      <c r="B22" s="199"/>
      <c r="C22" s="546"/>
      <c r="D22" s="546"/>
      <c r="E22" s="199"/>
      <c r="F22" s="199"/>
    </row>
    <row r="23" spans="1:6" x14ac:dyDescent="0.2">
      <c r="A23" s="194" t="s">
        <v>523</v>
      </c>
    </row>
  </sheetData>
  <mergeCells count="26">
    <mergeCell ref="C18:D18"/>
    <mergeCell ref="A20:F20"/>
    <mergeCell ref="C21:D21"/>
    <mergeCell ref="C19:D19"/>
    <mergeCell ref="C22:D22"/>
    <mergeCell ref="A17:F17"/>
    <mergeCell ref="C9:D9"/>
    <mergeCell ref="C10:D10"/>
    <mergeCell ref="C15:D15"/>
    <mergeCell ref="C13:D13"/>
    <mergeCell ref="C12:D12"/>
    <mergeCell ref="A14:F14"/>
    <mergeCell ref="C16:D16"/>
    <mergeCell ref="A11:F11"/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</mergeCells>
  <pageMargins left="0.78740157480314965" right="0.59055118110236227" top="0.78740157480314965" bottom="0.39370078740157483" header="0" footer="0"/>
  <pageSetup paperSize="9" scale="72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0"/>
  <sheetViews>
    <sheetView showGridLines="0" view="pageBreakPreview" zoomScaleNormal="100" zoomScaleSheetLayoutView="100" workbookViewId="0">
      <selection activeCell="D19" sqref="D19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7.296875" style="13" customWidth="1"/>
    <col min="6" max="6" width="9.5" style="13" customWidth="1"/>
    <col min="7" max="16" width="2.3984375" style="13" customWidth="1"/>
    <col min="17" max="17" width="2.09765625" style="13" customWidth="1"/>
    <col min="18" max="16384" width="8.8984375" style="13"/>
  </cols>
  <sheetData>
    <row r="1" spans="1:16" ht="15" customHeight="1" x14ac:dyDescent="0.2">
      <c r="A1" s="549" t="s">
        <v>448</v>
      </c>
      <c r="B1" s="550"/>
      <c r="C1" s="550"/>
      <c r="D1" s="550"/>
      <c r="E1" s="550"/>
      <c r="F1" s="550"/>
      <c r="G1" s="550"/>
      <c r="H1" s="550"/>
      <c r="I1" s="550"/>
      <c r="J1" s="550"/>
      <c r="K1" s="550" t="s">
        <v>59</v>
      </c>
      <c r="L1" s="550"/>
      <c r="M1" s="550"/>
      <c r="N1" s="550"/>
      <c r="O1" s="550"/>
      <c r="P1" s="551"/>
    </row>
    <row r="2" spans="1:16" ht="15" customHeight="1" x14ac:dyDescent="0.2">
      <c r="A2" s="552" t="s">
        <v>482</v>
      </c>
      <c r="B2" s="553"/>
      <c r="C2" s="553"/>
      <c r="D2" s="553"/>
      <c r="E2" s="553"/>
      <c r="F2" s="553"/>
      <c r="G2" s="553"/>
      <c r="H2" s="553"/>
      <c r="I2" s="553"/>
      <c r="J2" s="553"/>
      <c r="K2" s="554" t="s">
        <v>483</v>
      </c>
      <c r="L2" s="554"/>
      <c r="M2" s="554"/>
      <c r="N2" s="554"/>
      <c r="O2" s="554"/>
      <c r="P2" s="555"/>
    </row>
    <row r="3" spans="1:16" ht="15" customHeight="1" thickBot="1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6"/>
      <c r="L3" s="186"/>
      <c r="M3" s="186"/>
      <c r="N3" s="186"/>
      <c r="O3" s="186"/>
      <c r="P3" s="186"/>
    </row>
    <row r="4" spans="1:16" ht="24.95" customHeight="1" thickBot="1" x14ac:dyDescent="0.25">
      <c r="A4" s="117" t="s">
        <v>50</v>
      </c>
      <c r="B4" s="118"/>
      <c r="C4" s="119"/>
      <c r="D4" s="119"/>
      <c r="E4" s="531"/>
      <c r="F4" s="531"/>
      <c r="G4" s="531"/>
      <c r="H4" s="531"/>
      <c r="I4" s="531"/>
      <c r="J4" s="531"/>
      <c r="K4" s="531"/>
      <c r="L4" s="531"/>
      <c r="M4" s="149"/>
      <c r="N4" s="149"/>
      <c r="O4" s="149"/>
      <c r="P4" s="120"/>
    </row>
    <row r="5" spans="1:16" ht="25.5" customHeight="1" x14ac:dyDescent="0.2">
      <c r="A5" s="173" t="s">
        <v>49</v>
      </c>
      <c r="B5" s="174"/>
      <c r="C5" s="187"/>
      <c r="D5" s="547" t="str">
        <f>'List stavby'!B1</f>
        <v>[Posun neutrálního pole v zastávce Sázavka]</v>
      </c>
      <c r="E5" s="548"/>
      <c r="F5" s="509" t="s">
        <v>344</v>
      </c>
      <c r="G5" s="510"/>
      <c r="H5" s="510"/>
      <c r="I5" s="510"/>
      <c r="J5" s="510"/>
      <c r="K5" s="510"/>
      <c r="L5" s="510"/>
      <c r="M5" s="510"/>
      <c r="N5" s="510"/>
      <c r="O5" s="510"/>
      <c r="P5" s="511"/>
    </row>
    <row r="6" spans="1:16" ht="15" customHeight="1" x14ac:dyDescent="0.2">
      <c r="A6" s="512" t="s">
        <v>323</v>
      </c>
      <c r="B6" s="520"/>
      <c r="C6" s="513"/>
      <c r="D6" s="516" t="str">
        <f>'List stavby'!B5</f>
        <v>S622200067</v>
      </c>
      <c r="E6" s="536"/>
      <c r="F6" s="113" t="s">
        <v>48</v>
      </c>
      <c r="G6" s="18" t="s">
        <v>56</v>
      </c>
      <c r="H6" s="18" t="s">
        <v>197</v>
      </c>
      <c r="I6" s="18" t="s">
        <v>473</v>
      </c>
      <c r="J6" s="18"/>
      <c r="K6" s="18"/>
      <c r="L6" s="18"/>
      <c r="M6" s="18"/>
      <c r="N6" s="18"/>
      <c r="O6" s="18"/>
      <c r="P6" s="105"/>
    </row>
    <row r="7" spans="1:16" ht="15" customHeight="1" x14ac:dyDescent="0.2">
      <c r="A7" s="512" t="s">
        <v>47</v>
      </c>
      <c r="B7" s="520"/>
      <c r="C7" s="513"/>
      <c r="D7" s="516" t="s">
        <v>500</v>
      </c>
      <c r="E7" s="536"/>
      <c r="F7" s="113" t="s">
        <v>46</v>
      </c>
      <c r="G7" s="18" t="s">
        <v>335</v>
      </c>
      <c r="H7" s="18" t="s">
        <v>471</v>
      </c>
      <c r="I7" s="18" t="s">
        <v>471</v>
      </c>
      <c r="J7" s="18"/>
      <c r="K7" s="18"/>
      <c r="L7" s="18"/>
      <c r="M7" s="18"/>
      <c r="N7" s="18"/>
      <c r="O7" s="18"/>
      <c r="P7" s="105"/>
    </row>
    <row r="8" spans="1:16" ht="15" customHeight="1" thickBot="1" x14ac:dyDescent="0.25">
      <c r="A8" s="514" t="s">
        <v>433</v>
      </c>
      <c r="B8" s="537"/>
      <c r="C8" s="515"/>
      <c r="D8" s="538" t="str">
        <f>'List stavby'!B3</f>
        <v>[19.03.2023]</v>
      </c>
      <c r="E8" s="540"/>
      <c r="F8" s="114" t="s">
        <v>45</v>
      </c>
      <c r="G8" s="107" t="s">
        <v>470</v>
      </c>
      <c r="H8" s="107" t="s">
        <v>472</v>
      </c>
      <c r="I8" s="107" t="s">
        <v>472</v>
      </c>
      <c r="J8" s="107"/>
      <c r="K8" s="107"/>
      <c r="L8" s="107"/>
      <c r="M8" s="107"/>
      <c r="N8" s="107"/>
      <c r="O8" s="107"/>
      <c r="P8" s="108"/>
    </row>
    <row r="9" spans="1:16" ht="15" customHeight="1" thickBot="1" x14ac:dyDescent="0.25">
      <c r="A9" s="522"/>
      <c r="B9" s="522"/>
      <c r="C9" s="522"/>
      <c r="D9" s="522"/>
      <c r="E9" s="522"/>
      <c r="F9" s="522"/>
      <c r="G9" s="522"/>
      <c r="H9" s="522"/>
      <c r="I9" s="522"/>
      <c r="J9" s="522"/>
      <c r="K9" s="522"/>
      <c r="L9" s="522"/>
      <c r="M9" s="522"/>
      <c r="N9" s="522"/>
      <c r="O9" s="522"/>
      <c r="P9" s="522"/>
    </row>
    <row r="10" spans="1:16" ht="24.95" customHeight="1" thickBot="1" x14ac:dyDescent="0.25">
      <c r="A10" s="556" t="s">
        <v>44</v>
      </c>
      <c r="B10" s="557"/>
      <c r="C10" s="523" t="s">
        <v>52</v>
      </c>
      <c r="D10" s="522"/>
      <c r="E10" s="112" t="s">
        <v>434</v>
      </c>
      <c r="F10" s="188" t="s">
        <v>435</v>
      </c>
      <c r="G10" s="523" t="s">
        <v>328</v>
      </c>
      <c r="H10" s="522"/>
      <c r="I10" s="522"/>
      <c r="J10" s="522"/>
      <c r="K10" s="522"/>
      <c r="L10" s="522"/>
      <c r="M10" s="522"/>
      <c r="N10" s="522"/>
      <c r="O10" s="522"/>
      <c r="P10" s="524"/>
    </row>
    <row r="11" spans="1:16" ht="15" customHeight="1" x14ac:dyDescent="0.2">
      <c r="A11" s="109" t="s">
        <v>336</v>
      </c>
      <c r="B11" s="121" t="s">
        <v>203</v>
      </c>
      <c r="C11" s="525" t="s">
        <v>53</v>
      </c>
      <c r="D11" s="526"/>
      <c r="E11" s="110" t="s">
        <v>34</v>
      </c>
      <c r="F11" s="110" t="s">
        <v>202</v>
      </c>
      <c r="G11" s="111" t="s">
        <v>0</v>
      </c>
      <c r="H11" s="111" t="s">
        <v>0</v>
      </c>
      <c r="I11" s="111" t="s">
        <v>0</v>
      </c>
      <c r="J11" s="111"/>
      <c r="K11" s="111"/>
      <c r="L11" s="111"/>
      <c r="M11" s="111"/>
      <c r="N11" s="111"/>
      <c r="O11" s="111"/>
      <c r="P11" s="111"/>
    </row>
    <row r="12" spans="1:16" ht="15" customHeight="1" x14ac:dyDescent="0.2">
      <c r="A12" s="150"/>
      <c r="B12" s="151"/>
      <c r="C12" s="516"/>
      <c r="D12" s="517"/>
      <c r="E12" s="103"/>
      <c r="F12" s="103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 x14ac:dyDescent="0.2">
      <c r="A13" s="102" t="s">
        <v>337</v>
      </c>
      <c r="B13" s="104"/>
      <c r="C13" s="519" t="s">
        <v>338</v>
      </c>
      <c r="D13" s="520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">
      <c r="A14" s="150"/>
      <c r="B14" s="151" t="s">
        <v>475</v>
      </c>
      <c r="C14" s="516" t="s">
        <v>484</v>
      </c>
      <c r="D14" s="517"/>
      <c r="E14" s="103" t="s">
        <v>34</v>
      </c>
      <c r="F14" s="103" t="s">
        <v>202</v>
      </c>
      <c r="G14" s="17" t="s">
        <v>0</v>
      </c>
      <c r="H14" s="17" t="s">
        <v>0</v>
      </c>
      <c r="I14" s="17" t="s">
        <v>0</v>
      </c>
      <c r="J14" s="17"/>
      <c r="K14" s="17"/>
      <c r="L14" s="17"/>
      <c r="M14" s="17"/>
      <c r="N14" s="17"/>
      <c r="O14" s="17"/>
      <c r="P14" s="17"/>
    </row>
    <row r="15" spans="1:16" s="193" customFormat="1" ht="15" customHeight="1" x14ac:dyDescent="0.2">
      <c r="A15" s="189"/>
      <c r="B15" s="190" t="s">
        <v>342</v>
      </c>
      <c r="C15" s="516" t="s">
        <v>485</v>
      </c>
      <c r="D15" s="517"/>
      <c r="E15" s="103" t="s">
        <v>34</v>
      </c>
      <c r="F15" s="191" t="s">
        <v>202</v>
      </c>
      <c r="G15" s="17" t="s">
        <v>0</v>
      </c>
      <c r="H15" s="17" t="s">
        <v>0</v>
      </c>
      <c r="I15" s="17" t="s">
        <v>0</v>
      </c>
      <c r="J15" s="192"/>
      <c r="K15" s="192"/>
      <c r="L15" s="192"/>
      <c r="M15" s="192"/>
      <c r="N15" s="192"/>
      <c r="O15" s="192"/>
      <c r="P15" s="192"/>
    </row>
    <row r="16" spans="1:16" s="193" customFormat="1" ht="15" customHeight="1" x14ac:dyDescent="0.2">
      <c r="A16" s="189"/>
      <c r="B16" s="190" t="s">
        <v>476</v>
      </c>
      <c r="C16" s="146" t="s">
        <v>486</v>
      </c>
      <c r="D16" s="147"/>
      <c r="E16" s="103" t="s">
        <v>498</v>
      </c>
      <c r="F16" s="191" t="s">
        <v>202</v>
      </c>
      <c r="G16" s="17" t="s">
        <v>0</v>
      </c>
      <c r="H16" s="17" t="s">
        <v>0</v>
      </c>
      <c r="I16" s="17" t="s">
        <v>0</v>
      </c>
      <c r="J16" s="192"/>
      <c r="K16" s="192"/>
      <c r="L16" s="192"/>
      <c r="M16" s="192"/>
      <c r="N16" s="192"/>
      <c r="O16" s="192"/>
      <c r="P16" s="192"/>
    </row>
    <row r="17" spans="1:16" s="193" customFormat="1" ht="15" customHeight="1" x14ac:dyDescent="0.2">
      <c r="A17" s="189"/>
      <c r="B17" s="190" t="s">
        <v>477</v>
      </c>
      <c r="C17" s="146" t="s">
        <v>487</v>
      </c>
      <c r="D17" s="147"/>
      <c r="E17" s="103" t="s">
        <v>498</v>
      </c>
      <c r="F17" s="191" t="s">
        <v>202</v>
      </c>
      <c r="G17" s="192" t="s">
        <v>0</v>
      </c>
      <c r="H17" s="192" t="s">
        <v>0</v>
      </c>
      <c r="I17" s="192" t="s">
        <v>0</v>
      </c>
      <c r="J17" s="192"/>
      <c r="K17" s="192"/>
      <c r="L17" s="192"/>
      <c r="M17" s="192"/>
      <c r="N17" s="192"/>
      <c r="O17" s="192"/>
      <c r="P17" s="192"/>
    </row>
    <row r="18" spans="1:16" s="193" customFormat="1" ht="15" customHeight="1" x14ac:dyDescent="0.2">
      <c r="A18" s="189"/>
      <c r="B18" s="190" t="s">
        <v>478</v>
      </c>
      <c r="C18" s="146" t="s">
        <v>488</v>
      </c>
      <c r="D18" s="147"/>
      <c r="E18" s="103" t="s">
        <v>499</v>
      </c>
      <c r="F18" s="191" t="s">
        <v>202</v>
      </c>
      <c r="G18" s="192" t="s">
        <v>0</v>
      </c>
      <c r="H18" s="192" t="s">
        <v>0</v>
      </c>
      <c r="I18" s="192" t="s">
        <v>0</v>
      </c>
      <c r="J18" s="192"/>
      <c r="K18" s="192"/>
      <c r="L18" s="192"/>
      <c r="M18" s="192"/>
      <c r="N18" s="192"/>
      <c r="O18" s="192"/>
      <c r="P18" s="192"/>
    </row>
    <row r="19" spans="1:16" s="193" customFormat="1" ht="15" customHeight="1" x14ac:dyDescent="0.2">
      <c r="A19" s="189"/>
      <c r="B19" s="190"/>
      <c r="C19" s="204"/>
      <c r="D19" s="205"/>
      <c r="E19" s="191"/>
      <c r="F19" s="191"/>
      <c r="G19" s="192"/>
      <c r="H19" s="192"/>
      <c r="I19" s="192"/>
      <c r="J19" s="192"/>
      <c r="K19" s="192"/>
      <c r="L19" s="192"/>
      <c r="M19" s="192"/>
      <c r="N19" s="192"/>
      <c r="O19" s="192"/>
      <c r="P19" s="192"/>
    </row>
    <row r="20" spans="1:16" s="193" customFormat="1" ht="15" customHeight="1" x14ac:dyDescent="0.2">
      <c r="A20" s="102" t="s">
        <v>340</v>
      </c>
      <c r="B20" s="104"/>
      <c r="C20" s="519" t="s">
        <v>474</v>
      </c>
      <c r="D20" s="520"/>
      <c r="E20" s="103"/>
      <c r="F20" s="103"/>
      <c r="G20" s="17" t="s">
        <v>34</v>
      </c>
      <c r="H20" s="17" t="s">
        <v>34</v>
      </c>
      <c r="I20" s="17" t="s">
        <v>34</v>
      </c>
      <c r="J20" s="17"/>
      <c r="K20" s="17"/>
      <c r="L20" s="17"/>
      <c r="M20" s="17"/>
      <c r="N20" s="17"/>
      <c r="O20" s="17"/>
      <c r="P20" s="17"/>
    </row>
    <row r="21" spans="1:16" ht="15" customHeight="1" x14ac:dyDescent="0.2">
      <c r="A21" s="150"/>
      <c r="B21" s="151"/>
      <c r="C21" s="146"/>
      <c r="D21" s="147"/>
      <c r="E21" s="103"/>
      <c r="F21" s="103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">
      <c r="A22" s="102" t="s">
        <v>341</v>
      </c>
      <c r="B22" s="151"/>
      <c r="C22" s="202" t="s">
        <v>55</v>
      </c>
      <c r="D22" s="203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">
      <c r="A23" s="150"/>
      <c r="B23" s="151" t="s">
        <v>203</v>
      </c>
      <c r="C23" s="516" t="s">
        <v>489</v>
      </c>
      <c r="D23" s="517"/>
      <c r="E23" s="103" t="s">
        <v>34</v>
      </c>
      <c r="F23" s="103" t="s">
        <v>202</v>
      </c>
      <c r="G23" s="17" t="s">
        <v>0</v>
      </c>
      <c r="H23" s="17" t="s">
        <v>0</v>
      </c>
      <c r="I23" s="17" t="s">
        <v>0</v>
      </c>
      <c r="J23" s="17"/>
      <c r="K23" s="17"/>
      <c r="L23" s="17"/>
      <c r="M23" s="17"/>
      <c r="N23" s="17"/>
      <c r="O23" s="17"/>
      <c r="P23" s="17"/>
    </row>
    <row r="24" spans="1:16" ht="15" customHeight="1" x14ac:dyDescent="0.2">
      <c r="A24" s="150"/>
      <c r="B24" s="151" t="s">
        <v>479</v>
      </c>
      <c r="C24" s="516" t="s">
        <v>490</v>
      </c>
      <c r="D24" s="517"/>
      <c r="E24" s="103" t="s">
        <v>34</v>
      </c>
      <c r="F24" s="103" t="s">
        <v>202</v>
      </c>
      <c r="G24" s="17" t="s">
        <v>0</v>
      </c>
      <c r="H24" s="17" t="s">
        <v>0</v>
      </c>
      <c r="I24" s="17" t="s">
        <v>0</v>
      </c>
      <c r="J24" s="17"/>
      <c r="K24" s="17"/>
      <c r="L24" s="17"/>
      <c r="M24" s="17"/>
      <c r="N24" s="17"/>
      <c r="O24" s="17"/>
      <c r="P24" s="17"/>
    </row>
    <row r="25" spans="1:16" ht="15" customHeight="1" x14ac:dyDescent="0.2">
      <c r="A25" s="150"/>
      <c r="B25" s="151" t="s">
        <v>480</v>
      </c>
      <c r="C25" s="516" t="s">
        <v>491</v>
      </c>
      <c r="D25" s="517"/>
      <c r="E25" s="103" t="s">
        <v>34</v>
      </c>
      <c r="F25" s="103" t="s">
        <v>202</v>
      </c>
      <c r="G25" s="17" t="s">
        <v>0</v>
      </c>
      <c r="H25" s="17" t="s">
        <v>0</v>
      </c>
      <c r="I25" s="17" t="s">
        <v>0</v>
      </c>
      <c r="J25" s="17"/>
      <c r="K25" s="17"/>
      <c r="L25" s="17"/>
      <c r="M25" s="17"/>
      <c r="N25" s="17"/>
      <c r="O25" s="17"/>
      <c r="P25" s="17"/>
    </row>
    <row r="26" spans="1:16" ht="15" customHeight="1" x14ac:dyDescent="0.2">
      <c r="A26" s="150"/>
      <c r="B26" s="151" t="s">
        <v>481</v>
      </c>
      <c r="C26" s="146" t="s">
        <v>492</v>
      </c>
      <c r="D26" s="147"/>
      <c r="E26" s="103" t="s">
        <v>34</v>
      </c>
      <c r="F26" s="103" t="s">
        <v>202</v>
      </c>
      <c r="G26" s="17" t="s">
        <v>0</v>
      </c>
      <c r="H26" s="17" t="s">
        <v>0</v>
      </c>
      <c r="I26" s="17" t="s">
        <v>0</v>
      </c>
      <c r="J26" s="17"/>
      <c r="K26" s="17"/>
      <c r="L26" s="17"/>
      <c r="M26" s="17"/>
      <c r="N26" s="17"/>
      <c r="O26" s="17"/>
      <c r="P26" s="17"/>
    </row>
    <row r="27" spans="1:16" ht="15" customHeight="1" x14ac:dyDescent="0.2">
      <c r="A27" s="150"/>
      <c r="B27" s="151" t="s">
        <v>493</v>
      </c>
      <c r="C27" s="146" t="s">
        <v>495</v>
      </c>
      <c r="D27" s="147"/>
      <c r="E27" s="103" t="s">
        <v>34</v>
      </c>
      <c r="F27" s="103" t="s">
        <v>202</v>
      </c>
      <c r="G27" s="17" t="s">
        <v>0</v>
      </c>
      <c r="H27" s="17" t="s">
        <v>0</v>
      </c>
      <c r="I27" s="17" t="s">
        <v>0</v>
      </c>
      <c r="J27" s="17"/>
      <c r="K27" s="17"/>
      <c r="L27" s="17"/>
      <c r="M27" s="17"/>
      <c r="N27" s="17"/>
      <c r="O27" s="17"/>
      <c r="P27" s="17"/>
    </row>
    <row r="28" spans="1:16" ht="15" customHeight="1" x14ac:dyDescent="0.2">
      <c r="A28" s="102"/>
      <c r="B28" s="151" t="s">
        <v>494</v>
      </c>
      <c r="C28" s="146" t="s">
        <v>496</v>
      </c>
      <c r="D28" s="146"/>
      <c r="E28" s="103" t="s">
        <v>34</v>
      </c>
      <c r="F28" s="103" t="s">
        <v>202</v>
      </c>
      <c r="G28" s="17" t="s">
        <v>0</v>
      </c>
      <c r="H28" s="17" t="s">
        <v>0</v>
      </c>
      <c r="I28" s="17" t="s">
        <v>0</v>
      </c>
      <c r="J28" s="17"/>
      <c r="K28" s="17"/>
      <c r="L28" s="17"/>
      <c r="M28" s="17"/>
      <c r="N28" s="17"/>
      <c r="O28" s="17"/>
      <c r="P28" s="17"/>
    </row>
    <row r="29" spans="1:16" ht="17.25" customHeight="1" x14ac:dyDescent="0.2">
      <c r="A29" s="150"/>
      <c r="B29" s="151"/>
      <c r="C29" s="516"/>
      <c r="D29" s="517"/>
      <c r="E29" s="103"/>
      <c r="F29" s="103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" customHeight="1" x14ac:dyDescent="0.2">
      <c r="A30" s="194" t="s">
        <v>497</v>
      </c>
      <c r="B30" s="195"/>
      <c r="C30" s="196"/>
      <c r="D30" s="196"/>
      <c r="E30" s="197"/>
      <c r="F30" s="197"/>
      <c r="G30" s="198"/>
      <c r="H30" s="198"/>
      <c r="I30" s="198"/>
      <c r="J30" s="198"/>
      <c r="K30" s="198"/>
      <c r="L30" s="198"/>
      <c r="M30" s="198"/>
      <c r="N30" s="198"/>
      <c r="O30" s="198"/>
    </row>
  </sheetData>
  <mergeCells count="27">
    <mergeCell ref="C29:D29"/>
    <mergeCell ref="C25:D25"/>
    <mergeCell ref="A9:P9"/>
    <mergeCell ref="A10:B10"/>
    <mergeCell ref="C10:D10"/>
    <mergeCell ref="G10:P10"/>
    <mergeCell ref="C11:D11"/>
    <mergeCell ref="C12:D12"/>
    <mergeCell ref="C13:D13"/>
    <mergeCell ref="C14:D14"/>
    <mergeCell ref="C15:D15"/>
    <mergeCell ref="C20:D20"/>
    <mergeCell ref="C24:D24"/>
    <mergeCell ref="C23:D23"/>
    <mergeCell ref="A6:C6"/>
    <mergeCell ref="D6:E6"/>
    <mergeCell ref="A7:C7"/>
    <mergeCell ref="D7:E7"/>
    <mergeCell ref="A8:C8"/>
    <mergeCell ref="D8:E8"/>
    <mergeCell ref="D5:E5"/>
    <mergeCell ref="F5:P5"/>
    <mergeCell ref="A1:J1"/>
    <mergeCell ref="K1:P1"/>
    <mergeCell ref="A2:J2"/>
    <mergeCell ref="K2:P2"/>
    <mergeCell ref="E4:L4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39" customWidth="1"/>
    <col min="2" max="2" width="59.8984375" style="139" customWidth="1"/>
    <col min="3" max="7" width="66" style="139" customWidth="1"/>
    <col min="8" max="16384" width="8.796875" style="139"/>
  </cols>
  <sheetData>
    <row r="1" spans="1:2" ht="18" customHeight="1" x14ac:dyDescent="0.2">
      <c r="A1" s="139" t="s">
        <v>194</v>
      </c>
      <c r="B1" s="139" t="s">
        <v>195</v>
      </c>
    </row>
    <row r="2" spans="1:2" s="141" customFormat="1" ht="28.5" customHeight="1" x14ac:dyDescent="0.2">
      <c r="A2" s="140" t="s">
        <v>36</v>
      </c>
      <c r="B2" s="140" t="s">
        <v>123</v>
      </c>
    </row>
    <row r="3" spans="1:2" s="141" customFormat="1" ht="18" customHeight="1" x14ac:dyDescent="0.2">
      <c r="A3" s="142" t="s">
        <v>65</v>
      </c>
      <c r="B3" s="142" t="s">
        <v>66</v>
      </c>
    </row>
    <row r="4" spans="1:2" s="141" customFormat="1" ht="18" customHeight="1" x14ac:dyDescent="0.2">
      <c r="A4" s="143" t="s">
        <v>67</v>
      </c>
      <c r="B4" s="143" t="s">
        <v>68</v>
      </c>
    </row>
    <row r="5" spans="1:2" s="141" customFormat="1" ht="18" customHeight="1" x14ac:dyDescent="0.2">
      <c r="A5" s="143" t="s">
        <v>69</v>
      </c>
      <c r="B5" s="143" t="s">
        <v>70</v>
      </c>
    </row>
    <row r="6" spans="1:2" s="141" customFormat="1" ht="18" customHeight="1" x14ac:dyDescent="0.2">
      <c r="A6" s="143" t="s">
        <v>71</v>
      </c>
      <c r="B6" s="143" t="s">
        <v>72</v>
      </c>
    </row>
    <row r="7" spans="1:2" s="141" customFormat="1" ht="18" customHeight="1" x14ac:dyDescent="0.2">
      <c r="A7" s="143" t="s">
        <v>73</v>
      </c>
      <c r="B7" s="143" t="s">
        <v>74</v>
      </c>
    </row>
    <row r="8" spans="1:2" s="141" customFormat="1" ht="18" customHeight="1" x14ac:dyDescent="0.2">
      <c r="A8" s="143" t="s">
        <v>75</v>
      </c>
      <c r="B8" s="143" t="s">
        <v>76</v>
      </c>
    </row>
    <row r="9" spans="1:2" s="141" customFormat="1" ht="18" customHeight="1" x14ac:dyDescent="0.2">
      <c r="A9" s="143" t="s">
        <v>77</v>
      </c>
      <c r="B9" s="143" t="s">
        <v>78</v>
      </c>
    </row>
    <row r="10" spans="1:2" s="141" customFormat="1" ht="18" customHeight="1" x14ac:dyDescent="0.2">
      <c r="A10" s="143" t="s">
        <v>79</v>
      </c>
      <c r="B10" s="143" t="s">
        <v>80</v>
      </c>
    </row>
    <row r="11" spans="1:2" s="141" customFormat="1" ht="18" customHeight="1" x14ac:dyDescent="0.2">
      <c r="A11" s="142" t="s">
        <v>81</v>
      </c>
      <c r="B11" s="142" t="s">
        <v>82</v>
      </c>
    </row>
    <row r="12" spans="1:2" s="141" customFormat="1" ht="18" customHeight="1" x14ac:dyDescent="0.2">
      <c r="A12" s="143" t="s">
        <v>83</v>
      </c>
      <c r="B12" s="143" t="s">
        <v>84</v>
      </c>
    </row>
    <row r="13" spans="1:2" s="141" customFormat="1" ht="18" customHeight="1" x14ac:dyDescent="0.2">
      <c r="A13" s="143" t="s">
        <v>130</v>
      </c>
      <c r="B13" s="143" t="s">
        <v>85</v>
      </c>
    </row>
    <row r="14" spans="1:2" s="141" customFormat="1" ht="18" customHeight="1" x14ac:dyDescent="0.2">
      <c r="A14" s="143" t="s">
        <v>131</v>
      </c>
      <c r="B14" s="143" t="s">
        <v>86</v>
      </c>
    </row>
    <row r="15" spans="1:2" s="141" customFormat="1" ht="18" customHeight="1" x14ac:dyDescent="0.2">
      <c r="A15" s="143" t="s">
        <v>87</v>
      </c>
      <c r="B15" s="143" t="s">
        <v>88</v>
      </c>
    </row>
    <row r="16" spans="1:2" s="141" customFormat="1" ht="18" customHeight="1" x14ac:dyDescent="0.2">
      <c r="A16" s="143" t="s">
        <v>132</v>
      </c>
      <c r="B16" s="143" t="s">
        <v>89</v>
      </c>
    </row>
    <row r="17" spans="1:2" s="141" customFormat="1" ht="18" customHeight="1" x14ac:dyDescent="0.2">
      <c r="A17" s="143" t="s">
        <v>90</v>
      </c>
      <c r="B17" s="143" t="s">
        <v>91</v>
      </c>
    </row>
    <row r="18" spans="1:2" s="141" customFormat="1" ht="18" customHeight="1" x14ac:dyDescent="0.2">
      <c r="A18" s="143" t="s">
        <v>92</v>
      </c>
      <c r="B18" s="143" t="s">
        <v>93</v>
      </c>
    </row>
    <row r="19" spans="1:2" s="141" customFormat="1" ht="18" customHeight="1" x14ac:dyDescent="0.2">
      <c r="A19" s="143" t="s">
        <v>127</v>
      </c>
      <c r="B19" s="143" t="s">
        <v>126</v>
      </c>
    </row>
    <row r="20" spans="1:2" s="141" customFormat="1" ht="18" customHeight="1" x14ac:dyDescent="0.2">
      <c r="A20" s="143" t="s">
        <v>128</v>
      </c>
      <c r="B20" s="143" t="s">
        <v>129</v>
      </c>
    </row>
    <row r="21" spans="1:2" s="141" customFormat="1" ht="18" customHeight="1" x14ac:dyDescent="0.2">
      <c r="A21" s="143" t="s">
        <v>124</v>
      </c>
      <c r="B21" s="143" t="s">
        <v>125</v>
      </c>
    </row>
    <row r="22" spans="1:2" s="141" customFormat="1" ht="18" customHeight="1" x14ac:dyDescent="0.2">
      <c r="A22" s="142" t="s">
        <v>94</v>
      </c>
      <c r="B22" s="142" t="s">
        <v>95</v>
      </c>
    </row>
    <row r="23" spans="1:2" s="141" customFormat="1" ht="18" customHeight="1" x14ac:dyDescent="0.2">
      <c r="A23" s="143" t="s">
        <v>133</v>
      </c>
      <c r="B23" s="143" t="s">
        <v>96</v>
      </c>
    </row>
    <row r="24" spans="1:2" s="141" customFormat="1" ht="18" customHeight="1" x14ac:dyDescent="0.2">
      <c r="A24" s="143" t="s">
        <v>134</v>
      </c>
      <c r="B24" s="143" t="s">
        <v>97</v>
      </c>
    </row>
    <row r="25" spans="1:2" s="141" customFormat="1" ht="18" customHeight="1" x14ac:dyDescent="0.2">
      <c r="A25" s="143" t="s">
        <v>135</v>
      </c>
      <c r="B25" s="143" t="s">
        <v>98</v>
      </c>
    </row>
    <row r="26" spans="1:2" s="141" customFormat="1" ht="18" customHeight="1" x14ac:dyDescent="0.2">
      <c r="A26" s="143" t="s">
        <v>136</v>
      </c>
      <c r="B26" s="143" t="s">
        <v>99</v>
      </c>
    </row>
    <row r="27" spans="1:2" s="141" customFormat="1" ht="18" customHeight="1" x14ac:dyDescent="0.2">
      <c r="A27" s="143" t="s">
        <v>137</v>
      </c>
      <c r="B27" s="143" t="s">
        <v>164</v>
      </c>
    </row>
    <row r="28" spans="1:2" s="141" customFormat="1" ht="18" customHeight="1" x14ac:dyDescent="0.2">
      <c r="A28" s="143" t="s">
        <v>138</v>
      </c>
      <c r="B28" s="143" t="s">
        <v>165</v>
      </c>
    </row>
    <row r="29" spans="1:2" s="141" customFormat="1" ht="18" customHeight="1" x14ac:dyDescent="0.2">
      <c r="A29" s="143" t="s">
        <v>139</v>
      </c>
      <c r="B29" s="143" t="s">
        <v>100</v>
      </c>
    </row>
    <row r="30" spans="1:2" s="141" customFormat="1" ht="18" customHeight="1" x14ac:dyDescent="0.2">
      <c r="A30" s="143" t="s">
        <v>140</v>
      </c>
      <c r="B30" s="143" t="s">
        <v>101</v>
      </c>
    </row>
    <row r="31" spans="1:2" s="141" customFormat="1" ht="18" customHeight="1" x14ac:dyDescent="0.2">
      <c r="A31" s="143" t="s">
        <v>102</v>
      </c>
      <c r="B31" s="143" t="s">
        <v>103</v>
      </c>
    </row>
    <row r="32" spans="1:2" s="141" customFormat="1" ht="18" customHeight="1" x14ac:dyDescent="0.2">
      <c r="A32" s="142" t="s">
        <v>104</v>
      </c>
      <c r="B32" s="142" t="s">
        <v>105</v>
      </c>
    </row>
    <row r="33" spans="1:2" s="141" customFormat="1" ht="18" customHeight="1" x14ac:dyDescent="0.2">
      <c r="A33" s="143" t="s">
        <v>141</v>
      </c>
      <c r="B33" s="143" t="s">
        <v>106</v>
      </c>
    </row>
    <row r="34" spans="1:2" s="141" customFormat="1" ht="18" customHeight="1" x14ac:dyDescent="0.2">
      <c r="A34" s="143" t="s">
        <v>142</v>
      </c>
      <c r="B34" s="143" t="s">
        <v>143</v>
      </c>
    </row>
    <row r="35" spans="1:2" s="141" customFormat="1" ht="18" customHeight="1" x14ac:dyDescent="0.2">
      <c r="A35" s="143" t="s">
        <v>144</v>
      </c>
      <c r="B35" s="143" t="s">
        <v>107</v>
      </c>
    </row>
    <row r="36" spans="1:2" s="141" customFormat="1" ht="18" customHeight="1" x14ac:dyDescent="0.2">
      <c r="A36" s="143" t="s">
        <v>145</v>
      </c>
      <c r="B36" s="143" t="s">
        <v>105</v>
      </c>
    </row>
    <row r="37" spans="1:2" s="141" customFormat="1" ht="28.5" customHeight="1" x14ac:dyDescent="0.2">
      <c r="A37" s="140" t="s">
        <v>57</v>
      </c>
      <c r="B37" s="140" t="s">
        <v>35</v>
      </c>
    </row>
    <row r="38" spans="1:2" s="141" customFormat="1" ht="20.25" customHeight="1" x14ac:dyDescent="0.2">
      <c r="A38" s="142" t="s">
        <v>58</v>
      </c>
      <c r="B38" s="142" t="s">
        <v>166</v>
      </c>
    </row>
    <row r="39" spans="1:2" s="141" customFormat="1" ht="18" customHeight="1" x14ac:dyDescent="0.2">
      <c r="A39" s="143" t="s">
        <v>32</v>
      </c>
      <c r="B39" s="143" t="s">
        <v>167</v>
      </c>
    </row>
    <row r="40" spans="1:2" s="141" customFormat="1" ht="18" customHeight="1" x14ac:dyDescent="0.2">
      <c r="A40" s="143" t="s">
        <v>108</v>
      </c>
      <c r="B40" s="143" t="s">
        <v>168</v>
      </c>
    </row>
    <row r="41" spans="1:2" s="141" customFormat="1" ht="18" customHeight="1" x14ac:dyDescent="0.2">
      <c r="A41" s="143" t="s">
        <v>109</v>
      </c>
      <c r="B41" s="143" t="s">
        <v>169</v>
      </c>
    </row>
    <row r="42" spans="1:2" s="141" customFormat="1" ht="18" customHeight="1" x14ac:dyDescent="0.2">
      <c r="A42" s="143" t="s">
        <v>110</v>
      </c>
      <c r="B42" s="143" t="s">
        <v>170</v>
      </c>
    </row>
    <row r="43" spans="1:2" s="141" customFormat="1" ht="18" customHeight="1" x14ac:dyDescent="0.2">
      <c r="A43" s="143" t="s">
        <v>111</v>
      </c>
      <c r="B43" s="143" t="s">
        <v>171</v>
      </c>
    </row>
    <row r="44" spans="1:2" s="141" customFormat="1" ht="34.5" customHeight="1" x14ac:dyDescent="0.2">
      <c r="A44" s="143" t="s">
        <v>112</v>
      </c>
      <c r="B44" s="143" t="s">
        <v>172</v>
      </c>
    </row>
    <row r="45" spans="1:2" s="141" customFormat="1" ht="18" customHeight="1" x14ac:dyDescent="0.2">
      <c r="A45" s="143" t="s">
        <v>113</v>
      </c>
      <c r="B45" s="143" t="s">
        <v>173</v>
      </c>
    </row>
    <row r="46" spans="1:2" s="141" customFormat="1" ht="18" customHeight="1" x14ac:dyDescent="0.2">
      <c r="A46" s="143" t="s">
        <v>114</v>
      </c>
      <c r="B46" s="143" t="s">
        <v>174</v>
      </c>
    </row>
    <row r="47" spans="1:2" s="141" customFormat="1" ht="18" customHeight="1" x14ac:dyDescent="0.2">
      <c r="A47" s="143" t="s">
        <v>115</v>
      </c>
      <c r="B47" s="143" t="s">
        <v>175</v>
      </c>
    </row>
    <row r="48" spans="1:2" s="141" customFormat="1" ht="18" customHeight="1" x14ac:dyDescent="0.2">
      <c r="A48" s="143" t="s">
        <v>116</v>
      </c>
      <c r="B48" s="143" t="s">
        <v>176</v>
      </c>
    </row>
    <row r="49" spans="1:2" s="141" customFormat="1" ht="39" customHeight="1" x14ac:dyDescent="0.2">
      <c r="A49" s="142" t="s">
        <v>117</v>
      </c>
      <c r="B49" s="142" t="s">
        <v>118</v>
      </c>
    </row>
    <row r="50" spans="1:2" s="141" customFormat="1" ht="18" customHeight="1" x14ac:dyDescent="0.2">
      <c r="A50" s="143" t="s">
        <v>146</v>
      </c>
      <c r="B50" s="143" t="s">
        <v>177</v>
      </c>
    </row>
    <row r="51" spans="1:2" s="141" customFormat="1" ht="26.25" customHeight="1" x14ac:dyDescent="0.2">
      <c r="A51" s="143" t="s">
        <v>147</v>
      </c>
      <c r="B51" s="143" t="s">
        <v>178</v>
      </c>
    </row>
    <row r="52" spans="1:2" s="141" customFormat="1" ht="18" customHeight="1" x14ac:dyDescent="0.2">
      <c r="A52" s="143" t="s">
        <v>148</v>
      </c>
      <c r="B52" s="143" t="s">
        <v>179</v>
      </c>
    </row>
    <row r="53" spans="1:2" s="141" customFormat="1" ht="18" customHeight="1" x14ac:dyDescent="0.2">
      <c r="A53" s="143" t="s">
        <v>149</v>
      </c>
      <c r="B53" s="143" t="s">
        <v>180</v>
      </c>
    </row>
    <row r="54" spans="1:2" s="141" customFormat="1" ht="18" customHeight="1" x14ac:dyDescent="0.2">
      <c r="A54" s="143" t="s">
        <v>150</v>
      </c>
      <c r="B54" s="143" t="s">
        <v>181</v>
      </c>
    </row>
    <row r="55" spans="1:2" s="141" customFormat="1" ht="18" customHeight="1" x14ac:dyDescent="0.2">
      <c r="A55" s="143" t="s">
        <v>151</v>
      </c>
      <c r="B55" s="143" t="s">
        <v>182</v>
      </c>
    </row>
    <row r="56" spans="1:2" s="141" customFormat="1" ht="18" customHeight="1" x14ac:dyDescent="0.2">
      <c r="A56" s="142" t="s">
        <v>119</v>
      </c>
      <c r="B56" s="142" t="s">
        <v>120</v>
      </c>
    </row>
    <row r="57" spans="1:2" s="141" customFormat="1" ht="18" customHeight="1" x14ac:dyDescent="0.2">
      <c r="A57" s="143" t="s">
        <v>152</v>
      </c>
      <c r="B57" s="143" t="s">
        <v>183</v>
      </c>
    </row>
    <row r="58" spans="1:2" s="141" customFormat="1" ht="37.5" customHeight="1" x14ac:dyDescent="0.2">
      <c r="A58" s="143" t="s">
        <v>153</v>
      </c>
      <c r="B58" s="143" t="s">
        <v>185</v>
      </c>
    </row>
    <row r="59" spans="1:2" s="141" customFormat="1" ht="18" customHeight="1" x14ac:dyDescent="0.2">
      <c r="A59" s="143" t="s">
        <v>154</v>
      </c>
      <c r="B59" s="143" t="s">
        <v>184</v>
      </c>
    </row>
    <row r="60" spans="1:2" s="141" customFormat="1" ht="31.5" customHeight="1" x14ac:dyDescent="0.2">
      <c r="A60" s="143" t="s">
        <v>155</v>
      </c>
      <c r="B60" s="143" t="s">
        <v>186</v>
      </c>
    </row>
    <row r="61" spans="1:2" s="141" customFormat="1" ht="18" customHeight="1" x14ac:dyDescent="0.2">
      <c r="A61" s="143" t="s">
        <v>156</v>
      </c>
      <c r="B61" s="143" t="s">
        <v>187</v>
      </c>
    </row>
    <row r="62" spans="1:2" s="141" customFormat="1" ht="26.25" customHeight="1" x14ac:dyDescent="0.2">
      <c r="A62" s="143" t="s">
        <v>157</v>
      </c>
      <c r="B62" s="143" t="s">
        <v>198</v>
      </c>
    </row>
    <row r="63" spans="1:2" s="141" customFormat="1" ht="18" customHeight="1" x14ac:dyDescent="0.2">
      <c r="A63" s="143" t="s">
        <v>158</v>
      </c>
      <c r="B63" s="143" t="s">
        <v>188</v>
      </c>
    </row>
    <row r="64" spans="1:2" s="141" customFormat="1" ht="18" customHeight="1" x14ac:dyDescent="0.2">
      <c r="A64" s="143" t="s">
        <v>159</v>
      </c>
      <c r="B64" s="143" t="s">
        <v>189</v>
      </c>
    </row>
    <row r="65" spans="1:2" s="141" customFormat="1" ht="18" customHeight="1" x14ac:dyDescent="0.2">
      <c r="A65" s="143" t="s">
        <v>160</v>
      </c>
      <c r="B65" s="143" t="s">
        <v>190</v>
      </c>
    </row>
    <row r="66" spans="1:2" s="141" customFormat="1" ht="18" customHeight="1" x14ac:dyDescent="0.2">
      <c r="A66" s="142" t="s">
        <v>121</v>
      </c>
      <c r="B66" s="142" t="s">
        <v>122</v>
      </c>
    </row>
    <row r="67" spans="1:2" s="141" customFormat="1" ht="18" customHeight="1" x14ac:dyDescent="0.2">
      <c r="A67" s="143" t="s">
        <v>161</v>
      </c>
      <c r="B67" s="143" t="s">
        <v>191</v>
      </c>
    </row>
    <row r="68" spans="1:2" s="141" customFormat="1" ht="15.75" customHeight="1" x14ac:dyDescent="0.2">
      <c r="A68" s="143" t="s">
        <v>162</v>
      </c>
      <c r="B68" s="143" t="s">
        <v>192</v>
      </c>
    </row>
    <row r="69" spans="1:2" s="141" customFormat="1" ht="18" customHeight="1" x14ac:dyDescent="0.2">
      <c r="A69" s="143" t="s">
        <v>163</v>
      </c>
      <c r="B69" s="143" t="s">
        <v>193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Seznam_stavby</vt:lpstr>
      <vt:lpstr>Seznam_objektů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Seznam_příloh!Oblast_tisku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</dc:title>
  <dc:subject>Situace</dc:subject>
  <dc:creator>Řezníček Marcel</dc:creator>
  <cp:keywords>S62200067_DUSP_PDPS_DXXXX_XXXXXXXX_XX_X_000_000</cp:keywords>
  <cp:lastModifiedBy>Řezníček Marcel</cp:lastModifiedBy>
  <cp:lastPrinted>2023-03-16T07:16:02Z</cp:lastPrinted>
  <dcterms:created xsi:type="dcterms:W3CDTF">2019-01-18T06:44:24Z</dcterms:created>
  <dcterms:modified xsi:type="dcterms:W3CDTF">2023-03-16T08:36:54Z</dcterms:modified>
</cp:coreProperties>
</file>