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el.reznicek\Desktop\EŽ\Projekty EŽ\Posun neutrálního pole v zastávce Sázavka\Po připominkování k finalnimu odevzdani\Elektronická podoba\Posun neutrálního pole v zastávce Sázavka\D\D1\PS010254\"/>
    </mc:Choice>
  </mc:AlternateContent>
  <xr:revisionPtr revIDLastSave="0" documentId="13_ncr:1_{0A0020E7-5890-4D11-98DF-C9ADED6759F7}" xr6:coauthVersionLast="47" xr6:coauthVersionMax="47" xr10:uidLastSave="{00000000-0000-0000-0000-000000000000}"/>
  <bookViews>
    <workbookView xWindow="-120" yWindow="-120" windowWidth="29040" windowHeight="15840" firstSheet="7" activeTab="7" xr2:uid="{00000000-000D-0000-FFFF-FFFF00000000}"/>
  </bookViews>
  <sheets>
    <sheet name="List stavby" sheetId="1" r:id="rId1"/>
    <sheet name="Projektový tým" sheetId="13" r:id="rId2"/>
    <sheet name="Rozpiska_celé stavby" sheetId="16" r:id="rId3"/>
    <sheet name="Rozpiska_základní" sheetId="6" r:id="rId4"/>
    <sheet name="Rozpiska_vložené přílohy" sheetId="21" r:id="rId5"/>
    <sheet name="Seznam_stavby" sheetId="23" r:id="rId6"/>
    <sheet name="Seznam_objektů" sheetId="25" r:id="rId7"/>
    <sheet name="Seznam_příloh" sheetId="24" r:id="rId8"/>
    <sheet name="Dokumentace dle 499_2006" sheetId="10" state="hidden" r:id="rId9"/>
  </sheets>
  <definedNames>
    <definedName name="_Hlk514684084" localSheetId="8">'Dokumentace dle 499_2006'!$A$44</definedName>
    <definedName name="_Hlk514758472" localSheetId="8">'Dokumentace dle 499_2006'!$A$57</definedName>
    <definedName name="_Hlk514826614" localSheetId="8">'Dokumentace dle 499_2006'!$A$2</definedName>
    <definedName name="_Hlk5216194" localSheetId="8">'Dokumentace dle 499_2006'!$A$12</definedName>
    <definedName name="_xlnm.Print_Area" localSheetId="0">'List stavby'!$A$1:$B$17</definedName>
    <definedName name="_xlnm.Print_Area" localSheetId="2">'Rozpiska_celé stavby'!$A$1:$AQ$53</definedName>
    <definedName name="_xlnm.Print_Area" localSheetId="4">'Rozpiska_vložené přílohy'!$A$1:$AQ$17</definedName>
    <definedName name="_xlnm.Print_Area" localSheetId="3">Rozpiska_základní!$A$1:$AQ$58</definedName>
    <definedName name="_xlnm.Print_Area" localSheetId="6">Seznam_objektů!$A$1:$F$40</definedName>
    <definedName name="_xlnm.Print_Area" localSheetId="7">Seznam_příloh!$A$1:$P$24</definedName>
    <definedName name="_xlnm.Print_Area" localSheetId="5">Seznam_stavby!$A$1:$O$44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4" l="1"/>
  <c r="D5" i="25"/>
  <c r="D4" i="25"/>
  <c r="D3" i="25"/>
  <c r="D2" i="25"/>
  <c r="D8" i="24"/>
  <c r="D6" i="24"/>
  <c r="C5" i="23"/>
  <c r="C4" i="23"/>
  <c r="C3" i="23"/>
  <c r="C2" i="23"/>
  <c r="AM56" i="6"/>
  <c r="AL56" i="6"/>
  <c r="AK56" i="6"/>
  <c r="AI56" i="6"/>
  <c r="AG56" i="6"/>
  <c r="AF56" i="6"/>
  <c r="AD56" i="6"/>
  <c r="AC56" i="6"/>
  <c r="AB56" i="6"/>
  <c r="AA56" i="6"/>
  <c r="Z56" i="6"/>
  <c r="Y56" i="6"/>
  <c r="X56" i="6"/>
  <c r="W56" i="6"/>
  <c r="AG16" i="21"/>
  <c r="AF16" i="21"/>
  <c r="W16" i="21"/>
  <c r="AQ16" i="21"/>
  <c r="AP16" i="21"/>
  <c r="AO16" i="21"/>
  <c r="AM16" i="21"/>
  <c r="AL16" i="21"/>
  <c r="AK16" i="21"/>
  <c r="AI16" i="21"/>
  <c r="AD16" i="21"/>
  <c r="AC16" i="21"/>
  <c r="AB16" i="21"/>
  <c r="AA16" i="21"/>
  <c r="Z16" i="21"/>
  <c r="Y16" i="21"/>
  <c r="X16" i="21"/>
  <c r="U16" i="21"/>
  <c r="T16" i="21"/>
  <c r="S16" i="21"/>
  <c r="R16" i="21"/>
  <c r="O16" i="21"/>
  <c r="N16" i="21"/>
  <c r="M16" i="21"/>
  <c r="L16" i="21"/>
  <c r="Q16" i="21"/>
  <c r="AG7" i="21"/>
  <c r="AG47" i="6"/>
  <c r="A54" i="6"/>
  <c r="E49" i="16"/>
  <c r="AG54" i="6"/>
  <c r="AG52" i="6"/>
  <c r="K41" i="6"/>
  <c r="AL42" i="6"/>
  <c r="AM41" i="6"/>
  <c r="AG46" i="16" l="1"/>
  <c r="U56" i="6" l="1"/>
  <c r="Q56" i="6"/>
  <c r="T56" i="6"/>
  <c r="S56" i="6"/>
  <c r="R56" i="6"/>
  <c r="AA43" i="16" l="1"/>
  <c r="K45" i="16" l="1"/>
  <c r="K43" i="16" l="1"/>
  <c r="AG48" i="16"/>
  <c r="O51" i="16"/>
  <c r="AM43" i="16"/>
  <c r="J51" i="16" s="1"/>
  <c r="L51" i="16" l="1"/>
  <c r="D51" i="16"/>
  <c r="H51" i="16"/>
  <c r="A51" i="16"/>
  <c r="E51" i="16"/>
  <c r="I51" i="16"/>
  <c r="M51" i="16"/>
  <c r="C51" i="16"/>
  <c r="G51" i="16"/>
  <c r="B51" i="16"/>
  <c r="F51" i="16"/>
  <c r="N51" i="16"/>
  <c r="K39" i="6" l="1"/>
  <c r="J56" i="6"/>
  <c r="D56" i="6" l="1"/>
  <c r="H56" i="6"/>
  <c r="C56" i="6"/>
  <c r="A56" i="6"/>
  <c r="E56" i="6"/>
  <c r="I56" i="6"/>
  <c r="G56" i="6"/>
  <c r="B56" i="6"/>
  <c r="F56" i="6"/>
  <c r="C2" i="13"/>
  <c r="AI51" i="16" l="1"/>
  <c r="AQ51" i="16" l="1"/>
  <c r="AP51" i="16"/>
  <c r="AO51" i="16"/>
  <c r="L42" i="16"/>
  <c r="L41" i="16"/>
  <c r="K40" i="16"/>
  <c r="K39" i="16"/>
  <c r="K37" i="16"/>
  <c r="K36" i="16"/>
  <c r="K35" i="16"/>
  <c r="K34" i="16"/>
  <c r="L34" i="6"/>
  <c r="L33" i="6"/>
  <c r="K32" i="6"/>
  <c r="K31" i="6"/>
  <c r="K29" i="6" l="1"/>
  <c r="K28" i="6"/>
  <c r="K27" i="6"/>
  <c r="K26" i="6"/>
  <c r="O56" i="6"/>
  <c r="AQ56" i="6"/>
  <c r="AP56" i="6"/>
  <c r="AO56" i="6"/>
  <c r="L56" i="6" l="1"/>
  <c r="M56" i="6"/>
  <c r="N56" i="6"/>
</calcChain>
</file>

<file path=xl/sharedStrings.xml><?xml version="1.0" encoding="utf-8"?>
<sst xmlns="http://schemas.openxmlformats.org/spreadsheetml/2006/main" count="1228" uniqueCount="582">
  <si>
    <t>Název stavby/akce:</t>
  </si>
  <si>
    <t>[Posun neutrálního pole v zastávce Sázavka]</t>
  </si>
  <si>
    <t>Stupeň dokumentace:</t>
  </si>
  <si>
    <t>DSPS</t>
  </si>
  <si>
    <t>Datum zpracování:</t>
  </si>
  <si>
    <t>[19.03.2023]</t>
  </si>
  <si>
    <t>Datum poslední revize Definitivního odevzdání:</t>
  </si>
  <si>
    <t>Označení investora:</t>
  </si>
  <si>
    <t>S622200067</t>
  </si>
  <si>
    <t>Kraj:</t>
  </si>
  <si>
    <t>[Vysočina]</t>
  </si>
  <si>
    <t>Stavebník/investor:</t>
  </si>
  <si>
    <t>Správa železnic, státní organizace</t>
  </si>
  <si>
    <t>Adresa:</t>
  </si>
  <si>
    <t>Dlážděná 1003/7, 110 00 Praha 1</t>
  </si>
  <si>
    <t>Zástupce investora:</t>
  </si>
  <si>
    <t>[Oblastní ředitelství Brno]</t>
  </si>
  <si>
    <t>[Kounicova 688/26, 611 43 Brno]</t>
  </si>
  <si>
    <t>Kontaktní osoba ve věcet technických (HIS):</t>
  </si>
  <si>
    <t>[Bc. Jiří Heuer]</t>
  </si>
  <si>
    <t>Zhotovitel stavby:</t>
  </si>
  <si>
    <t>[Elektrizace železnic Praha a.s.]</t>
  </si>
  <si>
    <t>[nám. Hrdinů 1693/4a, 140 00 Praha 4]</t>
  </si>
  <si>
    <t>Kontakt:</t>
  </si>
  <si>
    <t>[ +420 296 500 111]</t>
  </si>
  <si>
    <t>[info@elzel.cz]</t>
  </si>
  <si>
    <t>Zakázka:</t>
  </si>
  <si>
    <t>[XYZ ]</t>
  </si>
  <si>
    <t>Hlavní projektant (HIP):</t>
  </si>
  <si>
    <t>[Jan Michalík]</t>
  </si>
  <si>
    <t>Seznam zpracovatelů dokumentace</t>
  </si>
  <si>
    <t>Typy oprávnění odborného personálu</t>
  </si>
  <si>
    <t>Organizace:</t>
  </si>
  <si>
    <t>Specialista</t>
  </si>
  <si>
    <t>Odpovědný projektant</t>
  </si>
  <si>
    <t>oprávnění</t>
  </si>
  <si>
    <t>obor - specializace</t>
  </si>
  <si>
    <t>legislativní vazby</t>
  </si>
  <si>
    <t>min. dosažené vzdělání</t>
  </si>
  <si>
    <t>oprávnění vydává</t>
  </si>
  <si>
    <t>Část dokumentace</t>
  </si>
  <si>
    <r>
      <t xml:space="preserve">Profesní skupina
</t>
    </r>
    <r>
      <rPr>
        <i/>
        <sz val="9"/>
        <color theme="1"/>
        <rFont val="Verdana"/>
        <family val="2"/>
        <charset val="238"/>
      </rPr>
      <t>[zařazení do profesní skupiny objektů/nebo jiné části dokumentace]</t>
    </r>
  </si>
  <si>
    <r>
      <t xml:space="preserve">Typ doloženého oprávnění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</si>
  <si>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t xml:space="preserve">Osoba
</t>
    </r>
    <r>
      <rPr>
        <i/>
        <sz val="9"/>
        <color theme="1"/>
        <rFont val="Verdana"/>
        <family val="2"/>
        <charset val="238"/>
      </rPr>
      <t>[titul.jméno přímení]</t>
    </r>
  </si>
  <si>
    <r>
      <t xml:space="preserve">Organizace
</t>
    </r>
    <r>
      <rPr>
        <i/>
        <sz val="9"/>
        <color theme="1"/>
        <rFont val="Verdana"/>
        <family val="2"/>
        <charset val="238"/>
      </rPr>
      <t>[obchodní název společnosti, v případě fyzické osoby podnikající  IČO]</t>
    </r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</si>
  <si>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</si>
  <si>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</si>
  <si>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</si>
  <si>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</si>
  <si>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</si>
  <si>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</si>
  <si>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</si>
  <si>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</si>
  <si>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</si>
  <si>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</si>
  <si>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</si>
  <si>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</si>
  <si>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</si>
  <si>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</si>
  <si>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</si>
  <si>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</si>
  <si>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</si>
  <si>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</si>
  <si>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</si>
  <si>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</si>
  <si>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</si>
  <si>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</si>
  <si>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</si>
  <si>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</si>
  <si>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</si>
  <si>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</si>
  <si>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</si>
  <si>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</si>
  <si>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</si>
  <si>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</si>
  <si>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</si>
  <si>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</si>
  <si>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</si>
  <si>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</si>
  <si>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</si>
  <si>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</si>
  <si>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</si>
  <si>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</si>
  <si>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</si>
  <si>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</si>
  <si>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</si>
  <si>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</si>
  <si>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</si>
  <si>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</si>
  <si>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</si>
  <si>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</si>
  <si>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</si>
  <si>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</si>
  <si>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</si>
  <si>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</si>
  <si>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</si>
  <si>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</si>
  <si>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</si>
  <si>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</si>
  <si>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</si>
  <si>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</si>
  <si>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</si>
  <si>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</si>
  <si>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</si>
  <si>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</si>
  <si>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</si>
  <si>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</si>
  <si>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</si>
  <si>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</si>
  <si>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</si>
  <si>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</si>
  <si>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</si>
  <si>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</si>
  <si>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</si>
  <si>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</si>
  <si>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</si>
  <si>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</si>
  <si>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</si>
  <si>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</si>
  <si>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</si>
  <si>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</si>
  <si>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</si>
  <si>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</si>
  <si>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</si>
  <si>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</si>
  <si>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</si>
  <si>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</si>
  <si>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</si>
  <si>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</si>
  <si>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</si>
  <si>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</si>
  <si>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</si>
  <si>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</si>
  <si>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</si>
  <si>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</si>
  <si>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</si>
  <si>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</si>
  <si>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</si>
  <si>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</si>
  <si>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</si>
  <si>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</si>
  <si>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</si>
  <si>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</si>
  <si>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</si>
  <si>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</si>
  <si>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</si>
  <si>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</si>
  <si>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</si>
  <si>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</si>
  <si>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</si>
  <si>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</si>
  <si>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</si>
  <si>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[prostor pro logo institucí zajišťujících financování stavby]</t>
  </si>
  <si>
    <t>Jiná ověření:</t>
  </si>
  <si>
    <t>[volitelné pole pro vizualizaci]</t>
  </si>
  <si>
    <t>Paré:</t>
  </si>
  <si>
    <t>[otisk razítka počtu paré]</t>
  </si>
  <si>
    <t>Razítko oprávněné osoby:</t>
  </si>
  <si>
    <t>[s uvedením autorizované osoby a čísla oprávnění]</t>
  </si>
  <si>
    <t>Podpis:</t>
  </si>
  <si>
    <t>Datum:</t>
  </si>
  <si>
    <t>Revize:</t>
  </si>
  <si>
    <t>Popis:</t>
  </si>
  <si>
    <t>Kontroloval:</t>
  </si>
  <si>
    <t>000</t>
  </si>
  <si>
    <t>Definitivní odevzdání dokumentace</t>
  </si>
  <si>
    <t>Ing. Chytrý</t>
  </si>
  <si>
    <t>Logo:</t>
  </si>
  <si>
    <t>Zhotovitel díla:</t>
  </si>
  <si>
    <t xml:space="preserve">T: </t>
  </si>
  <si>
    <t>E:</t>
  </si>
  <si>
    <t>Smluvní datum zpracování:</t>
  </si>
  <si>
    <t>Katastrální uzemí:</t>
  </si>
  <si>
    <t>[např. Strašnice [731943], nebo viz textová část]</t>
  </si>
  <si>
    <t>Část:</t>
  </si>
  <si>
    <t>Objekt:</t>
  </si>
  <si>
    <t>Podobjekt:</t>
  </si>
  <si>
    <t>Příloha:</t>
  </si>
  <si>
    <t>Revize</t>
  </si>
  <si>
    <t>_</t>
  </si>
  <si>
    <t>X</t>
  </si>
  <si>
    <t>Prostor pro další informace</t>
  </si>
  <si>
    <r>
      <rPr>
        <i/>
        <sz val="9"/>
        <color theme="0" tint="-0.34998626667073579"/>
        <rFont val="Verdana"/>
        <family val="2"/>
        <charset val="238"/>
      </rPr>
      <t>[prostor pro logo institucí zajišťujících financování stavby]</t>
    </r>
    <r>
      <rPr>
        <sz val="9"/>
        <color theme="1"/>
        <rFont val="Verdana"/>
        <family val="2"/>
        <charset val="238"/>
      </rPr>
      <t xml:space="preserve">
</t>
    </r>
    <r>
      <rPr>
        <b/>
        <sz val="12"/>
        <color rgb="FFFF0000"/>
        <rFont val="Verdana"/>
        <family val="2"/>
        <charset val="238"/>
      </rPr>
      <t>[!!! VYPLNĚNO POUZE NA PÍSEMNÝ POŽADAVEK OBJETNATELE !!!]</t>
    </r>
  </si>
  <si>
    <t>Označení a název Části dokumentace objektů</t>
  </si>
  <si>
    <t>Označení části</t>
  </si>
  <si>
    <t>Název části</t>
  </si>
  <si>
    <t>D.1</t>
  </si>
  <si>
    <t xml:space="preserve">Technická a technologická zařízení </t>
  </si>
  <si>
    <t>D.1.1</t>
  </si>
  <si>
    <t>Zabezpečovací zařízení</t>
  </si>
  <si>
    <t>D.1.1.1</t>
  </si>
  <si>
    <t>Staniční zabezpečovací zařízení</t>
  </si>
  <si>
    <t>D.1.1.2</t>
  </si>
  <si>
    <t xml:space="preserve">Traťové zabezpečovací zařízení </t>
  </si>
  <si>
    <t>D.1.1.3</t>
  </si>
  <si>
    <t>Přejezdové zabezpečovací zařízení</t>
  </si>
  <si>
    <t>D.1.1.4</t>
  </si>
  <si>
    <t>Spádovištní zabezpečovací zařízení</t>
  </si>
  <si>
    <t>D.1.1.5</t>
  </si>
  <si>
    <t xml:space="preserve">Dálkové ovládání zabezpečovacího zařízení </t>
  </si>
  <si>
    <t>D.1.1.6</t>
  </si>
  <si>
    <t>Indikátory horkoběžnosti a indikátory plochých kol</t>
  </si>
  <si>
    <t>Orientačníá schéma:</t>
  </si>
  <si>
    <t>D.1.1.7</t>
  </si>
  <si>
    <t xml:space="preserve">Evropský vlakový zabezpečovací systém </t>
  </si>
  <si>
    <t>volitelné</t>
  </si>
  <si>
    <t>D.1.2</t>
  </si>
  <si>
    <t>Sdělovací zařízení</t>
  </si>
  <si>
    <t>D.1.2.1</t>
  </si>
  <si>
    <t>Místní kabelizace</t>
  </si>
  <si>
    <t>D.1.2.2</t>
  </si>
  <si>
    <t>Rozhlasové zařízení</t>
  </si>
  <si>
    <t>D.1.2.3</t>
  </si>
  <si>
    <t>Integrovaná telekomunikační zařízení</t>
  </si>
  <si>
    <t>D.1.2.4</t>
  </si>
  <si>
    <t>Elektrická požární a zabezpečovací signalizace</t>
  </si>
  <si>
    <t>D.1.2.5</t>
  </si>
  <si>
    <t>Dálkový kabel, optický kabel, závěsný optický kabel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</si>
  <si>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</si>
  <si>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</si>
  <si>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</si>
  <si>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</si>
  <si>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</si>
  <si>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</si>
  <si>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</si>
  <si>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</si>
  <si>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</si>
  <si>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</t>
  </si>
  <si>
    <t>D.1.3</t>
  </si>
  <si>
    <t>Silnoproudá technologie včetně DŘT</t>
  </si>
  <si>
    <t>D.1.3.1</t>
  </si>
  <si>
    <t>Dispečerská řídící technika</t>
  </si>
  <si>
    <t>D.1.3.2</t>
  </si>
  <si>
    <t>Technologie rozvoden velmi vysokého napětí/vysokého napětí (energetika)</t>
  </si>
  <si>
    <t>D.1.3.3</t>
  </si>
  <si>
    <t>Silnoproudá technologie trakčních napájecích stanic (měníren, trakčních transformoven)</t>
  </si>
  <si>
    <t>D.1.3.4</t>
  </si>
  <si>
    <t>Silnoproudá technologie trakčních spínacích stanic</t>
  </si>
  <si>
    <t>D.1.3.5</t>
  </si>
  <si>
    <t>Technologie transformačních stanic vysokého napětí/nízkého napětí (energetika)</t>
  </si>
  <si>
    <t>D.1.3.6</t>
  </si>
  <si>
    <t>Silnoproudá technologie elektrických stanic</t>
  </si>
  <si>
    <t>D.1.3.7</t>
  </si>
  <si>
    <t>Provozní rozvod silnoproudu</t>
  </si>
  <si>
    <t>D.1.3.8</t>
  </si>
  <si>
    <t>Napájení zabezpečovacích a sdělovacích zařízení z trakčního vedení</t>
  </si>
  <si>
    <t>D.1.3.9</t>
  </si>
  <si>
    <t>Elektrické předtápěcí zařízení</t>
  </si>
  <si>
    <t>D.1.4</t>
  </si>
  <si>
    <t>Ostatní technologická zařízení</t>
  </si>
  <si>
    <t>D.1.4.1</t>
  </si>
  <si>
    <t>Osobní výtahy, schodišťové výtahy</t>
  </si>
  <si>
    <t>Zhotovitel části/objektu:</t>
  </si>
  <si>
    <t>[Název organizace zhotovitele části/objektu]</t>
  </si>
  <si>
    <t>D.1.4.2</t>
  </si>
  <si>
    <t>Eskalátory</t>
  </si>
  <si>
    <t>[ulice č.p./č.or., PSČ město/obec]</t>
  </si>
  <si>
    <t>D.1.4.3</t>
  </si>
  <si>
    <t>Měření a regulace, automatický systém řízení, elektrická požární signalizace</t>
  </si>
  <si>
    <t>[+420 xxx xxx xxx]</t>
  </si>
  <si>
    <t>D.1.4.4</t>
  </si>
  <si>
    <t>Kolejové brzdy</t>
  </si>
  <si>
    <t>[xxxx@xxxx.xx]</t>
  </si>
  <si>
    <t>D.1.4.5</t>
  </si>
  <si>
    <t>Jiné technologické zařízení</t>
  </si>
  <si>
    <t>Specialista:</t>
  </si>
  <si>
    <t>[jméno a titul]</t>
  </si>
  <si>
    <t>D.2</t>
  </si>
  <si>
    <t>Stavební část</t>
  </si>
  <si>
    <t>D.2.1</t>
  </si>
  <si>
    <t>Inženýrské objekty</t>
  </si>
  <si>
    <t>Označení invstora:</t>
  </si>
  <si>
    <t>D.2.1.1</t>
  </si>
  <si>
    <t xml:space="preserve">Železniční svršek a spodek </t>
  </si>
  <si>
    <t>D.2.1.2</t>
  </si>
  <si>
    <t>Nástupiště</t>
  </si>
  <si>
    <t>Název části:</t>
  </si>
  <si>
    <t>Přejezdy a přechody</t>
  </si>
  <si>
    <t>Označení části:</t>
  </si>
  <si>
    <t>D.2.1.4</t>
  </si>
  <si>
    <t>D.2.1.3</t>
  </si>
  <si>
    <t>Mosty, propustky a zdi</t>
  </si>
  <si>
    <t>Název objektu/dílčí části:</t>
  </si>
  <si>
    <t>[např. ŽST Malá, přejezd P6003]</t>
  </si>
  <si>
    <t>Číslo objektu/komplexu:</t>
  </si>
  <si>
    <t>D.2.1.5</t>
  </si>
  <si>
    <t>Ostatní inženýrské objekty - inženýrské sítě a hydrotechnické objekty</t>
  </si>
  <si>
    <t>SO 02-13-02</t>
  </si>
  <si>
    <t>.02</t>
  </si>
  <si>
    <t>D.2.1.6</t>
  </si>
  <si>
    <t>Potrubní vedení - voda, plyn, kanalizace</t>
  </si>
  <si>
    <t>D.2.1.7</t>
  </si>
  <si>
    <t>Tunely</t>
  </si>
  <si>
    <t>SK XX-XX-XX</t>
  </si>
  <si>
    <t>D.2.1.8</t>
  </si>
  <si>
    <t>Pozemní komunikace</t>
  </si>
  <si>
    <t>Název přílohy:</t>
  </si>
  <si>
    <t>[např. Příčný řez]</t>
  </si>
  <si>
    <t>Číslo přílohy (typ/pořadí):</t>
  </si>
  <si>
    <t>D.2.1.9</t>
  </si>
  <si>
    <t>Kabelovody, kolektory</t>
  </si>
  <si>
    <t>Název dílčí části přílohy:</t>
  </si>
  <si>
    <t>[např. km 123,456]</t>
  </si>
  <si>
    <t>2</t>
  </si>
  <si>
    <t>.</t>
  </si>
  <si>
    <t>301</t>
  </si>
  <si>
    <t>D.2.1.10</t>
  </si>
  <si>
    <t>Protihlukové objekty</t>
  </si>
  <si>
    <t>Odpovědný projektant:</t>
  </si>
  <si>
    <t>Zpracovatel přílohy:</t>
  </si>
  <si>
    <t>Měřítko:</t>
  </si>
  <si>
    <t>[např. 1:100]</t>
  </si>
  <si>
    <t>D.2.2</t>
  </si>
  <si>
    <t>Pozemní stavební objekty a technické vybavení pozemních stavebních objektů</t>
  </si>
  <si>
    <t>Formáty:</t>
  </si>
  <si>
    <t>[např. 3xA4]</t>
  </si>
  <si>
    <t>D.2.2.1</t>
  </si>
  <si>
    <t>Pozemní objekty budov - provozní, technologické, skladové</t>
  </si>
  <si>
    <t>TUDU:</t>
  </si>
  <si>
    <t>D.2.2.2</t>
  </si>
  <si>
    <t>Zastřešení nástupišť, přístřešky na nástupištích</t>
  </si>
  <si>
    <t>[např. Strašnice [731943]</t>
  </si>
  <si>
    <t>[např. 0101 B1]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</si>
  <si>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</si>
  <si>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</si>
  <si>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</si>
  <si>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</si>
  <si>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</si>
  <si>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</si>
  <si>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</si>
  <si>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</si>
  <si>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</si>
  <si>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</si>
  <si>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</si>
  <si>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</si>
  <si>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</si>
  <si>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– stavební část</t>
  </si>
  <si>
    <t>D.2.3.3</t>
  </si>
  <si>
    <t>Spínací stanice – stavební část</t>
  </si>
  <si>
    <t>D.2.3.4</t>
  </si>
  <si>
    <t>Ohřev výměn (elektrický, plynový)</t>
  </si>
  <si>
    <t>D.2.3.5</t>
  </si>
  <si>
    <t>D.2.3.6</t>
  </si>
  <si>
    <t>Rozvody vysokého napětí, nízkého napětí, osvětlení 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</si>
  <si>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</si>
  <si>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</si>
  <si>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</si>
  <si>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</si>
  <si>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</si>
  <si>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</si>
  <si>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</si>
  <si>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</si>
  <si>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</si>
  <si>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</si>
  <si>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</si>
  <si>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</si>
  <si>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</si>
  <si>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</si>
  <si>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P03</t>
  </si>
  <si>
    <t>Závěrečná profesní porada</t>
  </si>
  <si>
    <t xml:space="preserve">Velká Drobná – Horní Dolní, přejezd P2503 </t>
  </si>
  <si>
    <t>SO 12-13-02</t>
  </si>
  <si>
    <t>Půdorys</t>
  </si>
  <si>
    <t>-</t>
  </si>
  <si>
    <t>0</t>
  </si>
  <si>
    <t>102</t>
  </si>
  <si>
    <t xml:space="preserve"> 1:100</t>
  </si>
  <si>
    <t>Ing. Petronela Rozhodná</t>
  </si>
  <si>
    <t>Teodor Pomalý</t>
  </si>
  <si>
    <t>2 x A4</t>
  </si>
  <si>
    <t>DSP</t>
  </si>
  <si>
    <t>Ústecký</t>
  </si>
  <si>
    <t xml:space="preserve"> Velká Drobná [989429]</t>
  </si>
  <si>
    <t>0101 B1</t>
  </si>
  <si>
    <t>S</t>
  </si>
  <si>
    <t>Seznam dokumetace stavby</t>
  </si>
  <si>
    <t>Název stavby:</t>
  </si>
  <si>
    <t>Pracovní verze</t>
  </si>
  <si>
    <t>Označení (S-kód):</t>
  </si>
  <si>
    <t>Den</t>
  </si>
  <si>
    <t>30</t>
  </si>
  <si>
    <t>12</t>
  </si>
  <si>
    <t>15</t>
  </si>
  <si>
    <t>25</t>
  </si>
  <si>
    <t>01</t>
  </si>
  <si>
    <t>Stupeň:</t>
  </si>
  <si>
    <t>Měsíc</t>
  </si>
  <si>
    <t>09</t>
  </si>
  <si>
    <t>10</t>
  </si>
  <si>
    <t>11</t>
  </si>
  <si>
    <t>Smluvní datum:</t>
  </si>
  <si>
    <t>Rok</t>
  </si>
  <si>
    <t>19</t>
  </si>
  <si>
    <t>Část</t>
  </si>
  <si>
    <t>Název přílohy</t>
  </si>
  <si>
    <t>Měřítko</t>
  </si>
  <si>
    <t>Poslední verze</t>
  </si>
  <si>
    <t>Revize příloh dokumentace</t>
  </si>
  <si>
    <t>A</t>
  </si>
  <si>
    <t>Průvodní zrpáva</t>
  </si>
  <si>
    <t>P02</t>
  </si>
  <si>
    <t>B</t>
  </si>
  <si>
    <t>Souhrnná technická zpráva</t>
  </si>
  <si>
    <t>B.1</t>
  </si>
  <si>
    <t>B.6</t>
  </si>
  <si>
    <t>Popis vlivů stavby na životní prostředí a jeho ochrana</t>
  </si>
  <si>
    <t>B.8</t>
  </si>
  <si>
    <t>Zásady organizace výstavby</t>
  </si>
  <si>
    <t>C</t>
  </si>
  <si>
    <t>Situační výkresy</t>
  </si>
  <si>
    <t>C.1.1</t>
  </si>
  <si>
    <t>Sitační výkresy širších vztahů</t>
  </si>
  <si>
    <t>P04</t>
  </si>
  <si>
    <t>C.1.2</t>
  </si>
  <si>
    <t>2.001</t>
  </si>
  <si>
    <t xml:space="preserve">Celková situace stavby km  12,34 – km 22,55 </t>
  </si>
  <si>
    <t>2.002</t>
  </si>
  <si>
    <t xml:space="preserve">Celková situace stavby km  22,55 – km 50,105 </t>
  </si>
  <si>
    <t>C.2</t>
  </si>
  <si>
    <t>Katastrální situační výkres</t>
  </si>
  <si>
    <t>C.3.1</t>
  </si>
  <si>
    <t xml:space="preserve">Koordinační situace stavby km  12,34 – km 13,55 </t>
  </si>
  <si>
    <t xml:space="preserve">Koordinační situace stavby km  13,55 – km 15,55 </t>
  </si>
  <si>
    <t>2.003</t>
  </si>
  <si>
    <t xml:space="preserve">Koordinační situace stavby km  15,55 – km 50,105 </t>
  </si>
  <si>
    <t>C.4</t>
  </si>
  <si>
    <t>Speciální situační výkres</t>
  </si>
  <si>
    <t>Technologická část</t>
  </si>
  <si>
    <t>dle příloh</t>
  </si>
  <si>
    <t>Silnoproudá technologie včetně dispečerské řídící techniky</t>
  </si>
  <si>
    <t>Trakční a energetická zařízení</t>
  </si>
  <si>
    <t>Dokladová část</t>
  </si>
  <si>
    <t>E</t>
  </si>
  <si>
    <t>Dokladová část pro správní řízení</t>
  </si>
  <si>
    <t>N</t>
  </si>
  <si>
    <t>Doklady objednatele</t>
  </si>
  <si>
    <t>O</t>
  </si>
  <si>
    <t>Fyzická ochrana objektů</t>
  </si>
  <si>
    <t>P</t>
  </si>
  <si>
    <t>Podklady pro vypracování dokumentace</t>
  </si>
  <si>
    <t>R</t>
  </si>
  <si>
    <t>Náklady stavby</t>
  </si>
  <si>
    <t>SXXXXXXXXX_DSPX_XXXXX_XXXXXXXX_XX_X_000_P04</t>
  </si>
  <si>
    <t>Seznam objektů</t>
  </si>
  <si>
    <t>Objekt</t>
  </si>
  <si>
    <t>Název objektu</t>
  </si>
  <si>
    <t>Způsob odevzdání</t>
  </si>
  <si>
    <t>Označení objektu/skupiny</t>
  </si>
  <si>
    <t>D.1.1.1 Staniční zabezpečovací zařízení (SZZ)</t>
  </si>
  <si>
    <t>PS 11-21-01</t>
  </si>
  <si>
    <t>ŽST Přibyslav, SZZ</t>
  </si>
  <si>
    <t>název pro podobjekty</t>
  </si>
  <si>
    <t>PS 11-21-01.01</t>
  </si>
  <si>
    <t>ŽST Přibyslav, SZZ provizorní</t>
  </si>
  <si>
    <t>zařazený podobjekt</t>
  </si>
  <si>
    <t>PS 11-21-01.02</t>
  </si>
  <si>
    <t>ŽST Přibyslav, SZZ klimatizace</t>
  </si>
  <si>
    <t>PS 11-21-02</t>
  </si>
  <si>
    <t>ŽST Přibyslav, TZZ</t>
  </si>
  <si>
    <t>samostatný objekt</t>
  </si>
  <si>
    <t>PS 13-21-01</t>
  </si>
  <si>
    <t>ŽST Pohled, SZZ</t>
  </si>
  <si>
    <t>PS 13-21-01.01</t>
  </si>
  <si>
    <t xml:space="preserve">ŽST Pohled, SZZ provizorní </t>
  </si>
  <si>
    <t>PS 13-21-01.02</t>
  </si>
  <si>
    <t>ŽST Pohled, SZZ klimatizace</t>
  </si>
  <si>
    <t>PS 13-21-02</t>
  </si>
  <si>
    <t>ŽST Pohled, TZZ</t>
  </si>
  <si>
    <t>PS 14-21-01</t>
  </si>
  <si>
    <t>Přibyslav - Pohled, PPV</t>
  </si>
  <si>
    <t>PS 14-21-02</t>
  </si>
  <si>
    <t>D.1.1.2 Traťové zabezpečovací zařízení (TZZ)</t>
  </si>
  <si>
    <t>PS 12-21-01</t>
  </si>
  <si>
    <t>Přibyslav - Pohled, TZZ</t>
  </si>
  <si>
    <t>D.1.1.5 Dálkové ovládání zabezpečovacího zařízení (DOZ)</t>
  </si>
  <si>
    <t>PS 11-21-03</t>
  </si>
  <si>
    <t>ŽST Přibyslav, DOZ</t>
  </si>
  <si>
    <t>D.2.1.1 Železniční svršek a spodek</t>
  </si>
  <si>
    <t>SO 11-10-01</t>
  </si>
  <si>
    <t>ŽST Přibyslav, železniční svršek</t>
  </si>
  <si>
    <t>sdružený objekt</t>
  </si>
  <si>
    <t>SK 11-00-02</t>
  </si>
  <si>
    <t>SO 11-11-01</t>
  </si>
  <si>
    <t>ŽST Přibyslav, železniční spodek</t>
  </si>
  <si>
    <t>SO 12-10-01</t>
  </si>
  <si>
    <t>Přibyslav - Pohled, železniční svršek</t>
  </si>
  <si>
    <t>sdružený objekt název</t>
  </si>
  <si>
    <t>SK 12-00-02</t>
  </si>
  <si>
    <t>SO 12-10-01.01</t>
  </si>
  <si>
    <t>sdružený podobjekt</t>
  </si>
  <si>
    <t>SO 12-10-01.02</t>
  </si>
  <si>
    <t>Přibyslav - Pohled, železniční svršek, následná úprava</t>
  </si>
  <si>
    <t>SO 12-11-01</t>
  </si>
  <si>
    <t>Přibyslav - Pohled, železniční spodek</t>
  </si>
  <si>
    <t>SO 13-10-01</t>
  </si>
  <si>
    <t>ŽST Pohled, železniční svršek</t>
  </si>
  <si>
    <t>SK 13-00-02</t>
  </si>
  <si>
    <t>SO 13-11-01</t>
  </si>
  <si>
    <t>ŽST Pohled, železniční spodek</t>
  </si>
  <si>
    <t>SO 14-15-01</t>
  </si>
  <si>
    <t>Přibyslav - Pohled, výstroj a značení trati</t>
  </si>
  <si>
    <t>D.2.1.2 Nástupiště</t>
  </si>
  <si>
    <t>SO 11-14-01</t>
  </si>
  <si>
    <t>ŽST Přibyslav, nástupiště</t>
  </si>
  <si>
    <t>objekt název</t>
  </si>
  <si>
    <t>SO 11-14-01.01</t>
  </si>
  <si>
    <t>ŽST Přibyslav, nástupiště kol. 1</t>
  </si>
  <si>
    <t>samostatný podobjekt</t>
  </si>
  <si>
    <t>SO 11-14-01.02</t>
  </si>
  <si>
    <t>ŽST Přibyslav, nástupiště kol. 2</t>
  </si>
  <si>
    <t>SO 12-14-01</t>
  </si>
  <si>
    <t>zast. Přibyslav, nástupiště</t>
  </si>
  <si>
    <t>SO 12-14-02</t>
  </si>
  <si>
    <t>zast. Stříbrné Hory, nástupiště</t>
  </si>
  <si>
    <t>SO 13-14-01</t>
  </si>
  <si>
    <t>ŽST Pohled, nástupiště</t>
  </si>
  <si>
    <t>SXXXXXXXXX_DSPX_DXXXX_XXXXXXXX_XX_X_000_P04</t>
  </si>
  <si>
    <t>Objekty:</t>
  </si>
  <si>
    <t>Číslo objektu:</t>
  </si>
  <si>
    <t>t.ú. Sázavka, Přeložka DK a DOK, km 247,45 - 247,95</t>
  </si>
  <si>
    <t>PS 01-02-54</t>
  </si>
  <si>
    <t>Seznam příloh</t>
  </si>
  <si>
    <t>20</t>
  </si>
  <si>
    <t>DUSP+PDPS</t>
  </si>
  <si>
    <t>02</t>
  </si>
  <si>
    <t>22</t>
  </si>
  <si>
    <t>23</t>
  </si>
  <si>
    <t>1</t>
  </si>
  <si>
    <t>001</t>
  </si>
  <si>
    <t>Technická zpráva</t>
  </si>
  <si>
    <t>Výkresová část</t>
  </si>
  <si>
    <t>101</t>
  </si>
  <si>
    <t>Situace</t>
  </si>
  <si>
    <t>1:500</t>
  </si>
  <si>
    <t>Řezy kabelovou kynetou</t>
  </si>
  <si>
    <t>3</t>
  </si>
  <si>
    <t>Výpočty - nedoloženo</t>
  </si>
  <si>
    <t>4</t>
  </si>
  <si>
    <t>Výkaz výměr</t>
  </si>
  <si>
    <t>Soupis souřadnic vytyčovacích bodů</t>
  </si>
  <si>
    <t>002</t>
  </si>
  <si>
    <t>Specifikace kabelové trasy</t>
  </si>
  <si>
    <t>S622200067_DUSP_PDPS_D1205_PS010254_XX_X_000_000</t>
  </si>
  <si>
    <t>Číslo</t>
  </si>
  <si>
    <t>Název</t>
  </si>
  <si>
    <t xml:space="preserve">Technologická část 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</si>
  <si>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</si>
  <si>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</si>
  <si>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</si>
  <si>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</si>
  <si>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</si>
  <si>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</si>
  <si>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</si>
  <si>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</si>
  <si>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</si>
  <si>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</si>
  <si>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</si>
  <si>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 xml:space="preserve">D.1.1.7 </t>
  </si>
  <si>
    <t xml:space="preserve">Evropský vlakový zabezpečovací systém (ETCS) </t>
  </si>
  <si>
    <t xml:space="preserve">D.1.2.1 </t>
  </si>
  <si>
    <t xml:space="preserve">D.1.2.4 </t>
  </si>
  <si>
    <t>Dálková, optická, závěsná  kabelizace (DK, DOK, ZOK)</t>
  </si>
  <si>
    <t>DOZ a další nadstavbové systémy (DDTS ŽDC, …)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</si>
  <si>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</si>
  <si>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</si>
  <si>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</si>
  <si>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</si>
  <si>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Technologie transformačních stanic VN a NN, </t>
  </si>
  <si>
    <t xml:space="preserve">Silnoproudá technologie elektrických stanic, </t>
  </si>
  <si>
    <t xml:space="preserve">Provozní rozvod silnoproudu, </t>
  </si>
  <si>
    <t>Napájení zabezpečovacích a sdělovacích zařízení</t>
  </si>
  <si>
    <t>Elektrické předtápěcí zařízení (EPZ)</t>
  </si>
  <si>
    <t>Osobní výtahy, schodišťové výtahy, eskalátory</t>
  </si>
  <si>
    <t xml:space="preserve">Kolejový svršek a spodek </t>
  </si>
  <si>
    <t>Ostatní inženýrské objekty</t>
  </si>
  <si>
    <t>Potrubní vedení (voda, plyn, kanalizace)</t>
  </si>
  <si>
    <t>Pozemní stavební objekty</t>
  </si>
  <si>
    <t xml:space="preserve">Pozemní objekty budov </t>
  </si>
  <si>
    <t>Napájecí stanice (měnírna, trakční transformovna) - stavební část</t>
  </si>
  <si>
    <t>Spínací stanice - stavební část</t>
  </si>
  <si>
    <t>Ohřev výhybek (elektrický, plynový)</t>
  </si>
  <si>
    <t>Rozvody VN, NN, osvětlení 
a dálkové ovládání odpojovačů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</si>
</sst>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36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9"/>
      <color theme="0" tint="-4.9989318521683403E-2"/>
      <name val="Verdana"/>
      <family val="2"/>
      <charset val="238"/>
    </font>
    <font>
      <i/>
      <sz val="6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i/>
      <sz val="9"/>
      <color theme="0" tint="-0.1499984740745262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sz val="11"/>
      <color theme="0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sz val="18"/>
      <color theme="1"/>
      <name val="Verdana"/>
      <family val="2"/>
      <charset val="238"/>
    </font>
    <font>
      <b/>
      <sz val="17"/>
      <color theme="1"/>
      <name val="Verdana"/>
      <family val="2"/>
      <charset val="238"/>
    </font>
    <font>
      <b/>
      <sz val="18"/>
      <name val="Verdana"/>
      <family val="2"/>
      <charset val="238"/>
    </font>
    <font>
      <i/>
      <sz val="9"/>
      <color theme="0" tint="-0.34998626667073579"/>
      <name val="Verdan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</fills>
  <borders count="15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/>
      <top style="thin">
        <color auto="1"/>
      </top>
      <bottom style="thin">
        <color auto="1"/>
      </bottom>
      <diagonal/>
    </border>
    <border>
      <left/>
      <right style="hair">
        <color theme="0" tint="-0.14996795556505021"/>
      </right>
      <top/>
      <bottom style="thin">
        <color auto="1"/>
      </bottom>
      <diagonal/>
    </border>
    <border>
      <left/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 style="thick">
        <color auto="1"/>
      </top>
      <bottom/>
      <diagonal/>
    </border>
    <border>
      <left style="hair">
        <color theme="0" tint="-0.1499679555650502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hair">
        <color theme="0" tint="-0.14996795556505021"/>
      </left>
      <right/>
      <top style="thick">
        <color auto="1"/>
      </top>
      <bottom/>
      <diagonal/>
    </border>
    <border>
      <left/>
      <right style="hair">
        <color theme="0" tint="-0.14996795556505021"/>
      </right>
      <top/>
      <bottom style="thick">
        <color auto="1"/>
      </bottom>
      <diagonal/>
    </border>
    <border>
      <left style="hair">
        <color theme="0" tint="-0.14996795556505021"/>
      </left>
      <right/>
      <top/>
      <bottom style="thick">
        <color auto="1"/>
      </bottom>
      <diagonal/>
    </border>
    <border>
      <left/>
      <right style="hair">
        <color theme="0" tint="-0.1499679555650502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hair">
        <color auto="1"/>
      </bottom>
      <diagonal/>
    </border>
    <border>
      <left/>
      <right/>
      <top style="thick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/>
      <right style="thin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auto="1"/>
      </right>
      <top/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theme="0" tint="-4.9989318521683403E-2"/>
      </bottom>
      <diagonal/>
    </border>
    <border>
      <left/>
      <right style="thin">
        <color auto="1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/>
      <diagonal/>
    </border>
    <border>
      <left/>
      <right style="thin">
        <color auto="1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theme="0" tint="-4.9989318521683403E-2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theme="0" tint="-4.9989318521683403E-2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5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11" fillId="0" borderId="0" xfId="0" applyFont="1" applyAlignment="1">
      <alignment vertical="center"/>
    </xf>
    <xf numFmtId="49" fontId="1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4" borderId="1" xfId="0" applyFont="1" applyFill="1" applyBorder="1" applyAlignment="1">
      <alignment vertical="center"/>
    </xf>
    <xf numFmtId="0" fontId="14" fillId="0" borderId="0" xfId="1" applyFont="1" applyAlignment="1">
      <alignment vertical="center"/>
    </xf>
    <xf numFmtId="0" fontId="2" fillId="0" borderId="63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49" fontId="4" fillId="0" borderId="53" xfId="1" applyNumberFormat="1" applyFont="1" applyBorder="1" applyAlignment="1">
      <alignment horizontal="center" vertical="center"/>
    </xf>
    <xf numFmtId="49" fontId="9" fillId="0" borderId="53" xfId="1" applyNumberFormat="1" applyFont="1" applyBorder="1" applyAlignment="1">
      <alignment horizontal="center" vertical="center"/>
    </xf>
    <xf numFmtId="49" fontId="18" fillId="0" borderId="53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6" fillId="0" borderId="0" xfId="0" applyFont="1" applyAlignment="1">
      <alignment vertical="top" wrapText="1"/>
    </xf>
    <xf numFmtId="1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3" borderId="69" xfId="0" applyFont="1" applyFill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18" fillId="0" borderId="54" xfId="0" applyFont="1" applyBorder="1" applyAlignment="1">
      <alignment vertical="center"/>
    </xf>
    <xf numFmtId="0" fontId="5" fillId="0" borderId="67" xfId="0" applyFont="1" applyBorder="1" applyAlignment="1">
      <alignment vertical="top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left" vertical="top"/>
    </xf>
    <xf numFmtId="0" fontId="5" fillId="0" borderId="67" xfId="0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0" fontId="6" fillId="3" borderId="72" xfId="0" applyFont="1" applyFill="1" applyBorder="1" applyAlignment="1">
      <alignment vertical="center"/>
    </xf>
    <xf numFmtId="0" fontId="6" fillId="4" borderId="65" xfId="0" applyFont="1" applyFill="1" applyBorder="1" applyAlignment="1">
      <alignment vertical="center"/>
    </xf>
    <xf numFmtId="0" fontId="6" fillId="2" borderId="69" xfId="0" applyFont="1" applyFill="1" applyBorder="1" applyAlignment="1">
      <alignment horizontal="left" vertical="center"/>
    </xf>
    <xf numFmtId="0" fontId="21" fillId="0" borderId="79" xfId="0" applyFont="1" applyBorder="1" applyAlignment="1">
      <alignment horizontal="center" vertical="center" wrapText="1"/>
    </xf>
    <xf numFmtId="0" fontId="22" fillId="0" borderId="80" xfId="0" applyFont="1" applyBorder="1" applyAlignment="1">
      <alignment vertical="center" shrinkToFit="1"/>
    </xf>
    <xf numFmtId="0" fontId="0" fillId="0" borderId="82" xfId="0" applyBorder="1"/>
    <xf numFmtId="0" fontId="22" fillId="5" borderId="83" xfId="0" applyFont="1" applyFill="1" applyBorder="1" applyAlignment="1">
      <alignment vertical="center"/>
    </xf>
    <xf numFmtId="0" fontId="0" fillId="5" borderId="85" xfId="0" applyFill="1" applyBorder="1"/>
    <xf numFmtId="0" fontId="22" fillId="6" borderId="83" xfId="0" applyFont="1" applyFill="1" applyBorder="1" applyAlignment="1">
      <alignment vertical="center"/>
    </xf>
    <xf numFmtId="0" fontId="0" fillId="6" borderId="85" xfId="0" applyFill="1" applyBorder="1"/>
    <xf numFmtId="0" fontId="22" fillId="7" borderId="83" xfId="0" applyFont="1" applyFill="1" applyBorder="1" applyAlignment="1">
      <alignment vertical="center"/>
    </xf>
    <xf numFmtId="0" fontId="0" fillId="7" borderId="85" xfId="0" applyFill="1" applyBorder="1"/>
    <xf numFmtId="0" fontId="22" fillId="8" borderId="83" xfId="0" applyFont="1" applyFill="1" applyBorder="1" applyAlignment="1">
      <alignment vertical="center"/>
    </xf>
    <xf numFmtId="0" fontId="0" fillId="8" borderId="85" xfId="0" applyFill="1" applyBorder="1"/>
    <xf numFmtId="0" fontId="0" fillId="8" borderId="85" xfId="0" applyFill="1" applyBorder="1" applyAlignment="1">
      <alignment horizontal="left" vertical="center"/>
    </xf>
    <xf numFmtId="0" fontId="22" fillId="9" borderId="83" xfId="0" applyFont="1" applyFill="1" applyBorder="1" applyAlignment="1">
      <alignment vertical="center"/>
    </xf>
    <xf numFmtId="0" fontId="0" fillId="9" borderId="85" xfId="0" applyFill="1" applyBorder="1"/>
    <xf numFmtId="0" fontId="0" fillId="9" borderId="85" xfId="0" applyFill="1" applyBorder="1" applyAlignment="1">
      <alignment horizontal="left" vertical="center"/>
    </xf>
    <xf numFmtId="0" fontId="22" fillId="10" borderId="83" xfId="0" applyFont="1" applyFill="1" applyBorder="1" applyAlignment="1">
      <alignment vertical="center"/>
    </xf>
    <xf numFmtId="0" fontId="0" fillId="10" borderId="85" xfId="0" applyFill="1" applyBorder="1"/>
    <xf numFmtId="0" fontId="0" fillId="10" borderId="85" xfId="0" applyFill="1" applyBorder="1" applyAlignment="1">
      <alignment horizontal="left" vertical="center"/>
    </xf>
    <xf numFmtId="0" fontId="22" fillId="10" borderId="86" xfId="0" applyFont="1" applyFill="1" applyBorder="1" applyAlignment="1">
      <alignment vertical="center"/>
    </xf>
    <xf numFmtId="0" fontId="0" fillId="10" borderId="87" xfId="0" applyFill="1" applyBorder="1"/>
    <xf numFmtId="0" fontId="0" fillId="10" borderId="87" xfId="0" applyFill="1" applyBorder="1" applyAlignment="1">
      <alignment horizontal="left" vertical="center"/>
    </xf>
    <xf numFmtId="0" fontId="20" fillId="0" borderId="88" xfId="0" applyFont="1" applyBorder="1" applyAlignment="1">
      <alignment vertical="center"/>
    </xf>
    <xf numFmtId="0" fontId="20" fillId="0" borderId="89" xfId="0" applyFont="1" applyBorder="1" applyAlignment="1">
      <alignment vertical="center"/>
    </xf>
    <xf numFmtId="0" fontId="20" fillId="0" borderId="90" xfId="0" applyFont="1" applyBorder="1" applyAlignment="1">
      <alignment vertic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0" fillId="5" borderId="92" xfId="0" applyFill="1" applyBorder="1" applyAlignment="1">
      <alignment vertical="center"/>
    </xf>
    <xf numFmtId="0" fontId="0" fillId="5" borderId="84" xfId="0" applyFill="1" applyBorder="1" applyAlignment="1">
      <alignment vertical="center"/>
    </xf>
    <xf numFmtId="0" fontId="0" fillId="6" borderId="92" xfId="0" applyFill="1" applyBorder="1" applyAlignment="1">
      <alignment vertical="center"/>
    </xf>
    <xf numFmtId="0" fontId="0" fillId="6" borderId="84" xfId="0" applyFill="1" applyBorder="1" applyAlignment="1">
      <alignment vertical="center"/>
    </xf>
    <xf numFmtId="0" fontId="0" fillId="7" borderId="92" xfId="0" applyFill="1" applyBorder="1" applyAlignment="1">
      <alignment vertical="center"/>
    </xf>
    <xf numFmtId="0" fontId="0" fillId="7" borderId="84" xfId="0" applyFill="1" applyBorder="1" applyAlignment="1">
      <alignment vertical="center"/>
    </xf>
    <xf numFmtId="0" fontId="20" fillId="0" borderId="0" xfId="0" applyFont="1"/>
    <xf numFmtId="0" fontId="4" fillId="0" borderId="94" xfId="0" applyFont="1" applyBorder="1" applyAlignment="1">
      <alignment vertical="center"/>
    </xf>
    <xf numFmtId="0" fontId="4" fillId="0" borderId="85" xfId="0" applyFont="1" applyBorder="1" applyAlignment="1">
      <alignment vertical="center"/>
    </xf>
    <xf numFmtId="0" fontId="7" fillId="0" borderId="94" xfId="0" applyFont="1" applyBorder="1" applyAlignment="1">
      <alignment vertical="center"/>
    </xf>
    <xf numFmtId="0" fontId="7" fillId="0" borderId="85" xfId="0" applyFont="1" applyBorder="1" applyAlignment="1">
      <alignment vertical="center"/>
    </xf>
    <xf numFmtId="0" fontId="7" fillId="0" borderId="95" xfId="0" applyFont="1" applyBorder="1" applyAlignment="1">
      <alignment vertical="center"/>
    </xf>
    <xf numFmtId="0" fontId="6" fillId="0" borderId="94" xfId="0" applyFont="1" applyBorder="1" applyAlignment="1">
      <alignment vertical="center"/>
    </xf>
    <xf numFmtId="0" fontId="6" fillId="0" borderId="85" xfId="0" applyFont="1" applyBorder="1" applyAlignment="1">
      <alignment vertical="center"/>
    </xf>
    <xf numFmtId="0" fontId="6" fillId="0" borderId="95" xfId="0" applyFont="1" applyBorder="1" applyAlignment="1">
      <alignment vertical="center"/>
    </xf>
    <xf numFmtId="0" fontId="4" fillId="0" borderId="95" xfId="0" applyFont="1" applyBorder="1" applyAlignment="1">
      <alignment vertical="center"/>
    </xf>
    <xf numFmtId="0" fontId="4" fillId="0" borderId="94" xfId="0" applyFont="1" applyBorder="1" applyAlignment="1">
      <alignment horizontal="left" vertical="center"/>
    </xf>
    <xf numFmtId="0" fontId="4" fillId="0" borderId="85" xfId="0" applyFont="1" applyBorder="1" applyAlignment="1">
      <alignment horizontal="left" vertical="center"/>
    </xf>
    <xf numFmtId="0" fontId="4" fillId="0" borderId="95" xfId="0" applyFont="1" applyBorder="1" applyAlignment="1">
      <alignment horizontal="left" vertical="center"/>
    </xf>
    <xf numFmtId="0" fontId="2" fillId="0" borderId="94" xfId="0" applyFont="1" applyBorder="1"/>
    <xf numFmtId="0" fontId="2" fillId="0" borderId="85" xfId="0" applyFont="1" applyBorder="1"/>
    <xf numFmtId="0" fontId="2" fillId="0" borderId="95" xfId="0" applyFont="1" applyBorder="1"/>
    <xf numFmtId="0" fontId="2" fillId="0" borderId="96" xfId="0" applyFont="1" applyBorder="1"/>
    <xf numFmtId="0" fontId="2" fillId="0" borderId="97" xfId="0" applyFont="1" applyBorder="1"/>
    <xf numFmtId="0" fontId="2" fillId="0" borderId="98" xfId="0" applyFont="1" applyBorder="1"/>
    <xf numFmtId="0" fontId="7" fillId="0" borderId="99" xfId="0" applyFont="1" applyBorder="1" applyAlignment="1">
      <alignment vertical="center"/>
    </xf>
    <xf numFmtId="0" fontId="7" fillId="0" borderId="100" xfId="0" applyFont="1" applyBorder="1" applyAlignment="1">
      <alignment vertical="center"/>
    </xf>
    <xf numFmtId="0" fontId="7" fillId="0" borderId="101" xfId="0" applyFont="1" applyBorder="1" applyAlignment="1">
      <alignment vertical="center"/>
    </xf>
    <xf numFmtId="0" fontId="0" fillId="0" borderId="93" xfId="0" applyBorder="1" applyAlignment="1">
      <alignment horizontal="left" vertical="center"/>
    </xf>
    <xf numFmtId="0" fontId="0" fillId="5" borderId="95" xfId="0" applyFill="1" applyBorder="1" applyAlignment="1">
      <alignment horizontal="left" vertical="center"/>
    </xf>
    <xf numFmtId="0" fontId="0" fillId="6" borderId="95" xfId="0" applyFill="1" applyBorder="1" applyAlignment="1">
      <alignment horizontal="left" vertical="center"/>
    </xf>
    <xf numFmtId="0" fontId="0" fillId="7" borderId="95" xfId="0" applyFill="1" applyBorder="1" applyAlignment="1">
      <alignment horizontal="left" vertical="center"/>
    </xf>
    <xf numFmtId="0" fontId="0" fillId="8" borderId="95" xfId="0" applyFill="1" applyBorder="1" applyAlignment="1">
      <alignment horizontal="left" vertical="center"/>
    </xf>
    <xf numFmtId="0" fontId="0" fillId="9" borderId="95" xfId="0" applyFill="1" applyBorder="1" applyAlignment="1">
      <alignment horizontal="left" vertical="center"/>
    </xf>
    <xf numFmtId="0" fontId="0" fillId="10" borderId="95" xfId="0" applyFill="1" applyBorder="1" applyAlignment="1">
      <alignment horizontal="left" vertical="center"/>
    </xf>
    <xf numFmtId="0" fontId="0" fillId="10" borderId="107" xfId="0" applyFill="1" applyBorder="1" applyAlignment="1">
      <alignment horizontal="left" vertical="center"/>
    </xf>
    <xf numFmtId="0" fontId="6" fillId="11" borderId="102" xfId="0" applyFont="1" applyFill="1" applyBorder="1" applyAlignment="1">
      <alignment horizontal="left" vertical="top" wrapText="1"/>
    </xf>
    <xf numFmtId="14" fontId="6" fillId="11" borderId="103" xfId="0" applyNumberFormat="1" applyFont="1" applyFill="1" applyBorder="1" applyAlignment="1">
      <alignment horizontal="left" vertical="top" wrapText="1"/>
    </xf>
    <xf numFmtId="0" fontId="6" fillId="12" borderId="102" xfId="0" applyFont="1" applyFill="1" applyBorder="1" applyAlignment="1">
      <alignment horizontal="left" vertical="top" wrapText="1"/>
    </xf>
    <xf numFmtId="14" fontId="6" fillId="12" borderId="103" xfId="0" applyNumberFormat="1" applyFont="1" applyFill="1" applyBorder="1" applyAlignment="1">
      <alignment horizontal="left" vertical="top" wrapText="1"/>
    </xf>
    <xf numFmtId="49" fontId="18" fillId="0" borderId="18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vertical="center"/>
    </xf>
    <xf numFmtId="49" fontId="18" fillId="0" borderId="19" xfId="1" applyNumberFormat="1" applyFont="1" applyBorder="1" applyAlignment="1">
      <alignment horizontal="center" vertical="center"/>
    </xf>
    <xf numFmtId="49" fontId="9" fillId="0" borderId="73" xfId="1" applyNumberFormat="1" applyFont="1" applyBorder="1" applyAlignment="1">
      <alignment horizontal="center" vertical="center"/>
    </xf>
    <xf numFmtId="14" fontId="4" fillId="0" borderId="111" xfId="1" applyNumberFormat="1" applyFont="1" applyBorder="1" applyAlignment="1">
      <alignment horizontal="left" vertical="center"/>
    </xf>
    <xf numFmtId="49" fontId="9" fillId="0" borderId="112" xfId="1" applyNumberFormat="1" applyFont="1" applyBorder="1" applyAlignment="1">
      <alignment horizontal="center" vertical="center"/>
    </xf>
    <xf numFmtId="49" fontId="9" fillId="0" borderId="74" xfId="1" applyNumberFormat="1" applyFont="1" applyBorder="1" applyAlignment="1">
      <alignment horizontal="center" vertical="center"/>
    </xf>
    <xf numFmtId="49" fontId="18" fillId="0" borderId="1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vertical="center"/>
    </xf>
    <xf numFmtId="49" fontId="4" fillId="0" borderId="113" xfId="1" applyNumberFormat="1" applyFont="1" applyBorder="1" applyAlignment="1">
      <alignment horizontal="center" vertical="center"/>
    </xf>
    <xf numFmtId="0" fontId="5" fillId="0" borderId="115" xfId="1" applyFont="1" applyBorder="1" applyAlignment="1">
      <alignment vertical="center" wrapText="1"/>
    </xf>
    <xf numFmtId="0" fontId="9" fillId="0" borderId="117" xfId="1" applyFont="1" applyBorder="1" applyAlignment="1">
      <alignment vertical="center"/>
    </xf>
    <xf numFmtId="0" fontId="9" fillId="0" borderId="118" xfId="1" applyFont="1" applyBorder="1" applyAlignment="1">
      <alignment vertical="center"/>
    </xf>
    <xf numFmtId="49" fontId="18" fillId="0" borderId="113" xfId="1" applyNumberFormat="1" applyFont="1" applyBorder="1" applyAlignment="1">
      <alignment horizontal="center" vertical="center"/>
    </xf>
    <xf numFmtId="0" fontId="5" fillId="0" borderId="119" xfId="1" applyFont="1" applyBorder="1" applyAlignment="1">
      <alignment horizontal="center" vertical="center" wrapText="1"/>
    </xf>
    <xf numFmtId="0" fontId="10" fillId="0" borderId="114" xfId="1" applyFont="1" applyBorder="1" applyAlignment="1">
      <alignment vertical="center"/>
    </xf>
    <xf numFmtId="0" fontId="10" fillId="0" borderId="25" xfId="1" applyFont="1" applyBorder="1" applyAlignment="1">
      <alignment vertical="center"/>
    </xf>
    <xf numFmtId="0" fontId="16" fillId="0" borderId="25" xfId="1" applyFont="1" applyBorder="1" applyAlignment="1">
      <alignment vertical="center"/>
    </xf>
    <xf numFmtId="0" fontId="17" fillId="0" borderId="26" xfId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53" xfId="1" applyNumberFormat="1" applyFont="1" applyBorder="1" applyAlignment="1">
      <alignment horizontal="center" vertical="top"/>
    </xf>
    <xf numFmtId="0" fontId="4" fillId="11" borderId="68" xfId="0" applyFont="1" applyFill="1" applyBorder="1" applyAlignment="1">
      <alignment vertical="top"/>
    </xf>
    <xf numFmtId="0" fontId="4" fillId="11" borderId="73" xfId="0" applyFont="1" applyFill="1" applyBorder="1" applyAlignment="1">
      <alignment vertical="center"/>
    </xf>
    <xf numFmtId="14" fontId="4" fillId="11" borderId="73" xfId="0" applyNumberFormat="1" applyFont="1" applyFill="1" applyBorder="1" applyAlignment="1">
      <alignment horizontal="left" vertical="center"/>
    </xf>
    <xf numFmtId="0" fontId="7" fillId="11" borderId="73" xfId="0" applyFont="1" applyFill="1" applyBorder="1" applyAlignment="1">
      <alignment vertical="center"/>
    </xf>
    <xf numFmtId="0" fontId="4" fillId="11" borderId="74" xfId="0" applyFont="1" applyFill="1" applyBorder="1" applyAlignment="1">
      <alignment vertical="top"/>
    </xf>
    <xf numFmtId="0" fontId="4" fillId="11" borderId="66" xfId="0" applyFont="1" applyFill="1" applyBorder="1" applyAlignment="1">
      <alignment vertical="center"/>
    </xf>
    <xf numFmtId="0" fontId="4" fillId="11" borderId="66" xfId="0" applyFont="1" applyFill="1" applyBorder="1" applyAlignment="1">
      <alignment vertical="top"/>
    </xf>
    <xf numFmtId="0" fontId="4" fillId="11" borderId="76" xfId="0" applyFont="1" applyFill="1" applyBorder="1" applyAlignment="1">
      <alignment vertical="top"/>
    </xf>
    <xf numFmtId="0" fontId="4" fillId="11" borderId="66" xfId="0" applyFont="1" applyFill="1" applyBorder="1" applyAlignment="1">
      <alignment horizontal="left" vertical="top"/>
    </xf>
    <xf numFmtId="0" fontId="13" fillId="0" borderId="60" xfId="0" applyFont="1" applyBorder="1" applyAlignment="1">
      <alignment vertical="center"/>
    </xf>
    <xf numFmtId="0" fontId="13" fillId="0" borderId="59" xfId="0" applyFont="1" applyBorder="1" applyAlignment="1">
      <alignment vertical="top"/>
    </xf>
    <xf numFmtId="0" fontId="13" fillId="0" borderId="57" xfId="0" applyFont="1" applyBorder="1" applyAlignment="1">
      <alignment vertical="top"/>
    </xf>
    <xf numFmtId="0" fontId="4" fillId="0" borderId="125" xfId="0" applyFont="1" applyBorder="1" applyAlignment="1">
      <alignment vertical="center"/>
    </xf>
    <xf numFmtId="0" fontId="4" fillId="0" borderId="78" xfId="0" applyFont="1" applyBorder="1" applyAlignment="1">
      <alignment vertical="center"/>
    </xf>
    <xf numFmtId="0" fontId="4" fillId="0" borderId="127" xfId="0" applyFont="1" applyBorder="1" applyAlignment="1">
      <alignment vertical="center"/>
    </xf>
    <xf numFmtId="0" fontId="26" fillId="0" borderId="0" xfId="0" applyFont="1"/>
    <xf numFmtId="0" fontId="6" fillId="11" borderId="7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9" fillId="13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5" fillId="0" borderId="71" xfId="0" applyFont="1" applyBorder="1" applyAlignment="1">
      <alignment horizontal="left" vertical="top" wrapText="1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49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horizontal="center" vertical="center"/>
    </xf>
    <xf numFmtId="0" fontId="5" fillId="0" borderId="54" xfId="0" applyFont="1" applyBorder="1" applyAlignment="1">
      <alignment vertical="center" wrapText="1"/>
    </xf>
    <xf numFmtId="0" fontId="30" fillId="14" borderId="119" xfId="0" applyFont="1" applyFill="1" applyBorder="1" applyAlignment="1">
      <alignment vertical="center" wrapText="1"/>
    </xf>
    <xf numFmtId="0" fontId="30" fillId="14" borderId="152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73" xfId="0" applyFont="1" applyBorder="1" applyAlignment="1">
      <alignment vertical="center" wrapText="1"/>
    </xf>
    <xf numFmtId="0" fontId="5" fillId="16" borderId="14" xfId="0" applyFont="1" applyFill="1" applyBorder="1" applyAlignment="1">
      <alignment vertical="center" wrapText="1"/>
    </xf>
    <xf numFmtId="0" fontId="4" fillId="0" borderId="74" xfId="0" applyFont="1" applyBorder="1" applyAlignment="1">
      <alignment vertical="center" wrapText="1"/>
    </xf>
    <xf numFmtId="49" fontId="10" fillId="0" borderId="8" xfId="0" applyNumberFormat="1" applyFont="1" applyBorder="1" applyAlignment="1">
      <alignment vertical="center"/>
    </xf>
    <xf numFmtId="0" fontId="4" fillId="0" borderId="75" xfId="0" applyFont="1" applyBorder="1" applyAlignment="1">
      <alignment vertical="center" wrapText="1"/>
    </xf>
    <xf numFmtId="49" fontId="10" fillId="0" borderId="8" xfId="0" applyNumberFormat="1" applyFont="1" applyBorder="1" applyAlignment="1">
      <alignment horizontal="center" vertical="center"/>
    </xf>
    <xf numFmtId="49" fontId="32" fillId="0" borderId="8" xfId="0" applyNumberFormat="1" applyFont="1" applyBorder="1" applyAlignment="1">
      <alignment horizontal="center" vertical="center"/>
    </xf>
    <xf numFmtId="0" fontId="6" fillId="16" borderId="71" xfId="0" applyFont="1" applyFill="1" applyBorder="1" applyAlignment="1">
      <alignment vertical="center" wrapText="1"/>
    </xf>
    <xf numFmtId="0" fontId="1" fillId="0" borderId="117" xfId="0" applyFont="1" applyBorder="1" applyAlignment="1">
      <alignment vertical="center" wrapText="1"/>
    </xf>
    <xf numFmtId="0" fontId="1" fillId="0" borderId="71" xfId="0" applyFont="1" applyBorder="1" applyAlignment="1">
      <alignment vertical="center" wrapText="1"/>
    </xf>
    <xf numFmtId="0" fontId="1" fillId="0" borderId="118" xfId="0" applyFont="1" applyBorder="1" applyAlignment="1">
      <alignment vertical="center" wrapText="1"/>
    </xf>
    <xf numFmtId="0" fontId="17" fillId="15" borderId="135" xfId="0" applyFont="1" applyFill="1" applyBorder="1" applyAlignment="1">
      <alignment vertical="center" wrapText="1"/>
    </xf>
    <xf numFmtId="0" fontId="17" fillId="15" borderId="3" xfId="0" applyFont="1" applyFill="1" applyBorder="1" applyAlignment="1">
      <alignment vertical="center" wrapText="1"/>
    </xf>
    <xf numFmtId="0" fontId="10" fillId="0" borderId="1" xfId="1" applyFont="1" applyBorder="1" applyAlignment="1">
      <alignment vertical="center"/>
    </xf>
    <xf numFmtId="0" fontId="16" fillId="0" borderId="2" xfId="1" applyFont="1" applyBorder="1" applyAlignment="1">
      <alignment vertical="center"/>
    </xf>
    <xf numFmtId="0" fontId="17" fillId="0" borderId="2" xfId="1" applyFont="1" applyBorder="1" applyAlignment="1">
      <alignment horizontal="left" vertical="center"/>
    </xf>
    <xf numFmtId="0" fontId="17" fillId="0" borderId="3" xfId="1" applyFont="1" applyBorder="1" applyAlignment="1">
      <alignment horizontal="left" vertical="center"/>
    </xf>
    <xf numFmtId="0" fontId="5" fillId="0" borderId="1" xfId="1" applyFont="1" applyBorder="1" applyAlignment="1">
      <alignment vertical="top"/>
    </xf>
    <xf numFmtId="0" fontId="5" fillId="0" borderId="2" xfId="1" applyFont="1" applyBorder="1" applyAlignment="1">
      <alignment vertical="top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4" fillId="0" borderId="18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49" fontId="9" fillId="0" borderId="19" xfId="1" applyNumberFormat="1" applyFont="1" applyBorder="1" applyAlignment="1">
      <alignment horizontal="center" vertical="center"/>
    </xf>
    <xf numFmtId="14" fontId="4" fillId="0" borderId="109" xfId="1" applyNumberFormat="1" applyFont="1" applyBorder="1" applyAlignment="1">
      <alignment vertical="center"/>
    </xf>
    <xf numFmtId="49" fontId="9" fillId="0" borderId="110" xfId="1" applyNumberFormat="1" applyFont="1" applyBorder="1" applyAlignment="1">
      <alignment horizontal="center" vertical="center"/>
    </xf>
    <xf numFmtId="0" fontId="29" fillId="0" borderId="151" xfId="1" applyFont="1" applyBorder="1" applyAlignment="1">
      <alignment vertical="center" wrapText="1"/>
    </xf>
    <xf numFmtId="0" fontId="4" fillId="0" borderId="9" xfId="1" applyFont="1" applyBorder="1" applyAlignment="1">
      <alignment horizontal="left" vertical="center"/>
    </xf>
    <xf numFmtId="0" fontId="4" fillId="0" borderId="19" xfId="1" applyFont="1" applyBorder="1" applyAlignment="1">
      <alignment vertical="center"/>
    </xf>
    <xf numFmtId="0" fontId="1" fillId="0" borderId="150" xfId="1" applyFont="1" applyBorder="1" applyAlignment="1">
      <alignment horizontal="left" vertical="center"/>
    </xf>
    <xf numFmtId="0" fontId="1" fillId="0" borderId="150" xfId="1" applyFont="1" applyBorder="1" applyAlignment="1">
      <alignment horizontal="center" vertical="center"/>
    </xf>
    <xf numFmtId="0" fontId="5" fillId="0" borderId="4" xfId="1" applyFont="1" applyBorder="1" applyAlignment="1">
      <alignment vertical="top"/>
    </xf>
    <xf numFmtId="0" fontId="29" fillId="0" borderId="25" xfId="1" applyFont="1" applyBorder="1" applyAlignment="1">
      <alignment vertical="center" wrapText="1"/>
    </xf>
    <xf numFmtId="49" fontId="7" fillId="0" borderId="12" xfId="1" applyNumberFormat="1" applyFont="1" applyBorder="1" applyAlignment="1">
      <alignment horizontal="left" vertical="center"/>
    </xf>
    <xf numFmtId="49" fontId="7" fillId="0" borderId="12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/>
    </xf>
    <xf numFmtId="49" fontId="4" fillId="0" borderId="12" xfId="1" applyNumberFormat="1" applyFont="1" applyBorder="1" applyAlignment="1">
      <alignment vertical="center"/>
    </xf>
    <xf numFmtId="49" fontId="4" fillId="0" borderId="12" xfId="1" applyNumberFormat="1" applyFont="1" applyBorder="1" applyAlignment="1">
      <alignment horizontal="center" vertical="center"/>
    </xf>
    <xf numFmtId="0" fontId="1" fillId="0" borderId="53" xfId="0" applyFont="1" applyBorder="1" applyAlignment="1">
      <alignment vertical="center"/>
    </xf>
    <xf numFmtId="0" fontId="17" fillId="0" borderId="151" xfId="1" applyFont="1" applyBorder="1" applyAlignment="1">
      <alignment vertical="center" wrapText="1"/>
    </xf>
    <xf numFmtId="0" fontId="6" fillId="0" borderId="152" xfId="1" applyFont="1" applyBorder="1" applyAlignment="1">
      <alignment vertical="center" wrapText="1"/>
    </xf>
    <xf numFmtId="0" fontId="5" fillId="0" borderId="5" xfId="0" applyFont="1" applyBorder="1" applyAlignment="1">
      <alignment horizontal="left" vertical="top"/>
    </xf>
    <xf numFmtId="0" fontId="5" fillId="0" borderId="70" xfId="0" applyFont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10" fillId="11" borderId="104" xfId="0" applyFont="1" applyFill="1" applyBorder="1" applyAlignment="1">
      <alignment horizontal="center" vertical="center"/>
    </xf>
    <xf numFmtId="0" fontId="10" fillId="11" borderId="105" xfId="0" applyFont="1" applyFill="1" applyBorder="1" applyAlignment="1">
      <alignment horizontal="center" vertical="center"/>
    </xf>
    <xf numFmtId="0" fontId="10" fillId="11" borderId="106" xfId="0" applyFont="1" applyFill="1" applyBorder="1" applyAlignment="1">
      <alignment horizontal="center" vertical="center"/>
    </xf>
    <xf numFmtId="0" fontId="10" fillId="12" borderId="104" xfId="0" applyFont="1" applyFill="1" applyBorder="1" applyAlignment="1">
      <alignment horizontal="center" vertical="center"/>
    </xf>
    <xf numFmtId="0" fontId="10" fillId="12" borderId="105" xfId="0" applyFont="1" applyFill="1" applyBorder="1" applyAlignment="1">
      <alignment horizontal="center" vertical="center"/>
    </xf>
    <xf numFmtId="0" fontId="10" fillId="12" borderId="106" xfId="0" applyFont="1" applyFill="1" applyBorder="1" applyAlignment="1">
      <alignment horizontal="center" vertical="center"/>
    </xf>
    <xf numFmtId="0" fontId="10" fillId="5" borderId="114" xfId="0" applyFont="1" applyFill="1" applyBorder="1" applyAlignment="1">
      <alignment horizontal="left" vertical="center"/>
    </xf>
    <xf numFmtId="0" fontId="10" fillId="5" borderId="25" xfId="0" applyFont="1" applyFill="1" applyBorder="1" applyAlignment="1">
      <alignment horizontal="left" vertical="center"/>
    </xf>
    <xf numFmtId="0" fontId="10" fillId="5" borderId="116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left" vertical="center"/>
    </xf>
    <xf numFmtId="0" fontId="4" fillId="0" borderId="124" xfId="0" applyFont="1" applyBorder="1" applyAlignment="1">
      <alignment horizontal="left" vertical="center"/>
    </xf>
    <xf numFmtId="0" fontId="4" fillId="0" borderId="125" xfId="0" applyFont="1" applyBorder="1" applyAlignment="1">
      <alignment horizontal="left" vertical="center"/>
    </xf>
    <xf numFmtId="0" fontId="9" fillId="0" borderId="78" xfId="0" applyFont="1" applyBorder="1" applyAlignment="1">
      <alignment horizontal="left" vertical="center"/>
    </xf>
    <xf numFmtId="0" fontId="9" fillId="0" borderId="126" xfId="0" applyFont="1" applyBorder="1" applyAlignment="1">
      <alignment horizontal="left" vertical="center"/>
    </xf>
    <xf numFmtId="0" fontId="4" fillId="0" borderId="7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40" xfId="0" applyFont="1" applyBorder="1" applyAlignment="1">
      <alignment horizontal="left" vertical="center"/>
    </xf>
    <xf numFmtId="0" fontId="17" fillId="0" borderId="29" xfId="0" applyFont="1" applyBorder="1" applyAlignment="1">
      <alignment horizontal="left" vertical="center"/>
    </xf>
    <xf numFmtId="0" fontId="17" fillId="0" borderId="41" xfId="0" applyFont="1" applyBorder="1" applyAlignment="1">
      <alignment horizontal="left" vertical="center"/>
    </xf>
    <xf numFmtId="0" fontId="17" fillId="0" borderId="42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49" fontId="11" fillId="0" borderId="49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32" xfId="0" applyNumberFormat="1" applyFont="1" applyBorder="1" applyAlignment="1">
      <alignment horizontal="center" vertical="center"/>
    </xf>
    <xf numFmtId="49" fontId="11" fillId="0" borderId="51" xfId="0" applyNumberFormat="1" applyFont="1" applyBorder="1" applyAlignment="1">
      <alignment horizontal="center" vertical="center"/>
    </xf>
    <xf numFmtId="49" fontId="11" fillId="0" borderId="36" xfId="0" applyNumberFormat="1" applyFont="1" applyBorder="1" applyAlignment="1">
      <alignment horizontal="center" vertical="center"/>
    </xf>
    <xf numFmtId="49" fontId="11" fillId="0" borderId="39" xfId="0" applyNumberFormat="1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48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149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0" xfId="0" applyFont="1" applyBorder="1" applyAlignment="1">
      <alignment horizontal="center" vertical="center"/>
    </xf>
    <xf numFmtId="0" fontId="4" fillId="0" borderId="128" xfId="0" applyFont="1" applyBorder="1" applyAlignment="1">
      <alignment horizontal="center" vertical="center"/>
    </xf>
    <xf numFmtId="0" fontId="4" fillId="0" borderId="141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35" fillId="0" borderId="123" xfId="0" applyFont="1" applyBorder="1" applyAlignment="1">
      <alignment horizontal="left" vertical="top"/>
    </xf>
    <xf numFmtId="0" fontId="35" fillId="0" borderId="0" xfId="0" applyFont="1" applyAlignment="1">
      <alignment horizontal="left" vertical="top"/>
    </xf>
    <xf numFmtId="0" fontId="35" fillId="0" borderId="6" xfId="0" applyFont="1" applyBorder="1" applyAlignment="1">
      <alignment horizontal="left" vertical="top"/>
    </xf>
    <xf numFmtId="0" fontId="35" fillId="0" borderId="130" xfId="0" applyFont="1" applyBorder="1" applyAlignment="1">
      <alignment horizontal="left" vertical="top"/>
    </xf>
    <xf numFmtId="0" fontId="35" fillId="0" borderId="128" xfId="0" applyFont="1" applyBorder="1" applyAlignment="1">
      <alignment horizontal="left" vertical="top"/>
    </xf>
    <xf numFmtId="0" fontId="35" fillId="0" borderId="141" xfId="0" applyFont="1" applyBorder="1" applyAlignment="1">
      <alignment horizontal="left" vertical="top"/>
    </xf>
    <xf numFmtId="0" fontId="35" fillId="0" borderId="121" xfId="0" applyFont="1" applyBorder="1" applyAlignment="1">
      <alignment horizontal="left" vertical="top"/>
    </xf>
    <xf numFmtId="0" fontId="35" fillId="0" borderId="122" xfId="0" applyFont="1" applyBorder="1" applyAlignment="1">
      <alignment horizontal="left" vertical="top"/>
    </xf>
    <xf numFmtId="0" fontId="35" fillId="0" borderId="143" xfId="0" applyFont="1" applyBorder="1" applyAlignment="1">
      <alignment horizontal="left" vertical="top"/>
    </xf>
    <xf numFmtId="0" fontId="4" fillId="0" borderId="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40" xfId="0" applyFont="1" applyBorder="1" applyAlignment="1">
      <alignment horizontal="center" vertical="top"/>
    </xf>
    <xf numFmtId="0" fontId="4" fillId="0" borderId="128" xfId="0" applyFont="1" applyBorder="1" applyAlignment="1">
      <alignment horizontal="center" vertical="top"/>
    </xf>
    <xf numFmtId="0" fontId="4" fillId="0" borderId="141" xfId="0" applyFont="1" applyBorder="1" applyAlignment="1">
      <alignment horizontal="center" vertical="top"/>
    </xf>
    <xf numFmtId="0" fontId="4" fillId="0" borderId="142" xfId="0" applyFont="1" applyBorder="1" applyAlignment="1">
      <alignment horizontal="left" vertical="top"/>
    </xf>
    <xf numFmtId="0" fontId="4" fillId="0" borderId="122" xfId="0" applyFont="1" applyBorder="1" applyAlignment="1">
      <alignment horizontal="left" vertical="top"/>
    </xf>
    <xf numFmtId="0" fontId="4" fillId="0" borderId="143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5" fillId="0" borderId="142" xfId="0" applyFont="1" applyBorder="1" applyAlignment="1">
      <alignment horizontal="left" vertical="center"/>
    </xf>
    <xf numFmtId="0" fontId="35" fillId="0" borderId="122" xfId="0" applyFont="1" applyBorder="1" applyAlignment="1">
      <alignment horizontal="left" vertical="center"/>
    </xf>
    <xf numFmtId="0" fontId="35" fillId="0" borderId="131" xfId="0" applyFont="1" applyBorder="1" applyAlignment="1">
      <alignment horizontal="left" vertical="center"/>
    </xf>
    <xf numFmtId="0" fontId="4" fillId="0" borderId="121" xfId="0" applyFont="1" applyBorder="1" applyAlignment="1">
      <alignment horizontal="left" vertical="center"/>
    </xf>
    <xf numFmtId="0" fontId="4" fillId="0" borderId="122" xfId="0" applyFont="1" applyBorder="1" applyAlignment="1">
      <alignment horizontal="left" vertical="center"/>
    </xf>
    <xf numFmtId="0" fontId="4" fillId="0" borderId="143" xfId="0" applyFont="1" applyBorder="1" applyAlignment="1">
      <alignment horizontal="left" vertical="center"/>
    </xf>
    <xf numFmtId="0" fontId="4" fillId="0" borderId="129" xfId="0" applyFont="1" applyBorder="1" applyAlignment="1">
      <alignment horizontal="left" vertical="center"/>
    </xf>
    <xf numFmtId="0" fontId="4" fillId="0" borderId="144" xfId="0" applyFont="1" applyBorder="1" applyAlignment="1">
      <alignment horizontal="left" vertical="center"/>
    </xf>
    <xf numFmtId="0" fontId="12" fillId="0" borderId="146" xfId="0" applyFont="1" applyBorder="1" applyAlignment="1">
      <alignment horizontal="center" vertical="center"/>
    </xf>
    <xf numFmtId="0" fontId="12" fillId="0" borderId="147" xfId="0" applyFont="1" applyBorder="1" applyAlignment="1">
      <alignment horizontal="center" vertical="center"/>
    </xf>
    <xf numFmtId="0" fontId="12" fillId="0" borderId="148" xfId="0" applyFont="1" applyBorder="1" applyAlignment="1">
      <alignment horizontal="center" vertical="center"/>
    </xf>
    <xf numFmtId="0" fontId="4" fillId="0" borderId="138" xfId="0" applyFont="1" applyBorder="1" applyAlignment="1">
      <alignment horizontal="left" vertical="center"/>
    </xf>
    <xf numFmtId="0" fontId="4" fillId="0" borderId="145" xfId="0" applyFont="1" applyBorder="1" applyAlignment="1">
      <alignment horizontal="left" vertical="center"/>
    </xf>
    <xf numFmtId="49" fontId="4" fillId="0" borderId="18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19" xfId="0" applyNumberFormat="1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4" fontId="4" fillId="0" borderId="18" xfId="0" applyNumberFormat="1" applyFont="1" applyBorder="1" applyAlignment="1">
      <alignment horizontal="left" vertical="center"/>
    </xf>
    <xf numFmtId="14" fontId="4" fillId="0" borderId="17" xfId="0" applyNumberFormat="1" applyFont="1" applyBorder="1" applyAlignment="1">
      <alignment horizontal="left" vertical="center"/>
    </xf>
    <xf numFmtId="14" fontId="4" fillId="0" borderId="19" xfId="0" applyNumberFormat="1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24" fillId="0" borderId="10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47" xfId="0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14" fontId="17" fillId="0" borderId="10" xfId="0" applyNumberFormat="1" applyFont="1" applyBorder="1" applyAlignment="1">
      <alignment horizontal="right" vertical="center"/>
    </xf>
    <xf numFmtId="14" fontId="17" fillId="0" borderId="8" xfId="0" applyNumberFormat="1" applyFont="1" applyBorder="1" applyAlignment="1">
      <alignment horizontal="right" vertical="center"/>
    </xf>
    <xf numFmtId="14" fontId="17" fillId="0" borderId="47" xfId="0" applyNumberFormat="1" applyFont="1" applyBorder="1" applyAlignment="1">
      <alignment horizontal="right" vertical="center"/>
    </xf>
    <xf numFmtId="0" fontId="9" fillId="0" borderId="127" xfId="0" applyFont="1" applyBorder="1" applyAlignment="1">
      <alignment horizontal="left" vertical="center" wrapText="1"/>
    </xf>
    <xf numFmtId="0" fontId="9" fillId="0" borderId="78" xfId="0" applyFont="1" applyBorder="1" applyAlignment="1">
      <alignment horizontal="left" vertical="center" wrapText="1"/>
    </xf>
    <xf numFmtId="0" fontId="4" fillId="0" borderId="78" xfId="0" applyFont="1" applyBorder="1" applyAlignment="1">
      <alignment horizontal="left" vertical="center" wrapText="1"/>
    </xf>
    <xf numFmtId="0" fontId="4" fillId="0" borderId="126" xfId="0" applyFont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41" xfId="0" applyFont="1" applyBorder="1" applyAlignment="1">
      <alignment horizontal="left" vertical="top"/>
    </xf>
    <xf numFmtId="0" fontId="17" fillId="0" borderId="27" xfId="0" applyFont="1" applyBorder="1" applyAlignment="1">
      <alignment horizontal="left" vertical="top"/>
    </xf>
    <xf numFmtId="0" fontId="17" fillId="0" borderId="0" xfId="0" applyFont="1" applyAlignment="1">
      <alignment horizontal="left" vertical="top"/>
    </xf>
    <xf numFmtId="0" fontId="17" fillId="0" borderId="6" xfId="0" applyFont="1" applyBorder="1" applyAlignment="1">
      <alignment horizontal="left" vertical="top"/>
    </xf>
    <xf numFmtId="0" fontId="17" fillId="0" borderId="33" xfId="0" applyFont="1" applyBorder="1" applyAlignment="1">
      <alignment horizontal="left" vertical="top"/>
    </xf>
    <xf numFmtId="0" fontId="17" fillId="0" borderId="8" xfId="0" applyFont="1" applyBorder="1" applyAlignment="1">
      <alignment horizontal="left" vertical="top"/>
    </xf>
    <xf numFmtId="0" fontId="17" fillId="0" borderId="9" xfId="0" applyFont="1" applyBorder="1" applyAlignment="1">
      <alignment horizontal="left" vertical="top"/>
    </xf>
    <xf numFmtId="0" fontId="32" fillId="0" borderId="42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4" fillId="0" borderId="126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/>
    </xf>
    <xf numFmtId="0" fontId="13" fillId="0" borderId="56" xfId="0" applyFont="1" applyBorder="1" applyAlignment="1">
      <alignment horizontal="left" vertical="top"/>
    </xf>
    <xf numFmtId="0" fontId="13" fillId="0" borderId="57" xfId="0" applyFont="1" applyBorder="1" applyAlignment="1">
      <alignment horizontal="left" vertical="top"/>
    </xf>
    <xf numFmtId="0" fontId="13" fillId="0" borderId="58" xfId="0" applyFont="1" applyBorder="1" applyAlignment="1">
      <alignment horizontal="left" vertical="top"/>
    </xf>
    <xf numFmtId="0" fontId="13" fillId="0" borderId="59" xfId="0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0" borderId="60" xfId="0" applyFont="1" applyBorder="1" applyAlignment="1">
      <alignment horizontal="left" vertical="top"/>
    </xf>
    <xf numFmtId="0" fontId="4" fillId="0" borderId="127" xfId="0" applyFont="1" applyBorder="1" applyAlignment="1">
      <alignment horizontal="left" vertical="center"/>
    </xf>
    <xf numFmtId="0" fontId="4" fillId="0" borderId="7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4" fontId="4" fillId="0" borderId="147" xfId="0" applyNumberFormat="1" applyFont="1" applyBorder="1" applyAlignment="1">
      <alignment horizontal="left" vertical="center"/>
    </xf>
    <xf numFmtId="0" fontId="4" fillId="0" borderId="147" xfId="0" applyFont="1" applyBorder="1" applyAlignment="1">
      <alignment horizontal="left" vertical="center"/>
    </xf>
    <xf numFmtId="0" fontId="4" fillId="0" borderId="148" xfId="0" applyFont="1" applyBorder="1" applyAlignment="1">
      <alignment horizontal="left" vertical="center"/>
    </xf>
    <xf numFmtId="0" fontId="4" fillId="0" borderId="78" xfId="0" applyFont="1" applyBorder="1" applyAlignment="1">
      <alignment horizontal="center" vertical="center"/>
    </xf>
    <xf numFmtId="0" fontId="4" fillId="0" borderId="15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37" xfId="0" applyFont="1" applyBorder="1" applyAlignment="1">
      <alignment horizontal="left" vertical="center"/>
    </xf>
    <xf numFmtId="14" fontId="17" fillId="0" borderId="38" xfId="0" applyNumberFormat="1" applyFont="1" applyBorder="1" applyAlignment="1">
      <alignment horizontal="right" vertical="center"/>
    </xf>
    <xf numFmtId="14" fontId="17" fillId="0" borderId="36" xfId="0" applyNumberFormat="1" applyFont="1" applyBorder="1" applyAlignment="1">
      <alignment horizontal="right" vertical="center"/>
    </xf>
    <xf numFmtId="14" fontId="17" fillId="0" borderId="39" xfId="0" applyNumberFormat="1" applyFont="1" applyBorder="1" applyAlignment="1">
      <alignment horizontal="right" vertical="center"/>
    </xf>
    <xf numFmtId="0" fontId="31" fillId="17" borderId="114" xfId="0" applyFont="1" applyFill="1" applyBorder="1" applyAlignment="1">
      <alignment horizontal="center" vertical="center" wrapText="1"/>
    </xf>
    <xf numFmtId="0" fontId="31" fillId="17" borderId="26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4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139" xfId="0" applyFont="1" applyBorder="1" applyAlignment="1">
      <alignment horizontal="left" vertical="top"/>
    </xf>
    <xf numFmtId="0" fontId="4" fillId="0" borderId="78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center"/>
    </xf>
    <xf numFmtId="0" fontId="4" fillId="0" borderId="40" xfId="0" applyFont="1" applyBorder="1" applyAlignment="1">
      <alignment horizontal="left" vertical="top"/>
    </xf>
    <xf numFmtId="0" fontId="4" fillId="0" borderId="29" xfId="0" applyFont="1" applyBorder="1" applyAlignment="1">
      <alignment horizontal="left" vertical="top"/>
    </xf>
    <xf numFmtId="0" fontId="4" fillId="0" borderId="41" xfId="0" applyFont="1" applyBorder="1" applyAlignment="1">
      <alignment horizontal="left" vertical="top"/>
    </xf>
    <xf numFmtId="0" fontId="4" fillId="0" borderId="55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32" fillId="0" borderId="16" xfId="0" applyFont="1" applyBorder="1" applyAlignment="1">
      <alignment horizontal="left" vertical="top" wrapText="1"/>
    </xf>
    <xf numFmtId="0" fontId="32" fillId="0" borderId="12" xfId="0" applyFont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7" xfId="0" applyFont="1" applyBorder="1" applyAlignment="1">
      <alignment horizontal="left" vertical="top" wrapText="1"/>
    </xf>
    <xf numFmtId="0" fontId="32" fillId="0" borderId="0" xfId="0" applyFont="1" applyAlignment="1">
      <alignment horizontal="left" vertical="top" wrapText="1"/>
    </xf>
    <xf numFmtId="0" fontId="32" fillId="0" borderId="108" xfId="0" applyFont="1" applyBorder="1" applyAlignment="1">
      <alignment horizontal="left" vertical="top" wrapText="1"/>
    </xf>
    <xf numFmtId="0" fontId="32" fillId="0" borderId="10" xfId="0" applyFont="1" applyBorder="1" applyAlignment="1">
      <alignment horizontal="left" vertical="top" wrapText="1"/>
    </xf>
    <xf numFmtId="0" fontId="32" fillId="0" borderId="8" xfId="0" applyFont="1" applyBorder="1" applyAlignment="1">
      <alignment horizontal="left" vertical="top" wrapText="1"/>
    </xf>
    <xf numFmtId="0" fontId="32" fillId="0" borderId="11" xfId="0" applyFont="1" applyBorder="1" applyAlignment="1">
      <alignment horizontal="left" vertical="top" wrapText="1"/>
    </xf>
    <xf numFmtId="0" fontId="0" fillId="0" borderId="70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10" fillId="0" borderId="16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33" fillId="0" borderId="0" xfId="0" applyFont="1" applyAlignment="1">
      <alignment horizontal="center" vertical="center"/>
    </xf>
    <xf numFmtId="0" fontId="33" fillId="0" borderId="32" xfId="0" applyFont="1" applyBorder="1" applyAlignment="1">
      <alignment horizontal="center" vertical="center"/>
    </xf>
    <xf numFmtId="17" fontId="33" fillId="0" borderId="5" xfId="0" applyNumberFormat="1" applyFont="1" applyBorder="1" applyAlignment="1">
      <alignment horizontal="center" vertical="center"/>
    </xf>
    <xf numFmtId="17" fontId="33" fillId="0" borderId="0" xfId="0" applyNumberFormat="1" applyFont="1" applyAlignment="1">
      <alignment horizontal="center" vertical="center"/>
    </xf>
    <xf numFmtId="0" fontId="4" fillId="0" borderId="136" xfId="0" applyFont="1" applyBorder="1" applyAlignment="1">
      <alignment horizontal="left" vertical="top"/>
    </xf>
    <xf numFmtId="0" fontId="4" fillId="0" borderId="70" xfId="0" applyFont="1" applyBorder="1" applyAlignment="1">
      <alignment horizontal="left" vertical="top"/>
    </xf>
    <xf numFmtId="49" fontId="34" fillId="0" borderId="8" xfId="0" applyNumberFormat="1" applyFont="1" applyBorder="1" applyAlignment="1">
      <alignment horizontal="left" vertical="center"/>
    </xf>
    <xf numFmtId="49" fontId="34" fillId="0" borderId="47" xfId="0" applyNumberFormat="1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7" fillId="0" borderId="42" xfId="0" applyFont="1" applyBorder="1" applyAlignment="1">
      <alignment horizontal="left" vertical="top" wrapText="1"/>
    </xf>
    <xf numFmtId="0" fontId="27" fillId="0" borderId="29" xfId="0" applyFont="1" applyBorder="1" applyAlignment="1">
      <alignment horizontal="left" vertical="top" wrapText="1"/>
    </xf>
    <xf numFmtId="0" fontId="27" fillId="0" borderId="62" xfId="0" applyFont="1" applyBorder="1" applyAlignment="1">
      <alignment horizontal="left" vertical="top" wrapText="1"/>
    </xf>
    <xf numFmtId="0" fontId="27" fillId="0" borderId="10" xfId="0" applyFont="1" applyBorder="1" applyAlignment="1">
      <alignment horizontal="left" vertical="top" wrapText="1"/>
    </xf>
    <xf numFmtId="0" fontId="27" fillId="0" borderId="8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10" fillId="0" borderId="42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right" vertical="center"/>
    </xf>
    <xf numFmtId="0" fontId="17" fillId="0" borderId="8" xfId="0" applyFont="1" applyBorder="1" applyAlignment="1">
      <alignment horizontal="right" vertical="center"/>
    </xf>
    <xf numFmtId="0" fontId="17" fillId="0" borderId="47" xfId="0" applyFont="1" applyBorder="1" applyAlignment="1">
      <alignment horizontal="right" vertical="center"/>
    </xf>
    <xf numFmtId="0" fontId="4" fillId="0" borderId="1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center"/>
    </xf>
    <xf numFmtId="0" fontId="23" fillId="0" borderId="5" xfId="0" applyFont="1" applyBorder="1" applyAlignment="1">
      <alignment horizontal="right" vertical="top"/>
    </xf>
    <xf numFmtId="0" fontId="23" fillId="0" borderId="0" xfId="0" applyFont="1" applyAlignment="1">
      <alignment horizontal="right" vertical="top"/>
    </xf>
    <xf numFmtId="0" fontId="23" fillId="0" borderId="32" xfId="0" applyFont="1" applyBorder="1" applyAlignment="1">
      <alignment horizontal="right" vertical="top"/>
    </xf>
    <xf numFmtId="0" fontId="4" fillId="0" borderId="78" xfId="0" applyFont="1" applyBorder="1" applyAlignment="1">
      <alignment horizontal="right" wrapText="1"/>
    </xf>
    <xf numFmtId="0" fontId="0" fillId="0" borderId="78" xfId="0" applyBorder="1" applyAlignment="1">
      <alignment horizontal="right"/>
    </xf>
    <xf numFmtId="0" fontId="0" fillId="0" borderId="124" xfId="0" applyBorder="1" applyAlignment="1">
      <alignment horizontal="right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7" fillId="0" borderId="108" xfId="0" applyFont="1" applyBorder="1" applyAlignment="1">
      <alignment horizontal="left" vertical="center"/>
    </xf>
    <xf numFmtId="49" fontId="4" fillId="0" borderId="12" xfId="0" applyNumberFormat="1" applyFont="1" applyBorder="1" applyAlignment="1">
      <alignment horizontal="left" vertical="center"/>
    </xf>
    <xf numFmtId="49" fontId="4" fillId="0" borderId="14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32" fillId="0" borderId="29" xfId="0" applyFont="1" applyBorder="1" applyAlignment="1">
      <alignment horizontal="center"/>
    </xf>
    <xf numFmtId="0" fontId="32" fillId="0" borderId="30" xfId="0" applyFont="1" applyBorder="1" applyAlignment="1">
      <alignment horizontal="center"/>
    </xf>
    <xf numFmtId="0" fontId="32" fillId="0" borderId="8" xfId="0" applyFont="1" applyBorder="1" applyAlignment="1">
      <alignment horizontal="center"/>
    </xf>
    <xf numFmtId="0" fontId="32" fillId="0" borderId="47" xfId="0" applyFont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/>
    </xf>
    <xf numFmtId="0" fontId="4" fillId="0" borderId="140" xfId="0" applyFont="1" applyBorder="1" applyAlignment="1">
      <alignment horizontal="left" vertical="top"/>
    </xf>
    <xf numFmtId="0" fontId="4" fillId="0" borderId="128" xfId="0" applyFont="1" applyBorder="1" applyAlignment="1">
      <alignment horizontal="left" vertical="top"/>
    </xf>
    <xf numFmtId="0" fontId="4" fillId="0" borderId="141" xfId="0" applyFont="1" applyBorder="1" applyAlignment="1">
      <alignment horizontal="left" vertical="top"/>
    </xf>
    <xf numFmtId="0" fontId="4" fillId="0" borderId="131" xfId="0" applyFont="1" applyBorder="1" applyAlignment="1">
      <alignment horizontal="left" vertical="top"/>
    </xf>
    <xf numFmtId="0" fontId="4" fillId="0" borderId="132" xfId="0" applyFont="1" applyBorder="1" applyAlignment="1">
      <alignment horizontal="left" vertical="top"/>
    </xf>
    <xf numFmtId="0" fontId="4" fillId="0" borderId="133" xfId="0" applyFont="1" applyBorder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6" xfId="0" applyFont="1" applyBorder="1" applyAlignment="1">
      <alignment horizontal="left" vertical="top"/>
    </xf>
    <xf numFmtId="0" fontId="25" fillId="0" borderId="128" xfId="0" applyFont="1" applyBorder="1" applyAlignment="1">
      <alignment horizontal="left" vertical="top"/>
    </xf>
    <xf numFmtId="0" fontId="25" fillId="0" borderId="141" xfId="0" applyFont="1" applyBorder="1" applyAlignment="1">
      <alignment horizontal="left" vertical="top"/>
    </xf>
    <xf numFmtId="0" fontId="25" fillId="0" borderId="122" xfId="0" applyFont="1" applyBorder="1" applyAlignment="1">
      <alignment horizontal="left" vertical="top"/>
    </xf>
    <xf numFmtId="0" fontId="25" fillId="0" borderId="143" xfId="0" applyFont="1" applyBorder="1" applyAlignment="1">
      <alignment horizontal="left" vertical="top"/>
    </xf>
    <xf numFmtId="0" fontId="25" fillId="0" borderId="123" xfId="0" applyFont="1" applyBorder="1" applyAlignment="1">
      <alignment horizontal="left" vertical="top"/>
    </xf>
    <xf numFmtId="0" fontId="4" fillId="0" borderId="142" xfId="0" applyFont="1" applyBorder="1" applyAlignment="1">
      <alignment horizontal="left" vertical="center"/>
    </xf>
    <xf numFmtId="0" fontId="4" fillId="0" borderId="5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4" fillId="0" borderId="53" xfId="0" applyFont="1" applyBorder="1" applyAlignment="1">
      <alignment horizontal="left" vertical="center"/>
    </xf>
    <xf numFmtId="0" fontId="11" fillId="0" borderId="44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2" xfId="0" applyFont="1" applyBorder="1" applyAlignment="1">
      <alignment horizontal="left" vertical="center"/>
    </xf>
    <xf numFmtId="0" fontId="4" fillId="0" borderId="142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0" fontId="4" fillId="0" borderId="131" xfId="0" applyFont="1" applyBorder="1" applyAlignment="1">
      <alignment horizontal="center" vertical="center"/>
    </xf>
    <xf numFmtId="0" fontId="4" fillId="0" borderId="132" xfId="0" applyFont="1" applyBorder="1" applyAlignment="1">
      <alignment horizontal="center" vertical="center"/>
    </xf>
    <xf numFmtId="0" fontId="4" fillId="0" borderId="156" xfId="0" applyFont="1" applyBorder="1" applyAlignment="1">
      <alignment horizontal="center" vertical="center"/>
    </xf>
    <xf numFmtId="49" fontId="4" fillId="0" borderId="134" xfId="0" applyNumberFormat="1" applyFont="1" applyBorder="1" applyAlignment="1">
      <alignment vertical="center"/>
    </xf>
    <xf numFmtId="14" fontId="4" fillId="0" borderId="134" xfId="0" applyNumberFormat="1" applyFont="1" applyBorder="1" applyAlignment="1">
      <alignment horizontal="left" vertical="center"/>
    </xf>
    <xf numFmtId="0" fontId="4" fillId="0" borderId="13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17" fontId="0" fillId="0" borderId="70" xfId="0" applyNumberFormat="1" applyBorder="1" applyAlignment="1">
      <alignment horizontal="right" vertical="center"/>
    </xf>
    <xf numFmtId="17" fontId="0" fillId="0" borderId="8" xfId="0" applyNumberFormat="1" applyBorder="1" applyAlignment="1">
      <alignment horizontal="right" vertical="center"/>
    </xf>
    <xf numFmtId="17" fontId="0" fillId="0" borderId="47" xfId="0" applyNumberFormat="1" applyBorder="1" applyAlignment="1">
      <alignment horizontal="right" vertical="center"/>
    </xf>
    <xf numFmtId="0" fontId="32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4" fillId="0" borderId="70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12" xfId="0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5" fillId="0" borderId="18" xfId="1" applyFont="1" applyBorder="1" applyAlignment="1">
      <alignment horizontal="left" vertical="center"/>
    </xf>
    <xf numFmtId="0" fontId="5" fillId="0" borderId="17" xfId="1" applyFont="1" applyBorder="1" applyAlignment="1">
      <alignment horizontal="left" vertical="center"/>
    </xf>
    <xf numFmtId="0" fontId="5" fillId="0" borderId="19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top" wrapText="1"/>
    </xf>
    <xf numFmtId="0" fontId="4" fillId="0" borderId="17" xfId="1" applyFont="1" applyBorder="1" applyAlignment="1">
      <alignment horizontal="left" vertical="top" wrapText="1"/>
    </xf>
    <xf numFmtId="0" fontId="4" fillId="0" borderId="19" xfId="1" applyFont="1" applyBorder="1" applyAlignment="1">
      <alignment horizontal="left" vertical="top" wrapText="1"/>
    </xf>
    <xf numFmtId="0" fontId="5" fillId="0" borderId="1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0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50" xfId="1" applyFont="1" applyBorder="1" applyAlignment="1">
      <alignment horizontal="center" vertical="center"/>
    </xf>
    <xf numFmtId="0" fontId="17" fillId="0" borderId="2" xfId="1" applyFont="1" applyBorder="1" applyAlignment="1">
      <alignment horizontal="left" vertical="center"/>
    </xf>
    <xf numFmtId="0" fontId="5" fillId="0" borderId="69" xfId="1" applyFont="1" applyBorder="1" applyAlignment="1">
      <alignment horizontal="center" vertical="center"/>
    </xf>
    <xf numFmtId="0" fontId="5" fillId="0" borderId="77" xfId="1" applyFont="1" applyBorder="1" applyAlignment="1">
      <alignment horizontal="center" vertical="center"/>
    </xf>
    <xf numFmtId="0" fontId="5" fillId="0" borderId="154" xfId="1" applyFont="1" applyBorder="1" applyAlignment="1">
      <alignment horizontal="center" vertical="center"/>
    </xf>
    <xf numFmtId="0" fontId="5" fillId="0" borderId="54" xfId="1" applyFont="1" applyBorder="1" applyAlignment="1">
      <alignment horizontal="left" vertical="center"/>
    </xf>
    <xf numFmtId="0" fontId="5" fillId="0" borderId="67" xfId="1" applyFont="1" applyBorder="1" applyAlignment="1">
      <alignment horizontal="left" vertical="center"/>
    </xf>
    <xf numFmtId="0" fontId="5" fillId="0" borderId="110" xfId="1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0" fontId="5" fillId="0" borderId="120" xfId="1" applyFont="1" applyBorder="1" applyAlignment="1">
      <alignment horizontal="left" vertical="top" wrapText="1"/>
    </xf>
    <xf numFmtId="0" fontId="5" fillId="0" borderId="77" xfId="1" applyFont="1" applyBorder="1" applyAlignment="1">
      <alignment horizontal="left" vertical="top" wrapText="1"/>
    </xf>
    <xf numFmtId="0" fontId="5" fillId="0" borderId="154" xfId="1" applyFont="1" applyBorder="1" applyAlignment="1">
      <alignment horizontal="left" vertical="top" wrapText="1"/>
    </xf>
    <xf numFmtId="0" fontId="4" fillId="0" borderId="155" xfId="1" applyFont="1" applyBorder="1" applyAlignment="1">
      <alignment horizontal="left" vertical="center"/>
    </xf>
    <xf numFmtId="0" fontId="5" fillId="0" borderId="109" xfId="1" applyFont="1" applyBorder="1" applyAlignment="1">
      <alignment horizontal="left" vertical="center"/>
    </xf>
    <xf numFmtId="14" fontId="4" fillId="0" borderId="111" xfId="1" applyNumberFormat="1" applyFont="1" applyBorder="1" applyAlignment="1">
      <alignment horizontal="left" vertical="center"/>
    </xf>
    <xf numFmtId="14" fontId="4" fillId="0" borderId="109" xfId="1" applyNumberFormat="1" applyFont="1" applyBorder="1" applyAlignment="1">
      <alignment horizontal="left" vertical="center"/>
    </xf>
    <xf numFmtId="14" fontId="4" fillId="0" borderId="153" xfId="1" applyNumberFormat="1" applyFont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7" fillId="0" borderId="114" xfId="1" applyFont="1" applyBorder="1" applyAlignment="1">
      <alignment horizontal="center" vertical="center" wrapText="1"/>
    </xf>
    <xf numFmtId="0" fontId="17" fillId="0" borderId="115" xfId="1" applyFont="1" applyBorder="1" applyAlignment="1">
      <alignment horizontal="center" vertical="center" wrapText="1"/>
    </xf>
    <xf numFmtId="0" fontId="17" fillId="0" borderId="116" xfId="1" applyFont="1" applyBorder="1" applyAlignment="1">
      <alignment horizontal="left" vertical="center"/>
    </xf>
    <xf numFmtId="0" fontId="5" fillId="0" borderId="114" xfId="1" applyFont="1" applyBorder="1" applyAlignment="1">
      <alignment horizontal="left" vertical="center" wrapText="1"/>
    </xf>
    <xf numFmtId="0" fontId="5" fillId="0" borderId="115" xfId="1" applyFont="1" applyBorder="1" applyAlignment="1">
      <alignment horizontal="left" vertical="center" wrapText="1"/>
    </xf>
    <xf numFmtId="0" fontId="5" fillId="0" borderId="120" xfId="1" applyFont="1" applyBorder="1" applyAlignment="1">
      <alignment vertical="top" wrapText="1"/>
    </xf>
    <xf numFmtId="0" fontId="5" fillId="0" borderId="154" xfId="1" applyFont="1" applyBorder="1" applyAlignment="1">
      <alignment vertical="top" wrapText="1"/>
    </xf>
    <xf numFmtId="0" fontId="5" fillId="0" borderId="18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19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 wrapText="1"/>
    </xf>
    <xf numFmtId="0" fontId="6" fillId="0" borderId="17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1" fillId="0" borderId="78" xfId="0" applyFont="1" applyBorder="1" applyAlignment="1">
      <alignment horizontal="center" vertical="center"/>
    </xf>
    <xf numFmtId="0" fontId="1" fillId="0" borderId="124" xfId="0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190500</xdr:colOff>
      <xdr:row>33</xdr:row>
      <xdr:rowOff>54429</xdr:rowOff>
    </xdr:from>
    <xdr:to>
      <xdr:col>36</xdr:col>
      <xdr:colOff>70576</xdr:colOff>
      <xdr:row>36</xdr:row>
      <xdr:rowOff>119834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93" y="7075715"/>
          <a:ext cx="1717040" cy="636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67237</xdr:colOff>
      <xdr:row>11</xdr:row>
      <xdr:rowOff>33619</xdr:rowOff>
    </xdr:from>
    <xdr:to>
      <xdr:col>22</xdr:col>
      <xdr:colOff>72744</xdr:colOff>
      <xdr:row>16</xdr:row>
      <xdr:rowOff>206668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5451" y="1748119"/>
          <a:ext cx="4166091" cy="1389527"/>
        </a:xfrm>
        <a:prstGeom prst="rect">
          <a:avLst/>
        </a:prstGeom>
      </xdr:spPr>
    </xdr:pic>
    <xdr:clientData/>
  </xdr:twoCellAnchor>
  <xdr:twoCellAnchor editAs="oneCell">
    <xdr:from>
      <xdr:col>27</xdr:col>
      <xdr:colOff>152079</xdr:colOff>
      <xdr:row>25</xdr:row>
      <xdr:rowOff>67235</xdr:rowOff>
    </xdr:from>
    <xdr:to>
      <xdr:col>36</xdr:col>
      <xdr:colOff>32155</xdr:colOff>
      <xdr:row>28</xdr:row>
      <xdr:rowOff>137442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0697" y="5894294"/>
          <a:ext cx="1796282" cy="6417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workbookViewId="0">
      <selection activeCell="B4" sqref="B4"/>
    </sheetView>
  </sheetViews>
  <sheetFormatPr defaultColWidth="8.796875" defaultRowHeight="1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>
      <c r="A1" s="35" t="s">
        <v>0</v>
      </c>
      <c r="B1" s="139" t="s">
        <v>1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</row>
    <row r="2" spans="1:32" s="2" customFormat="1" ht="18" customHeight="1">
      <c r="A2" s="26" t="s">
        <v>2</v>
      </c>
      <c r="B2" s="124" t="s">
        <v>3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>
      <c r="A3" s="26" t="s">
        <v>4</v>
      </c>
      <c r="B3" s="125" t="s">
        <v>5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2" s="2" customFormat="1" ht="30" customHeight="1">
      <c r="A4" s="153" t="s">
        <v>6</v>
      </c>
      <c r="B4" s="125">
        <v>45004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2" s="2" customFormat="1" ht="18" customHeight="1">
      <c r="A5" s="27" t="s">
        <v>7</v>
      </c>
      <c r="B5" s="126" t="s">
        <v>8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</row>
    <row r="6" spans="1:32" s="2" customFormat="1" ht="18" customHeight="1" thickBot="1">
      <c r="A6" s="28" t="s">
        <v>9</v>
      </c>
      <c r="B6" s="127" t="s">
        <v>10</v>
      </c>
      <c r="C6" s="11"/>
      <c r="D6" s="11"/>
    </row>
    <row r="7" spans="1:32" s="2" customFormat="1" ht="20.100000000000001" customHeight="1">
      <c r="A7" s="25" t="s">
        <v>11</v>
      </c>
      <c r="B7" s="33" t="s">
        <v>12</v>
      </c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10"/>
      <c r="AF7" s="8"/>
    </row>
    <row r="8" spans="1:32" s="2" customFormat="1" ht="20.100000000000001" customHeight="1">
      <c r="A8" s="26" t="s">
        <v>13</v>
      </c>
      <c r="B8" s="32" t="s">
        <v>14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10"/>
      <c r="AF8" s="8"/>
    </row>
    <row r="9" spans="1:32" s="2" customFormat="1" ht="20.100000000000001" customHeight="1">
      <c r="A9" s="26" t="s">
        <v>15</v>
      </c>
      <c r="B9" s="124" t="s">
        <v>16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10"/>
      <c r="AF9" s="8"/>
    </row>
    <row r="10" spans="1:32" s="2" customFormat="1" ht="20.100000000000001" customHeight="1">
      <c r="A10" s="26" t="s">
        <v>13</v>
      </c>
      <c r="B10" s="124" t="s">
        <v>17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10"/>
      <c r="AF10" s="8"/>
    </row>
    <row r="11" spans="1:32" s="2" customFormat="1" ht="32.25" customHeight="1" thickBot="1">
      <c r="A11" s="145" t="s">
        <v>18</v>
      </c>
      <c r="B11" s="123" t="s">
        <v>19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10"/>
      <c r="AF11" s="8"/>
    </row>
    <row r="12" spans="1:32" s="2" customFormat="1" ht="18" customHeight="1">
      <c r="A12" s="12" t="s">
        <v>20</v>
      </c>
      <c r="B12" s="34" t="s">
        <v>21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9"/>
      <c r="AF12" s="6"/>
    </row>
    <row r="13" spans="1:32" s="2" customFormat="1" ht="18" customHeight="1">
      <c r="A13" s="29" t="s">
        <v>13</v>
      </c>
      <c r="B13" s="128" t="s">
        <v>22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9"/>
      <c r="AF13" s="6"/>
    </row>
    <row r="14" spans="1:32" s="2" customFormat="1" ht="18" customHeight="1">
      <c r="A14" s="198" t="s">
        <v>23</v>
      </c>
      <c r="B14" s="129" t="s">
        <v>24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9"/>
      <c r="AF14" s="6"/>
    </row>
    <row r="15" spans="1:32" s="2" customFormat="1" ht="18" customHeight="1">
      <c r="A15" s="199"/>
      <c r="B15" s="130" t="s">
        <v>25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9"/>
      <c r="AF15" s="6"/>
    </row>
    <row r="16" spans="1:32" s="2" customFormat="1" ht="18" customHeight="1">
      <c r="A16" s="30" t="s">
        <v>26</v>
      </c>
      <c r="B16" s="131" t="s">
        <v>27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9"/>
      <c r="AF16" s="6"/>
    </row>
    <row r="17" spans="1:32" s="2" customFormat="1" ht="18" customHeight="1" thickBot="1">
      <c r="A17" s="31" t="s">
        <v>28</v>
      </c>
      <c r="B17" s="127" t="s">
        <v>29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7"/>
    </row>
    <row r="18" spans="1:32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>
      <c r="B19" s="2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</row>
    <row r="20" spans="1:32">
      <c r="B20" s="21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</row>
    <row r="21" spans="1:32">
      <c r="B21" s="21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</row>
    <row r="22" spans="1:32">
      <c r="B22" s="2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</row>
    <row r="23" spans="1:32">
      <c r="B23" s="21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</row>
    <row r="24" spans="1:32">
      <c r="B24" s="21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2">
      <c r="B25" s="21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</row>
    <row r="26" spans="1:32"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</row>
    <row r="27" spans="1:32">
      <c r="B27" s="21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</row>
    <row r="28" spans="1:32">
      <c r="B28" s="21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</row>
    <row r="29" spans="1:32">
      <c r="B29" s="21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</row>
    <row r="30" spans="1:32">
      <c r="B30" s="21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</row>
    <row r="31" spans="1:32">
      <c r="B31" s="21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2">
      <c r="B32" s="21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</row>
    <row r="33" spans="2:30">
      <c r="B33" s="21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</row>
    <row r="34" spans="2:30">
      <c r="B34" s="21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</row>
    <row r="35" spans="2:30">
      <c r="B35" s="21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</row>
    <row r="36" spans="2:30">
      <c r="B36" s="21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</row>
    <row r="37" spans="2:30">
      <c r="B37" s="21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</row>
    <row r="38" spans="2:30">
      <c r="B38" s="21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</row>
    <row r="39" spans="2:30">
      <c r="B39" s="21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</row>
    <row r="40" spans="2:30">
      <c r="B40" s="21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</row>
    <row r="41" spans="2:30">
      <c r="B41" s="21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</row>
    <row r="42" spans="2:30">
      <c r="B42" s="21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</row>
    <row r="43" spans="2:30">
      <c r="B43" s="21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2:30">
      <c r="B44" s="21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</row>
  </sheetData>
  <mergeCells count="1">
    <mergeCell ref="A14:A15"/>
  </mergeCells>
  <dataValidations count="1">
    <dataValidation type="list" allowBlank="1" showInputMessage="1" showErrorMessage="1" sqref="B2" xr:uid="{00000000-0002-0000-0000-000000000000}">
      <formula1>"ZP,DUR,DUSP,DSP,PDPS,RDS,DSPS"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33"/>
  <sheetViews>
    <sheetView zoomScale="55" zoomScaleNormal="55" workbookViewId="0">
      <selection sqref="A1:J1"/>
    </sheetView>
  </sheetViews>
  <sheetFormatPr defaultColWidth="8.796875" defaultRowHeight="15"/>
  <cols>
    <col min="1" max="1" width="11.5" style="1" customWidth="1"/>
    <col min="2" max="5" width="25.296875" style="1" customWidth="1"/>
    <col min="6" max="6" width="11.5" style="1" customWidth="1"/>
    <col min="7" max="10" width="25.296875" style="1" customWidth="1"/>
    <col min="11" max="12" width="33" style="1" customWidth="1"/>
    <col min="13" max="13" width="20.796875" style="1" customWidth="1"/>
    <col min="14" max="14" width="78" style="1" customWidth="1"/>
    <col min="15" max="15" width="17.296875" style="1" customWidth="1"/>
    <col min="16" max="16" width="16.8984375" style="1" customWidth="1"/>
    <col min="17" max="17" width="31.59765625" style="1" customWidth="1"/>
    <col min="18" max="39" width="1.8984375" style="1" customWidth="1"/>
    <col min="40" max="40" width="12.69921875" style="1" customWidth="1"/>
    <col min="41" max="41" width="13.3984375" style="1" customWidth="1"/>
    <col min="42" max="44" width="1.69921875" style="1" customWidth="1"/>
    <col min="45" max="16384" width="8.796875" style="1"/>
  </cols>
  <sheetData>
    <row r="1" spans="1:41" ht="45.75" customHeight="1" thickBot="1">
      <c r="A1" s="200" t="s">
        <v>30</v>
      </c>
      <c r="B1" s="201"/>
      <c r="C1" s="201"/>
      <c r="D1" s="201"/>
      <c r="E1" s="201"/>
      <c r="F1" s="201"/>
      <c r="G1" s="201"/>
      <c r="H1" s="201"/>
      <c r="I1" s="201"/>
      <c r="J1" s="202"/>
      <c r="M1" s="68" t="s">
        <v>31</v>
      </c>
    </row>
    <row r="2" spans="1:41" ht="43.5" customHeight="1" thickBot="1">
      <c r="A2" s="209" t="s">
        <v>28</v>
      </c>
      <c r="B2" s="210"/>
      <c r="C2" s="210" t="str">
        <f>'List stavby'!B17</f>
        <v>[Jan Michalík]</v>
      </c>
      <c r="D2" s="210"/>
      <c r="E2" s="210"/>
      <c r="F2" s="211" t="s">
        <v>32</v>
      </c>
      <c r="G2" s="212"/>
      <c r="H2" s="212"/>
      <c r="I2" s="212"/>
      <c r="J2" s="213"/>
      <c r="M2" s="68"/>
    </row>
    <row r="3" spans="1:41" s="2" customFormat="1" ht="41.25" customHeight="1" thickBot="1">
      <c r="A3" s="203" t="s">
        <v>33</v>
      </c>
      <c r="B3" s="204"/>
      <c r="C3" s="204"/>
      <c r="D3" s="204"/>
      <c r="E3" s="205"/>
      <c r="F3" s="206" t="s">
        <v>34</v>
      </c>
      <c r="G3" s="207"/>
      <c r="H3" s="207"/>
      <c r="I3" s="207"/>
      <c r="J3" s="208"/>
      <c r="K3" s="22"/>
      <c r="L3" s="22"/>
      <c r="M3" s="57" t="s">
        <v>35</v>
      </c>
      <c r="N3" s="59" t="s">
        <v>36</v>
      </c>
      <c r="O3" s="58" t="s">
        <v>37</v>
      </c>
      <c r="P3" s="36" t="s">
        <v>38</v>
      </c>
      <c r="Q3" s="36" t="s">
        <v>39</v>
      </c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41" s="2" customFormat="1" ht="51.75" customHeight="1" thickTop="1" thickBot="1">
      <c r="A4" s="98" t="s">
        <v>40</v>
      </c>
      <c r="B4" s="99" t="s">
        <v>41</v>
      </c>
      <c r="C4" s="99" t="s">
        <v>42</v>
      </c>
      <c r="D4" s="99" t="s">
        <v>43</v>
      </c>
      <c r="E4" s="99" t="s">
        <v>44</v>
      </c>
      <c r="F4" s="100" t="s">
        <v>40</v>
      </c>
      <c r="G4" s="101" t="s">
        <v>41</v>
      </c>
      <c r="H4" s="101" t="s">
        <v>42</v>
      </c>
      <c r="I4" s="101" t="s">
        <v>43</v>
      </c>
      <c r="J4" s="101" t="s">
        <v>44</v>
      </c>
      <c r="K4" s="3"/>
      <c r="L4" s="3"/>
      <c r="M4" s="37" t="s">
        <v>45</v>
      </c>
      <c r="N4" s="60" t="s">
        <v>46</v>
      </c>
      <c r="O4" s="61"/>
      <c r="P4" s="38"/>
      <c r="Q4" s="90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</row>
    <row r="5" spans="1:41" s="2" customFormat="1" ht="20.100000000000001" customHeight="1" thickTop="1">
      <c r="A5" s="87"/>
      <c r="B5" s="88"/>
      <c r="C5" s="88"/>
      <c r="D5" s="88"/>
      <c r="E5" s="89"/>
      <c r="F5" s="87"/>
      <c r="G5" s="88"/>
      <c r="H5" s="88"/>
      <c r="I5" s="88"/>
      <c r="J5" s="89"/>
      <c r="K5" s="23"/>
      <c r="L5" s="23"/>
      <c r="M5" s="39" t="s">
        <v>47</v>
      </c>
      <c r="N5" s="62" t="s">
        <v>48</v>
      </c>
      <c r="O5" s="63"/>
      <c r="P5" s="40" t="s">
        <v>49</v>
      </c>
      <c r="Q5" s="91" t="s">
        <v>50</v>
      </c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</row>
    <row r="6" spans="1:41" s="2" customFormat="1" ht="20.100000000000001" customHeight="1">
      <c r="A6" s="71"/>
      <c r="B6" s="72"/>
      <c r="C6" s="72"/>
      <c r="D6" s="72"/>
      <c r="E6" s="73"/>
      <c r="F6" s="71"/>
      <c r="G6" s="72"/>
      <c r="H6" s="72"/>
      <c r="I6" s="72"/>
      <c r="J6" s="73"/>
      <c r="K6" s="11"/>
      <c r="L6" s="11"/>
      <c r="M6" s="39" t="s">
        <v>51</v>
      </c>
      <c r="N6" s="62" t="s">
        <v>52</v>
      </c>
      <c r="O6" s="63"/>
      <c r="P6" s="40" t="s">
        <v>49</v>
      </c>
      <c r="Q6" s="91" t="s">
        <v>50</v>
      </c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41" s="2" customFormat="1" ht="20.100000000000001" customHeight="1">
      <c r="A7" s="74"/>
      <c r="B7" s="75"/>
      <c r="C7" s="75"/>
      <c r="D7" s="75"/>
      <c r="E7" s="76"/>
      <c r="F7" s="74"/>
      <c r="G7" s="75"/>
      <c r="H7" s="75"/>
      <c r="I7" s="75"/>
      <c r="J7" s="76"/>
      <c r="K7" s="11"/>
      <c r="L7" s="11"/>
      <c r="M7" s="39" t="s">
        <v>53</v>
      </c>
      <c r="N7" s="62" t="s">
        <v>54</v>
      </c>
      <c r="O7" s="63"/>
      <c r="P7" s="40" t="s">
        <v>49</v>
      </c>
      <c r="Q7" s="91" t="s">
        <v>50</v>
      </c>
    </row>
    <row r="8" spans="1:41" s="2" customFormat="1" ht="20.100000000000001" customHeight="1">
      <c r="A8" s="69"/>
      <c r="B8" s="70"/>
      <c r="C8" s="70"/>
      <c r="D8" s="70"/>
      <c r="E8" s="77"/>
      <c r="F8" s="69"/>
      <c r="G8" s="70"/>
      <c r="H8" s="70"/>
      <c r="I8" s="70"/>
      <c r="J8" s="77"/>
      <c r="K8" s="24"/>
      <c r="L8" s="24"/>
      <c r="M8" s="39" t="s">
        <v>55</v>
      </c>
      <c r="N8" s="62" t="s">
        <v>56</v>
      </c>
      <c r="O8" s="63"/>
      <c r="P8" s="40" t="s">
        <v>49</v>
      </c>
      <c r="Q8" s="91" t="s">
        <v>50</v>
      </c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10"/>
      <c r="AO8" s="8"/>
    </row>
    <row r="9" spans="1:41" s="2" customFormat="1" ht="20.100000000000001" customHeight="1">
      <c r="A9" s="69"/>
      <c r="B9" s="70"/>
      <c r="C9" s="70"/>
      <c r="D9" s="70"/>
      <c r="E9" s="77"/>
      <c r="F9" s="69"/>
      <c r="G9" s="70"/>
      <c r="H9" s="70"/>
      <c r="I9" s="70"/>
      <c r="J9" s="77"/>
      <c r="K9" s="3"/>
      <c r="L9" s="3"/>
      <c r="M9" s="39" t="s">
        <v>57</v>
      </c>
      <c r="N9" s="62" t="s">
        <v>58</v>
      </c>
      <c r="O9" s="63"/>
      <c r="P9" s="40" t="s">
        <v>49</v>
      </c>
      <c r="Q9" s="91" t="s">
        <v>50</v>
      </c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10"/>
      <c r="AO9" s="8"/>
    </row>
    <row r="10" spans="1:41" s="2" customFormat="1" ht="20.100000000000001" customHeight="1">
      <c r="A10" s="69"/>
      <c r="B10" s="70"/>
      <c r="C10" s="70"/>
      <c r="D10" s="70"/>
      <c r="E10" s="77"/>
      <c r="F10" s="69"/>
      <c r="G10" s="70"/>
      <c r="H10" s="70"/>
      <c r="I10" s="70"/>
      <c r="J10" s="77"/>
      <c r="K10" s="3"/>
      <c r="L10" s="3"/>
      <c r="M10" s="39" t="s">
        <v>59</v>
      </c>
      <c r="N10" s="62" t="s">
        <v>60</v>
      </c>
      <c r="O10" s="63"/>
      <c r="P10" s="40" t="s">
        <v>49</v>
      </c>
      <c r="Q10" s="91" t="s">
        <v>50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10"/>
      <c r="AO10" s="8"/>
    </row>
    <row r="11" spans="1:41" s="2" customFormat="1" ht="20.100000000000001" customHeight="1">
      <c r="A11" s="69"/>
      <c r="B11" s="70"/>
      <c r="C11" s="70"/>
      <c r="D11" s="70"/>
      <c r="E11" s="77"/>
      <c r="F11" s="69"/>
      <c r="G11" s="70"/>
      <c r="H11" s="70"/>
      <c r="I11" s="70"/>
      <c r="J11" s="77"/>
      <c r="K11" s="3"/>
      <c r="L11" s="3"/>
      <c r="M11" s="39" t="s">
        <v>61</v>
      </c>
      <c r="N11" s="62" t="s">
        <v>62</v>
      </c>
      <c r="O11" s="63"/>
      <c r="P11" s="40" t="s">
        <v>49</v>
      </c>
      <c r="Q11" s="91" t="s">
        <v>50</v>
      </c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10"/>
      <c r="AO11" s="8"/>
    </row>
    <row r="12" spans="1:41" s="2" customFormat="1" ht="20.100000000000001" customHeight="1">
      <c r="A12" s="69"/>
      <c r="B12" s="70"/>
      <c r="C12" s="70"/>
      <c r="D12" s="70"/>
      <c r="E12" s="77"/>
      <c r="F12" s="69"/>
      <c r="G12" s="70"/>
      <c r="H12" s="70"/>
      <c r="I12" s="70"/>
      <c r="J12" s="77"/>
      <c r="K12" s="3"/>
      <c r="L12" s="3"/>
      <c r="M12" s="39" t="s">
        <v>63</v>
      </c>
      <c r="N12" s="62" t="s">
        <v>64</v>
      </c>
      <c r="O12" s="63"/>
      <c r="P12" s="40" t="s">
        <v>49</v>
      </c>
      <c r="Q12" s="91" t="s">
        <v>50</v>
      </c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10"/>
      <c r="AO12" s="8"/>
    </row>
    <row r="13" spans="1:41" s="2" customFormat="1" ht="20.100000000000001" customHeight="1">
      <c r="A13" s="74"/>
      <c r="B13" s="75"/>
      <c r="C13" s="75"/>
      <c r="D13" s="75"/>
      <c r="E13" s="76"/>
      <c r="F13" s="74"/>
      <c r="G13" s="75"/>
      <c r="H13" s="75"/>
      <c r="I13" s="75"/>
      <c r="J13" s="76"/>
      <c r="K13" s="3"/>
      <c r="L13" s="3"/>
      <c r="M13" s="39" t="s">
        <v>65</v>
      </c>
      <c r="N13" s="62" t="s">
        <v>66</v>
      </c>
      <c r="O13" s="63"/>
      <c r="P13" s="40" t="s">
        <v>49</v>
      </c>
      <c r="Q13" s="91" t="s">
        <v>50</v>
      </c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9"/>
      <c r="AO13" s="6"/>
    </row>
    <row r="14" spans="1:41" s="2" customFormat="1" ht="20.100000000000001" customHeight="1">
      <c r="A14" s="69"/>
      <c r="B14" s="70"/>
      <c r="C14" s="70"/>
      <c r="D14" s="70"/>
      <c r="E14" s="77"/>
      <c r="F14" s="69"/>
      <c r="G14" s="70"/>
      <c r="H14" s="70"/>
      <c r="I14" s="70"/>
      <c r="J14" s="77"/>
      <c r="K14" s="24"/>
      <c r="L14" s="24"/>
      <c r="M14" s="39" t="s">
        <v>67</v>
      </c>
      <c r="N14" s="62" t="s">
        <v>68</v>
      </c>
      <c r="O14" s="63"/>
      <c r="P14" s="40" t="s">
        <v>49</v>
      </c>
      <c r="Q14" s="91" t="s">
        <v>50</v>
      </c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9"/>
      <c r="AO14" s="6"/>
    </row>
    <row r="15" spans="1:41" s="2" customFormat="1" ht="20.100000000000001" customHeight="1">
      <c r="A15" s="69"/>
      <c r="B15" s="70"/>
      <c r="C15" s="70"/>
      <c r="D15" s="70"/>
      <c r="E15" s="77"/>
      <c r="F15" s="69"/>
      <c r="G15" s="70"/>
      <c r="H15" s="70"/>
      <c r="I15" s="70"/>
      <c r="J15" s="77"/>
      <c r="K15" s="3"/>
      <c r="L15" s="3"/>
      <c r="M15" s="39" t="s">
        <v>69</v>
      </c>
      <c r="N15" s="62" t="s">
        <v>70</v>
      </c>
      <c r="O15" s="63"/>
      <c r="P15" s="40" t="s">
        <v>49</v>
      </c>
      <c r="Q15" s="91" t="s">
        <v>50</v>
      </c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9"/>
      <c r="AO15" s="6"/>
    </row>
    <row r="16" spans="1:41" s="2" customFormat="1" ht="20.100000000000001" customHeight="1">
      <c r="A16" s="69"/>
      <c r="B16" s="70"/>
      <c r="C16" s="70"/>
      <c r="D16" s="70"/>
      <c r="E16" s="77"/>
      <c r="F16" s="69"/>
      <c r="G16" s="70"/>
      <c r="H16" s="70"/>
      <c r="I16" s="70"/>
      <c r="J16" s="77"/>
      <c r="K16" s="3"/>
      <c r="L16" s="3"/>
      <c r="M16" s="39" t="s">
        <v>71</v>
      </c>
      <c r="N16" s="62" t="s">
        <v>72</v>
      </c>
      <c r="O16" s="63"/>
      <c r="P16" s="40" t="s">
        <v>49</v>
      </c>
      <c r="Q16" s="91" t="s">
        <v>50</v>
      </c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9"/>
      <c r="AO16" s="6"/>
    </row>
    <row r="17" spans="1:41" s="2" customFormat="1" ht="20.100000000000001" customHeight="1">
      <c r="A17" s="69"/>
      <c r="B17" s="70"/>
      <c r="C17" s="70"/>
      <c r="D17" s="70"/>
      <c r="E17" s="77"/>
      <c r="F17" s="69"/>
      <c r="G17" s="70"/>
      <c r="H17" s="70"/>
      <c r="I17" s="70"/>
      <c r="J17" s="77"/>
      <c r="K17" s="3"/>
      <c r="L17" s="3"/>
      <c r="M17" s="39" t="s">
        <v>73</v>
      </c>
      <c r="N17" s="62" t="s">
        <v>74</v>
      </c>
      <c r="O17" s="63"/>
      <c r="P17" s="40" t="s">
        <v>49</v>
      </c>
      <c r="Q17" s="91" t="s">
        <v>50</v>
      </c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9"/>
      <c r="AO17" s="6"/>
    </row>
    <row r="18" spans="1:41" s="2" customFormat="1" ht="20.100000000000001" customHeight="1">
      <c r="A18" s="69"/>
      <c r="B18" s="70"/>
      <c r="C18" s="70"/>
      <c r="D18" s="70"/>
      <c r="E18" s="77"/>
      <c r="F18" s="69"/>
      <c r="G18" s="70"/>
      <c r="H18" s="70"/>
      <c r="I18" s="70"/>
      <c r="J18" s="77"/>
      <c r="K18" s="3"/>
      <c r="L18" s="3"/>
      <c r="M18" s="39" t="s">
        <v>75</v>
      </c>
      <c r="N18" s="62" t="s">
        <v>76</v>
      </c>
      <c r="O18" s="63"/>
      <c r="P18" s="40" t="s">
        <v>49</v>
      </c>
      <c r="Q18" s="91" t="s">
        <v>50</v>
      </c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9"/>
      <c r="AO18" s="6"/>
    </row>
    <row r="19" spans="1:41" s="2" customFormat="1" ht="20.100000000000001" customHeight="1">
      <c r="A19" s="69"/>
      <c r="B19" s="70"/>
      <c r="C19" s="70"/>
      <c r="D19" s="70"/>
      <c r="E19" s="77"/>
      <c r="F19" s="69"/>
      <c r="G19" s="70"/>
      <c r="H19" s="70"/>
      <c r="I19" s="70"/>
      <c r="J19" s="77"/>
      <c r="K19" s="3"/>
      <c r="L19" s="3"/>
      <c r="M19" s="41" t="s">
        <v>77</v>
      </c>
      <c r="N19" s="64" t="s">
        <v>48</v>
      </c>
      <c r="O19" s="65"/>
      <c r="P19" s="42" t="s">
        <v>78</v>
      </c>
      <c r="Q19" s="92" t="s">
        <v>50</v>
      </c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7"/>
    </row>
    <row r="20" spans="1:41" ht="20.100000000000001" customHeight="1">
      <c r="A20" s="78"/>
      <c r="B20" s="79"/>
      <c r="C20" s="79"/>
      <c r="D20" s="79"/>
      <c r="E20" s="80"/>
      <c r="F20" s="78"/>
      <c r="G20" s="79"/>
      <c r="H20" s="79"/>
      <c r="I20" s="79"/>
      <c r="J20" s="80"/>
      <c r="K20" s="3"/>
      <c r="L20" s="3"/>
      <c r="M20" s="41" t="s">
        <v>79</v>
      </c>
      <c r="N20" s="64" t="s">
        <v>80</v>
      </c>
      <c r="O20" s="65"/>
      <c r="P20" s="42" t="s">
        <v>78</v>
      </c>
      <c r="Q20" s="92" t="s">
        <v>50</v>
      </c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</row>
    <row r="21" spans="1:41" ht="20.100000000000001" customHeight="1">
      <c r="A21" s="78"/>
      <c r="B21" s="79"/>
      <c r="C21" s="79"/>
      <c r="D21" s="79"/>
      <c r="E21" s="80"/>
      <c r="F21" s="78"/>
      <c r="G21" s="79"/>
      <c r="H21" s="79"/>
      <c r="I21" s="79"/>
      <c r="J21" s="80"/>
      <c r="K21" s="7"/>
      <c r="L21" s="7"/>
      <c r="M21" s="41" t="s">
        <v>81</v>
      </c>
      <c r="N21" s="64" t="s">
        <v>82</v>
      </c>
      <c r="O21" s="65"/>
      <c r="P21" s="42" t="s">
        <v>78</v>
      </c>
      <c r="Q21" s="92" t="s">
        <v>50</v>
      </c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</row>
    <row r="22" spans="1:41" ht="20.100000000000001" customHeight="1">
      <c r="A22" s="78"/>
      <c r="B22" s="79"/>
      <c r="C22" s="79"/>
      <c r="D22" s="79"/>
      <c r="E22" s="80"/>
      <c r="F22" s="78"/>
      <c r="G22" s="79"/>
      <c r="H22" s="79"/>
      <c r="I22" s="79"/>
      <c r="J22" s="80"/>
      <c r="K22" s="7"/>
      <c r="L22" s="7"/>
      <c r="M22" s="41" t="s">
        <v>83</v>
      </c>
      <c r="N22" s="64" t="s">
        <v>84</v>
      </c>
      <c r="O22" s="65"/>
      <c r="P22" s="42" t="s">
        <v>78</v>
      </c>
      <c r="Q22" s="92" t="s">
        <v>50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</row>
    <row r="23" spans="1:41" ht="20.100000000000001" customHeight="1">
      <c r="A23" s="78"/>
      <c r="B23" s="79"/>
      <c r="C23" s="79"/>
      <c r="D23" s="79"/>
      <c r="E23" s="80"/>
      <c r="F23" s="78"/>
      <c r="G23" s="79"/>
      <c r="H23" s="79"/>
      <c r="I23" s="79"/>
      <c r="J23" s="80"/>
      <c r="K23" s="7"/>
      <c r="L23" s="7"/>
      <c r="M23" s="41" t="s">
        <v>85</v>
      </c>
      <c r="N23" s="64" t="s">
        <v>54</v>
      </c>
      <c r="O23" s="65"/>
      <c r="P23" s="42" t="s">
        <v>78</v>
      </c>
      <c r="Q23" s="92" t="s">
        <v>50</v>
      </c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</row>
    <row r="24" spans="1:41" ht="20.100000000000001" customHeight="1">
      <c r="A24" s="78"/>
      <c r="B24" s="79"/>
      <c r="C24" s="79"/>
      <c r="D24" s="79"/>
      <c r="E24" s="80"/>
      <c r="F24" s="78"/>
      <c r="G24" s="79"/>
      <c r="H24" s="79"/>
      <c r="I24" s="79"/>
      <c r="J24" s="80"/>
      <c r="K24" s="7"/>
      <c r="L24" s="7"/>
      <c r="M24" s="41" t="s">
        <v>86</v>
      </c>
      <c r="N24" s="64" t="s">
        <v>87</v>
      </c>
      <c r="O24" s="65"/>
      <c r="P24" s="42" t="s">
        <v>78</v>
      </c>
      <c r="Q24" s="92" t="s">
        <v>50</v>
      </c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</row>
    <row r="25" spans="1:41" ht="20.100000000000001" customHeight="1">
      <c r="A25" s="78"/>
      <c r="B25" s="79"/>
      <c r="C25" s="79"/>
      <c r="D25" s="79"/>
      <c r="E25" s="80"/>
      <c r="F25" s="78"/>
      <c r="G25" s="79"/>
      <c r="H25" s="79"/>
      <c r="I25" s="79"/>
      <c r="J25" s="80"/>
      <c r="K25" s="7"/>
      <c r="L25" s="7"/>
      <c r="M25" s="41" t="s">
        <v>88</v>
      </c>
      <c r="N25" s="64" t="s">
        <v>89</v>
      </c>
      <c r="O25" s="65"/>
      <c r="P25" s="42" t="s">
        <v>78</v>
      </c>
      <c r="Q25" s="92" t="s">
        <v>50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</row>
    <row r="26" spans="1:41" ht="20.100000000000001" customHeight="1">
      <c r="A26" s="78"/>
      <c r="B26" s="79"/>
      <c r="C26" s="79"/>
      <c r="D26" s="79"/>
      <c r="E26" s="80"/>
      <c r="F26" s="78"/>
      <c r="G26" s="79"/>
      <c r="H26" s="79"/>
      <c r="I26" s="79"/>
      <c r="J26" s="80"/>
      <c r="K26" s="7"/>
      <c r="L26" s="7"/>
      <c r="M26" s="41" t="s">
        <v>90</v>
      </c>
      <c r="N26" s="64" t="s">
        <v>91</v>
      </c>
      <c r="O26" s="65"/>
      <c r="P26" s="42" t="s">
        <v>78</v>
      </c>
      <c r="Q26" s="92" t="s">
        <v>50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</row>
    <row r="27" spans="1:41" ht="20.100000000000001" customHeight="1">
      <c r="A27" s="78"/>
      <c r="B27" s="79"/>
      <c r="C27" s="79"/>
      <c r="D27" s="79"/>
      <c r="E27" s="80"/>
      <c r="F27" s="78"/>
      <c r="G27" s="79"/>
      <c r="H27" s="79"/>
      <c r="I27" s="79"/>
      <c r="J27" s="80"/>
      <c r="K27" s="7"/>
      <c r="L27" s="7"/>
      <c r="M27" s="41" t="s">
        <v>92</v>
      </c>
      <c r="N27" s="64" t="s">
        <v>56</v>
      </c>
      <c r="O27" s="65"/>
      <c r="P27" s="42" t="s">
        <v>78</v>
      </c>
      <c r="Q27" s="92" t="s">
        <v>50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41" ht="20.100000000000001" customHeight="1">
      <c r="A28" s="78"/>
      <c r="B28" s="79"/>
      <c r="C28" s="79"/>
      <c r="D28" s="79"/>
      <c r="E28" s="80"/>
      <c r="F28" s="78"/>
      <c r="G28" s="79"/>
      <c r="H28" s="79"/>
      <c r="I28" s="79"/>
      <c r="J28" s="80"/>
      <c r="K28" s="7"/>
      <c r="L28" s="7"/>
      <c r="M28" s="41" t="s">
        <v>93</v>
      </c>
      <c r="N28" s="64" t="s">
        <v>58</v>
      </c>
      <c r="O28" s="65"/>
      <c r="P28" s="42" t="s">
        <v>78</v>
      </c>
      <c r="Q28" s="92" t="s">
        <v>50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41" ht="20.100000000000001" customHeight="1">
      <c r="A29" s="78"/>
      <c r="B29" s="79"/>
      <c r="C29" s="79"/>
      <c r="D29" s="79"/>
      <c r="E29" s="80"/>
      <c r="F29" s="78"/>
      <c r="G29" s="79"/>
      <c r="H29" s="79"/>
      <c r="I29" s="79"/>
      <c r="J29" s="80"/>
      <c r="K29" s="7"/>
      <c r="L29" s="7"/>
      <c r="M29" s="41" t="s">
        <v>94</v>
      </c>
      <c r="N29" s="64" t="s">
        <v>95</v>
      </c>
      <c r="O29" s="65"/>
      <c r="P29" s="42" t="s">
        <v>78</v>
      </c>
      <c r="Q29" s="92" t="s">
        <v>50</v>
      </c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</row>
    <row r="30" spans="1:41" ht="20.100000000000001" customHeight="1">
      <c r="A30" s="78"/>
      <c r="B30" s="79"/>
      <c r="C30" s="79"/>
      <c r="D30" s="79"/>
      <c r="E30" s="80"/>
      <c r="F30" s="78"/>
      <c r="G30" s="79"/>
      <c r="H30" s="79"/>
      <c r="I30" s="79"/>
      <c r="J30" s="80"/>
      <c r="K30" s="7"/>
      <c r="L30" s="7"/>
      <c r="M30" s="41" t="s">
        <v>96</v>
      </c>
      <c r="N30" s="64" t="s">
        <v>97</v>
      </c>
      <c r="O30" s="65"/>
      <c r="P30" s="42" t="s">
        <v>78</v>
      </c>
      <c r="Q30" s="92" t="s">
        <v>50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</row>
    <row r="31" spans="1:41" ht="20.100000000000001" customHeight="1">
      <c r="A31" s="78"/>
      <c r="B31" s="79"/>
      <c r="C31" s="79"/>
      <c r="D31" s="79"/>
      <c r="E31" s="80"/>
      <c r="F31" s="78"/>
      <c r="G31" s="79"/>
      <c r="H31" s="79"/>
      <c r="I31" s="79"/>
      <c r="J31" s="80"/>
      <c r="K31" s="7"/>
      <c r="L31" s="7"/>
      <c r="M31" s="41" t="s">
        <v>98</v>
      </c>
      <c r="N31" s="64" t="s">
        <v>99</v>
      </c>
      <c r="O31" s="65"/>
      <c r="P31" s="42" t="s">
        <v>78</v>
      </c>
      <c r="Q31" s="92" t="s">
        <v>50</v>
      </c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</row>
    <row r="32" spans="1:41" ht="20.100000000000001" customHeight="1">
      <c r="A32" s="78"/>
      <c r="B32" s="79"/>
      <c r="C32" s="79"/>
      <c r="D32" s="79"/>
      <c r="E32" s="80"/>
      <c r="F32" s="78"/>
      <c r="G32" s="79"/>
      <c r="H32" s="79"/>
      <c r="I32" s="79"/>
      <c r="J32" s="80"/>
      <c r="K32" s="7"/>
      <c r="L32" s="7"/>
      <c r="M32" s="41" t="s">
        <v>100</v>
      </c>
      <c r="N32" s="64" t="s">
        <v>68</v>
      </c>
      <c r="O32" s="65"/>
      <c r="P32" s="42" t="s">
        <v>78</v>
      </c>
      <c r="Q32" s="92" t="s">
        <v>50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</row>
    <row r="33" spans="1:39" ht="20.100000000000001" customHeight="1">
      <c r="A33" s="78"/>
      <c r="B33" s="79"/>
      <c r="C33" s="79"/>
      <c r="D33" s="79"/>
      <c r="E33" s="80"/>
      <c r="F33" s="78"/>
      <c r="G33" s="79"/>
      <c r="H33" s="79"/>
      <c r="I33" s="79"/>
      <c r="J33" s="80"/>
      <c r="K33" s="7"/>
      <c r="L33" s="7"/>
      <c r="M33" s="41" t="s">
        <v>101</v>
      </c>
      <c r="N33" s="64" t="s">
        <v>70</v>
      </c>
      <c r="O33" s="65"/>
      <c r="P33" s="42" t="s">
        <v>78</v>
      </c>
      <c r="Q33" s="92" t="s">
        <v>50</v>
      </c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</row>
    <row r="34" spans="1:39" ht="20.100000000000001" customHeight="1">
      <c r="A34" s="78"/>
      <c r="B34" s="79"/>
      <c r="C34" s="79"/>
      <c r="D34" s="79"/>
      <c r="E34" s="80"/>
      <c r="F34" s="78"/>
      <c r="G34" s="79"/>
      <c r="H34" s="79"/>
      <c r="I34" s="79"/>
      <c r="J34" s="80"/>
      <c r="K34" s="7"/>
      <c r="L34" s="7"/>
      <c r="M34" s="41" t="s">
        <v>102</v>
      </c>
      <c r="N34" s="64" t="s">
        <v>76</v>
      </c>
      <c r="O34" s="65"/>
      <c r="P34" s="42" t="s">
        <v>78</v>
      </c>
      <c r="Q34" s="92" t="s">
        <v>50</v>
      </c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</row>
    <row r="35" spans="1:39" ht="20.100000000000001" customHeight="1">
      <c r="A35" s="78"/>
      <c r="B35" s="79"/>
      <c r="C35" s="79"/>
      <c r="D35" s="79"/>
      <c r="E35" s="80"/>
      <c r="F35" s="78"/>
      <c r="G35" s="79"/>
      <c r="H35" s="79"/>
      <c r="I35" s="79"/>
      <c r="J35" s="80"/>
      <c r="K35" s="7"/>
      <c r="L35" s="7"/>
      <c r="M35" s="43" t="s">
        <v>103</v>
      </c>
      <c r="N35" s="66"/>
      <c r="O35" s="67"/>
      <c r="P35" s="44" t="s">
        <v>49</v>
      </c>
      <c r="Q35" s="93" t="s">
        <v>104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</row>
    <row r="36" spans="1:39" ht="20.100000000000001" customHeight="1">
      <c r="A36" s="78"/>
      <c r="B36" s="79"/>
      <c r="C36" s="79"/>
      <c r="D36" s="79"/>
      <c r="E36" s="80"/>
      <c r="F36" s="78"/>
      <c r="G36" s="79"/>
      <c r="H36" s="79"/>
      <c r="I36" s="79"/>
      <c r="J36" s="80"/>
      <c r="K36" s="7"/>
      <c r="L36" s="7"/>
      <c r="M36" s="43" t="s">
        <v>105</v>
      </c>
      <c r="N36" s="66" t="s">
        <v>106</v>
      </c>
      <c r="O36" s="67"/>
      <c r="P36" s="44" t="s">
        <v>49</v>
      </c>
      <c r="Q36" s="93" t="s">
        <v>104</v>
      </c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</row>
    <row r="37" spans="1:39" ht="20.100000000000001" customHeight="1">
      <c r="A37" s="78"/>
      <c r="B37" s="79"/>
      <c r="C37" s="79"/>
      <c r="D37" s="79"/>
      <c r="E37" s="80"/>
      <c r="F37" s="78"/>
      <c r="G37" s="79"/>
      <c r="H37" s="79"/>
      <c r="I37" s="79"/>
      <c r="J37" s="80"/>
      <c r="K37" s="7"/>
      <c r="L37" s="7"/>
      <c r="M37" s="43" t="s">
        <v>107</v>
      </c>
      <c r="N37" s="66" t="s">
        <v>108</v>
      </c>
      <c r="O37" s="67"/>
      <c r="P37" s="44" t="s">
        <v>49</v>
      </c>
      <c r="Q37" s="93" t="s">
        <v>104</v>
      </c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</row>
    <row r="38" spans="1:39" ht="20.100000000000001" customHeight="1">
      <c r="A38" s="78"/>
      <c r="B38" s="79"/>
      <c r="C38" s="79"/>
      <c r="D38" s="79"/>
      <c r="E38" s="80"/>
      <c r="F38" s="78"/>
      <c r="G38" s="79"/>
      <c r="H38" s="79"/>
      <c r="I38" s="79"/>
      <c r="J38" s="80"/>
      <c r="K38" s="7"/>
      <c r="L38" s="7"/>
      <c r="M38" s="45" t="s">
        <v>109</v>
      </c>
      <c r="N38" s="47" t="s">
        <v>110</v>
      </c>
      <c r="O38" s="46" t="s">
        <v>111</v>
      </c>
      <c r="P38" s="47" t="s">
        <v>49</v>
      </c>
      <c r="Q38" s="94" t="s">
        <v>112</v>
      </c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</row>
    <row r="39" spans="1:39" ht="20.100000000000001" customHeight="1">
      <c r="A39" s="78"/>
      <c r="B39" s="79"/>
      <c r="C39" s="79"/>
      <c r="D39" s="79"/>
      <c r="E39" s="80"/>
      <c r="F39" s="78"/>
      <c r="G39" s="79"/>
      <c r="H39" s="79"/>
      <c r="I39" s="79"/>
      <c r="J39" s="80"/>
      <c r="K39" s="7"/>
      <c r="L39" s="7"/>
      <c r="M39" s="45" t="s">
        <v>109</v>
      </c>
      <c r="N39" s="47" t="s">
        <v>113</v>
      </c>
      <c r="O39" s="46" t="s">
        <v>111</v>
      </c>
      <c r="P39" s="47" t="s">
        <v>49</v>
      </c>
      <c r="Q39" s="94" t="s">
        <v>112</v>
      </c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</row>
    <row r="40" spans="1:39" ht="20.100000000000001" customHeight="1">
      <c r="A40" s="78"/>
      <c r="B40" s="79"/>
      <c r="C40" s="79"/>
      <c r="D40" s="79"/>
      <c r="E40" s="80"/>
      <c r="F40" s="78"/>
      <c r="G40" s="79"/>
      <c r="H40" s="79"/>
      <c r="I40" s="79"/>
      <c r="J40" s="80"/>
      <c r="K40" s="7"/>
      <c r="L40" s="7"/>
      <c r="M40" s="45" t="s">
        <v>109</v>
      </c>
      <c r="N40" s="47" t="s">
        <v>114</v>
      </c>
      <c r="O40" s="46" t="s">
        <v>111</v>
      </c>
      <c r="P40" s="47" t="s">
        <v>49</v>
      </c>
      <c r="Q40" s="94" t="s">
        <v>112</v>
      </c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</row>
    <row r="41" spans="1:39" ht="20.100000000000001" customHeight="1">
      <c r="A41" s="78"/>
      <c r="B41" s="79"/>
      <c r="C41" s="79"/>
      <c r="D41" s="79"/>
      <c r="E41" s="80"/>
      <c r="F41" s="78"/>
      <c r="G41" s="79"/>
      <c r="H41" s="79"/>
      <c r="I41" s="79"/>
      <c r="J41" s="80"/>
      <c r="K41" s="7"/>
      <c r="L41" s="7"/>
      <c r="M41" s="45" t="s">
        <v>109</v>
      </c>
      <c r="N41" s="47" t="s">
        <v>115</v>
      </c>
      <c r="O41" s="46" t="s">
        <v>111</v>
      </c>
      <c r="P41" s="47" t="s">
        <v>49</v>
      </c>
      <c r="Q41" s="94" t="s">
        <v>112</v>
      </c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</row>
    <row r="42" spans="1:39" ht="20.100000000000001" customHeight="1">
      <c r="A42" s="78"/>
      <c r="B42" s="79"/>
      <c r="C42" s="79"/>
      <c r="D42" s="79"/>
      <c r="E42" s="80"/>
      <c r="F42" s="78"/>
      <c r="G42" s="79"/>
      <c r="H42" s="79"/>
      <c r="I42" s="79"/>
      <c r="J42" s="80"/>
      <c r="K42" s="7"/>
      <c r="L42" s="7"/>
      <c r="M42" s="48" t="s">
        <v>116</v>
      </c>
      <c r="N42" s="50" t="s">
        <v>117</v>
      </c>
      <c r="O42" s="49" t="s">
        <v>118</v>
      </c>
      <c r="P42" s="50" t="s">
        <v>78</v>
      </c>
      <c r="Q42" s="95" t="s">
        <v>119</v>
      </c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</row>
    <row r="43" spans="1:39" ht="20.100000000000001" customHeight="1">
      <c r="A43" s="78"/>
      <c r="B43" s="79"/>
      <c r="C43" s="79"/>
      <c r="D43" s="79"/>
      <c r="E43" s="80"/>
      <c r="F43" s="78"/>
      <c r="G43" s="79"/>
      <c r="H43" s="79"/>
      <c r="I43" s="79"/>
      <c r="J43" s="80"/>
      <c r="K43" s="7"/>
      <c r="L43" s="7"/>
      <c r="M43" s="48" t="s">
        <v>120</v>
      </c>
      <c r="N43" s="50" t="s">
        <v>121</v>
      </c>
      <c r="O43" s="49" t="s">
        <v>118</v>
      </c>
      <c r="P43" s="50" t="s">
        <v>78</v>
      </c>
      <c r="Q43" s="95" t="s">
        <v>119</v>
      </c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</row>
    <row r="44" spans="1:39" ht="20.100000000000001" customHeight="1">
      <c r="A44" s="78"/>
      <c r="B44" s="79"/>
      <c r="C44" s="79"/>
      <c r="D44" s="79"/>
      <c r="E44" s="80"/>
      <c r="F44" s="78"/>
      <c r="G44" s="79"/>
      <c r="H44" s="79"/>
      <c r="I44" s="79"/>
      <c r="J44" s="80"/>
      <c r="K44" s="7"/>
      <c r="L44" s="7"/>
      <c r="M44" s="51" t="s">
        <v>122</v>
      </c>
      <c r="N44" s="53" t="s">
        <v>123</v>
      </c>
      <c r="O44" s="52" t="s">
        <v>124</v>
      </c>
      <c r="P44" s="53" t="s">
        <v>49</v>
      </c>
      <c r="Q44" s="96" t="s">
        <v>125</v>
      </c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</row>
    <row r="45" spans="1:39" ht="20.100000000000001" customHeight="1">
      <c r="A45" s="78"/>
      <c r="B45" s="79"/>
      <c r="C45" s="79"/>
      <c r="D45" s="79"/>
      <c r="E45" s="80"/>
      <c r="F45" s="78"/>
      <c r="G45" s="79"/>
      <c r="H45" s="79"/>
      <c r="I45" s="79"/>
      <c r="J45" s="80"/>
      <c r="K45" s="7"/>
      <c r="L45" s="7"/>
      <c r="M45" s="51" t="s">
        <v>126</v>
      </c>
      <c r="N45" s="53" t="s">
        <v>127</v>
      </c>
      <c r="O45" s="52" t="s">
        <v>124</v>
      </c>
      <c r="P45" s="53" t="s">
        <v>49</v>
      </c>
      <c r="Q45" s="96" t="s">
        <v>125</v>
      </c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</row>
    <row r="46" spans="1:39" ht="20.100000000000001" customHeight="1">
      <c r="A46" s="81"/>
      <c r="B46" s="82"/>
      <c r="C46" s="82"/>
      <c r="D46" s="82"/>
      <c r="E46" s="83"/>
      <c r="F46" s="81"/>
      <c r="G46" s="82"/>
      <c r="H46" s="82"/>
      <c r="I46" s="82"/>
      <c r="J46" s="83"/>
      <c r="K46" s="7"/>
      <c r="L46" s="7"/>
      <c r="M46" s="51" t="s">
        <v>128</v>
      </c>
      <c r="N46" s="53" t="s">
        <v>129</v>
      </c>
      <c r="O46" s="52" t="s">
        <v>124</v>
      </c>
      <c r="P46" s="53" t="s">
        <v>49</v>
      </c>
      <c r="Q46" s="96" t="s">
        <v>125</v>
      </c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</row>
    <row r="47" spans="1:39" ht="20.100000000000001" customHeight="1">
      <c r="A47" s="81"/>
      <c r="B47" s="82"/>
      <c r="C47" s="82"/>
      <c r="D47" s="82"/>
      <c r="E47" s="83"/>
      <c r="F47" s="81"/>
      <c r="G47" s="82"/>
      <c r="H47" s="82"/>
      <c r="I47" s="82"/>
      <c r="J47" s="83"/>
      <c r="M47" s="51" t="s">
        <v>130</v>
      </c>
      <c r="N47" s="53" t="s">
        <v>131</v>
      </c>
      <c r="O47" s="52" t="s">
        <v>124</v>
      </c>
      <c r="P47" s="53" t="s">
        <v>49</v>
      </c>
      <c r="Q47" s="96" t="s">
        <v>125</v>
      </c>
    </row>
    <row r="48" spans="1:39" ht="20.100000000000001" customHeight="1">
      <c r="A48" s="81"/>
      <c r="B48" s="82"/>
      <c r="C48" s="82"/>
      <c r="D48" s="82"/>
      <c r="E48" s="83"/>
      <c r="F48" s="81"/>
      <c r="G48" s="82"/>
      <c r="H48" s="82"/>
      <c r="I48" s="82"/>
      <c r="J48" s="83"/>
      <c r="M48" s="51" t="s">
        <v>132</v>
      </c>
      <c r="N48" s="53" t="s">
        <v>133</v>
      </c>
      <c r="O48" s="52" t="s">
        <v>124</v>
      </c>
      <c r="P48" s="53" t="s">
        <v>49</v>
      </c>
      <c r="Q48" s="96" t="s">
        <v>125</v>
      </c>
    </row>
    <row r="49" spans="1:17" ht="20.100000000000001" customHeight="1">
      <c r="A49" s="81"/>
      <c r="B49" s="82"/>
      <c r="C49" s="82"/>
      <c r="D49" s="82"/>
      <c r="E49" s="83"/>
      <c r="F49" s="81"/>
      <c r="G49" s="82"/>
      <c r="H49" s="82"/>
      <c r="I49" s="82"/>
      <c r="J49" s="83"/>
      <c r="M49" s="51" t="s">
        <v>134</v>
      </c>
      <c r="N49" s="53" t="s">
        <v>135</v>
      </c>
      <c r="O49" s="52" t="s">
        <v>124</v>
      </c>
      <c r="P49" s="53" t="s">
        <v>49</v>
      </c>
      <c r="Q49" s="96" t="s">
        <v>125</v>
      </c>
    </row>
    <row r="50" spans="1:17" ht="20.100000000000001" customHeight="1">
      <c r="A50" s="81"/>
      <c r="B50" s="82"/>
      <c r="C50" s="82"/>
      <c r="D50" s="82"/>
      <c r="E50" s="83"/>
      <c r="F50" s="81"/>
      <c r="G50" s="82"/>
      <c r="H50" s="82"/>
      <c r="I50" s="82"/>
      <c r="J50" s="83"/>
      <c r="M50" s="51" t="s">
        <v>136</v>
      </c>
      <c r="N50" s="53" t="s">
        <v>137</v>
      </c>
      <c r="O50" s="52" t="s">
        <v>124</v>
      </c>
      <c r="P50" s="53" t="s">
        <v>49</v>
      </c>
      <c r="Q50" s="96" t="s">
        <v>125</v>
      </c>
    </row>
    <row r="51" spans="1:17" ht="20.100000000000001" customHeight="1">
      <c r="A51" s="81"/>
      <c r="B51" s="82"/>
      <c r="C51" s="82"/>
      <c r="D51" s="82"/>
      <c r="E51" s="83"/>
      <c r="F51" s="81"/>
      <c r="G51" s="82"/>
      <c r="H51" s="82"/>
      <c r="I51" s="82"/>
      <c r="J51" s="83"/>
      <c r="M51" s="51" t="s">
        <v>138</v>
      </c>
      <c r="N51" s="53" t="s">
        <v>139</v>
      </c>
      <c r="O51" s="52" t="s">
        <v>124</v>
      </c>
      <c r="P51" s="53" t="s">
        <v>49</v>
      </c>
      <c r="Q51" s="96" t="s">
        <v>125</v>
      </c>
    </row>
    <row r="52" spans="1:17" ht="20.100000000000001" customHeight="1">
      <c r="A52" s="81"/>
      <c r="B52" s="82"/>
      <c r="C52" s="82"/>
      <c r="D52" s="82"/>
      <c r="E52" s="83"/>
      <c r="F52" s="81"/>
      <c r="G52" s="82"/>
      <c r="H52" s="82"/>
      <c r="I52" s="82"/>
      <c r="J52" s="83"/>
      <c r="M52" s="51" t="s">
        <v>140</v>
      </c>
      <c r="N52" s="53" t="s">
        <v>141</v>
      </c>
      <c r="O52" s="52" t="s">
        <v>124</v>
      </c>
      <c r="P52" s="53" t="s">
        <v>49</v>
      </c>
      <c r="Q52" s="96" t="s">
        <v>125</v>
      </c>
    </row>
    <row r="53" spans="1:17" ht="20.100000000000001" customHeight="1">
      <c r="A53" s="81"/>
      <c r="B53" s="82"/>
      <c r="C53" s="82"/>
      <c r="D53" s="82"/>
      <c r="E53" s="83"/>
      <c r="F53" s="81"/>
      <c r="G53" s="82"/>
      <c r="H53" s="82"/>
      <c r="I53" s="82"/>
      <c r="J53" s="83"/>
      <c r="M53" s="51" t="s">
        <v>142</v>
      </c>
      <c r="N53" s="53" t="s">
        <v>143</v>
      </c>
      <c r="O53" s="52" t="s">
        <v>124</v>
      </c>
      <c r="P53" s="53" t="s">
        <v>49</v>
      </c>
      <c r="Q53" s="96" t="s">
        <v>125</v>
      </c>
    </row>
    <row r="54" spans="1:17" ht="20.100000000000001" customHeight="1">
      <c r="A54" s="81"/>
      <c r="B54" s="82"/>
      <c r="C54" s="82"/>
      <c r="D54" s="82"/>
      <c r="E54" s="83"/>
      <c r="F54" s="81"/>
      <c r="G54" s="82"/>
      <c r="H54" s="82"/>
      <c r="I54" s="82"/>
      <c r="J54" s="83"/>
      <c r="M54" s="51" t="s">
        <v>144</v>
      </c>
      <c r="N54" s="53" t="s">
        <v>145</v>
      </c>
      <c r="O54" s="52" t="s">
        <v>124</v>
      </c>
      <c r="P54" s="53" t="s">
        <v>49</v>
      </c>
      <c r="Q54" s="96" t="s">
        <v>125</v>
      </c>
    </row>
    <row r="55" spans="1:17" ht="20.100000000000001" customHeight="1">
      <c r="A55" s="81"/>
      <c r="B55" s="82"/>
      <c r="C55" s="82"/>
      <c r="D55" s="82"/>
      <c r="E55" s="83"/>
      <c r="F55" s="81"/>
      <c r="G55" s="82"/>
      <c r="H55" s="82"/>
      <c r="I55" s="82"/>
      <c r="J55" s="83"/>
      <c r="M55" s="51" t="s">
        <v>146</v>
      </c>
      <c r="N55" s="53" t="s">
        <v>147</v>
      </c>
      <c r="O55" s="52" t="s">
        <v>124</v>
      </c>
      <c r="P55" s="53" t="s">
        <v>49</v>
      </c>
      <c r="Q55" s="96" t="s">
        <v>125</v>
      </c>
    </row>
    <row r="56" spans="1:17" ht="20.100000000000001" customHeight="1">
      <c r="A56" s="81"/>
      <c r="B56" s="82"/>
      <c r="C56" s="82"/>
      <c r="D56" s="82"/>
      <c r="E56" s="83"/>
      <c r="F56" s="81"/>
      <c r="G56" s="82"/>
      <c r="H56" s="82"/>
      <c r="I56" s="82"/>
      <c r="J56" s="83"/>
      <c r="M56" s="51" t="s">
        <v>148</v>
      </c>
      <c r="N56" s="53" t="s">
        <v>149</v>
      </c>
      <c r="O56" s="52" t="s">
        <v>124</v>
      </c>
      <c r="P56" s="53" t="s">
        <v>49</v>
      </c>
      <c r="Q56" s="96" t="s">
        <v>125</v>
      </c>
    </row>
    <row r="57" spans="1:17" ht="20.100000000000001" customHeight="1" thickBot="1">
      <c r="A57" s="81"/>
      <c r="B57" s="82"/>
      <c r="C57" s="82"/>
      <c r="D57" s="82"/>
      <c r="E57" s="83"/>
      <c r="F57" s="81"/>
      <c r="G57" s="82"/>
      <c r="H57" s="82"/>
      <c r="I57" s="82"/>
      <c r="J57" s="83"/>
      <c r="M57" s="54" t="s">
        <v>150</v>
      </c>
      <c r="N57" s="56" t="s">
        <v>151</v>
      </c>
      <c r="O57" s="55" t="s">
        <v>124</v>
      </c>
      <c r="P57" s="56" t="s">
        <v>49</v>
      </c>
      <c r="Q57" s="97" t="s">
        <v>125</v>
      </c>
    </row>
    <row r="58" spans="1:17" ht="20.100000000000001" customHeight="1">
      <c r="A58" s="81"/>
      <c r="B58" s="82"/>
      <c r="C58" s="82"/>
      <c r="D58" s="82"/>
      <c r="E58" s="83"/>
      <c r="F58" s="81"/>
      <c r="G58" s="82"/>
      <c r="H58" s="82"/>
      <c r="I58" s="82"/>
      <c r="J58" s="83"/>
    </row>
    <row r="59" spans="1:17" ht="20.100000000000001" customHeight="1">
      <c r="A59" s="81"/>
      <c r="B59" s="82"/>
      <c r="C59" s="82"/>
      <c r="D59" s="82"/>
      <c r="E59" s="83"/>
      <c r="F59" s="81"/>
      <c r="G59" s="82"/>
      <c r="H59" s="82"/>
      <c r="I59" s="82"/>
      <c r="J59" s="83"/>
    </row>
    <row r="60" spans="1:17" ht="20.100000000000001" customHeight="1">
      <c r="A60" s="81"/>
      <c r="B60" s="82"/>
      <c r="C60" s="82"/>
      <c r="D60" s="82"/>
      <c r="E60" s="83"/>
      <c r="F60" s="81"/>
      <c r="G60" s="82"/>
      <c r="H60" s="82"/>
      <c r="I60" s="82"/>
      <c r="J60" s="83"/>
    </row>
    <row r="61" spans="1:17" ht="20.100000000000001" customHeight="1">
      <c r="A61" s="81"/>
      <c r="B61" s="82"/>
      <c r="C61" s="82"/>
      <c r="D61" s="82"/>
      <c r="E61" s="83"/>
      <c r="F61" s="81"/>
      <c r="G61" s="82"/>
      <c r="H61" s="82"/>
      <c r="I61" s="82"/>
      <c r="J61" s="83"/>
    </row>
    <row r="62" spans="1:17" ht="20.100000000000001" customHeight="1">
      <c r="A62" s="81"/>
      <c r="B62" s="82"/>
      <c r="C62" s="82"/>
      <c r="D62" s="82"/>
      <c r="E62" s="83"/>
      <c r="F62" s="81"/>
      <c r="G62" s="82"/>
      <c r="H62" s="82"/>
      <c r="I62" s="82"/>
      <c r="J62" s="83"/>
    </row>
    <row r="63" spans="1:17" ht="20.100000000000001" customHeight="1">
      <c r="A63" s="81"/>
      <c r="B63" s="82"/>
      <c r="C63" s="82"/>
      <c r="D63" s="82"/>
      <c r="E63" s="83"/>
      <c r="F63" s="81"/>
      <c r="G63" s="82"/>
      <c r="H63" s="82"/>
      <c r="I63" s="82"/>
      <c r="J63" s="83"/>
    </row>
    <row r="64" spans="1:17" ht="20.100000000000001" customHeight="1">
      <c r="A64" s="81"/>
      <c r="B64" s="82"/>
      <c r="C64" s="82"/>
      <c r="D64" s="82"/>
      <c r="E64" s="83"/>
      <c r="F64" s="81"/>
      <c r="G64" s="82"/>
      <c r="H64" s="82"/>
      <c r="I64" s="82"/>
      <c r="J64" s="83"/>
    </row>
    <row r="65" spans="1:10" ht="20.100000000000001" customHeight="1">
      <c r="A65" s="81"/>
      <c r="B65" s="82"/>
      <c r="C65" s="82"/>
      <c r="D65" s="82"/>
      <c r="E65" s="83"/>
      <c r="F65" s="81"/>
      <c r="G65" s="82"/>
      <c r="H65" s="82"/>
      <c r="I65" s="82"/>
      <c r="J65" s="83"/>
    </row>
    <row r="66" spans="1:10" ht="20.100000000000001" customHeight="1">
      <c r="A66" s="81"/>
      <c r="B66" s="82"/>
      <c r="C66" s="82"/>
      <c r="D66" s="82"/>
      <c r="E66" s="83"/>
      <c r="F66" s="81"/>
      <c r="G66" s="82"/>
      <c r="H66" s="82"/>
      <c r="I66" s="82"/>
      <c r="J66" s="83"/>
    </row>
    <row r="67" spans="1:10" ht="20.100000000000001" customHeight="1">
      <c r="A67" s="81"/>
      <c r="B67" s="82"/>
      <c r="C67" s="82"/>
      <c r="D67" s="82"/>
      <c r="E67" s="83"/>
      <c r="F67" s="81"/>
      <c r="G67" s="82"/>
      <c r="H67" s="82"/>
      <c r="I67" s="82"/>
      <c r="J67" s="83"/>
    </row>
    <row r="68" spans="1:10" ht="20.100000000000001" customHeight="1">
      <c r="A68" s="81"/>
      <c r="B68" s="82"/>
      <c r="C68" s="82"/>
      <c r="D68" s="82"/>
      <c r="E68" s="83"/>
      <c r="F68" s="81"/>
      <c r="G68" s="82"/>
      <c r="H68" s="82"/>
      <c r="I68" s="82"/>
      <c r="J68" s="83"/>
    </row>
    <row r="69" spans="1:10" ht="20.100000000000001" customHeight="1">
      <c r="A69" s="81"/>
      <c r="B69" s="82"/>
      <c r="C69" s="82"/>
      <c r="D69" s="82"/>
      <c r="E69" s="83"/>
      <c r="F69" s="81"/>
      <c r="G69" s="82"/>
      <c r="H69" s="82"/>
      <c r="I69" s="82"/>
      <c r="J69" s="83"/>
    </row>
    <row r="70" spans="1:10" ht="20.100000000000001" customHeight="1">
      <c r="A70" s="81"/>
      <c r="B70" s="82"/>
      <c r="C70" s="82"/>
      <c r="D70" s="82"/>
      <c r="E70" s="83"/>
      <c r="F70" s="81"/>
      <c r="G70" s="82"/>
      <c r="H70" s="82"/>
      <c r="I70" s="82"/>
      <c r="J70" s="83"/>
    </row>
    <row r="71" spans="1:10" ht="20.100000000000001" customHeight="1">
      <c r="A71" s="81"/>
      <c r="B71" s="82"/>
      <c r="C71" s="82"/>
      <c r="D71" s="82"/>
      <c r="E71" s="83"/>
      <c r="F71" s="81"/>
      <c r="G71" s="82"/>
      <c r="H71" s="82"/>
      <c r="I71" s="82"/>
      <c r="J71" s="83"/>
    </row>
    <row r="72" spans="1:10" ht="20.100000000000001" customHeight="1">
      <c r="A72" s="81"/>
      <c r="B72" s="82"/>
      <c r="C72" s="82"/>
      <c r="D72" s="82"/>
      <c r="E72" s="83"/>
      <c r="F72" s="81"/>
      <c r="G72" s="82"/>
      <c r="H72" s="82"/>
      <c r="I72" s="82"/>
      <c r="J72" s="83"/>
    </row>
    <row r="73" spans="1:10" ht="20.100000000000001" customHeight="1">
      <c r="A73" s="81"/>
      <c r="B73" s="82"/>
      <c r="C73" s="82"/>
      <c r="D73" s="82"/>
      <c r="E73" s="83"/>
      <c r="F73" s="81"/>
      <c r="G73" s="82"/>
      <c r="H73" s="82"/>
      <c r="I73" s="82"/>
      <c r="J73" s="83"/>
    </row>
    <row r="74" spans="1:10" ht="20.100000000000001" customHeight="1">
      <c r="A74" s="81"/>
      <c r="B74" s="82"/>
      <c r="C74" s="82"/>
      <c r="D74" s="82"/>
      <c r="E74" s="83"/>
      <c r="F74" s="81"/>
      <c r="G74" s="82"/>
      <c r="H74" s="82"/>
      <c r="I74" s="82"/>
      <c r="J74" s="83"/>
    </row>
    <row r="75" spans="1:10" ht="20.100000000000001" customHeight="1">
      <c r="A75" s="81"/>
      <c r="B75" s="82"/>
      <c r="C75" s="82"/>
      <c r="D75" s="82"/>
      <c r="E75" s="83"/>
      <c r="F75" s="81"/>
      <c r="G75" s="82"/>
      <c r="H75" s="82"/>
      <c r="I75" s="82"/>
      <c r="J75" s="83"/>
    </row>
    <row r="76" spans="1:10" ht="20.100000000000001" customHeight="1">
      <c r="A76" s="81"/>
      <c r="B76" s="82"/>
      <c r="C76" s="82"/>
      <c r="D76" s="82"/>
      <c r="E76" s="83"/>
      <c r="F76" s="81"/>
      <c r="G76" s="82"/>
      <c r="H76" s="82"/>
      <c r="I76" s="82"/>
      <c r="J76" s="83"/>
    </row>
    <row r="77" spans="1:10" ht="20.100000000000001" customHeight="1">
      <c r="A77" s="81"/>
      <c r="B77" s="82"/>
      <c r="C77" s="82"/>
      <c r="D77" s="82"/>
      <c r="E77" s="83"/>
      <c r="F77" s="81"/>
      <c r="G77" s="82"/>
      <c r="H77" s="82"/>
      <c r="I77" s="82"/>
      <c r="J77" s="83"/>
    </row>
    <row r="78" spans="1:10" ht="20.100000000000001" customHeight="1">
      <c r="A78" s="81"/>
      <c r="B78" s="82"/>
      <c r="C78" s="82"/>
      <c r="D78" s="82"/>
      <c r="E78" s="83"/>
      <c r="F78" s="81"/>
      <c r="G78" s="82"/>
      <c r="H78" s="82"/>
      <c r="I78" s="82"/>
      <c r="J78" s="83"/>
    </row>
    <row r="79" spans="1:10" ht="20.100000000000001" customHeight="1">
      <c r="A79" s="81"/>
      <c r="B79" s="82"/>
      <c r="C79" s="82"/>
      <c r="D79" s="82"/>
      <c r="E79" s="83"/>
      <c r="F79" s="81"/>
      <c r="G79" s="82"/>
      <c r="H79" s="82"/>
      <c r="I79" s="82"/>
      <c r="J79" s="83"/>
    </row>
    <row r="80" spans="1:10" ht="20.100000000000001" customHeight="1">
      <c r="A80" s="81"/>
      <c r="B80" s="82"/>
      <c r="C80" s="82"/>
      <c r="D80" s="82"/>
      <c r="E80" s="83"/>
      <c r="F80" s="81"/>
      <c r="G80" s="82"/>
      <c r="H80" s="82"/>
      <c r="I80" s="82"/>
      <c r="J80" s="83"/>
    </row>
    <row r="81" spans="1:10" ht="20.100000000000001" customHeight="1">
      <c r="A81" s="81"/>
      <c r="B81" s="82"/>
      <c r="C81" s="82"/>
      <c r="D81" s="82"/>
      <c r="E81" s="83"/>
      <c r="F81" s="81"/>
      <c r="G81" s="82"/>
      <c r="H81" s="82"/>
      <c r="I81" s="82"/>
      <c r="J81" s="83"/>
    </row>
    <row r="82" spans="1:10" ht="20.100000000000001" customHeight="1">
      <c r="A82" s="81"/>
      <c r="B82" s="82"/>
      <c r="C82" s="82"/>
      <c r="D82" s="82"/>
      <c r="E82" s="83"/>
      <c r="F82" s="81"/>
      <c r="G82" s="82"/>
      <c r="H82" s="82"/>
      <c r="I82" s="82"/>
      <c r="J82" s="83"/>
    </row>
    <row r="83" spans="1:10" ht="20.100000000000001" customHeight="1">
      <c r="A83" s="81"/>
      <c r="B83" s="82"/>
      <c r="C83" s="82"/>
      <c r="D83" s="82"/>
      <c r="E83" s="83"/>
      <c r="F83" s="81"/>
      <c r="G83" s="82"/>
      <c r="H83" s="82"/>
      <c r="I83" s="82"/>
      <c r="J83" s="83"/>
    </row>
    <row r="84" spans="1:10" ht="20.100000000000001" customHeight="1">
      <c r="A84" s="81"/>
      <c r="B84" s="82"/>
      <c r="C84" s="82"/>
      <c r="D84" s="82"/>
      <c r="E84" s="83"/>
      <c r="F84" s="81"/>
      <c r="G84" s="82"/>
      <c r="H84" s="82"/>
      <c r="I84" s="82"/>
      <c r="J84" s="83"/>
    </row>
    <row r="85" spans="1:10" ht="20.100000000000001" customHeight="1">
      <c r="A85" s="81"/>
      <c r="B85" s="82"/>
      <c r="C85" s="82"/>
      <c r="D85" s="82"/>
      <c r="E85" s="83"/>
      <c r="F85" s="81"/>
      <c r="G85" s="82"/>
      <c r="H85" s="82"/>
      <c r="I85" s="82"/>
      <c r="J85" s="83"/>
    </row>
    <row r="86" spans="1:10" ht="20.100000000000001" customHeight="1">
      <c r="A86" s="81"/>
      <c r="B86" s="82"/>
      <c r="C86" s="82"/>
      <c r="D86" s="82"/>
      <c r="E86" s="83"/>
      <c r="F86" s="81"/>
      <c r="G86" s="82"/>
      <c r="H86" s="82"/>
      <c r="I86" s="82"/>
      <c r="J86" s="83"/>
    </row>
    <row r="87" spans="1:10" ht="20.100000000000001" customHeight="1">
      <c r="A87" s="81"/>
      <c r="B87" s="82"/>
      <c r="C87" s="82"/>
      <c r="D87" s="82"/>
      <c r="E87" s="83"/>
      <c r="F87" s="81"/>
      <c r="G87" s="82"/>
      <c r="H87" s="82"/>
      <c r="I87" s="82"/>
      <c r="J87" s="83"/>
    </row>
    <row r="88" spans="1:10" ht="20.100000000000001" customHeight="1">
      <c r="A88" s="81"/>
      <c r="B88" s="82"/>
      <c r="C88" s="82"/>
      <c r="D88" s="82"/>
      <c r="E88" s="83"/>
      <c r="F88" s="81"/>
      <c r="G88" s="82"/>
      <c r="H88" s="82"/>
      <c r="I88" s="82"/>
      <c r="J88" s="83"/>
    </row>
    <row r="89" spans="1:10" ht="20.100000000000001" customHeight="1">
      <c r="A89" s="81"/>
      <c r="B89" s="82"/>
      <c r="C89" s="82"/>
      <c r="D89" s="82"/>
      <c r="E89" s="83"/>
      <c r="F89" s="81"/>
      <c r="G89" s="82"/>
      <c r="H89" s="82"/>
      <c r="I89" s="82"/>
      <c r="J89" s="83"/>
    </row>
    <row r="90" spans="1:10" ht="20.100000000000001" customHeight="1">
      <c r="A90" s="81"/>
      <c r="B90" s="82"/>
      <c r="C90" s="82"/>
      <c r="D90" s="82"/>
      <c r="E90" s="83"/>
      <c r="F90" s="81"/>
      <c r="G90" s="82"/>
      <c r="H90" s="82"/>
      <c r="I90" s="82"/>
      <c r="J90" s="83"/>
    </row>
    <row r="91" spans="1:10" ht="20.100000000000001" customHeight="1">
      <c r="A91" s="81"/>
      <c r="B91" s="82"/>
      <c r="C91" s="82"/>
      <c r="D91" s="82"/>
      <c r="E91" s="83"/>
      <c r="F91" s="81"/>
      <c r="G91" s="82"/>
      <c r="H91" s="82"/>
      <c r="I91" s="82"/>
      <c r="J91" s="83"/>
    </row>
    <row r="92" spans="1:10" ht="20.100000000000001" customHeight="1">
      <c r="A92" s="81"/>
      <c r="B92" s="82"/>
      <c r="C92" s="82"/>
      <c r="D92" s="82"/>
      <c r="E92" s="83"/>
      <c r="F92" s="81"/>
      <c r="G92" s="82"/>
      <c r="H92" s="82"/>
      <c r="I92" s="82"/>
      <c r="J92" s="83"/>
    </row>
    <row r="93" spans="1:10" ht="20.100000000000001" customHeight="1">
      <c r="A93" s="81"/>
      <c r="B93" s="82"/>
      <c r="C93" s="82"/>
      <c r="D93" s="82"/>
      <c r="E93" s="83"/>
      <c r="F93" s="81"/>
      <c r="G93" s="82"/>
      <c r="H93" s="82"/>
      <c r="I93" s="82"/>
      <c r="J93" s="83"/>
    </row>
    <row r="94" spans="1:10" ht="20.100000000000001" customHeight="1">
      <c r="A94" s="81"/>
      <c r="B94" s="82"/>
      <c r="C94" s="82"/>
      <c r="D94" s="82"/>
      <c r="E94" s="83"/>
      <c r="F94" s="81"/>
      <c r="G94" s="82"/>
      <c r="H94" s="82"/>
      <c r="I94" s="82"/>
      <c r="J94" s="83"/>
    </row>
    <row r="95" spans="1:10" ht="20.100000000000001" customHeight="1">
      <c r="A95" s="81"/>
      <c r="B95" s="82"/>
      <c r="C95" s="82"/>
      <c r="D95" s="82"/>
      <c r="E95" s="83"/>
      <c r="F95" s="81"/>
      <c r="G95" s="82"/>
      <c r="H95" s="82"/>
      <c r="I95" s="82"/>
      <c r="J95" s="83"/>
    </row>
    <row r="96" spans="1:10" ht="20.100000000000001" customHeight="1">
      <c r="A96" s="81"/>
      <c r="B96" s="82"/>
      <c r="C96" s="82"/>
      <c r="D96" s="82"/>
      <c r="E96" s="83"/>
      <c r="F96" s="81"/>
      <c r="G96" s="82"/>
      <c r="H96" s="82"/>
      <c r="I96" s="82"/>
      <c r="J96" s="83"/>
    </row>
    <row r="97" spans="1:10" ht="20.100000000000001" customHeight="1">
      <c r="A97" s="81"/>
      <c r="B97" s="82"/>
      <c r="C97" s="82"/>
      <c r="D97" s="82"/>
      <c r="E97" s="83"/>
      <c r="F97" s="81"/>
      <c r="G97" s="82"/>
      <c r="H97" s="82"/>
      <c r="I97" s="82"/>
      <c r="J97" s="83"/>
    </row>
    <row r="98" spans="1:10" ht="20.100000000000001" customHeight="1">
      <c r="A98" s="81"/>
      <c r="B98" s="82"/>
      <c r="C98" s="82"/>
      <c r="D98" s="82"/>
      <c r="E98" s="83"/>
      <c r="F98" s="81"/>
      <c r="G98" s="82"/>
      <c r="H98" s="82"/>
      <c r="I98" s="82"/>
      <c r="J98" s="83"/>
    </row>
    <row r="99" spans="1:10" ht="20.100000000000001" customHeight="1">
      <c r="A99" s="81"/>
      <c r="B99" s="82"/>
      <c r="C99" s="82"/>
      <c r="D99" s="82"/>
      <c r="E99" s="83"/>
      <c r="F99" s="81"/>
      <c r="G99" s="82"/>
      <c r="H99" s="82"/>
      <c r="I99" s="82"/>
      <c r="J99" s="83"/>
    </row>
    <row r="100" spans="1:10" ht="20.100000000000001" customHeight="1">
      <c r="A100" s="81"/>
      <c r="B100" s="82"/>
      <c r="C100" s="82"/>
      <c r="D100" s="82"/>
      <c r="E100" s="83"/>
      <c r="F100" s="81"/>
      <c r="G100" s="82"/>
      <c r="H100" s="82"/>
      <c r="I100" s="82"/>
      <c r="J100" s="83"/>
    </row>
    <row r="101" spans="1:10" ht="20.100000000000001" customHeight="1">
      <c r="A101" s="81"/>
      <c r="B101" s="82"/>
      <c r="C101" s="82"/>
      <c r="D101" s="82"/>
      <c r="E101" s="83"/>
      <c r="F101" s="81"/>
      <c r="G101" s="82"/>
      <c r="H101" s="82"/>
      <c r="I101" s="82"/>
      <c r="J101" s="83"/>
    </row>
    <row r="102" spans="1:10" ht="20.100000000000001" customHeight="1">
      <c r="A102" s="81"/>
      <c r="B102" s="82"/>
      <c r="C102" s="82"/>
      <c r="D102" s="82"/>
      <c r="E102" s="83"/>
      <c r="F102" s="81"/>
      <c r="G102" s="82"/>
      <c r="H102" s="82"/>
      <c r="I102" s="82"/>
      <c r="J102" s="83"/>
    </row>
    <row r="103" spans="1:10" ht="20.100000000000001" customHeight="1">
      <c r="A103" s="81"/>
      <c r="B103" s="82"/>
      <c r="C103" s="82"/>
      <c r="D103" s="82"/>
      <c r="E103" s="83"/>
      <c r="F103" s="81"/>
      <c r="G103" s="82"/>
      <c r="H103" s="82"/>
      <c r="I103" s="82"/>
      <c r="J103" s="83"/>
    </row>
    <row r="104" spans="1:10" ht="20.100000000000001" customHeight="1">
      <c r="A104" s="81"/>
      <c r="B104" s="82"/>
      <c r="C104" s="82"/>
      <c r="D104" s="82"/>
      <c r="E104" s="83"/>
      <c r="F104" s="81"/>
      <c r="G104" s="82"/>
      <c r="H104" s="82"/>
      <c r="I104" s="82"/>
      <c r="J104" s="83"/>
    </row>
    <row r="105" spans="1:10" ht="20.100000000000001" customHeight="1">
      <c r="A105" s="81"/>
      <c r="B105" s="82"/>
      <c r="C105" s="82"/>
      <c r="D105" s="82"/>
      <c r="E105" s="83"/>
      <c r="F105" s="81"/>
      <c r="G105" s="82"/>
      <c r="H105" s="82"/>
      <c r="I105" s="82"/>
      <c r="J105" s="83"/>
    </row>
    <row r="106" spans="1:10" ht="20.100000000000001" customHeight="1">
      <c r="A106" s="81"/>
      <c r="B106" s="82"/>
      <c r="C106" s="82"/>
      <c r="D106" s="82"/>
      <c r="E106" s="83"/>
      <c r="F106" s="81"/>
      <c r="G106" s="82"/>
      <c r="H106" s="82"/>
      <c r="I106" s="82"/>
      <c r="J106" s="83"/>
    </row>
    <row r="107" spans="1:10" ht="20.100000000000001" customHeight="1">
      <c r="A107" s="81"/>
      <c r="B107" s="82"/>
      <c r="C107" s="82"/>
      <c r="D107" s="82"/>
      <c r="E107" s="83"/>
      <c r="F107" s="81"/>
      <c r="G107" s="82"/>
      <c r="H107" s="82"/>
      <c r="I107" s="82"/>
      <c r="J107" s="83"/>
    </row>
    <row r="108" spans="1:10" ht="20.100000000000001" customHeight="1">
      <c r="A108" s="81"/>
      <c r="B108" s="82"/>
      <c r="C108" s="82"/>
      <c r="D108" s="82"/>
      <c r="E108" s="83"/>
      <c r="F108" s="81"/>
      <c r="G108" s="82"/>
      <c r="H108" s="82"/>
      <c r="I108" s="82"/>
      <c r="J108" s="83"/>
    </row>
    <row r="109" spans="1:10" ht="20.100000000000001" customHeight="1">
      <c r="A109" s="81"/>
      <c r="B109" s="82"/>
      <c r="C109" s="82"/>
      <c r="D109" s="82"/>
      <c r="E109" s="83"/>
      <c r="F109" s="81"/>
      <c r="G109" s="82"/>
      <c r="H109" s="82"/>
      <c r="I109" s="82"/>
      <c r="J109" s="83"/>
    </row>
    <row r="110" spans="1:10" ht="20.100000000000001" customHeight="1">
      <c r="A110" s="81"/>
      <c r="B110" s="82"/>
      <c r="C110" s="82"/>
      <c r="D110" s="82"/>
      <c r="E110" s="83"/>
      <c r="F110" s="81"/>
      <c r="G110" s="82"/>
      <c r="H110" s="82"/>
      <c r="I110" s="82"/>
      <c r="J110" s="83"/>
    </row>
    <row r="111" spans="1:10" ht="20.100000000000001" customHeight="1">
      <c r="A111" s="81"/>
      <c r="B111" s="82"/>
      <c r="C111" s="82"/>
      <c r="D111" s="82"/>
      <c r="E111" s="83"/>
      <c r="F111" s="81"/>
      <c r="G111" s="82"/>
      <c r="H111" s="82"/>
      <c r="I111" s="82"/>
      <c r="J111" s="83"/>
    </row>
    <row r="112" spans="1:10" ht="20.100000000000001" customHeight="1">
      <c r="A112" s="81"/>
      <c r="B112" s="82"/>
      <c r="C112" s="82"/>
      <c r="D112" s="82"/>
      <c r="E112" s="83"/>
      <c r="F112" s="81"/>
      <c r="G112" s="82"/>
      <c r="H112" s="82"/>
      <c r="I112" s="82"/>
      <c r="J112" s="83"/>
    </row>
    <row r="113" spans="1:10" ht="20.100000000000001" customHeight="1">
      <c r="A113" s="81"/>
      <c r="B113" s="82"/>
      <c r="C113" s="82"/>
      <c r="D113" s="82"/>
      <c r="E113" s="83"/>
      <c r="F113" s="81"/>
      <c r="G113" s="82"/>
      <c r="H113" s="82"/>
      <c r="I113" s="82"/>
      <c r="J113" s="83"/>
    </row>
    <row r="114" spans="1:10" ht="20.100000000000001" customHeight="1">
      <c r="A114" s="81"/>
      <c r="B114" s="82"/>
      <c r="C114" s="82"/>
      <c r="D114" s="82"/>
      <c r="E114" s="83"/>
      <c r="F114" s="81"/>
      <c r="G114" s="82"/>
      <c r="H114" s="82"/>
      <c r="I114" s="82"/>
      <c r="J114" s="83"/>
    </row>
    <row r="115" spans="1:10" ht="20.100000000000001" customHeight="1">
      <c r="A115" s="81"/>
      <c r="B115" s="82"/>
      <c r="C115" s="82"/>
      <c r="D115" s="82"/>
      <c r="E115" s="83"/>
      <c r="F115" s="81"/>
      <c r="G115" s="82"/>
      <c r="H115" s="82"/>
      <c r="I115" s="82"/>
      <c r="J115" s="83"/>
    </row>
    <row r="116" spans="1:10" ht="20.100000000000001" customHeight="1">
      <c r="A116" s="81"/>
      <c r="B116" s="82"/>
      <c r="C116" s="82"/>
      <c r="D116" s="82"/>
      <c r="E116" s="83"/>
      <c r="F116" s="81"/>
      <c r="G116" s="82"/>
      <c r="H116" s="82"/>
      <c r="I116" s="82"/>
      <c r="J116" s="83"/>
    </row>
    <row r="117" spans="1:10" ht="20.100000000000001" customHeight="1">
      <c r="A117" s="81"/>
      <c r="B117" s="82"/>
      <c r="C117" s="82"/>
      <c r="D117" s="82"/>
      <c r="E117" s="83"/>
      <c r="F117" s="81"/>
      <c r="G117" s="82"/>
      <c r="H117" s="82"/>
      <c r="I117" s="82"/>
      <c r="J117" s="83"/>
    </row>
    <row r="118" spans="1:10" ht="20.100000000000001" customHeight="1">
      <c r="A118" s="81"/>
      <c r="B118" s="82"/>
      <c r="C118" s="82"/>
      <c r="D118" s="82"/>
      <c r="E118" s="83"/>
      <c r="F118" s="81"/>
      <c r="G118" s="82"/>
      <c r="H118" s="82"/>
      <c r="I118" s="82"/>
      <c r="J118" s="83"/>
    </row>
    <row r="119" spans="1:10" ht="20.100000000000001" customHeight="1">
      <c r="A119" s="81"/>
      <c r="B119" s="82"/>
      <c r="C119" s="82"/>
      <c r="D119" s="82"/>
      <c r="E119" s="83"/>
      <c r="F119" s="81"/>
      <c r="G119" s="82"/>
      <c r="H119" s="82"/>
      <c r="I119" s="82"/>
      <c r="J119" s="83"/>
    </row>
    <row r="120" spans="1:10" ht="20.100000000000001" customHeight="1">
      <c r="A120" s="81"/>
      <c r="B120" s="82"/>
      <c r="C120" s="82"/>
      <c r="D120" s="82"/>
      <c r="E120" s="83"/>
      <c r="F120" s="81"/>
      <c r="G120" s="82"/>
      <c r="H120" s="82"/>
      <c r="I120" s="82"/>
      <c r="J120" s="83"/>
    </row>
    <row r="121" spans="1:10" ht="20.100000000000001" customHeight="1">
      <c r="A121" s="81"/>
      <c r="B121" s="82"/>
      <c r="C121" s="82"/>
      <c r="D121" s="82"/>
      <c r="E121" s="83"/>
      <c r="F121" s="81"/>
      <c r="G121" s="82"/>
      <c r="H121" s="82"/>
      <c r="I121" s="82"/>
      <c r="J121" s="83"/>
    </row>
    <row r="122" spans="1:10" ht="20.100000000000001" customHeight="1">
      <c r="A122" s="81"/>
      <c r="B122" s="82"/>
      <c r="C122" s="82"/>
      <c r="D122" s="82"/>
      <c r="E122" s="83"/>
      <c r="F122" s="81"/>
      <c r="G122" s="82"/>
      <c r="H122" s="82"/>
      <c r="I122" s="82"/>
      <c r="J122" s="83"/>
    </row>
    <row r="123" spans="1:10" ht="20.100000000000001" customHeight="1">
      <c r="A123" s="81"/>
      <c r="B123" s="82"/>
      <c r="C123" s="82"/>
      <c r="D123" s="82"/>
      <c r="E123" s="83"/>
      <c r="F123" s="81"/>
      <c r="G123" s="82"/>
      <c r="H123" s="82"/>
      <c r="I123" s="82"/>
      <c r="J123" s="83"/>
    </row>
    <row r="124" spans="1:10" ht="20.100000000000001" customHeight="1">
      <c r="A124" s="81"/>
      <c r="B124" s="82"/>
      <c r="C124" s="82"/>
      <c r="D124" s="82"/>
      <c r="E124" s="83"/>
      <c r="F124" s="81"/>
      <c r="G124" s="82"/>
      <c r="H124" s="82"/>
      <c r="I124" s="82"/>
      <c r="J124" s="83"/>
    </row>
    <row r="125" spans="1:10" ht="20.100000000000001" customHeight="1">
      <c r="A125" s="81"/>
      <c r="B125" s="82"/>
      <c r="C125" s="82"/>
      <c r="D125" s="82"/>
      <c r="E125" s="83"/>
      <c r="F125" s="81"/>
      <c r="G125" s="82"/>
      <c r="H125" s="82"/>
      <c r="I125" s="82"/>
      <c r="J125" s="83"/>
    </row>
    <row r="126" spans="1:10" ht="20.100000000000001" customHeight="1">
      <c r="A126" s="81"/>
      <c r="B126" s="82"/>
      <c r="C126" s="82"/>
      <c r="D126" s="82"/>
      <c r="E126" s="83"/>
      <c r="F126" s="81"/>
      <c r="G126" s="82"/>
      <c r="H126" s="82"/>
      <c r="I126" s="82"/>
      <c r="J126" s="83"/>
    </row>
    <row r="127" spans="1:10" ht="20.100000000000001" customHeight="1">
      <c r="A127" s="81"/>
      <c r="B127" s="82"/>
      <c r="C127" s="82"/>
      <c r="D127" s="82"/>
      <c r="E127" s="83"/>
      <c r="F127" s="81"/>
      <c r="G127" s="82"/>
      <c r="H127" s="82"/>
      <c r="I127" s="82"/>
      <c r="J127" s="83"/>
    </row>
    <row r="128" spans="1:10" ht="20.100000000000001" customHeight="1">
      <c r="A128" s="81"/>
      <c r="B128" s="82"/>
      <c r="C128" s="82"/>
      <c r="D128" s="82"/>
      <c r="E128" s="83"/>
      <c r="F128" s="81"/>
      <c r="G128" s="82"/>
      <c r="H128" s="82"/>
      <c r="I128" s="82"/>
      <c r="J128" s="83"/>
    </row>
    <row r="129" spans="1:10" ht="20.100000000000001" customHeight="1">
      <c r="A129" s="81"/>
      <c r="B129" s="82"/>
      <c r="C129" s="82"/>
      <c r="D129" s="82"/>
      <c r="E129" s="83"/>
      <c r="F129" s="81"/>
      <c r="G129" s="82"/>
      <c r="H129" s="82"/>
      <c r="I129" s="82"/>
      <c r="J129" s="83"/>
    </row>
    <row r="130" spans="1:10" ht="20.100000000000001" customHeight="1">
      <c r="A130" s="81"/>
      <c r="B130" s="82"/>
      <c r="C130" s="82"/>
      <c r="D130" s="82"/>
      <c r="E130" s="83"/>
      <c r="F130" s="81"/>
      <c r="G130" s="82"/>
      <c r="H130" s="82"/>
      <c r="I130" s="82"/>
      <c r="J130" s="83"/>
    </row>
    <row r="131" spans="1:10" ht="20.100000000000001" customHeight="1">
      <c r="A131" s="81"/>
      <c r="B131" s="82"/>
      <c r="C131" s="82"/>
      <c r="D131" s="82"/>
      <c r="E131" s="83"/>
      <c r="F131" s="81"/>
      <c r="G131" s="82"/>
      <c r="H131" s="82"/>
      <c r="I131" s="82"/>
      <c r="J131" s="83"/>
    </row>
    <row r="132" spans="1:10" ht="20.100000000000001" customHeight="1">
      <c r="A132" s="81"/>
      <c r="B132" s="82"/>
      <c r="C132" s="82"/>
      <c r="D132" s="82"/>
      <c r="E132" s="83"/>
      <c r="F132" s="81"/>
      <c r="G132" s="82"/>
      <c r="H132" s="82"/>
      <c r="I132" s="82"/>
      <c r="J132" s="83"/>
    </row>
    <row r="133" spans="1:10" ht="20.100000000000001" customHeight="1">
      <c r="A133" s="84"/>
      <c r="B133" s="85"/>
      <c r="C133" s="85"/>
      <c r="D133" s="85"/>
      <c r="E133" s="86"/>
      <c r="F133" s="84"/>
      <c r="G133" s="85"/>
      <c r="H133" s="85"/>
      <c r="I133" s="85"/>
      <c r="J133" s="86"/>
    </row>
  </sheetData>
  <mergeCells count="7">
    <mergeCell ref="A1:J1"/>
    <mergeCell ref="A3:E3"/>
    <mergeCell ref="F3:J3"/>
    <mergeCell ref="A2:B2"/>
    <mergeCell ref="C2:E2"/>
    <mergeCell ref="F2:G2"/>
    <mergeCell ref="H2:J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53"/>
  <sheetViews>
    <sheetView showGridLines="0" view="pageBreakPreview" topLeftCell="A9" zoomScale="70" zoomScaleNormal="70" zoomScaleSheetLayoutView="70" workbookViewId="0">
      <selection activeCell="AC19" sqref="AC19:AQ25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3" s="2" customFormat="1" ht="20.100000000000001" customHeight="1">
      <c r="A1" s="246" t="s">
        <v>152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8"/>
    </row>
    <row r="2" spans="1:43" s="2" customFormat="1" ht="20.100000000000001" customHeight="1">
      <c r="A2" s="249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1"/>
    </row>
    <row r="3" spans="1:43" s="2" customFormat="1" ht="20.100000000000001" customHeight="1">
      <c r="A3" s="249"/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1"/>
    </row>
    <row r="4" spans="1:43" s="2" customFormat="1" ht="20.100000000000001" customHeight="1">
      <c r="A4" s="249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250"/>
      <c r="V4" s="250"/>
      <c r="W4" s="250"/>
      <c r="X4" s="250"/>
      <c r="Y4" s="250"/>
      <c r="Z4" s="250"/>
      <c r="AA4" s="250"/>
      <c r="AB4" s="250"/>
      <c r="AC4" s="250"/>
      <c r="AD4" s="250"/>
      <c r="AE4" s="250"/>
      <c r="AF4" s="250"/>
      <c r="AG4" s="250"/>
      <c r="AH4" s="250"/>
      <c r="AI4" s="250"/>
      <c r="AJ4" s="250"/>
      <c r="AK4" s="250"/>
      <c r="AL4" s="250"/>
      <c r="AM4" s="250"/>
      <c r="AN4" s="250"/>
      <c r="AO4" s="250"/>
      <c r="AP4" s="250"/>
      <c r="AQ4" s="251"/>
    </row>
    <row r="5" spans="1:43" s="2" customFormat="1" ht="20.100000000000001" customHeight="1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4"/>
    </row>
    <row r="6" spans="1:43" s="2" customFormat="1" ht="20.100000000000001" customHeight="1">
      <c r="A6" s="273" t="s">
        <v>153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74"/>
      <c r="AQ6" s="275"/>
    </row>
    <row r="7" spans="1:43" s="2" customFormat="1" ht="20.100000000000001" customHeight="1">
      <c r="A7" s="267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  <c r="AH7" s="268"/>
      <c r="AI7" s="268"/>
      <c r="AJ7" s="268"/>
      <c r="AK7" s="268"/>
      <c r="AL7" s="268"/>
      <c r="AM7" s="268"/>
      <c r="AN7" s="268"/>
      <c r="AO7" s="268"/>
      <c r="AP7" s="268"/>
      <c r="AQ7" s="269"/>
    </row>
    <row r="8" spans="1:43" s="2" customFormat="1" ht="20.100000000000001" customHeight="1">
      <c r="A8" s="267"/>
      <c r="B8" s="268"/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268"/>
      <c r="AK8" s="268"/>
      <c r="AL8" s="268"/>
      <c r="AM8" s="268"/>
      <c r="AN8" s="268"/>
      <c r="AO8" s="268"/>
      <c r="AP8" s="268"/>
      <c r="AQ8" s="269"/>
    </row>
    <row r="9" spans="1:43" s="2" customFormat="1" ht="20.100000000000001" customHeight="1">
      <c r="A9" s="267"/>
      <c r="B9" s="268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268"/>
      <c r="AE9" s="268"/>
      <c r="AF9" s="268"/>
      <c r="AG9" s="268"/>
      <c r="AH9" s="268"/>
      <c r="AI9" s="268"/>
      <c r="AJ9" s="268"/>
      <c r="AK9" s="268"/>
      <c r="AL9" s="268"/>
      <c r="AM9" s="268"/>
      <c r="AN9" s="268"/>
      <c r="AO9" s="268"/>
      <c r="AP9" s="268"/>
      <c r="AQ9" s="269"/>
    </row>
    <row r="10" spans="1:43" s="2" customFormat="1" ht="20.100000000000001" customHeight="1">
      <c r="A10" s="270"/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2"/>
    </row>
    <row r="11" spans="1:43" s="2" customFormat="1" ht="20.100000000000001" customHeight="1">
      <c r="A11" s="278" t="s">
        <v>154</v>
      </c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80"/>
      <c r="AC11" s="281" t="s">
        <v>155</v>
      </c>
      <c r="AD11" s="282"/>
      <c r="AE11" s="282"/>
      <c r="AF11" s="282"/>
      <c r="AG11" s="282"/>
      <c r="AH11" s="282"/>
      <c r="AI11" s="282"/>
      <c r="AJ11" s="282"/>
      <c r="AK11" s="282"/>
      <c r="AL11" s="282"/>
      <c r="AM11" s="282"/>
      <c r="AN11" s="282"/>
      <c r="AO11" s="282"/>
      <c r="AP11" s="282"/>
      <c r="AQ11" s="283"/>
    </row>
    <row r="12" spans="1:43" s="2" customFormat="1" ht="20.100000000000001" customHeight="1">
      <c r="A12" s="249"/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  <c r="N12" s="250"/>
      <c r="O12" s="250"/>
      <c r="P12" s="250"/>
      <c r="Q12" s="250"/>
      <c r="R12" s="250"/>
      <c r="S12" s="250"/>
      <c r="T12" s="250"/>
      <c r="U12" s="250"/>
      <c r="V12" s="250"/>
      <c r="W12" s="250"/>
      <c r="X12" s="250"/>
      <c r="Y12" s="250"/>
      <c r="Z12" s="250"/>
      <c r="AA12" s="250"/>
      <c r="AB12" s="250"/>
      <c r="AC12" s="258" t="s">
        <v>156</v>
      </c>
      <c r="AD12" s="259"/>
      <c r="AE12" s="259"/>
      <c r="AF12" s="259"/>
      <c r="AG12" s="259"/>
      <c r="AH12" s="259"/>
      <c r="AI12" s="259"/>
      <c r="AJ12" s="259"/>
      <c r="AK12" s="259"/>
      <c r="AL12" s="259"/>
      <c r="AM12" s="259"/>
      <c r="AN12" s="259"/>
      <c r="AO12" s="259"/>
      <c r="AP12" s="259"/>
      <c r="AQ12" s="260"/>
    </row>
    <row r="13" spans="1:43" s="2" customFormat="1" ht="20.100000000000001" customHeight="1">
      <c r="A13" s="249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250"/>
      <c r="AB13" s="250"/>
      <c r="AC13" s="258"/>
      <c r="AD13" s="259"/>
      <c r="AE13" s="259"/>
      <c r="AF13" s="259"/>
      <c r="AG13" s="259"/>
      <c r="AH13" s="259"/>
      <c r="AI13" s="259"/>
      <c r="AJ13" s="259"/>
      <c r="AK13" s="259"/>
      <c r="AL13" s="259"/>
      <c r="AM13" s="259"/>
      <c r="AN13" s="259"/>
      <c r="AO13" s="259"/>
      <c r="AP13" s="259"/>
      <c r="AQ13" s="260"/>
    </row>
    <row r="14" spans="1:43" s="2" customFormat="1" ht="20.100000000000001" customHeight="1">
      <c r="A14" s="249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250"/>
      <c r="AB14" s="250"/>
      <c r="AC14" s="258"/>
      <c r="AD14" s="259"/>
      <c r="AE14" s="259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60"/>
    </row>
    <row r="15" spans="1:43" s="2" customFormat="1" ht="20.100000000000001" customHeight="1">
      <c r="A15" s="249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250"/>
      <c r="AB15" s="250"/>
      <c r="AC15" s="258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60"/>
    </row>
    <row r="16" spans="1:43" s="2" customFormat="1" ht="20.100000000000001" customHeight="1">
      <c r="A16" s="249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250"/>
      <c r="AB16" s="250"/>
      <c r="AC16" s="258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  <c r="AN16" s="259"/>
      <c r="AO16" s="259"/>
      <c r="AP16" s="259"/>
      <c r="AQ16" s="260"/>
    </row>
    <row r="17" spans="1:43" s="2" customFormat="1" ht="20.100000000000001" customHeight="1">
      <c r="A17" s="249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61"/>
      <c r="AD17" s="262"/>
      <c r="AE17" s="262"/>
      <c r="AF17" s="262"/>
      <c r="AG17" s="262"/>
      <c r="AH17" s="262"/>
      <c r="AI17" s="262"/>
      <c r="AJ17" s="262"/>
      <c r="AK17" s="262"/>
      <c r="AL17" s="262"/>
      <c r="AM17" s="262"/>
      <c r="AN17" s="262"/>
      <c r="AO17" s="262"/>
      <c r="AP17" s="262"/>
      <c r="AQ17" s="263"/>
    </row>
    <row r="18" spans="1:43" s="2" customFormat="1" ht="20.100000000000001" customHeight="1">
      <c r="A18" s="249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84" t="s">
        <v>157</v>
      </c>
      <c r="AD18" s="284"/>
      <c r="AE18" s="284"/>
      <c r="AF18" s="284"/>
      <c r="AG18" s="284"/>
      <c r="AH18" s="284"/>
      <c r="AI18" s="284"/>
      <c r="AJ18" s="284"/>
      <c r="AK18" s="284"/>
      <c r="AL18" s="284"/>
      <c r="AM18" s="284"/>
      <c r="AN18" s="284"/>
      <c r="AO18" s="284"/>
      <c r="AP18" s="284"/>
      <c r="AQ18" s="285"/>
    </row>
    <row r="19" spans="1:43" s="2" customFormat="1" ht="20.100000000000001" customHeight="1">
      <c r="A19" s="249"/>
      <c r="B19" s="250"/>
      <c r="C19" s="250"/>
      <c r="D19" s="250"/>
      <c r="E19" s="250"/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0"/>
      <c r="T19" s="250"/>
      <c r="U19" s="250"/>
      <c r="V19" s="250"/>
      <c r="W19" s="250"/>
      <c r="X19" s="250"/>
      <c r="Y19" s="250"/>
      <c r="Z19" s="250"/>
      <c r="AA19" s="250"/>
      <c r="AB19" s="250"/>
      <c r="AC19" s="264" t="s">
        <v>158</v>
      </c>
      <c r="AD19" s="265"/>
      <c r="AE19" s="265"/>
      <c r="AF19" s="265"/>
      <c r="AG19" s="265"/>
      <c r="AH19" s="265"/>
      <c r="AI19" s="265"/>
      <c r="AJ19" s="265"/>
      <c r="AK19" s="265"/>
      <c r="AL19" s="265"/>
      <c r="AM19" s="265"/>
      <c r="AN19" s="265"/>
      <c r="AO19" s="265"/>
      <c r="AP19" s="265"/>
      <c r="AQ19" s="266"/>
    </row>
    <row r="20" spans="1:43" s="2" customFormat="1" ht="20.100000000000001" customHeight="1">
      <c r="A20" s="249"/>
      <c r="B20" s="250"/>
      <c r="C20" s="250"/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8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59"/>
      <c r="AP20" s="259"/>
      <c r="AQ20" s="260"/>
    </row>
    <row r="21" spans="1:43" s="2" customFormat="1" ht="20.100000000000001" customHeight="1">
      <c r="A21" s="249"/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  <c r="N21" s="250"/>
      <c r="O21" s="250"/>
      <c r="P21" s="250"/>
      <c r="Q21" s="250"/>
      <c r="R21" s="250"/>
      <c r="S21" s="250"/>
      <c r="T21" s="250"/>
      <c r="U21" s="250"/>
      <c r="V21" s="250"/>
      <c r="W21" s="250"/>
      <c r="X21" s="250"/>
      <c r="Y21" s="250"/>
      <c r="Z21" s="250"/>
      <c r="AA21" s="250"/>
      <c r="AB21" s="250"/>
      <c r="AC21" s="258"/>
      <c r="AD21" s="259"/>
      <c r="AE21" s="259"/>
      <c r="AF21" s="259"/>
      <c r="AG21" s="259"/>
      <c r="AH21" s="259"/>
      <c r="AI21" s="259"/>
      <c r="AJ21" s="259"/>
      <c r="AK21" s="259"/>
      <c r="AL21" s="259"/>
      <c r="AM21" s="259"/>
      <c r="AN21" s="259"/>
      <c r="AO21" s="259"/>
      <c r="AP21" s="259"/>
      <c r="AQ21" s="260"/>
    </row>
    <row r="22" spans="1:43" s="2" customFormat="1" ht="20.100000000000001" customHeight="1">
      <c r="A22" s="249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  <c r="N22" s="250"/>
      <c r="O22" s="250"/>
      <c r="P22" s="250"/>
      <c r="Q22" s="250"/>
      <c r="R22" s="250"/>
      <c r="S22" s="250"/>
      <c r="T22" s="250"/>
      <c r="U22" s="250"/>
      <c r="V22" s="250"/>
      <c r="W22" s="250"/>
      <c r="X22" s="250"/>
      <c r="Y22" s="250"/>
      <c r="Z22" s="250"/>
      <c r="AA22" s="250"/>
      <c r="AB22" s="250"/>
      <c r="AC22" s="258"/>
      <c r="AD22" s="259"/>
      <c r="AE22" s="259"/>
      <c r="AF22" s="259"/>
      <c r="AG22" s="259"/>
      <c r="AH22" s="259"/>
      <c r="AI22" s="259"/>
      <c r="AJ22" s="259"/>
      <c r="AK22" s="259"/>
      <c r="AL22" s="259"/>
      <c r="AM22" s="259"/>
      <c r="AN22" s="259"/>
      <c r="AO22" s="259"/>
      <c r="AP22" s="259"/>
      <c r="AQ22" s="260"/>
    </row>
    <row r="23" spans="1:43" s="2" customFormat="1" ht="20.100000000000001" customHeight="1">
      <c r="A23" s="249"/>
      <c r="B23" s="250"/>
      <c r="C23" s="250"/>
      <c r="D23" s="250"/>
      <c r="E23" s="250"/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8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59"/>
      <c r="AP23" s="259"/>
      <c r="AQ23" s="260"/>
    </row>
    <row r="24" spans="1:43" s="2" customFormat="1" ht="20.100000000000001" customHeight="1">
      <c r="A24" s="249"/>
      <c r="B24" s="250"/>
      <c r="C24" s="250"/>
      <c r="D24" s="250"/>
      <c r="E24" s="250"/>
      <c r="F24" s="250"/>
      <c r="G24" s="250"/>
      <c r="H24" s="250"/>
      <c r="I24" s="250"/>
      <c r="J24" s="250"/>
      <c r="K24" s="250"/>
      <c r="L24" s="250"/>
      <c r="M24" s="250"/>
      <c r="N24" s="250"/>
      <c r="O24" s="250"/>
      <c r="P24" s="250"/>
      <c r="Q24" s="250"/>
      <c r="R24" s="250"/>
      <c r="S24" s="250"/>
      <c r="T24" s="250"/>
      <c r="U24" s="250"/>
      <c r="V24" s="250"/>
      <c r="W24" s="250"/>
      <c r="X24" s="250"/>
      <c r="Y24" s="250"/>
      <c r="Z24" s="250"/>
      <c r="AA24" s="250"/>
      <c r="AB24" s="250"/>
      <c r="AC24" s="258"/>
      <c r="AD24" s="259"/>
      <c r="AE24" s="259"/>
      <c r="AF24" s="259"/>
      <c r="AG24" s="259"/>
      <c r="AH24" s="259"/>
      <c r="AI24" s="259"/>
      <c r="AJ24" s="259"/>
      <c r="AK24" s="259"/>
      <c r="AL24" s="259"/>
      <c r="AM24" s="259"/>
      <c r="AN24" s="259"/>
      <c r="AO24" s="259"/>
      <c r="AP24" s="259"/>
      <c r="AQ24" s="260"/>
    </row>
    <row r="25" spans="1:43" s="2" customFormat="1" ht="20.100000000000001" customHeight="1">
      <c r="A25" s="249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0"/>
      <c r="W25" s="250"/>
      <c r="X25" s="250"/>
      <c r="Y25" s="250"/>
      <c r="Z25" s="250"/>
      <c r="AA25" s="250"/>
      <c r="AB25" s="250"/>
      <c r="AC25" s="258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  <c r="AQ25" s="260"/>
    </row>
    <row r="26" spans="1:43" s="2" customFormat="1" ht="20.100000000000001" customHeight="1">
      <c r="A26" s="249"/>
      <c r="B26" s="250"/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0"/>
      <c r="Q26" s="250"/>
      <c r="R26" s="250"/>
      <c r="S26" s="250"/>
      <c r="T26" s="250"/>
      <c r="U26" s="250"/>
      <c r="V26" s="250"/>
      <c r="W26" s="250"/>
      <c r="X26" s="250"/>
      <c r="Y26" s="250"/>
      <c r="Z26" s="250"/>
      <c r="AA26" s="250"/>
      <c r="AB26" s="250"/>
      <c r="AC26" s="286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7"/>
      <c r="AP26" s="287"/>
      <c r="AQ26" s="288"/>
    </row>
    <row r="27" spans="1:43" s="2" customFormat="1" ht="20.100000000000001" customHeight="1">
      <c r="A27" s="276"/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7"/>
      <c r="Z27" s="277"/>
      <c r="AA27" s="277"/>
      <c r="AB27" s="277"/>
      <c r="AC27" s="289" t="s">
        <v>159</v>
      </c>
      <c r="AD27" s="289"/>
      <c r="AE27" s="289"/>
      <c r="AF27" s="289"/>
      <c r="AG27" s="289"/>
      <c r="AH27" s="289"/>
      <c r="AI27" s="289"/>
      <c r="AJ27" s="289"/>
      <c r="AK27" s="289"/>
      <c r="AL27" s="289" t="s">
        <v>160</v>
      </c>
      <c r="AM27" s="289"/>
      <c r="AN27" s="289"/>
      <c r="AO27" s="289"/>
      <c r="AP27" s="289"/>
      <c r="AQ27" s="290"/>
    </row>
    <row r="28" spans="1:43" s="2" customFormat="1" ht="15" customHeight="1">
      <c r="A28" s="255" t="s">
        <v>161</v>
      </c>
      <c r="B28" s="256"/>
      <c r="C28" s="256"/>
      <c r="D28" s="256"/>
      <c r="E28" s="257"/>
      <c r="F28" s="255" t="s">
        <v>160</v>
      </c>
      <c r="G28" s="256"/>
      <c r="H28" s="256"/>
      <c r="I28" s="256"/>
      <c r="J28" s="257"/>
      <c r="K28" s="255" t="s">
        <v>162</v>
      </c>
      <c r="L28" s="256"/>
      <c r="M28" s="256"/>
      <c r="N28" s="256"/>
      <c r="O28" s="256"/>
      <c r="P28" s="256"/>
      <c r="Q28" s="256"/>
      <c r="R28" s="256"/>
      <c r="S28" s="256"/>
      <c r="T28" s="256"/>
      <c r="U28" s="256"/>
      <c r="V28" s="256"/>
      <c r="W28" s="256"/>
      <c r="X28" s="256"/>
      <c r="Y28" s="256"/>
      <c r="Z28" s="256"/>
      <c r="AA28" s="256"/>
      <c r="AB28" s="256"/>
      <c r="AC28" s="256"/>
      <c r="AD28" s="256"/>
      <c r="AE28" s="256"/>
      <c r="AF28" s="256"/>
      <c r="AG28" s="256"/>
      <c r="AH28" s="256"/>
      <c r="AI28" s="256"/>
      <c r="AJ28" s="256"/>
      <c r="AK28" s="257"/>
      <c r="AL28" s="255" t="s">
        <v>163</v>
      </c>
      <c r="AM28" s="256"/>
      <c r="AN28" s="256"/>
      <c r="AO28" s="256"/>
      <c r="AP28" s="256"/>
      <c r="AQ28" s="257"/>
    </row>
    <row r="29" spans="1:43" s="2" customFormat="1" ht="15" customHeight="1">
      <c r="A29" s="291" t="s">
        <v>164</v>
      </c>
      <c r="B29" s="292"/>
      <c r="C29" s="292"/>
      <c r="D29" s="292"/>
      <c r="E29" s="293"/>
      <c r="F29" s="297">
        <v>43738</v>
      </c>
      <c r="G29" s="298"/>
      <c r="H29" s="298"/>
      <c r="I29" s="298"/>
      <c r="J29" s="299"/>
      <c r="K29" s="255" t="s">
        <v>165</v>
      </c>
      <c r="L29" s="256"/>
      <c r="M29" s="256"/>
      <c r="N29" s="256"/>
      <c r="O29" s="256"/>
      <c r="P29" s="256"/>
      <c r="Q29" s="256"/>
      <c r="R29" s="256"/>
      <c r="S29" s="256"/>
      <c r="T29" s="256"/>
      <c r="U29" s="256"/>
      <c r="V29" s="256"/>
      <c r="W29" s="256"/>
      <c r="X29" s="256"/>
      <c r="Y29" s="256"/>
      <c r="Z29" s="256"/>
      <c r="AA29" s="256"/>
      <c r="AB29" s="256"/>
      <c r="AC29" s="256"/>
      <c r="AD29" s="256"/>
      <c r="AE29" s="256"/>
      <c r="AF29" s="256"/>
      <c r="AG29" s="256"/>
      <c r="AH29" s="256"/>
      <c r="AI29" s="256"/>
      <c r="AJ29" s="256"/>
      <c r="AK29" s="257"/>
      <c r="AL29" s="255" t="s">
        <v>166</v>
      </c>
      <c r="AM29" s="256"/>
      <c r="AN29" s="256"/>
      <c r="AO29" s="256"/>
      <c r="AP29" s="256"/>
      <c r="AQ29" s="257"/>
    </row>
    <row r="30" spans="1:43" s="2" customFormat="1" ht="15" customHeight="1">
      <c r="A30" s="291"/>
      <c r="B30" s="292"/>
      <c r="C30" s="292"/>
      <c r="D30" s="292"/>
      <c r="E30" s="293"/>
      <c r="F30" s="294"/>
      <c r="G30" s="295"/>
      <c r="H30" s="295"/>
      <c r="I30" s="295"/>
      <c r="J30" s="296"/>
      <c r="K30" s="255"/>
      <c r="L30" s="256"/>
      <c r="M30" s="256"/>
      <c r="N30" s="256"/>
      <c r="O30" s="256"/>
      <c r="P30" s="256"/>
      <c r="Q30" s="256"/>
      <c r="R30" s="256"/>
      <c r="S30" s="256"/>
      <c r="T30" s="256"/>
      <c r="U30" s="256"/>
      <c r="V30" s="256"/>
      <c r="W30" s="256"/>
      <c r="X30" s="256"/>
      <c r="Y30" s="256"/>
      <c r="Z30" s="256"/>
      <c r="AA30" s="256"/>
      <c r="AB30" s="256"/>
      <c r="AC30" s="256"/>
      <c r="AD30" s="256"/>
      <c r="AE30" s="256"/>
      <c r="AF30" s="256"/>
      <c r="AG30" s="256"/>
      <c r="AH30" s="256"/>
      <c r="AI30" s="256"/>
      <c r="AJ30" s="256"/>
      <c r="AK30" s="257"/>
      <c r="AL30" s="294"/>
      <c r="AM30" s="295"/>
      <c r="AN30" s="295"/>
      <c r="AO30" s="295"/>
      <c r="AP30" s="295"/>
      <c r="AQ30" s="296"/>
    </row>
    <row r="31" spans="1:43" s="2" customFormat="1" ht="15" customHeight="1">
      <c r="A31" s="291"/>
      <c r="B31" s="292"/>
      <c r="C31" s="292"/>
      <c r="D31" s="292"/>
      <c r="E31" s="293"/>
      <c r="F31" s="294"/>
      <c r="G31" s="295"/>
      <c r="H31" s="295"/>
      <c r="I31" s="295"/>
      <c r="J31" s="296"/>
      <c r="K31" s="255"/>
      <c r="L31" s="256"/>
      <c r="M31" s="256"/>
      <c r="N31" s="256"/>
      <c r="O31" s="256"/>
      <c r="P31" s="256"/>
      <c r="Q31" s="256"/>
      <c r="R31" s="256"/>
      <c r="S31" s="256"/>
      <c r="T31" s="256"/>
      <c r="U31" s="256"/>
      <c r="V31" s="256"/>
      <c r="W31" s="256"/>
      <c r="X31" s="256"/>
      <c r="Y31" s="256"/>
      <c r="Z31" s="256"/>
      <c r="AA31" s="256"/>
      <c r="AB31" s="256"/>
      <c r="AC31" s="256"/>
      <c r="AD31" s="256"/>
      <c r="AE31" s="256"/>
      <c r="AF31" s="256"/>
      <c r="AG31" s="256"/>
      <c r="AH31" s="256"/>
      <c r="AI31" s="256"/>
      <c r="AJ31" s="256"/>
      <c r="AK31" s="257"/>
      <c r="AL31" s="294"/>
      <c r="AM31" s="295"/>
      <c r="AN31" s="295"/>
      <c r="AO31" s="295"/>
      <c r="AP31" s="295"/>
      <c r="AQ31" s="296"/>
    </row>
    <row r="32" spans="1:43" s="2" customFormat="1" ht="15" customHeight="1">
      <c r="A32" s="291"/>
      <c r="B32" s="292"/>
      <c r="C32" s="292"/>
      <c r="D32" s="292"/>
      <c r="E32" s="293"/>
      <c r="F32" s="294"/>
      <c r="G32" s="295"/>
      <c r="H32" s="295"/>
      <c r="I32" s="295"/>
      <c r="J32" s="296"/>
      <c r="K32" s="255"/>
      <c r="L32" s="256"/>
      <c r="M32" s="256"/>
      <c r="N32" s="256"/>
      <c r="O32" s="256"/>
      <c r="P32" s="256"/>
      <c r="Q32" s="256"/>
      <c r="R32" s="256"/>
      <c r="S32" s="256"/>
      <c r="T32" s="256"/>
      <c r="U32" s="256"/>
      <c r="V32" s="256"/>
      <c r="W32" s="256"/>
      <c r="X32" s="256"/>
      <c r="Y32" s="256"/>
      <c r="Z32" s="256"/>
      <c r="AA32" s="256"/>
      <c r="AB32" s="256"/>
      <c r="AC32" s="256"/>
      <c r="AD32" s="256"/>
      <c r="AE32" s="256"/>
      <c r="AF32" s="256"/>
      <c r="AG32" s="256"/>
      <c r="AH32" s="256"/>
      <c r="AI32" s="256"/>
      <c r="AJ32" s="256"/>
      <c r="AK32" s="257"/>
      <c r="AL32" s="294"/>
      <c r="AM32" s="295"/>
      <c r="AN32" s="295"/>
      <c r="AO32" s="295"/>
      <c r="AP32" s="295"/>
      <c r="AQ32" s="296"/>
    </row>
    <row r="33" spans="1:74" s="2" customFormat="1" ht="15" customHeight="1" thickBot="1">
      <c r="A33" s="219"/>
      <c r="B33" s="219"/>
      <c r="C33" s="219"/>
      <c r="D33" s="219"/>
      <c r="E33" s="219"/>
      <c r="F33" s="219"/>
      <c r="G33" s="219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  <c r="AA33" s="219"/>
      <c r="AB33" s="219"/>
      <c r="AC33" s="219"/>
      <c r="AD33" s="219"/>
      <c r="AE33" s="219"/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</row>
    <row r="34" spans="1:74" s="2" customFormat="1" ht="15" customHeight="1" thickTop="1">
      <c r="A34" s="221" t="s">
        <v>11</v>
      </c>
      <c r="B34" s="222"/>
      <c r="C34" s="222"/>
      <c r="D34" s="222"/>
      <c r="E34" s="222"/>
      <c r="F34" s="222"/>
      <c r="G34" s="222"/>
      <c r="H34" s="222"/>
      <c r="I34" s="222"/>
      <c r="J34" s="223"/>
      <c r="K34" s="224" t="str">
        <f>'List stavby'!B7</f>
        <v>Správa železnic, státní organizace</v>
      </c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  <c r="Z34" s="222"/>
      <c r="AA34" s="225"/>
      <c r="AB34" s="226" t="s">
        <v>167</v>
      </c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8"/>
    </row>
    <row r="35" spans="1:74" s="2" customFormat="1" ht="15" customHeight="1">
      <c r="A35" s="235" t="s">
        <v>13</v>
      </c>
      <c r="B35" s="236"/>
      <c r="C35" s="236"/>
      <c r="D35" s="236"/>
      <c r="E35" s="236"/>
      <c r="F35" s="236"/>
      <c r="G35" s="236"/>
      <c r="H35" s="236"/>
      <c r="I35" s="236"/>
      <c r="J35" s="237"/>
      <c r="K35" s="238" t="str">
        <f>'List stavby'!B8</f>
        <v>Dlážděná 1003/7, 110 00 Praha 1</v>
      </c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  <c r="W35" s="236"/>
      <c r="X35" s="236"/>
      <c r="Y35" s="236"/>
      <c r="Z35" s="236"/>
      <c r="AA35" s="239"/>
      <c r="AB35" s="229"/>
      <c r="AC35" s="230"/>
      <c r="AD35" s="230"/>
      <c r="AE35" s="230"/>
      <c r="AF35" s="230"/>
      <c r="AG35" s="230"/>
      <c r="AH35" s="230"/>
      <c r="AI35" s="230"/>
      <c r="AJ35" s="230"/>
      <c r="AK35" s="230"/>
      <c r="AL35" s="230"/>
      <c r="AM35" s="230"/>
      <c r="AN35" s="230"/>
      <c r="AO35" s="230"/>
      <c r="AP35" s="230"/>
      <c r="AQ35" s="231"/>
    </row>
    <row r="36" spans="1:74" s="2" customFormat="1" ht="15" customHeight="1">
      <c r="A36" s="235" t="s">
        <v>15</v>
      </c>
      <c r="B36" s="236"/>
      <c r="C36" s="236"/>
      <c r="D36" s="236"/>
      <c r="E36" s="236"/>
      <c r="F36" s="236"/>
      <c r="G36" s="236"/>
      <c r="H36" s="236"/>
      <c r="I36" s="236"/>
      <c r="J36" s="237"/>
      <c r="K36" s="238" t="str">
        <f>'List stavby'!B9</f>
        <v>[Oblastní ředitelství Brno]</v>
      </c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  <c r="AA36" s="239"/>
      <c r="AB36" s="229"/>
      <c r="AC36" s="230"/>
      <c r="AD36" s="230"/>
      <c r="AE36" s="230"/>
      <c r="AF36" s="230"/>
      <c r="AG36" s="230"/>
      <c r="AH36" s="230"/>
      <c r="AI36" s="230"/>
      <c r="AJ36" s="230"/>
      <c r="AK36" s="230"/>
      <c r="AL36" s="230"/>
      <c r="AM36" s="230"/>
      <c r="AN36" s="230"/>
      <c r="AO36" s="230"/>
      <c r="AP36" s="230"/>
      <c r="AQ36" s="231"/>
    </row>
    <row r="37" spans="1:74" s="2" customFormat="1" ht="15" customHeight="1" thickBot="1">
      <c r="A37" s="240" t="s">
        <v>13</v>
      </c>
      <c r="B37" s="241"/>
      <c r="C37" s="241"/>
      <c r="D37" s="241"/>
      <c r="E37" s="241"/>
      <c r="F37" s="241"/>
      <c r="G37" s="241"/>
      <c r="H37" s="241"/>
      <c r="I37" s="241"/>
      <c r="J37" s="242"/>
      <c r="K37" s="243" t="str">
        <f>'List stavby'!B10</f>
        <v>[Kounicova 688/26, 611 43 Brno]</v>
      </c>
      <c r="L37" s="241"/>
      <c r="M37" s="241"/>
      <c r="N37" s="241"/>
      <c r="O37" s="241"/>
      <c r="P37" s="241"/>
      <c r="Q37" s="241"/>
      <c r="R37" s="241"/>
      <c r="S37" s="241"/>
      <c r="T37" s="241"/>
      <c r="U37" s="241"/>
      <c r="V37" s="241"/>
      <c r="W37" s="241"/>
      <c r="X37" s="241"/>
      <c r="Y37" s="241"/>
      <c r="Z37" s="241"/>
      <c r="AA37" s="244"/>
      <c r="AB37" s="232"/>
      <c r="AC37" s="233"/>
      <c r="AD37" s="233"/>
      <c r="AE37" s="233"/>
      <c r="AF37" s="233"/>
      <c r="AG37" s="233"/>
      <c r="AH37" s="233"/>
      <c r="AI37" s="233"/>
      <c r="AJ37" s="233"/>
      <c r="AK37" s="233"/>
      <c r="AL37" s="233"/>
      <c r="AM37" s="233"/>
      <c r="AN37" s="233"/>
      <c r="AO37" s="233"/>
      <c r="AP37" s="233"/>
      <c r="AQ37" s="234"/>
    </row>
    <row r="38" spans="1:74" s="2" customFormat="1" ht="15" customHeight="1" thickTop="1" thickBot="1">
      <c r="A38" s="245"/>
      <c r="B38" s="245"/>
      <c r="C38" s="245"/>
      <c r="D38" s="245"/>
      <c r="E38" s="245"/>
      <c r="F38" s="245"/>
      <c r="G38" s="245"/>
      <c r="H38" s="245"/>
      <c r="I38" s="245"/>
      <c r="J38" s="245"/>
      <c r="K38" s="245"/>
      <c r="L38" s="245"/>
      <c r="M38" s="245"/>
      <c r="N38" s="245"/>
      <c r="O38" s="245"/>
      <c r="P38" s="245"/>
      <c r="Q38" s="245"/>
      <c r="R38" s="245"/>
      <c r="S38" s="245"/>
      <c r="T38" s="245"/>
      <c r="U38" s="245"/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5"/>
      <c r="AO38" s="245"/>
      <c r="AP38" s="245"/>
      <c r="AQ38" s="245"/>
    </row>
    <row r="39" spans="1:74" s="2" customFormat="1" ht="15" customHeight="1" thickTop="1">
      <c r="A39" s="221" t="s">
        <v>168</v>
      </c>
      <c r="B39" s="222"/>
      <c r="C39" s="222"/>
      <c r="D39" s="222"/>
      <c r="E39" s="222"/>
      <c r="F39" s="222"/>
      <c r="G39" s="222"/>
      <c r="H39" s="222"/>
      <c r="I39" s="222"/>
      <c r="J39" s="223"/>
      <c r="K39" s="224" t="str">
        <f>'List stavby'!B12</f>
        <v>[Elektrizace železnic Praha a.s.]</v>
      </c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22"/>
      <c r="Z39" s="222"/>
      <c r="AA39" s="225"/>
      <c r="AB39" s="300" t="s">
        <v>167</v>
      </c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1"/>
      <c r="AP39" s="301"/>
      <c r="AQ39" s="302"/>
      <c r="BV39" s="138"/>
    </row>
    <row r="40" spans="1:74" s="2" customFormat="1" ht="15" customHeight="1">
      <c r="A40" s="235" t="s">
        <v>13</v>
      </c>
      <c r="B40" s="236"/>
      <c r="C40" s="236"/>
      <c r="D40" s="236"/>
      <c r="E40" s="236"/>
      <c r="F40" s="236"/>
      <c r="G40" s="236"/>
      <c r="H40" s="236"/>
      <c r="I40" s="236"/>
      <c r="J40" s="237"/>
      <c r="K40" s="238" t="str">
        <f>'List stavby'!B13</f>
        <v>[nám. Hrdinů 1693/4a, 140 00 Praha 4]</v>
      </c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  <c r="W40" s="236"/>
      <c r="X40" s="236"/>
      <c r="Y40" s="236"/>
      <c r="Z40" s="236"/>
      <c r="AA40" s="239"/>
      <c r="AB40" s="303"/>
      <c r="AC40" s="304"/>
      <c r="AD40" s="304"/>
      <c r="AE40" s="304"/>
      <c r="AF40" s="304"/>
      <c r="AG40" s="304"/>
      <c r="AH40" s="304"/>
      <c r="AI40" s="304"/>
      <c r="AJ40" s="304"/>
      <c r="AK40" s="304"/>
      <c r="AL40" s="304"/>
      <c r="AM40" s="304"/>
      <c r="AN40" s="304"/>
      <c r="AO40" s="304"/>
      <c r="AP40" s="304"/>
      <c r="AQ40" s="305"/>
    </row>
    <row r="41" spans="1:74" s="2" customFormat="1" ht="15" customHeight="1">
      <c r="A41" s="309" t="s">
        <v>23</v>
      </c>
      <c r="B41" s="310"/>
      <c r="C41" s="310"/>
      <c r="D41" s="310"/>
      <c r="E41" s="310"/>
      <c r="F41" s="310"/>
      <c r="G41" s="310"/>
      <c r="H41" s="310"/>
      <c r="I41" s="310"/>
      <c r="J41" s="311"/>
      <c r="K41" s="4" t="s">
        <v>169</v>
      </c>
      <c r="L41" s="236" t="str">
        <f>'List stavby'!B14</f>
        <v>[ +420 296 500 111]</v>
      </c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6"/>
      <c r="AA41" s="239"/>
      <c r="AB41" s="303"/>
      <c r="AC41" s="304"/>
      <c r="AD41" s="304"/>
      <c r="AE41" s="304"/>
      <c r="AF41" s="304"/>
      <c r="AG41" s="304"/>
      <c r="AH41" s="304"/>
      <c r="AI41" s="304"/>
      <c r="AJ41" s="304"/>
      <c r="AK41" s="304"/>
      <c r="AL41" s="304"/>
      <c r="AM41" s="304"/>
      <c r="AN41" s="304"/>
      <c r="AO41" s="304"/>
      <c r="AP41" s="304"/>
      <c r="AQ41" s="305"/>
    </row>
    <row r="42" spans="1:74" s="2" customFormat="1" ht="15" customHeight="1">
      <c r="A42" s="312"/>
      <c r="B42" s="313"/>
      <c r="C42" s="313"/>
      <c r="D42" s="313"/>
      <c r="E42" s="313"/>
      <c r="F42" s="313"/>
      <c r="G42" s="313"/>
      <c r="H42" s="313"/>
      <c r="I42" s="313"/>
      <c r="J42" s="314"/>
      <c r="K42" s="4" t="s">
        <v>170</v>
      </c>
      <c r="L42" s="315" t="str">
        <f>'List stavby'!B15</f>
        <v>[info@elzel.cz]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6"/>
      <c r="AB42" s="306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307"/>
      <c r="AQ42" s="308"/>
    </row>
    <row r="43" spans="1:74" s="2" customFormat="1" ht="15" customHeight="1" thickBot="1">
      <c r="A43" s="135" t="s">
        <v>28</v>
      </c>
      <c r="B43" s="136"/>
      <c r="C43" s="136"/>
      <c r="D43" s="136"/>
      <c r="E43" s="136"/>
      <c r="F43" s="136"/>
      <c r="G43" s="136"/>
      <c r="H43" s="136"/>
      <c r="I43" s="136"/>
      <c r="J43" s="136"/>
      <c r="K43" s="214" t="str">
        <f>'List stavby'!B17</f>
        <v>[Jan Michalík]</v>
      </c>
      <c r="L43" s="214"/>
      <c r="M43" s="214"/>
      <c r="N43" s="214"/>
      <c r="O43" s="214"/>
      <c r="P43" s="214"/>
      <c r="Q43" s="214"/>
      <c r="R43" s="214"/>
      <c r="S43" s="214"/>
      <c r="T43" s="351"/>
      <c r="U43" s="329" t="s">
        <v>26</v>
      </c>
      <c r="V43" s="330"/>
      <c r="W43" s="330"/>
      <c r="X43" s="330"/>
      <c r="Y43" s="330"/>
      <c r="Z43" s="330"/>
      <c r="AA43" s="331" t="str">
        <f>'List stavby'!B16</f>
        <v>[XYZ ]</v>
      </c>
      <c r="AB43" s="331"/>
      <c r="AC43" s="331"/>
      <c r="AD43" s="331"/>
      <c r="AE43" s="331"/>
      <c r="AF43" s="332"/>
      <c r="AG43" s="329" t="s">
        <v>7</v>
      </c>
      <c r="AH43" s="330"/>
      <c r="AI43" s="330"/>
      <c r="AJ43" s="330"/>
      <c r="AK43" s="330"/>
      <c r="AL43" s="330"/>
      <c r="AM43" s="550" t="str">
        <f>'List stavby'!B5</f>
        <v>S622200067</v>
      </c>
      <c r="AN43" s="550"/>
      <c r="AO43" s="550"/>
      <c r="AP43" s="550"/>
      <c r="AQ43" s="551"/>
    </row>
    <row r="44" spans="1:74" s="2" customFormat="1" ht="15" customHeight="1" thickTop="1" thickBot="1">
      <c r="A44" s="245"/>
      <c r="B44" s="245"/>
      <c r="C44" s="245"/>
      <c r="D44" s="245"/>
      <c r="E44" s="245"/>
      <c r="F44" s="245"/>
      <c r="G44" s="245"/>
      <c r="H44" s="245"/>
      <c r="I44" s="245"/>
      <c r="J44" s="245"/>
      <c r="K44" s="245"/>
      <c r="L44" s="245"/>
      <c r="M44" s="245"/>
      <c r="N44" s="245"/>
      <c r="O44" s="245"/>
      <c r="P44" s="245"/>
      <c r="Q44" s="245"/>
      <c r="R44" s="245"/>
      <c r="S44" s="245"/>
      <c r="T44" s="245"/>
      <c r="U44" s="245"/>
      <c r="V44" s="245"/>
      <c r="W44" s="245"/>
      <c r="X44" s="245"/>
      <c r="Y44" s="245"/>
      <c r="Z44" s="245"/>
      <c r="AA44" s="245"/>
      <c r="AB44" s="245"/>
      <c r="AC44" s="245"/>
      <c r="AD44" s="245"/>
      <c r="AE44" s="245"/>
      <c r="AF44" s="245"/>
      <c r="AG44" s="245"/>
      <c r="AH44" s="245"/>
      <c r="AI44" s="245"/>
      <c r="AJ44" s="245"/>
      <c r="AK44" s="245"/>
      <c r="AL44" s="245"/>
      <c r="AM44" s="245"/>
      <c r="AN44" s="245"/>
      <c r="AO44" s="245"/>
      <c r="AP44" s="245"/>
      <c r="AQ44" s="245"/>
    </row>
    <row r="45" spans="1:74" s="2" customFormat="1" ht="30" customHeight="1" thickTop="1">
      <c r="A45" s="333" t="s">
        <v>0</v>
      </c>
      <c r="B45" s="334"/>
      <c r="C45" s="334"/>
      <c r="D45" s="334"/>
      <c r="E45" s="334"/>
      <c r="F45" s="334"/>
      <c r="G45" s="334"/>
      <c r="H45" s="334"/>
      <c r="I45" s="334"/>
      <c r="J45" s="335"/>
      <c r="K45" s="342" t="str">
        <f>'List stavby'!B1</f>
        <v>[Posun neutrálního pole v zastávce Sázavka]</v>
      </c>
      <c r="L45" s="343"/>
      <c r="M45" s="343"/>
      <c r="N45" s="343"/>
      <c r="O45" s="343"/>
      <c r="P45" s="343"/>
      <c r="Q45" s="343"/>
      <c r="R45" s="343"/>
      <c r="S45" s="343"/>
      <c r="T45" s="343"/>
      <c r="U45" s="343"/>
      <c r="V45" s="343"/>
      <c r="W45" s="343"/>
      <c r="X45" s="343"/>
      <c r="Y45" s="343"/>
      <c r="Z45" s="343"/>
      <c r="AA45" s="343"/>
      <c r="AB45" s="343"/>
      <c r="AC45" s="343"/>
      <c r="AD45" s="343"/>
      <c r="AE45" s="343"/>
      <c r="AF45" s="344"/>
      <c r="AG45" s="317" t="s">
        <v>2</v>
      </c>
      <c r="AH45" s="318"/>
      <c r="AI45" s="318"/>
      <c r="AJ45" s="318"/>
      <c r="AK45" s="318"/>
      <c r="AL45" s="318"/>
      <c r="AM45" s="318"/>
      <c r="AN45" s="318"/>
      <c r="AO45" s="318"/>
      <c r="AP45" s="318"/>
      <c r="AQ45" s="319"/>
    </row>
    <row r="46" spans="1:74" s="2" customFormat="1" ht="30" customHeight="1">
      <c r="A46" s="336"/>
      <c r="B46" s="337"/>
      <c r="C46" s="337"/>
      <c r="D46" s="337"/>
      <c r="E46" s="337"/>
      <c r="F46" s="337"/>
      <c r="G46" s="337"/>
      <c r="H46" s="337"/>
      <c r="I46" s="337"/>
      <c r="J46" s="338"/>
      <c r="K46" s="345"/>
      <c r="L46" s="346"/>
      <c r="M46" s="346"/>
      <c r="N46" s="346"/>
      <c r="O46" s="346"/>
      <c r="P46" s="346"/>
      <c r="Q46" s="346"/>
      <c r="R46" s="346"/>
      <c r="S46" s="346"/>
      <c r="T46" s="346"/>
      <c r="U46" s="346"/>
      <c r="V46" s="346"/>
      <c r="W46" s="346"/>
      <c r="X46" s="346"/>
      <c r="Y46" s="346"/>
      <c r="Z46" s="346"/>
      <c r="AA46" s="346"/>
      <c r="AB46" s="346"/>
      <c r="AC46" s="346"/>
      <c r="AD46" s="346"/>
      <c r="AE46" s="346"/>
      <c r="AF46" s="347"/>
      <c r="AG46" s="320" t="str">
        <f>'List stavby'!B2</f>
        <v>DSPS</v>
      </c>
      <c r="AH46" s="321"/>
      <c r="AI46" s="321"/>
      <c r="AJ46" s="321"/>
      <c r="AK46" s="321"/>
      <c r="AL46" s="321"/>
      <c r="AM46" s="321"/>
      <c r="AN46" s="321"/>
      <c r="AO46" s="321"/>
      <c r="AP46" s="321"/>
      <c r="AQ46" s="322"/>
    </row>
    <row r="47" spans="1:74" s="2" customFormat="1" ht="30" customHeight="1">
      <c r="A47" s="336"/>
      <c r="B47" s="337"/>
      <c r="C47" s="337"/>
      <c r="D47" s="337"/>
      <c r="E47" s="337"/>
      <c r="F47" s="337"/>
      <c r="G47" s="337"/>
      <c r="H47" s="337"/>
      <c r="I47" s="337"/>
      <c r="J47" s="338"/>
      <c r="K47" s="345"/>
      <c r="L47" s="346"/>
      <c r="M47" s="346"/>
      <c r="N47" s="346"/>
      <c r="O47" s="346"/>
      <c r="P47" s="346"/>
      <c r="Q47" s="346"/>
      <c r="R47" s="346"/>
      <c r="S47" s="346"/>
      <c r="T47" s="346"/>
      <c r="U47" s="346"/>
      <c r="V47" s="346"/>
      <c r="W47" s="346"/>
      <c r="X47" s="346"/>
      <c r="Y47" s="346"/>
      <c r="Z47" s="346"/>
      <c r="AA47" s="346"/>
      <c r="AB47" s="346"/>
      <c r="AC47" s="346"/>
      <c r="AD47" s="346"/>
      <c r="AE47" s="346"/>
      <c r="AF47" s="347"/>
      <c r="AG47" s="323" t="s">
        <v>171</v>
      </c>
      <c r="AH47" s="324"/>
      <c r="AI47" s="324"/>
      <c r="AJ47" s="324"/>
      <c r="AK47" s="324"/>
      <c r="AL47" s="324"/>
      <c r="AM47" s="324"/>
      <c r="AN47" s="324"/>
      <c r="AO47" s="324"/>
      <c r="AP47" s="324"/>
      <c r="AQ47" s="325"/>
    </row>
    <row r="48" spans="1:74" s="2" customFormat="1" ht="30" customHeight="1">
      <c r="A48" s="339"/>
      <c r="B48" s="340"/>
      <c r="C48" s="340"/>
      <c r="D48" s="340"/>
      <c r="E48" s="340"/>
      <c r="F48" s="340"/>
      <c r="G48" s="340"/>
      <c r="H48" s="340"/>
      <c r="I48" s="340"/>
      <c r="J48" s="341"/>
      <c r="K48" s="348"/>
      <c r="L48" s="349"/>
      <c r="M48" s="349"/>
      <c r="N48" s="349"/>
      <c r="O48" s="349"/>
      <c r="P48" s="349"/>
      <c r="Q48" s="349"/>
      <c r="R48" s="349"/>
      <c r="S48" s="349"/>
      <c r="T48" s="349"/>
      <c r="U48" s="349"/>
      <c r="V48" s="349"/>
      <c r="W48" s="349"/>
      <c r="X48" s="349"/>
      <c r="Y48" s="349"/>
      <c r="Z48" s="349"/>
      <c r="AA48" s="349"/>
      <c r="AB48" s="349"/>
      <c r="AC48" s="349"/>
      <c r="AD48" s="349"/>
      <c r="AE48" s="349"/>
      <c r="AF48" s="350"/>
      <c r="AG48" s="326" t="str">
        <f>'List stavby'!B3</f>
        <v>[19.03.2023]</v>
      </c>
      <c r="AH48" s="327"/>
      <c r="AI48" s="327"/>
      <c r="AJ48" s="327"/>
      <c r="AK48" s="327"/>
      <c r="AL48" s="327"/>
      <c r="AM48" s="327"/>
      <c r="AN48" s="327"/>
      <c r="AO48" s="327"/>
      <c r="AP48" s="327"/>
      <c r="AQ48" s="328"/>
    </row>
    <row r="49" spans="1:43" s="2" customFormat="1" ht="20.100000000000001" customHeight="1" thickBot="1">
      <c r="A49" s="216" t="s">
        <v>9</v>
      </c>
      <c r="B49" s="214"/>
      <c r="C49" s="214"/>
      <c r="D49" s="214"/>
      <c r="E49" s="217" t="str">
        <f>'List stavby'!B6</f>
        <v>[Vysočina]</v>
      </c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8"/>
      <c r="U49" s="137" t="s">
        <v>172</v>
      </c>
      <c r="V49" s="136"/>
      <c r="W49" s="136"/>
      <c r="X49" s="136"/>
      <c r="Y49" s="136"/>
      <c r="Z49" s="136"/>
      <c r="AA49" s="214" t="s">
        <v>173</v>
      </c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5"/>
    </row>
    <row r="50" spans="1:43" s="2" customFormat="1" ht="9.9499999999999993" customHeight="1" thickTop="1">
      <c r="A50" s="353" t="s">
        <v>7</v>
      </c>
      <c r="B50" s="354"/>
      <c r="C50" s="354"/>
      <c r="D50" s="354"/>
      <c r="E50" s="354"/>
      <c r="F50" s="354"/>
      <c r="G50" s="354"/>
      <c r="H50" s="354"/>
      <c r="I50" s="354"/>
      <c r="J50" s="355"/>
      <c r="K50" s="356" t="s">
        <v>2</v>
      </c>
      <c r="L50" s="354"/>
      <c r="M50" s="354"/>
      <c r="N50" s="354"/>
      <c r="O50" s="355"/>
      <c r="P50" s="356" t="s">
        <v>174</v>
      </c>
      <c r="Q50" s="354"/>
      <c r="R50" s="354"/>
      <c r="S50" s="354"/>
      <c r="T50" s="354"/>
      <c r="U50" s="355"/>
      <c r="V50" s="356" t="s">
        <v>175</v>
      </c>
      <c r="W50" s="354"/>
      <c r="X50" s="354"/>
      <c r="Y50" s="354"/>
      <c r="Z50" s="354"/>
      <c r="AA50" s="354"/>
      <c r="AB50" s="354"/>
      <c r="AC50" s="354"/>
      <c r="AD50" s="355"/>
      <c r="AE50" s="356" t="s">
        <v>176</v>
      </c>
      <c r="AF50" s="354"/>
      <c r="AG50" s="355"/>
      <c r="AH50" s="133" t="s">
        <v>177</v>
      </c>
      <c r="AI50" s="134"/>
      <c r="AJ50" s="134"/>
      <c r="AK50" s="134"/>
      <c r="AL50" s="134"/>
      <c r="AM50" s="134"/>
      <c r="AN50" s="133" t="s">
        <v>178</v>
      </c>
      <c r="AO50" s="134"/>
      <c r="AP50" s="134"/>
      <c r="AQ50" s="132"/>
    </row>
    <row r="51" spans="1:43" ht="15" customHeight="1">
      <c r="A51" s="14" t="str">
        <f>MID(AM43,1,1)</f>
        <v>S</v>
      </c>
      <c r="B51" s="15" t="str">
        <f>MID(AM43,2,1)</f>
        <v>6</v>
      </c>
      <c r="C51" s="15" t="str">
        <f>MID(AM43,3,1)</f>
        <v>2</v>
      </c>
      <c r="D51" s="15" t="str">
        <f>MID(AM43,4,1)</f>
        <v>2</v>
      </c>
      <c r="E51" s="15" t="str">
        <f>MID(AM43,5,1)</f>
        <v>2</v>
      </c>
      <c r="F51" s="15" t="str">
        <f>MID(AM43,6,1)</f>
        <v>0</v>
      </c>
      <c r="G51" s="15" t="str">
        <f>MID(AM43,7,1)</f>
        <v>0</v>
      </c>
      <c r="H51" s="15" t="str">
        <f>MID(AM43,8,1)</f>
        <v>0</v>
      </c>
      <c r="I51" s="15" t="str">
        <f>MID(AM43,9,1)</f>
        <v>6</v>
      </c>
      <c r="J51" s="15" t="str">
        <f>MID(AM43,10,1)</f>
        <v>7</v>
      </c>
      <c r="K51" s="15" t="s">
        <v>179</v>
      </c>
      <c r="L51" s="15" t="str">
        <f>IF(MID($AG$46,1,1)="","X",MID($AG$46,1,1))</f>
        <v>D</v>
      </c>
      <c r="M51" s="15" t="str">
        <f>IF(MID($AG$46,2,1)="","X",MID($AG$46,2,1))</f>
        <v>S</v>
      </c>
      <c r="N51" s="15" t="str">
        <f>IF(MID($AG$46,3,1)="","X",MID($AG$46,3,1))</f>
        <v>P</v>
      </c>
      <c r="O51" s="15" t="str">
        <f>IF(MID($AG$46,4,1)="","X",MID($AG$46,4,1))</f>
        <v>S</v>
      </c>
      <c r="P51" s="15" t="s">
        <v>179</v>
      </c>
      <c r="Q51" s="15" t="s">
        <v>180</v>
      </c>
      <c r="R51" s="15" t="s">
        <v>180</v>
      </c>
      <c r="S51" s="15" t="s">
        <v>180</v>
      </c>
      <c r="T51" s="15" t="s">
        <v>180</v>
      </c>
      <c r="U51" s="15" t="s">
        <v>180</v>
      </c>
      <c r="V51" s="15" t="s">
        <v>179</v>
      </c>
      <c r="W51" s="15" t="s">
        <v>180</v>
      </c>
      <c r="X51" s="15" t="s">
        <v>180</v>
      </c>
      <c r="Y51" s="15" t="s">
        <v>180</v>
      </c>
      <c r="Z51" s="15" t="s">
        <v>180</v>
      </c>
      <c r="AA51" s="15" t="s">
        <v>180</v>
      </c>
      <c r="AB51" s="15" t="s">
        <v>180</v>
      </c>
      <c r="AC51" s="15" t="s">
        <v>180</v>
      </c>
      <c r="AD51" s="15" t="s">
        <v>180</v>
      </c>
      <c r="AE51" s="15" t="s">
        <v>179</v>
      </c>
      <c r="AF51" s="15" t="s">
        <v>180</v>
      </c>
      <c r="AG51" s="15" t="s">
        <v>180</v>
      </c>
      <c r="AH51" s="15" t="s">
        <v>179</v>
      </c>
      <c r="AI51" s="15" t="str">
        <f>IF(MID(AL44,1,1)="","X",MID(AL44,1,1))</f>
        <v>X</v>
      </c>
      <c r="AJ51" s="15" t="s">
        <v>179</v>
      </c>
      <c r="AK51" s="15" t="s">
        <v>180</v>
      </c>
      <c r="AL51" s="15" t="s">
        <v>180</v>
      </c>
      <c r="AM51" s="15" t="s">
        <v>180</v>
      </c>
      <c r="AN51" s="15" t="s">
        <v>179</v>
      </c>
      <c r="AO51" s="15" t="str">
        <f>IF(MID(A29,1,1)="","X",MID(A29,1,1))</f>
        <v>0</v>
      </c>
      <c r="AP51" s="15" t="str">
        <f>IF(MID(A29,2,1)="","X",IF(MID(A29,3,1)="","0",IF(MID(A29,2,1)="","X",MID(A29,2,1))))</f>
        <v>0</v>
      </c>
      <c r="AQ51" s="16" t="str">
        <f>IF(MID(A29,2,1)="","X",IF(MID(A29,3,1)="",MID(A29,2,1),MID(A29,3,1)))</f>
        <v>0</v>
      </c>
    </row>
    <row r="52" spans="1:43" ht="20.100000000000001" customHeight="1">
      <c r="A52" s="352" t="s">
        <v>181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O52" s="352"/>
      <c r="P52" s="352"/>
      <c r="Q52" s="352"/>
      <c r="R52" s="352"/>
      <c r="S52" s="352"/>
      <c r="T52" s="352"/>
      <c r="U52" s="352"/>
      <c r="V52" s="352"/>
      <c r="W52" s="352"/>
      <c r="X52" s="352"/>
      <c r="Y52" s="352"/>
      <c r="Z52" s="352"/>
      <c r="AA52" s="352"/>
      <c r="AB52" s="352"/>
      <c r="AC52" s="352"/>
      <c r="AD52" s="352"/>
      <c r="AE52" s="352"/>
      <c r="AF52" s="352"/>
      <c r="AG52" s="352"/>
      <c r="AH52" s="352"/>
      <c r="AI52" s="352"/>
      <c r="AJ52" s="352"/>
      <c r="AK52" s="352"/>
      <c r="AL52" s="352"/>
      <c r="AM52" s="352"/>
      <c r="AN52" s="352"/>
      <c r="AO52" s="352"/>
      <c r="AP52" s="352"/>
      <c r="AQ52" s="352"/>
    </row>
    <row r="53" spans="1:43">
      <c r="A53" s="220"/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</row>
  </sheetData>
  <mergeCells count="73">
    <mergeCell ref="A52:AQ52"/>
    <mergeCell ref="A50:J50"/>
    <mergeCell ref="K50:O50"/>
    <mergeCell ref="P50:U50"/>
    <mergeCell ref="V50:AD50"/>
    <mergeCell ref="AE50:AG50"/>
    <mergeCell ref="AG45:AQ45"/>
    <mergeCell ref="AG46:AQ46"/>
    <mergeCell ref="AG47:AQ47"/>
    <mergeCell ref="AG48:AQ48"/>
    <mergeCell ref="U43:Z43"/>
    <mergeCell ref="AM43:AQ43"/>
    <mergeCell ref="AA43:AF43"/>
    <mergeCell ref="A44:AQ44"/>
    <mergeCell ref="A45:J48"/>
    <mergeCell ref="K45:AF48"/>
    <mergeCell ref="K43:T43"/>
    <mergeCell ref="AG43:AL43"/>
    <mergeCell ref="K39:AA39"/>
    <mergeCell ref="AB39:AQ42"/>
    <mergeCell ref="A40:J40"/>
    <mergeCell ref="K40:AA40"/>
    <mergeCell ref="A41:J42"/>
    <mergeCell ref="L41:AA41"/>
    <mergeCell ref="L42:AA42"/>
    <mergeCell ref="A31:E31"/>
    <mergeCell ref="F31:J31"/>
    <mergeCell ref="K31:AK31"/>
    <mergeCell ref="AL31:AQ31"/>
    <mergeCell ref="A32:E32"/>
    <mergeCell ref="F32:J32"/>
    <mergeCell ref="K32:AK32"/>
    <mergeCell ref="AL32:AQ32"/>
    <mergeCell ref="A30:E30"/>
    <mergeCell ref="F30:J30"/>
    <mergeCell ref="K30:AK30"/>
    <mergeCell ref="AL30:AQ30"/>
    <mergeCell ref="A29:E29"/>
    <mergeCell ref="F29:J29"/>
    <mergeCell ref="K29:AK29"/>
    <mergeCell ref="AL29:AQ29"/>
    <mergeCell ref="A1:AQ5"/>
    <mergeCell ref="A28:E28"/>
    <mergeCell ref="F28:J28"/>
    <mergeCell ref="K28:AK28"/>
    <mergeCell ref="AL28:AQ28"/>
    <mergeCell ref="AC12:AQ17"/>
    <mergeCell ref="AC19:AQ25"/>
    <mergeCell ref="A7:AQ10"/>
    <mergeCell ref="A6:AQ6"/>
    <mergeCell ref="A12:AB27"/>
    <mergeCell ref="A11:AB11"/>
    <mergeCell ref="AC11:AQ11"/>
    <mergeCell ref="AC18:AQ18"/>
    <mergeCell ref="AC26:AQ26"/>
    <mergeCell ref="AC27:AK27"/>
    <mergeCell ref="AL27:AQ27"/>
    <mergeCell ref="AA49:AQ49"/>
    <mergeCell ref="A49:D49"/>
    <mergeCell ref="E49:T49"/>
    <mergeCell ref="A33:AQ33"/>
    <mergeCell ref="A53:AQ53"/>
    <mergeCell ref="A34:J34"/>
    <mergeCell ref="K34:AA34"/>
    <mergeCell ref="AB34:AQ37"/>
    <mergeCell ref="A35:J35"/>
    <mergeCell ref="K35:AA35"/>
    <mergeCell ref="A36:J36"/>
    <mergeCell ref="K36:AA36"/>
    <mergeCell ref="A37:J37"/>
    <mergeCell ref="K37:AA37"/>
    <mergeCell ref="A38:AQ38"/>
    <mergeCell ref="A39:J39"/>
  </mergeCells>
  <pageMargins left="0.78740157480314965" right="0.59055118110236227" top="0.78740157480314965" bottom="0.39370078740157483" header="0" footer="0"/>
  <pageSetup paperSize="9" scale="7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W104"/>
  <sheetViews>
    <sheetView showGridLines="0" view="pageBreakPreview" zoomScale="70" zoomScaleNormal="70" zoomScaleSheetLayoutView="70" workbookViewId="0">
      <selection activeCell="AW14" sqref="AW14"/>
    </sheetView>
  </sheetViews>
  <sheetFormatPr defaultColWidth="1.09765625" defaultRowHeight="15"/>
  <cols>
    <col min="1" max="15" width="2.19921875" style="1" customWidth="1"/>
    <col min="16" max="22" width="2.296875" style="1" customWidth="1"/>
    <col min="23" max="43" width="2.19921875" style="1" customWidth="1"/>
    <col min="44" max="46" width="5.09765625" style="1" customWidth="1"/>
    <col min="47" max="47" width="3.5" style="1" customWidth="1"/>
    <col min="48" max="48" width="13.09765625" style="1" customWidth="1"/>
    <col min="49" max="49" width="62.296875" style="1" customWidth="1"/>
    <col min="50" max="56" width="5.09765625" style="1" customWidth="1"/>
    <col min="57" max="16384" width="1.09765625" style="1"/>
  </cols>
  <sheetData>
    <row r="1" spans="1:49" s="2" customFormat="1" ht="20.100000000000001" customHeight="1" thickBot="1">
      <c r="A1" s="451" t="s">
        <v>182</v>
      </c>
      <c r="B1" s="381"/>
      <c r="C1" s="381"/>
      <c r="D1" s="381"/>
      <c r="E1" s="381"/>
      <c r="F1" s="381"/>
      <c r="G1" s="381"/>
      <c r="H1" s="381"/>
      <c r="I1" s="381"/>
      <c r="J1" s="381"/>
      <c r="K1" s="381"/>
      <c r="L1" s="381"/>
      <c r="M1" s="381"/>
      <c r="N1" s="381"/>
      <c r="O1" s="381"/>
      <c r="P1" s="381"/>
      <c r="Q1" s="381"/>
      <c r="R1" s="381"/>
      <c r="S1" s="381"/>
      <c r="T1" s="381"/>
      <c r="U1" s="381"/>
      <c r="V1" s="381"/>
      <c r="W1" s="381"/>
      <c r="X1" s="381"/>
      <c r="Y1" s="381"/>
      <c r="Z1" s="381"/>
      <c r="AA1" s="381"/>
      <c r="AB1" s="381"/>
      <c r="AC1" s="381"/>
      <c r="AD1" s="381"/>
      <c r="AE1" s="381"/>
      <c r="AF1" s="381"/>
      <c r="AG1" s="381"/>
      <c r="AH1" s="381"/>
      <c r="AI1" s="381"/>
      <c r="AJ1" s="381"/>
      <c r="AK1" s="381"/>
      <c r="AL1" s="381"/>
      <c r="AM1" s="381"/>
      <c r="AN1" s="381"/>
      <c r="AO1" s="381"/>
      <c r="AP1" s="381"/>
      <c r="AQ1" s="382"/>
      <c r="AV1" s="375" t="s">
        <v>183</v>
      </c>
      <c r="AW1" s="376"/>
    </row>
    <row r="2" spans="1:49" s="2" customFormat="1" ht="21" customHeight="1" thickBot="1">
      <c r="A2" s="452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1"/>
      <c r="AV2" s="154" t="s">
        <v>184</v>
      </c>
      <c r="AW2" s="155" t="s">
        <v>185</v>
      </c>
    </row>
    <row r="3" spans="1:49" s="2" customFormat="1" ht="21" customHeight="1">
      <c r="A3" s="452"/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310"/>
      <c r="W3" s="310"/>
      <c r="X3" s="310"/>
      <c r="Y3" s="310"/>
      <c r="Z3" s="310"/>
      <c r="AA3" s="310"/>
      <c r="AB3" s="310"/>
      <c r="AC3" s="310"/>
      <c r="AD3" s="310"/>
      <c r="AE3" s="310"/>
      <c r="AF3" s="310"/>
      <c r="AG3" s="310"/>
      <c r="AH3" s="310"/>
      <c r="AI3" s="310"/>
      <c r="AJ3" s="310"/>
      <c r="AK3" s="310"/>
      <c r="AL3" s="310"/>
      <c r="AM3" s="310"/>
      <c r="AN3" s="310"/>
      <c r="AO3" s="310"/>
      <c r="AP3" s="310"/>
      <c r="AQ3" s="311"/>
      <c r="AV3" s="168" t="s">
        <v>186</v>
      </c>
      <c r="AW3" s="169" t="s">
        <v>187</v>
      </c>
    </row>
    <row r="4" spans="1:49" s="2" customFormat="1" ht="20.100000000000001" customHeight="1">
      <c r="A4" s="453"/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  <c r="R4" s="454"/>
      <c r="S4" s="454"/>
      <c r="T4" s="454"/>
      <c r="U4" s="454"/>
      <c r="V4" s="454"/>
      <c r="W4" s="454"/>
      <c r="X4" s="454"/>
      <c r="Y4" s="454"/>
      <c r="Z4" s="454"/>
      <c r="AA4" s="454"/>
      <c r="AB4" s="454"/>
      <c r="AC4" s="454"/>
      <c r="AD4" s="454"/>
      <c r="AE4" s="454"/>
      <c r="AF4" s="454"/>
      <c r="AG4" s="454"/>
      <c r="AH4" s="454"/>
      <c r="AI4" s="454"/>
      <c r="AJ4" s="454"/>
      <c r="AK4" s="454"/>
      <c r="AL4" s="454"/>
      <c r="AM4" s="454"/>
      <c r="AN4" s="454"/>
      <c r="AO4" s="454"/>
      <c r="AP4" s="454"/>
      <c r="AQ4" s="455"/>
      <c r="AV4" s="164" t="s">
        <v>188</v>
      </c>
      <c r="AW4" s="158" t="s">
        <v>189</v>
      </c>
    </row>
    <row r="5" spans="1:49" s="2" customFormat="1" ht="20.100000000000001" customHeight="1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4"/>
      <c r="AV5" s="165" t="s">
        <v>190</v>
      </c>
      <c r="AW5" s="156" t="s">
        <v>191</v>
      </c>
    </row>
    <row r="6" spans="1:49" s="2" customFormat="1" ht="20.100000000000001" customHeight="1">
      <c r="A6" s="273" t="s">
        <v>153</v>
      </c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456"/>
      <c r="AC6" s="281" t="s">
        <v>155</v>
      </c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82"/>
      <c r="AQ6" s="283"/>
      <c r="AV6" s="165" t="s">
        <v>192</v>
      </c>
      <c r="AW6" s="157" t="s">
        <v>193</v>
      </c>
    </row>
    <row r="7" spans="1:49" s="2" customFormat="1" ht="20.100000000000001" customHeight="1">
      <c r="A7" s="452"/>
      <c r="B7" s="310"/>
      <c r="C7" s="310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  <c r="X7" s="310"/>
      <c r="Y7" s="310"/>
      <c r="Z7" s="310"/>
      <c r="AA7" s="310"/>
      <c r="AB7" s="457"/>
      <c r="AC7" s="259" t="s">
        <v>156</v>
      </c>
      <c r="AD7" s="459"/>
      <c r="AE7" s="459"/>
      <c r="AF7" s="459"/>
      <c r="AG7" s="459"/>
      <c r="AH7" s="459"/>
      <c r="AI7" s="459"/>
      <c r="AJ7" s="459"/>
      <c r="AK7" s="459"/>
      <c r="AL7" s="459"/>
      <c r="AM7" s="459"/>
      <c r="AN7" s="459"/>
      <c r="AO7" s="459"/>
      <c r="AP7" s="459"/>
      <c r="AQ7" s="460"/>
      <c r="AV7" s="165" t="s">
        <v>194</v>
      </c>
      <c r="AW7" s="157" t="s">
        <v>195</v>
      </c>
    </row>
    <row r="8" spans="1:49" s="2" customFormat="1" ht="20.100000000000001" customHeight="1">
      <c r="A8" s="452"/>
      <c r="B8" s="310"/>
      <c r="C8" s="310"/>
      <c r="D8" s="310"/>
      <c r="E8" s="310"/>
      <c r="F8" s="310"/>
      <c r="G8" s="310"/>
      <c r="H8" s="310"/>
      <c r="I8" s="310"/>
      <c r="J8" s="310"/>
      <c r="K8" s="310"/>
      <c r="L8" s="310"/>
      <c r="M8" s="310"/>
      <c r="N8" s="310"/>
      <c r="O8" s="310"/>
      <c r="P8" s="310"/>
      <c r="Q8" s="310"/>
      <c r="R8" s="310"/>
      <c r="S8" s="310"/>
      <c r="T8" s="310"/>
      <c r="U8" s="310"/>
      <c r="V8" s="310"/>
      <c r="W8" s="310"/>
      <c r="X8" s="310"/>
      <c r="Y8" s="310"/>
      <c r="Z8" s="310"/>
      <c r="AA8" s="310"/>
      <c r="AB8" s="457"/>
      <c r="AC8" s="459"/>
      <c r="AD8" s="459"/>
      <c r="AE8" s="459"/>
      <c r="AF8" s="459"/>
      <c r="AG8" s="459"/>
      <c r="AH8" s="459"/>
      <c r="AI8" s="459"/>
      <c r="AJ8" s="459"/>
      <c r="AK8" s="459"/>
      <c r="AL8" s="459"/>
      <c r="AM8" s="459"/>
      <c r="AN8" s="459"/>
      <c r="AO8" s="459"/>
      <c r="AP8" s="459"/>
      <c r="AQ8" s="460"/>
      <c r="AV8" s="165" t="s">
        <v>196</v>
      </c>
      <c r="AW8" s="157" t="s">
        <v>197</v>
      </c>
    </row>
    <row r="9" spans="1:49" s="2" customFormat="1" ht="20.100000000000001" customHeight="1">
      <c r="A9" s="452"/>
      <c r="B9" s="310"/>
      <c r="C9" s="310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10"/>
      <c r="Y9" s="310"/>
      <c r="Z9" s="310"/>
      <c r="AA9" s="310"/>
      <c r="AB9" s="457"/>
      <c r="AC9" s="459"/>
      <c r="AD9" s="459"/>
      <c r="AE9" s="459"/>
      <c r="AF9" s="459"/>
      <c r="AG9" s="459"/>
      <c r="AH9" s="459"/>
      <c r="AI9" s="459"/>
      <c r="AJ9" s="459"/>
      <c r="AK9" s="459"/>
      <c r="AL9" s="459"/>
      <c r="AM9" s="459"/>
      <c r="AN9" s="459"/>
      <c r="AO9" s="459"/>
      <c r="AP9" s="459"/>
      <c r="AQ9" s="460"/>
      <c r="AV9" s="165" t="s">
        <v>198</v>
      </c>
      <c r="AW9" s="157" t="s">
        <v>199</v>
      </c>
    </row>
    <row r="10" spans="1:49" s="2" customFormat="1" ht="20.100000000000001" customHeight="1">
      <c r="A10" s="453"/>
      <c r="B10" s="454"/>
      <c r="C10" s="454"/>
      <c r="D10" s="454"/>
      <c r="E10" s="454"/>
      <c r="F10" s="454"/>
      <c r="G10" s="454"/>
      <c r="H10" s="454"/>
      <c r="I10" s="454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8"/>
      <c r="AC10" s="461"/>
      <c r="AD10" s="461"/>
      <c r="AE10" s="461"/>
      <c r="AF10" s="461"/>
      <c r="AG10" s="461"/>
      <c r="AH10" s="461"/>
      <c r="AI10" s="461"/>
      <c r="AJ10" s="461"/>
      <c r="AK10" s="461"/>
      <c r="AL10" s="461"/>
      <c r="AM10" s="461"/>
      <c r="AN10" s="461"/>
      <c r="AO10" s="461"/>
      <c r="AP10" s="461"/>
      <c r="AQ10" s="462"/>
      <c r="AV10" s="165" t="s">
        <v>200</v>
      </c>
      <c r="AW10" s="157" t="s">
        <v>201</v>
      </c>
    </row>
    <row r="11" spans="1:49" s="2" customFormat="1" ht="21" customHeight="1">
      <c r="A11" s="466" t="s">
        <v>202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 t="s">
        <v>157</v>
      </c>
      <c r="AD11" s="282"/>
      <c r="AE11" s="282"/>
      <c r="AF11" s="282"/>
      <c r="AG11" s="282"/>
      <c r="AH11" s="282"/>
      <c r="AI11" s="282"/>
      <c r="AJ11" s="282"/>
      <c r="AK11" s="282"/>
      <c r="AL11" s="282"/>
      <c r="AM11" s="282"/>
      <c r="AN11" s="282"/>
      <c r="AO11" s="282"/>
      <c r="AP11" s="282"/>
      <c r="AQ11" s="283"/>
      <c r="AV11" s="165" t="s">
        <v>203</v>
      </c>
      <c r="AW11" s="157" t="s">
        <v>204</v>
      </c>
    </row>
    <row r="12" spans="1:49" s="2" customFormat="1" ht="20.100000000000001" customHeight="1">
      <c r="A12" s="478" t="s">
        <v>205</v>
      </c>
      <c r="B12" s="479"/>
      <c r="C12" s="479"/>
      <c r="D12" s="479"/>
      <c r="E12" s="479"/>
      <c r="F12" s="479"/>
      <c r="G12" s="479"/>
      <c r="H12" s="479"/>
      <c r="I12" s="479"/>
      <c r="J12" s="479"/>
      <c r="K12" s="479"/>
      <c r="L12" s="479"/>
      <c r="M12" s="479"/>
      <c r="N12" s="479"/>
      <c r="O12" s="479"/>
      <c r="P12" s="479"/>
      <c r="Q12" s="479"/>
      <c r="R12" s="479"/>
      <c r="S12" s="479"/>
      <c r="T12" s="479"/>
      <c r="U12" s="479"/>
      <c r="V12" s="479"/>
      <c r="W12" s="479"/>
      <c r="X12" s="479"/>
      <c r="Y12" s="479"/>
      <c r="Z12" s="479"/>
      <c r="AA12" s="480"/>
      <c r="AB12" s="361"/>
      <c r="AC12" s="264" t="s">
        <v>158</v>
      </c>
      <c r="AD12" s="463"/>
      <c r="AE12" s="463"/>
      <c r="AF12" s="463"/>
      <c r="AG12" s="463"/>
      <c r="AH12" s="463"/>
      <c r="AI12" s="463"/>
      <c r="AJ12" s="463"/>
      <c r="AK12" s="463"/>
      <c r="AL12" s="463"/>
      <c r="AM12" s="463"/>
      <c r="AN12" s="463"/>
      <c r="AO12" s="463"/>
      <c r="AP12" s="463"/>
      <c r="AQ12" s="464"/>
      <c r="AV12" s="164" t="s">
        <v>206</v>
      </c>
      <c r="AW12" s="158" t="s">
        <v>207</v>
      </c>
    </row>
    <row r="13" spans="1:49" s="2" customFormat="1" ht="20.100000000000001" customHeight="1">
      <c r="A13" s="249"/>
      <c r="B13" s="250"/>
      <c r="C13" s="250"/>
      <c r="D13" s="250"/>
      <c r="E13" s="250"/>
      <c r="F13" s="250"/>
      <c r="G13" s="250"/>
      <c r="H13" s="250"/>
      <c r="I13" s="250"/>
      <c r="J13" s="250"/>
      <c r="K13" s="250"/>
      <c r="L13" s="250"/>
      <c r="M13" s="250"/>
      <c r="N13" s="250"/>
      <c r="O13" s="250"/>
      <c r="P13" s="250"/>
      <c r="Q13" s="250"/>
      <c r="R13" s="250"/>
      <c r="S13" s="250"/>
      <c r="T13" s="250"/>
      <c r="U13" s="250"/>
      <c r="V13" s="250"/>
      <c r="W13" s="250"/>
      <c r="X13" s="250"/>
      <c r="Y13" s="250"/>
      <c r="Z13" s="250"/>
      <c r="AA13" s="481"/>
      <c r="AB13" s="361"/>
      <c r="AC13" s="465"/>
      <c r="AD13" s="459"/>
      <c r="AE13" s="459"/>
      <c r="AF13" s="459"/>
      <c r="AG13" s="459"/>
      <c r="AH13" s="459"/>
      <c r="AI13" s="459"/>
      <c r="AJ13" s="459"/>
      <c r="AK13" s="459"/>
      <c r="AL13" s="459"/>
      <c r="AM13" s="459"/>
      <c r="AN13" s="459"/>
      <c r="AO13" s="459"/>
      <c r="AP13" s="459"/>
      <c r="AQ13" s="460"/>
      <c r="AV13" s="165" t="s">
        <v>208</v>
      </c>
      <c r="AW13" s="156" t="s">
        <v>209</v>
      </c>
    </row>
    <row r="14" spans="1:49" s="2" customFormat="1" ht="20.100000000000001" customHeight="1">
      <c r="A14" s="249"/>
      <c r="B14" s="250"/>
      <c r="C14" s="250"/>
      <c r="D14" s="250"/>
      <c r="E14" s="250"/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0"/>
      <c r="R14" s="250"/>
      <c r="S14" s="250"/>
      <c r="T14" s="250"/>
      <c r="U14" s="250"/>
      <c r="V14" s="250"/>
      <c r="W14" s="250"/>
      <c r="X14" s="250"/>
      <c r="Y14" s="250"/>
      <c r="Z14" s="250"/>
      <c r="AA14" s="481"/>
      <c r="AB14" s="361"/>
      <c r="AC14" s="465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59"/>
      <c r="AO14" s="459"/>
      <c r="AP14" s="459"/>
      <c r="AQ14" s="460"/>
      <c r="AV14" s="165" t="s">
        <v>210</v>
      </c>
      <c r="AW14" s="157" t="s">
        <v>211</v>
      </c>
    </row>
    <row r="15" spans="1:49" s="2" customFormat="1" ht="20.100000000000001" customHeight="1">
      <c r="A15" s="249"/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0"/>
      <c r="R15" s="250"/>
      <c r="S15" s="250"/>
      <c r="T15" s="250"/>
      <c r="U15" s="250"/>
      <c r="V15" s="250"/>
      <c r="W15" s="250"/>
      <c r="X15" s="250"/>
      <c r="Y15" s="250"/>
      <c r="Z15" s="250"/>
      <c r="AA15" s="481"/>
      <c r="AB15" s="361"/>
      <c r="AC15" s="465"/>
      <c r="AD15" s="459"/>
      <c r="AE15" s="459"/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60"/>
      <c r="AV15" s="165" t="s">
        <v>212</v>
      </c>
      <c r="AW15" s="157" t="s">
        <v>213</v>
      </c>
    </row>
    <row r="16" spans="1:49" s="2" customFormat="1" ht="20.100000000000001" customHeight="1">
      <c r="A16" s="249"/>
      <c r="B16" s="250"/>
      <c r="C16" s="250"/>
      <c r="D16" s="250"/>
      <c r="E16" s="250"/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0"/>
      <c r="R16" s="250"/>
      <c r="S16" s="250"/>
      <c r="T16" s="250"/>
      <c r="U16" s="250"/>
      <c r="V16" s="250"/>
      <c r="W16" s="250"/>
      <c r="X16" s="250"/>
      <c r="Y16" s="250"/>
      <c r="Z16" s="250"/>
      <c r="AA16" s="481"/>
      <c r="AB16" s="361"/>
      <c r="AC16" s="465"/>
      <c r="AD16" s="459"/>
      <c r="AE16" s="459"/>
      <c r="AF16" s="459"/>
      <c r="AG16" s="459"/>
      <c r="AH16" s="459"/>
      <c r="AI16" s="459"/>
      <c r="AJ16" s="459"/>
      <c r="AK16" s="459"/>
      <c r="AL16" s="459"/>
      <c r="AM16" s="459"/>
      <c r="AN16" s="459"/>
      <c r="AO16" s="459"/>
      <c r="AP16" s="459"/>
      <c r="AQ16" s="460"/>
      <c r="AV16" s="165" t="s">
        <v>214</v>
      </c>
      <c r="AW16" s="157" t="s">
        <v>215</v>
      </c>
    </row>
    <row r="17" spans="1:49" s="2" customFormat="1" ht="20.100000000000001" customHeight="1">
      <c r="A17" s="249"/>
      <c r="B17" s="250"/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250"/>
      <c r="N17" s="250"/>
      <c r="O17" s="250"/>
      <c r="P17" s="250"/>
      <c r="Q17" s="250"/>
      <c r="R17" s="250"/>
      <c r="S17" s="250"/>
      <c r="T17" s="250"/>
      <c r="U17" s="250"/>
      <c r="V17" s="250"/>
      <c r="W17" s="250"/>
      <c r="X17" s="250"/>
      <c r="Y17" s="250"/>
      <c r="Z17" s="250"/>
      <c r="AA17" s="481"/>
      <c r="AB17" s="361"/>
      <c r="AC17" s="465"/>
      <c r="AD17" s="459"/>
      <c r="AE17" s="459"/>
      <c r="AF17" s="459"/>
      <c r="AG17" s="459"/>
      <c r="AH17" s="459"/>
      <c r="AI17" s="459"/>
      <c r="AJ17" s="459"/>
      <c r="AK17" s="459"/>
      <c r="AL17" s="459"/>
      <c r="AM17" s="459"/>
      <c r="AN17" s="459"/>
      <c r="AO17" s="459"/>
      <c r="AP17" s="459"/>
      <c r="AQ17" s="460"/>
      <c r="AV17" s="165" t="s">
        <v>216</v>
      </c>
      <c r="AW17" s="157" t="s">
        <v>217</v>
      </c>
    </row>
    <row r="18" spans="1:49" s="2" customFormat="1" ht="20.100000000000001" customHeight="1">
      <c r="A18" s="249"/>
      <c r="B18" s="250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0"/>
      <c r="T18" s="250"/>
      <c r="U18" s="250"/>
      <c r="V18" s="250"/>
      <c r="W18" s="250"/>
      <c r="X18" s="250"/>
      <c r="Y18" s="250"/>
      <c r="Z18" s="250"/>
      <c r="AA18" s="481"/>
      <c r="AB18" s="361"/>
      <c r="AC18" s="286"/>
      <c r="AD18" s="287"/>
      <c r="AE18" s="287"/>
      <c r="AF18" s="287"/>
      <c r="AG18" s="287"/>
      <c r="AH18" s="287"/>
      <c r="AI18" s="287"/>
      <c r="AJ18" s="287"/>
      <c r="AK18" s="287"/>
      <c r="AL18" s="364"/>
      <c r="AM18" s="365"/>
      <c r="AN18" s="365"/>
      <c r="AO18" s="365"/>
      <c r="AP18" s="365"/>
      <c r="AQ18" s="366"/>
      <c r="AV18" s="165" t="s">
        <v>218</v>
      </c>
      <c r="AW18" s="157" t="s">
        <v>219</v>
      </c>
    </row>
    <row r="19" spans="1:49" s="2" customFormat="1" ht="20.100000000000001" customHeight="1">
      <c r="A19" s="276"/>
      <c r="B19" s="277"/>
      <c r="C19" s="277"/>
      <c r="D19" s="277"/>
      <c r="E19" s="277"/>
      <c r="F19" s="277"/>
      <c r="G19" s="277"/>
      <c r="H19" s="277"/>
      <c r="I19" s="277"/>
      <c r="J19" s="277"/>
      <c r="K19" s="277"/>
      <c r="L19" s="277"/>
      <c r="M19" s="277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  <c r="Z19" s="277"/>
      <c r="AA19" s="482"/>
      <c r="AB19" s="362"/>
      <c r="AC19" s="315" t="s">
        <v>159</v>
      </c>
      <c r="AD19" s="315"/>
      <c r="AE19" s="315"/>
      <c r="AF19" s="315"/>
      <c r="AG19" s="315"/>
      <c r="AH19" s="315"/>
      <c r="AI19" s="315"/>
      <c r="AJ19" s="315"/>
      <c r="AK19" s="315"/>
      <c r="AL19" s="315" t="s">
        <v>160</v>
      </c>
      <c r="AM19" s="315"/>
      <c r="AN19" s="315"/>
      <c r="AO19" s="315"/>
      <c r="AP19" s="315"/>
      <c r="AQ19" s="363"/>
      <c r="AV19" s="165" t="s">
        <v>220</v>
      </c>
      <c r="AW19" s="157" t="s">
        <v>221</v>
      </c>
    </row>
    <row r="20" spans="1:49" s="2" customFormat="1" ht="15" customHeight="1">
      <c r="A20" s="471" t="s">
        <v>161</v>
      </c>
      <c r="B20" s="471"/>
      <c r="C20" s="471"/>
      <c r="D20" s="471"/>
      <c r="E20" s="471"/>
      <c r="F20" s="255" t="s">
        <v>160</v>
      </c>
      <c r="G20" s="256"/>
      <c r="H20" s="256"/>
      <c r="I20" s="256"/>
      <c r="J20" s="257"/>
      <c r="K20" s="471" t="s">
        <v>162</v>
      </c>
      <c r="L20" s="471"/>
      <c r="M20" s="471"/>
      <c r="N20" s="471"/>
      <c r="O20" s="471"/>
      <c r="P20" s="471"/>
      <c r="Q20" s="471"/>
      <c r="R20" s="471"/>
      <c r="S20" s="471"/>
      <c r="T20" s="471"/>
      <c r="U20" s="471"/>
      <c r="V20" s="471"/>
      <c r="W20" s="471"/>
      <c r="X20" s="471"/>
      <c r="Y20" s="471"/>
      <c r="Z20" s="471"/>
      <c r="AA20" s="471"/>
      <c r="AB20" s="471"/>
      <c r="AC20" s="471"/>
      <c r="AD20" s="471"/>
      <c r="AE20" s="471"/>
      <c r="AF20" s="471"/>
      <c r="AG20" s="471"/>
      <c r="AH20" s="471"/>
      <c r="AI20" s="471"/>
      <c r="AJ20" s="471"/>
      <c r="AK20" s="471"/>
      <c r="AL20" s="471" t="s">
        <v>163</v>
      </c>
      <c r="AM20" s="471"/>
      <c r="AN20" s="471"/>
      <c r="AO20" s="471"/>
      <c r="AP20" s="471"/>
      <c r="AQ20" s="471"/>
      <c r="AV20" s="165" t="s">
        <v>222</v>
      </c>
      <c r="AW20" s="157" t="s">
        <v>223</v>
      </c>
    </row>
    <row r="21" spans="1:49" s="2" customFormat="1" ht="15" customHeight="1">
      <c r="A21" s="291" t="s">
        <v>164</v>
      </c>
      <c r="B21" s="292"/>
      <c r="C21" s="292"/>
      <c r="D21" s="292"/>
      <c r="E21" s="293"/>
      <c r="F21" s="297">
        <v>43738</v>
      </c>
      <c r="G21" s="298"/>
      <c r="H21" s="298"/>
      <c r="I21" s="298"/>
      <c r="J21" s="299"/>
      <c r="K21" s="255" t="s">
        <v>165</v>
      </c>
      <c r="L21" s="256"/>
      <c r="M21" s="256"/>
      <c r="N21" s="256"/>
      <c r="O21" s="256"/>
      <c r="P21" s="256"/>
      <c r="Q21" s="256"/>
      <c r="R21" s="256"/>
      <c r="S21" s="256"/>
      <c r="T21" s="256"/>
      <c r="U21" s="256"/>
      <c r="V21" s="256"/>
      <c r="W21" s="256"/>
      <c r="X21" s="256"/>
      <c r="Y21" s="256"/>
      <c r="Z21" s="256"/>
      <c r="AA21" s="256"/>
      <c r="AB21" s="256"/>
      <c r="AC21" s="256"/>
      <c r="AD21" s="256"/>
      <c r="AE21" s="256"/>
      <c r="AF21" s="256"/>
      <c r="AG21" s="256"/>
      <c r="AH21" s="256"/>
      <c r="AI21" s="256"/>
      <c r="AJ21" s="256"/>
      <c r="AK21" s="257"/>
      <c r="AL21" s="471" t="s">
        <v>166</v>
      </c>
      <c r="AM21" s="471"/>
      <c r="AN21" s="471"/>
      <c r="AO21" s="471"/>
      <c r="AP21" s="471"/>
      <c r="AQ21" s="471"/>
      <c r="AV21" s="165" t="s">
        <v>224</v>
      </c>
      <c r="AW21" s="157" t="s">
        <v>225</v>
      </c>
    </row>
    <row r="22" spans="1:49" s="2" customFormat="1" ht="15" customHeight="1">
      <c r="A22" s="291"/>
      <c r="B22" s="292"/>
      <c r="C22" s="292"/>
      <c r="D22" s="292"/>
      <c r="E22" s="293"/>
      <c r="F22" s="294"/>
      <c r="G22" s="295"/>
      <c r="H22" s="295"/>
      <c r="I22" s="295"/>
      <c r="J22" s="296"/>
      <c r="K22" s="471"/>
      <c r="L22" s="471"/>
      <c r="M22" s="471"/>
      <c r="N22" s="471"/>
      <c r="O22" s="471"/>
      <c r="P22" s="471"/>
      <c r="Q22" s="471"/>
      <c r="R22" s="471"/>
      <c r="S22" s="471"/>
      <c r="T22" s="471"/>
      <c r="U22" s="471"/>
      <c r="V22" s="471"/>
      <c r="W22" s="471"/>
      <c r="X22" s="471"/>
      <c r="Y22" s="471"/>
      <c r="Z22" s="471"/>
      <c r="AA22" s="471"/>
      <c r="AB22" s="471"/>
      <c r="AC22" s="471"/>
      <c r="AD22" s="471"/>
      <c r="AE22" s="471"/>
      <c r="AF22" s="471"/>
      <c r="AG22" s="471"/>
      <c r="AH22" s="471"/>
      <c r="AI22" s="471"/>
      <c r="AJ22" s="471"/>
      <c r="AK22" s="471"/>
      <c r="AL22" s="467"/>
      <c r="AM22" s="467"/>
      <c r="AN22" s="467"/>
      <c r="AO22" s="467"/>
      <c r="AP22" s="467"/>
      <c r="AQ22" s="467"/>
      <c r="AV22" s="165" t="s">
        <v>226</v>
      </c>
      <c r="AW22" s="157" t="s">
        <v>227</v>
      </c>
    </row>
    <row r="23" spans="1:49" s="2" customFormat="1" ht="15" customHeight="1">
      <c r="A23" s="291"/>
      <c r="B23" s="292"/>
      <c r="C23" s="292"/>
      <c r="D23" s="292"/>
      <c r="E23" s="293"/>
      <c r="F23" s="294"/>
      <c r="G23" s="295"/>
      <c r="H23" s="295"/>
      <c r="I23" s="295"/>
      <c r="J23" s="296"/>
      <c r="K23" s="471"/>
      <c r="L23" s="471"/>
      <c r="M23" s="471"/>
      <c r="N23" s="471"/>
      <c r="O23" s="471"/>
      <c r="P23" s="471"/>
      <c r="Q23" s="471"/>
      <c r="R23" s="471"/>
      <c r="S23" s="471"/>
      <c r="T23" s="471"/>
      <c r="U23" s="471"/>
      <c r="V23" s="471"/>
      <c r="W23" s="471"/>
      <c r="X23" s="471"/>
      <c r="Y23" s="471"/>
      <c r="Z23" s="471"/>
      <c r="AA23" s="471"/>
      <c r="AB23" s="471"/>
      <c r="AC23" s="471"/>
      <c r="AD23" s="471"/>
      <c r="AE23" s="471"/>
      <c r="AF23" s="471"/>
      <c r="AG23" s="471"/>
      <c r="AH23" s="471"/>
      <c r="AI23" s="471"/>
      <c r="AJ23" s="471"/>
      <c r="AK23" s="471"/>
      <c r="AL23" s="467"/>
      <c r="AM23" s="467"/>
      <c r="AN23" s="467"/>
      <c r="AO23" s="467"/>
      <c r="AP23" s="467"/>
      <c r="AQ23" s="467"/>
      <c r="AV23" s="164" t="s">
        <v>228</v>
      </c>
      <c r="AW23" s="158" t="s">
        <v>229</v>
      </c>
    </row>
    <row r="24" spans="1:49" s="2" customFormat="1" ht="15" customHeight="1">
      <c r="A24" s="291"/>
      <c r="B24" s="292"/>
      <c r="C24" s="292"/>
      <c r="D24" s="292"/>
      <c r="E24" s="293"/>
      <c r="F24" s="294"/>
      <c r="G24" s="295"/>
      <c r="H24" s="295"/>
      <c r="I24" s="295"/>
      <c r="J24" s="296"/>
      <c r="K24" s="471"/>
      <c r="L24" s="471"/>
      <c r="M24" s="471"/>
      <c r="N24" s="471"/>
      <c r="O24" s="471"/>
      <c r="P24" s="471"/>
      <c r="Q24" s="471"/>
      <c r="R24" s="471"/>
      <c r="S24" s="471"/>
      <c r="T24" s="471"/>
      <c r="U24" s="471"/>
      <c r="V24" s="471"/>
      <c r="W24" s="471"/>
      <c r="X24" s="471"/>
      <c r="Y24" s="471"/>
      <c r="Z24" s="471"/>
      <c r="AA24" s="471"/>
      <c r="AB24" s="471"/>
      <c r="AC24" s="471"/>
      <c r="AD24" s="471"/>
      <c r="AE24" s="471"/>
      <c r="AF24" s="471"/>
      <c r="AG24" s="471"/>
      <c r="AH24" s="471"/>
      <c r="AI24" s="471"/>
      <c r="AJ24" s="471"/>
      <c r="AK24" s="471"/>
      <c r="AL24" s="467"/>
      <c r="AM24" s="467"/>
      <c r="AN24" s="467"/>
      <c r="AO24" s="467"/>
      <c r="AP24" s="467"/>
      <c r="AQ24" s="467"/>
      <c r="AV24" s="165" t="s">
        <v>230</v>
      </c>
      <c r="AW24" s="157" t="s">
        <v>231</v>
      </c>
    </row>
    <row r="25" spans="1:49" s="2" customFormat="1" ht="15" customHeight="1" thickBot="1">
      <c r="A25" s="3"/>
      <c r="B25" s="3"/>
      <c r="C25" s="367"/>
      <c r="D25" s="367"/>
      <c r="E25" s="367"/>
      <c r="F25" s="367"/>
      <c r="G25" s="367"/>
      <c r="H25" s="367"/>
      <c r="I25" s="367"/>
      <c r="J25" s="367"/>
      <c r="K25" s="36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67"/>
      <c r="W25" s="367"/>
      <c r="X25" s="367"/>
      <c r="Y25" s="367"/>
      <c r="Z25" s="367"/>
      <c r="AA25" s="367"/>
      <c r="AB25" s="367"/>
      <c r="AC25" s="367"/>
      <c r="AD25" s="367"/>
      <c r="AE25" s="367"/>
      <c r="AF25" s="367"/>
      <c r="AG25" s="367"/>
      <c r="AH25" s="367"/>
      <c r="AI25" s="367"/>
      <c r="AJ25" s="367"/>
      <c r="AK25" s="367"/>
      <c r="AL25" s="367"/>
      <c r="AM25" s="367"/>
      <c r="AN25" s="367"/>
      <c r="AO25" s="367"/>
      <c r="AP25" s="367"/>
      <c r="AQ25" s="367"/>
      <c r="AV25" s="165" t="s">
        <v>232</v>
      </c>
      <c r="AW25" s="157" t="s">
        <v>233</v>
      </c>
    </row>
    <row r="26" spans="1:49" s="2" customFormat="1" ht="15" customHeight="1" thickTop="1">
      <c r="A26" s="221" t="s">
        <v>11</v>
      </c>
      <c r="B26" s="222"/>
      <c r="C26" s="222"/>
      <c r="D26" s="222"/>
      <c r="E26" s="222"/>
      <c r="F26" s="222"/>
      <c r="G26" s="222"/>
      <c r="H26" s="222"/>
      <c r="I26" s="222"/>
      <c r="J26" s="223"/>
      <c r="K26" s="377" t="str">
        <f>'List stavby'!B7</f>
        <v>Správa železnic, státní organizace</v>
      </c>
      <c r="L26" s="378"/>
      <c r="M26" s="378"/>
      <c r="N26" s="378"/>
      <c r="O26" s="378"/>
      <c r="P26" s="378"/>
      <c r="Q26" s="378"/>
      <c r="R26" s="378"/>
      <c r="S26" s="378"/>
      <c r="T26" s="378"/>
      <c r="U26" s="378"/>
      <c r="V26" s="378"/>
      <c r="W26" s="378"/>
      <c r="X26" s="378"/>
      <c r="Y26" s="378"/>
      <c r="Z26" s="378"/>
      <c r="AA26" s="379"/>
      <c r="AB26" s="226" t="s">
        <v>167</v>
      </c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8"/>
      <c r="AV26" s="165" t="s">
        <v>234</v>
      </c>
      <c r="AW26" s="157" t="s">
        <v>235</v>
      </c>
    </row>
    <row r="27" spans="1:49" s="2" customFormat="1" ht="15" customHeight="1">
      <c r="A27" s="235" t="s">
        <v>13</v>
      </c>
      <c r="B27" s="236"/>
      <c r="C27" s="236"/>
      <c r="D27" s="236"/>
      <c r="E27" s="236"/>
      <c r="F27" s="236"/>
      <c r="G27" s="236"/>
      <c r="H27" s="236"/>
      <c r="I27" s="236"/>
      <c r="J27" s="237"/>
      <c r="K27" s="238" t="str">
        <f>'List stavby'!B8</f>
        <v>Dlážděná 1003/7, 110 00 Praha 1</v>
      </c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  <c r="W27" s="236"/>
      <c r="X27" s="236"/>
      <c r="Y27" s="236"/>
      <c r="Z27" s="236"/>
      <c r="AA27" s="239"/>
      <c r="AB27" s="229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/>
      <c r="AO27" s="230"/>
      <c r="AP27" s="230"/>
      <c r="AQ27" s="231"/>
      <c r="AV27" s="165" t="s">
        <v>236</v>
      </c>
      <c r="AW27" s="157" t="s">
        <v>237</v>
      </c>
    </row>
    <row r="28" spans="1:49" s="2" customFormat="1" ht="15" customHeight="1">
      <c r="A28" s="235" t="s">
        <v>15</v>
      </c>
      <c r="B28" s="236"/>
      <c r="C28" s="236"/>
      <c r="D28" s="236"/>
      <c r="E28" s="236"/>
      <c r="F28" s="236"/>
      <c r="G28" s="236"/>
      <c r="H28" s="236"/>
      <c r="I28" s="236"/>
      <c r="J28" s="237"/>
      <c r="K28" s="238" t="str">
        <f>'List stavby'!B9</f>
        <v>[Oblastní ředitelství Brno]</v>
      </c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  <c r="W28" s="236"/>
      <c r="X28" s="236"/>
      <c r="Y28" s="236"/>
      <c r="Z28" s="236"/>
      <c r="AA28" s="239"/>
      <c r="AB28" s="229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/>
      <c r="AO28" s="230"/>
      <c r="AP28" s="230"/>
      <c r="AQ28" s="231"/>
      <c r="AV28" s="165" t="s">
        <v>238</v>
      </c>
      <c r="AW28" s="157" t="s">
        <v>239</v>
      </c>
    </row>
    <row r="29" spans="1:49" s="2" customFormat="1" ht="15" customHeight="1" thickBot="1">
      <c r="A29" s="240" t="s">
        <v>13</v>
      </c>
      <c r="B29" s="241"/>
      <c r="C29" s="241"/>
      <c r="D29" s="241"/>
      <c r="E29" s="241"/>
      <c r="F29" s="241"/>
      <c r="G29" s="241"/>
      <c r="H29" s="241"/>
      <c r="I29" s="241"/>
      <c r="J29" s="242"/>
      <c r="K29" s="243" t="str">
        <f>'List stavby'!B10</f>
        <v>[Kounicova 688/26, 611 43 Brno]</v>
      </c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4"/>
      <c r="AB29" s="232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4"/>
      <c r="AV29" s="165" t="s">
        <v>240</v>
      </c>
      <c r="AW29" s="157" t="s">
        <v>241</v>
      </c>
    </row>
    <row r="30" spans="1:49" s="2" customFormat="1" ht="15" customHeight="1" thickTop="1" thickBot="1">
      <c r="A30" s="250"/>
      <c r="B30" s="250"/>
      <c r="C30" s="250"/>
      <c r="D30" s="250"/>
      <c r="E30" s="250"/>
      <c r="F30" s="250"/>
      <c r="G30" s="250"/>
      <c r="H30" s="250"/>
      <c r="I30" s="250"/>
      <c r="J30" s="250"/>
      <c r="K30" s="250"/>
      <c r="L30" s="250"/>
      <c r="M30" s="250"/>
      <c r="N30" s="250"/>
      <c r="O30" s="250"/>
      <c r="P30" s="250"/>
      <c r="Q30" s="250"/>
      <c r="R30" s="250"/>
      <c r="S30" s="250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  <c r="AM30" s="250"/>
      <c r="AN30" s="250"/>
      <c r="AO30" s="250"/>
      <c r="AP30" s="250"/>
      <c r="AQ30" s="250"/>
      <c r="AV30" s="165" t="s">
        <v>242</v>
      </c>
      <c r="AW30" s="157" t="s">
        <v>243</v>
      </c>
    </row>
    <row r="31" spans="1:49" s="2" customFormat="1" ht="15" customHeight="1" thickTop="1">
      <c r="A31" s="221" t="s">
        <v>168</v>
      </c>
      <c r="B31" s="222"/>
      <c r="C31" s="222"/>
      <c r="D31" s="222"/>
      <c r="E31" s="222"/>
      <c r="F31" s="222"/>
      <c r="G31" s="222"/>
      <c r="H31" s="222"/>
      <c r="I31" s="222"/>
      <c r="J31" s="223"/>
      <c r="K31" s="377" t="str">
        <f>'List stavby'!B12</f>
        <v>[Elektrizace železnic Praha a.s.]</v>
      </c>
      <c r="L31" s="378"/>
      <c r="M31" s="378"/>
      <c r="N31" s="378"/>
      <c r="O31" s="378"/>
      <c r="P31" s="378"/>
      <c r="Q31" s="378"/>
      <c r="R31" s="378"/>
      <c r="S31" s="378"/>
      <c r="T31" s="378"/>
      <c r="U31" s="378"/>
      <c r="V31" s="378"/>
      <c r="W31" s="378"/>
      <c r="X31" s="378"/>
      <c r="Y31" s="378"/>
      <c r="Z31" s="378"/>
      <c r="AA31" s="379"/>
      <c r="AB31" s="472" t="s">
        <v>167</v>
      </c>
      <c r="AC31" s="473"/>
      <c r="AD31" s="473"/>
      <c r="AE31" s="473"/>
      <c r="AF31" s="473"/>
      <c r="AG31" s="473"/>
      <c r="AH31" s="473"/>
      <c r="AI31" s="473"/>
      <c r="AJ31" s="473"/>
      <c r="AK31" s="473"/>
      <c r="AL31" s="473"/>
      <c r="AM31" s="473"/>
      <c r="AN31" s="473"/>
      <c r="AO31" s="473"/>
      <c r="AP31" s="473"/>
      <c r="AQ31" s="474"/>
      <c r="AV31" s="165" t="s">
        <v>244</v>
      </c>
      <c r="AW31" s="157" t="s">
        <v>245</v>
      </c>
    </row>
    <row r="32" spans="1:49" s="2" customFormat="1" ht="15" customHeight="1">
      <c r="A32" s="235" t="s">
        <v>13</v>
      </c>
      <c r="B32" s="236"/>
      <c r="C32" s="236"/>
      <c r="D32" s="236"/>
      <c r="E32" s="236"/>
      <c r="F32" s="236"/>
      <c r="G32" s="236"/>
      <c r="H32" s="236"/>
      <c r="I32" s="236"/>
      <c r="J32" s="237"/>
      <c r="K32" s="238" t="str">
        <f>'List stavby'!B13</f>
        <v>[nám. Hrdinů 1693/4a, 140 00 Praha 4]</v>
      </c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  <c r="W32" s="236"/>
      <c r="X32" s="236"/>
      <c r="Y32" s="236"/>
      <c r="Z32" s="236"/>
      <c r="AA32" s="239"/>
      <c r="AB32" s="468"/>
      <c r="AC32" s="469"/>
      <c r="AD32" s="469"/>
      <c r="AE32" s="469"/>
      <c r="AF32" s="469"/>
      <c r="AG32" s="469"/>
      <c r="AH32" s="469"/>
      <c r="AI32" s="469"/>
      <c r="AJ32" s="469"/>
      <c r="AK32" s="469"/>
      <c r="AL32" s="469"/>
      <c r="AM32" s="469"/>
      <c r="AN32" s="469"/>
      <c r="AO32" s="469"/>
      <c r="AP32" s="469"/>
      <c r="AQ32" s="470"/>
      <c r="AV32" s="165" t="s">
        <v>246</v>
      </c>
      <c r="AW32" s="157" t="s">
        <v>247</v>
      </c>
    </row>
    <row r="33" spans="1:49" s="2" customFormat="1" ht="15" customHeight="1">
      <c r="A33" s="235" t="s">
        <v>23</v>
      </c>
      <c r="B33" s="236"/>
      <c r="C33" s="236"/>
      <c r="D33" s="236"/>
      <c r="E33" s="236"/>
      <c r="F33" s="236"/>
      <c r="G33" s="236"/>
      <c r="H33" s="236"/>
      <c r="I33" s="236"/>
      <c r="J33" s="237"/>
      <c r="K33" s="4" t="s">
        <v>169</v>
      </c>
      <c r="L33" s="236" t="str">
        <f>'List stavby'!B14</f>
        <v>[ +420 296 500 111]</v>
      </c>
      <c r="M33" s="236"/>
      <c r="N33" s="236"/>
      <c r="O33" s="236"/>
      <c r="P33" s="236"/>
      <c r="Q33" s="236"/>
      <c r="R33" s="236"/>
      <c r="S33" s="236"/>
      <c r="T33" s="236"/>
      <c r="U33" s="236"/>
      <c r="V33" s="236"/>
      <c r="W33" s="236"/>
      <c r="X33" s="236"/>
      <c r="Y33" s="236"/>
      <c r="Z33" s="236"/>
      <c r="AA33" s="239"/>
      <c r="AB33" s="468"/>
      <c r="AC33" s="469"/>
      <c r="AD33" s="469"/>
      <c r="AE33" s="469"/>
      <c r="AF33" s="469"/>
      <c r="AG33" s="469"/>
      <c r="AH33" s="469"/>
      <c r="AI33" s="469"/>
      <c r="AJ33" s="469"/>
      <c r="AK33" s="469"/>
      <c r="AL33" s="469"/>
      <c r="AM33" s="469"/>
      <c r="AN33" s="469"/>
      <c r="AO33" s="469"/>
      <c r="AP33" s="469"/>
      <c r="AQ33" s="470"/>
      <c r="AV33" s="164" t="s">
        <v>248</v>
      </c>
      <c r="AW33" s="158" t="s">
        <v>249</v>
      </c>
    </row>
    <row r="34" spans="1:49" s="2" customFormat="1" ht="15" customHeight="1">
      <c r="A34" s="385"/>
      <c r="B34" s="315"/>
      <c r="C34" s="315"/>
      <c r="D34" s="315"/>
      <c r="E34" s="315"/>
      <c r="F34" s="315"/>
      <c r="G34" s="315"/>
      <c r="H34" s="315"/>
      <c r="I34" s="315"/>
      <c r="J34" s="363"/>
      <c r="K34" s="4" t="s">
        <v>170</v>
      </c>
      <c r="L34" s="236" t="str">
        <f>'List stavby'!B15</f>
        <v>[info@elzel.cz]</v>
      </c>
      <c r="M34" s="236"/>
      <c r="N34" s="236"/>
      <c r="O34" s="236"/>
      <c r="P34" s="236"/>
      <c r="Q34" s="236"/>
      <c r="R34" s="236"/>
      <c r="S34" s="236"/>
      <c r="T34" s="236"/>
      <c r="U34" s="236"/>
      <c r="V34" s="236"/>
      <c r="W34" s="236"/>
      <c r="X34" s="236"/>
      <c r="Y34" s="236"/>
      <c r="Z34" s="236"/>
      <c r="AA34" s="239"/>
      <c r="AB34" s="468"/>
      <c r="AC34" s="469"/>
      <c r="AD34" s="469"/>
      <c r="AE34" s="469"/>
      <c r="AF34" s="469"/>
      <c r="AG34" s="469"/>
      <c r="AH34" s="469"/>
      <c r="AI34" s="469"/>
      <c r="AJ34" s="469"/>
      <c r="AK34" s="469"/>
      <c r="AL34" s="469"/>
      <c r="AM34" s="469"/>
      <c r="AN34" s="469"/>
      <c r="AO34" s="469"/>
      <c r="AP34" s="469"/>
      <c r="AQ34" s="470"/>
      <c r="AV34" s="165" t="s">
        <v>250</v>
      </c>
      <c r="AW34" s="157" t="s">
        <v>251</v>
      </c>
    </row>
    <row r="35" spans="1:49" s="2" customFormat="1" ht="15" customHeight="1">
      <c r="A35" s="416" t="s">
        <v>252</v>
      </c>
      <c r="B35" s="324"/>
      <c r="C35" s="324"/>
      <c r="D35" s="324"/>
      <c r="E35" s="324"/>
      <c r="F35" s="324"/>
      <c r="G35" s="324"/>
      <c r="H35" s="324"/>
      <c r="I35" s="324"/>
      <c r="J35" s="368"/>
      <c r="K35" s="475" t="s">
        <v>253</v>
      </c>
      <c r="L35" s="476"/>
      <c r="M35" s="476"/>
      <c r="N35" s="476"/>
      <c r="O35" s="476"/>
      <c r="P35" s="476"/>
      <c r="Q35" s="476"/>
      <c r="R35" s="476"/>
      <c r="S35" s="476"/>
      <c r="T35" s="476"/>
      <c r="U35" s="476"/>
      <c r="V35" s="476"/>
      <c r="W35" s="476"/>
      <c r="X35" s="476"/>
      <c r="Y35" s="476"/>
      <c r="Z35" s="476"/>
      <c r="AA35" s="477"/>
      <c r="AB35" s="306" t="s">
        <v>167</v>
      </c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  <c r="AO35" s="307"/>
      <c r="AP35" s="307"/>
      <c r="AQ35" s="308"/>
      <c r="AV35" s="165" t="s">
        <v>254</v>
      </c>
      <c r="AW35" s="157" t="s">
        <v>255</v>
      </c>
    </row>
    <row r="36" spans="1:49" s="2" customFormat="1" ht="15" customHeight="1">
      <c r="A36" s="235" t="s">
        <v>13</v>
      </c>
      <c r="B36" s="236"/>
      <c r="C36" s="236"/>
      <c r="D36" s="236"/>
      <c r="E36" s="236"/>
      <c r="F36" s="236"/>
      <c r="G36" s="236"/>
      <c r="H36" s="236"/>
      <c r="I36" s="236"/>
      <c r="J36" s="237"/>
      <c r="K36" s="238" t="s">
        <v>256</v>
      </c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  <c r="W36" s="236"/>
      <c r="X36" s="236"/>
      <c r="Y36" s="236"/>
      <c r="Z36" s="236"/>
      <c r="AA36" s="239"/>
      <c r="AB36" s="468"/>
      <c r="AC36" s="469"/>
      <c r="AD36" s="469"/>
      <c r="AE36" s="469"/>
      <c r="AF36" s="469"/>
      <c r="AG36" s="469"/>
      <c r="AH36" s="469"/>
      <c r="AI36" s="469"/>
      <c r="AJ36" s="469"/>
      <c r="AK36" s="469"/>
      <c r="AL36" s="469"/>
      <c r="AM36" s="469"/>
      <c r="AN36" s="469"/>
      <c r="AO36" s="469"/>
      <c r="AP36" s="469"/>
      <c r="AQ36" s="470"/>
      <c r="AV36" s="165" t="s">
        <v>257</v>
      </c>
      <c r="AW36" s="157" t="s">
        <v>258</v>
      </c>
    </row>
    <row r="37" spans="1:49" s="2" customFormat="1" ht="15" customHeight="1">
      <c r="A37" s="235" t="s">
        <v>23</v>
      </c>
      <c r="B37" s="236"/>
      <c r="C37" s="236"/>
      <c r="D37" s="236"/>
      <c r="E37" s="236"/>
      <c r="F37" s="236"/>
      <c r="G37" s="236"/>
      <c r="H37" s="236"/>
      <c r="I37" s="236"/>
      <c r="J37" s="237"/>
      <c r="K37" s="4" t="s">
        <v>169</v>
      </c>
      <c r="L37" s="236" t="s">
        <v>259</v>
      </c>
      <c r="M37" s="236"/>
      <c r="N37" s="236"/>
      <c r="O37" s="236"/>
      <c r="P37" s="236"/>
      <c r="Q37" s="236"/>
      <c r="R37" s="236"/>
      <c r="S37" s="236"/>
      <c r="T37" s="236"/>
      <c r="U37" s="236"/>
      <c r="V37" s="236"/>
      <c r="W37" s="236"/>
      <c r="X37" s="236"/>
      <c r="Y37" s="236"/>
      <c r="Z37" s="236"/>
      <c r="AA37" s="239"/>
      <c r="AB37" s="468"/>
      <c r="AC37" s="469"/>
      <c r="AD37" s="469"/>
      <c r="AE37" s="469"/>
      <c r="AF37" s="469"/>
      <c r="AG37" s="469"/>
      <c r="AH37" s="469"/>
      <c r="AI37" s="469"/>
      <c r="AJ37" s="469"/>
      <c r="AK37" s="469"/>
      <c r="AL37" s="469"/>
      <c r="AM37" s="469"/>
      <c r="AN37" s="469"/>
      <c r="AO37" s="469"/>
      <c r="AP37" s="469"/>
      <c r="AQ37" s="470"/>
      <c r="AV37" s="165" t="s">
        <v>260</v>
      </c>
      <c r="AW37" s="157" t="s">
        <v>261</v>
      </c>
    </row>
    <row r="38" spans="1:49" s="2" customFormat="1" ht="15" customHeight="1" thickBot="1">
      <c r="A38" s="385"/>
      <c r="B38" s="315"/>
      <c r="C38" s="315"/>
      <c r="D38" s="315"/>
      <c r="E38" s="315"/>
      <c r="F38" s="315"/>
      <c r="G38" s="315"/>
      <c r="H38" s="315"/>
      <c r="I38" s="315"/>
      <c r="J38" s="363"/>
      <c r="K38" s="5" t="s">
        <v>170</v>
      </c>
      <c r="L38" s="315" t="s">
        <v>262</v>
      </c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5"/>
      <c r="Z38" s="315"/>
      <c r="AA38" s="316"/>
      <c r="AB38" s="468"/>
      <c r="AC38" s="469"/>
      <c r="AD38" s="469"/>
      <c r="AE38" s="469"/>
      <c r="AF38" s="469"/>
      <c r="AG38" s="469"/>
      <c r="AH38" s="469"/>
      <c r="AI38" s="469"/>
      <c r="AJ38" s="469"/>
      <c r="AK38" s="469"/>
      <c r="AL38" s="469"/>
      <c r="AM38" s="469"/>
      <c r="AN38" s="469"/>
      <c r="AO38" s="469"/>
      <c r="AP38" s="469"/>
      <c r="AQ38" s="470"/>
      <c r="AV38" s="165" t="s">
        <v>263</v>
      </c>
      <c r="AW38" s="157" t="s">
        <v>264</v>
      </c>
    </row>
    <row r="39" spans="1:49" s="2" customFormat="1" ht="15" customHeight="1" thickBot="1">
      <c r="A39" s="216" t="s">
        <v>28</v>
      </c>
      <c r="B39" s="214"/>
      <c r="C39" s="214"/>
      <c r="D39" s="214"/>
      <c r="E39" s="214"/>
      <c r="F39" s="214"/>
      <c r="G39" s="214"/>
      <c r="H39" s="214"/>
      <c r="I39" s="214"/>
      <c r="J39" s="214"/>
      <c r="K39" s="214" t="str">
        <f>'List stavby'!B17</f>
        <v>[Jan Michalík]</v>
      </c>
      <c r="L39" s="214"/>
      <c r="M39" s="214"/>
      <c r="N39" s="214"/>
      <c r="O39" s="214"/>
      <c r="P39" s="214"/>
      <c r="Q39" s="214"/>
      <c r="R39" s="214"/>
      <c r="S39" s="214"/>
      <c r="T39" s="214"/>
      <c r="U39" s="351"/>
      <c r="V39" s="359" t="s">
        <v>265</v>
      </c>
      <c r="W39" s="214"/>
      <c r="X39" s="214"/>
      <c r="Y39" s="214"/>
      <c r="Z39" s="214"/>
      <c r="AA39" s="214"/>
      <c r="AB39" s="214" t="s">
        <v>266</v>
      </c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5"/>
      <c r="AV39" s="168" t="s">
        <v>267</v>
      </c>
      <c r="AW39" s="169" t="s">
        <v>268</v>
      </c>
    </row>
    <row r="40" spans="1:49" s="2" customFormat="1" ht="15" customHeight="1" thickTop="1" thickBot="1">
      <c r="A40" s="250"/>
      <c r="B40" s="250"/>
      <c r="C40" s="250"/>
      <c r="D40" s="250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0"/>
      <c r="AL40" s="250"/>
      <c r="AM40" s="250"/>
      <c r="AN40" s="250"/>
      <c r="AO40" s="250"/>
      <c r="AP40" s="250"/>
      <c r="AQ40" s="250"/>
      <c r="AV40" s="164" t="s">
        <v>269</v>
      </c>
      <c r="AW40" s="158" t="s">
        <v>270</v>
      </c>
    </row>
    <row r="41" spans="1:49" s="2" customFormat="1" ht="30" customHeight="1" thickTop="1">
      <c r="A41" s="333" t="s">
        <v>0</v>
      </c>
      <c r="B41" s="334"/>
      <c r="C41" s="334"/>
      <c r="D41" s="334"/>
      <c r="E41" s="334"/>
      <c r="F41" s="334"/>
      <c r="G41" s="334"/>
      <c r="H41" s="334"/>
      <c r="I41" s="334"/>
      <c r="J41" s="335"/>
      <c r="K41" s="423" t="str">
        <f>'List stavby'!B1</f>
        <v>[Posun neutrálního pole v zastávce Sázavka]</v>
      </c>
      <c r="L41" s="424"/>
      <c r="M41" s="424"/>
      <c r="N41" s="424"/>
      <c r="O41" s="424"/>
      <c r="P41" s="424"/>
      <c r="Q41" s="424"/>
      <c r="R41" s="424"/>
      <c r="S41" s="424"/>
      <c r="T41" s="424"/>
      <c r="U41" s="424"/>
      <c r="V41" s="424"/>
      <c r="W41" s="424"/>
      <c r="X41" s="424"/>
      <c r="Y41" s="424"/>
      <c r="Z41" s="424"/>
      <c r="AA41" s="424"/>
      <c r="AB41" s="424"/>
      <c r="AC41" s="424"/>
      <c r="AD41" s="424"/>
      <c r="AE41" s="424"/>
      <c r="AF41" s="425"/>
      <c r="AG41" s="389" t="s">
        <v>271</v>
      </c>
      <c r="AH41" s="390"/>
      <c r="AI41" s="390"/>
      <c r="AJ41" s="390"/>
      <c r="AK41" s="390"/>
      <c r="AL41" s="390"/>
      <c r="AM41" s="391" t="str">
        <f>'List stavby'!B5</f>
        <v>S622200067</v>
      </c>
      <c r="AN41" s="391"/>
      <c r="AO41" s="391"/>
      <c r="AP41" s="391"/>
      <c r="AQ41" s="392"/>
      <c r="AV41" s="165" t="s">
        <v>272</v>
      </c>
      <c r="AW41" s="157" t="s">
        <v>273</v>
      </c>
    </row>
    <row r="42" spans="1:49" s="2" customFormat="1" ht="30" customHeight="1" thickBot="1">
      <c r="A42" s="339"/>
      <c r="B42" s="340"/>
      <c r="C42" s="340"/>
      <c r="D42" s="340"/>
      <c r="E42" s="340"/>
      <c r="F42" s="340"/>
      <c r="G42" s="340"/>
      <c r="H42" s="340"/>
      <c r="I42" s="340"/>
      <c r="J42" s="341"/>
      <c r="K42" s="426"/>
      <c r="L42" s="427"/>
      <c r="M42" s="427"/>
      <c r="N42" s="427"/>
      <c r="O42" s="427"/>
      <c r="P42" s="427"/>
      <c r="Q42" s="427"/>
      <c r="R42" s="427"/>
      <c r="S42" s="427"/>
      <c r="T42" s="427"/>
      <c r="U42" s="427"/>
      <c r="V42" s="427"/>
      <c r="W42" s="427"/>
      <c r="X42" s="427"/>
      <c r="Y42" s="427"/>
      <c r="Z42" s="427"/>
      <c r="AA42" s="427"/>
      <c r="AB42" s="427"/>
      <c r="AC42" s="427"/>
      <c r="AD42" s="427"/>
      <c r="AE42" s="427"/>
      <c r="AF42" s="428"/>
      <c r="AG42" s="383" t="s">
        <v>26</v>
      </c>
      <c r="AH42" s="384"/>
      <c r="AI42" s="384"/>
      <c r="AJ42" s="384"/>
      <c r="AK42" s="384"/>
      <c r="AL42" s="438" t="str">
        <f>'List stavby'!B16</f>
        <v>[XYZ ]</v>
      </c>
      <c r="AM42" s="439"/>
      <c r="AN42" s="439"/>
      <c r="AO42" s="439"/>
      <c r="AP42" s="439"/>
      <c r="AQ42" s="440"/>
      <c r="AV42" s="165" t="s">
        <v>274</v>
      </c>
      <c r="AW42" s="157" t="s">
        <v>275</v>
      </c>
    </row>
    <row r="43" spans="1:49" s="2" customFormat="1" ht="15" customHeight="1" thickTop="1">
      <c r="A43" s="386" t="s">
        <v>276</v>
      </c>
      <c r="B43" s="387"/>
      <c r="C43" s="387"/>
      <c r="D43" s="387"/>
      <c r="E43" s="387"/>
      <c r="F43" s="387"/>
      <c r="G43" s="387"/>
      <c r="H43" s="387"/>
      <c r="I43" s="387"/>
      <c r="J43" s="388"/>
      <c r="K43" s="417" t="s">
        <v>277</v>
      </c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  <c r="AC43" s="418"/>
      <c r="AD43" s="418"/>
      <c r="AE43" s="418"/>
      <c r="AF43" s="419"/>
      <c r="AG43" s="412" t="s">
        <v>278</v>
      </c>
      <c r="AH43" s="387"/>
      <c r="AI43" s="387"/>
      <c r="AJ43" s="387"/>
      <c r="AK43" s="387"/>
      <c r="AL43" s="447" t="s">
        <v>279</v>
      </c>
      <c r="AM43" s="447"/>
      <c r="AN43" s="447"/>
      <c r="AO43" s="447"/>
      <c r="AP43" s="447"/>
      <c r="AQ43" s="448"/>
      <c r="AV43" s="165" t="s">
        <v>280</v>
      </c>
      <c r="AW43" s="157" t="s">
        <v>277</v>
      </c>
    </row>
    <row r="44" spans="1:49" s="2" customFormat="1" ht="15" customHeight="1">
      <c r="A44" s="312"/>
      <c r="B44" s="313"/>
      <c r="C44" s="313"/>
      <c r="D44" s="313"/>
      <c r="E44" s="313"/>
      <c r="F44" s="313"/>
      <c r="G44" s="313"/>
      <c r="H44" s="313"/>
      <c r="I44" s="313"/>
      <c r="J44" s="314"/>
      <c r="K44" s="420"/>
      <c r="L44" s="421"/>
      <c r="M44" s="421"/>
      <c r="N44" s="421"/>
      <c r="O44" s="421"/>
      <c r="P44" s="421"/>
      <c r="Q44" s="421"/>
      <c r="R44" s="421"/>
      <c r="S44" s="421"/>
      <c r="T44" s="421"/>
      <c r="U44" s="421"/>
      <c r="V44" s="421"/>
      <c r="W44" s="421"/>
      <c r="X44" s="421"/>
      <c r="Y44" s="421"/>
      <c r="Z44" s="421"/>
      <c r="AA44" s="421"/>
      <c r="AB44" s="421"/>
      <c r="AC44" s="421"/>
      <c r="AD44" s="421"/>
      <c r="AE44" s="421"/>
      <c r="AF44" s="422"/>
      <c r="AG44" s="413"/>
      <c r="AH44" s="313"/>
      <c r="AI44" s="313"/>
      <c r="AJ44" s="313"/>
      <c r="AK44" s="313"/>
      <c r="AL44" s="449"/>
      <c r="AM44" s="449"/>
      <c r="AN44" s="449"/>
      <c r="AO44" s="449"/>
      <c r="AP44" s="449"/>
      <c r="AQ44" s="450"/>
      <c r="AV44" s="165" t="s">
        <v>279</v>
      </c>
      <c r="AW44" s="157" t="s">
        <v>281</v>
      </c>
    </row>
    <row r="45" spans="1:49" s="2" customFormat="1" ht="15" customHeight="1">
      <c r="A45" s="380" t="s">
        <v>282</v>
      </c>
      <c r="B45" s="381"/>
      <c r="C45" s="381"/>
      <c r="D45" s="381"/>
      <c r="E45" s="381"/>
      <c r="F45" s="381"/>
      <c r="G45" s="381"/>
      <c r="H45" s="381"/>
      <c r="I45" s="381"/>
      <c r="J45" s="382"/>
      <c r="K45" s="393" t="s">
        <v>283</v>
      </c>
      <c r="L45" s="394"/>
      <c r="M45" s="394"/>
      <c r="N45" s="394"/>
      <c r="O45" s="394"/>
      <c r="P45" s="394"/>
      <c r="Q45" s="394"/>
      <c r="R45" s="394"/>
      <c r="S45" s="394"/>
      <c r="T45" s="394"/>
      <c r="U45" s="394"/>
      <c r="V45" s="394"/>
      <c r="W45" s="394"/>
      <c r="X45" s="394"/>
      <c r="Y45" s="394"/>
      <c r="Z45" s="394"/>
      <c r="AA45" s="394"/>
      <c r="AB45" s="394"/>
      <c r="AC45" s="394"/>
      <c r="AD45" s="394"/>
      <c r="AE45" s="394"/>
      <c r="AF45" s="395"/>
      <c r="AG45" s="432" t="s">
        <v>284</v>
      </c>
      <c r="AH45" s="381"/>
      <c r="AI45" s="381"/>
      <c r="AJ45" s="381"/>
      <c r="AK45" s="381"/>
      <c r="AL45" s="381"/>
      <c r="AM45" s="381"/>
      <c r="AN45" s="381"/>
      <c r="AO45" s="381"/>
      <c r="AP45" s="381"/>
      <c r="AQ45" s="433"/>
      <c r="AV45" s="165" t="s">
        <v>285</v>
      </c>
      <c r="AW45" s="157" t="s">
        <v>286</v>
      </c>
    </row>
    <row r="46" spans="1:49" s="2" customFormat="1" ht="20.100000000000001" customHeight="1">
      <c r="A46" s="309"/>
      <c r="B46" s="310"/>
      <c r="C46" s="310"/>
      <c r="D46" s="310"/>
      <c r="E46" s="310"/>
      <c r="F46" s="310"/>
      <c r="G46" s="310"/>
      <c r="H46" s="310"/>
      <c r="I46" s="310"/>
      <c r="J46" s="311"/>
      <c r="K46" s="396"/>
      <c r="L46" s="397"/>
      <c r="M46" s="397"/>
      <c r="N46" s="397"/>
      <c r="O46" s="397"/>
      <c r="P46" s="397"/>
      <c r="Q46" s="397"/>
      <c r="R46" s="397"/>
      <c r="S46" s="397"/>
      <c r="T46" s="397"/>
      <c r="U46" s="397"/>
      <c r="V46" s="397"/>
      <c r="W46" s="397"/>
      <c r="X46" s="397"/>
      <c r="Y46" s="397"/>
      <c r="Z46" s="397"/>
      <c r="AA46" s="397"/>
      <c r="AB46" s="397"/>
      <c r="AC46" s="397"/>
      <c r="AD46" s="397"/>
      <c r="AE46" s="397"/>
      <c r="AF46" s="398"/>
      <c r="AG46" s="410" t="s">
        <v>287</v>
      </c>
      <c r="AH46" s="411"/>
      <c r="AI46" s="411"/>
      <c r="AJ46" s="411"/>
      <c r="AK46" s="411"/>
      <c r="AL46" s="411"/>
      <c r="AM46" s="411"/>
      <c r="AN46" s="411"/>
      <c r="AO46" s="408" t="s">
        <v>288</v>
      </c>
      <c r="AP46" s="408"/>
      <c r="AQ46" s="409"/>
      <c r="AV46" s="165" t="s">
        <v>289</v>
      </c>
      <c r="AW46" s="157" t="s">
        <v>290</v>
      </c>
    </row>
    <row r="47" spans="1:49" s="2" customFormat="1" ht="15" customHeight="1">
      <c r="A47" s="309"/>
      <c r="B47" s="310"/>
      <c r="C47" s="310"/>
      <c r="D47" s="310"/>
      <c r="E47" s="310"/>
      <c r="F47" s="310"/>
      <c r="G47" s="310"/>
      <c r="H47" s="310"/>
      <c r="I47" s="310"/>
      <c r="J47" s="311"/>
      <c r="K47" s="396"/>
      <c r="L47" s="397"/>
      <c r="M47" s="397"/>
      <c r="N47" s="397"/>
      <c r="O47" s="397"/>
      <c r="P47" s="397"/>
      <c r="Q47" s="397"/>
      <c r="R47" s="397"/>
      <c r="S47" s="397"/>
      <c r="T47" s="397"/>
      <c r="U47" s="397"/>
      <c r="V47" s="397"/>
      <c r="W47" s="397"/>
      <c r="X47" s="397"/>
      <c r="Y47" s="397"/>
      <c r="Z47" s="397"/>
      <c r="AA47" s="397"/>
      <c r="AB47" s="397"/>
      <c r="AC47" s="397"/>
      <c r="AD47" s="397"/>
      <c r="AE47" s="397"/>
      <c r="AF47" s="398"/>
      <c r="AG47" s="435" t="str">
        <f>IF(AG48="","","Objekty dle seznamu")</f>
        <v>Objekty dle seznamu</v>
      </c>
      <c r="AH47" s="436"/>
      <c r="AI47" s="436"/>
      <c r="AJ47" s="436"/>
      <c r="AK47" s="436"/>
      <c r="AL47" s="436"/>
      <c r="AM47" s="436"/>
      <c r="AN47" s="436"/>
      <c r="AO47" s="436"/>
      <c r="AP47" s="436"/>
      <c r="AQ47" s="437"/>
      <c r="AV47" s="165" t="s">
        <v>291</v>
      </c>
      <c r="AW47" s="157" t="s">
        <v>292</v>
      </c>
    </row>
    <row r="48" spans="1:49" s="2" customFormat="1" ht="15" customHeight="1">
      <c r="A48" s="312"/>
      <c r="B48" s="313"/>
      <c r="C48" s="313"/>
      <c r="D48" s="313"/>
      <c r="E48" s="313"/>
      <c r="F48" s="313"/>
      <c r="G48" s="313"/>
      <c r="H48" s="313"/>
      <c r="I48" s="313"/>
      <c r="J48" s="314"/>
      <c r="K48" s="399"/>
      <c r="L48" s="400"/>
      <c r="M48" s="400"/>
      <c r="N48" s="400"/>
      <c r="O48" s="400"/>
      <c r="P48" s="400"/>
      <c r="Q48" s="400"/>
      <c r="R48" s="400"/>
      <c r="S48" s="400"/>
      <c r="T48" s="400"/>
      <c r="U48" s="400"/>
      <c r="V48" s="400"/>
      <c r="W48" s="400"/>
      <c r="X48" s="400"/>
      <c r="Y48" s="400"/>
      <c r="Z48" s="400"/>
      <c r="AA48" s="400"/>
      <c r="AB48" s="400"/>
      <c r="AC48" s="400"/>
      <c r="AD48" s="400"/>
      <c r="AE48" s="400"/>
      <c r="AF48" s="401"/>
      <c r="AG48" s="402" t="s">
        <v>293</v>
      </c>
      <c r="AH48" s="403"/>
      <c r="AI48" s="403"/>
      <c r="AJ48" s="403"/>
      <c r="AK48" s="403"/>
      <c r="AL48" s="403"/>
      <c r="AM48" s="403"/>
      <c r="AN48" s="403"/>
      <c r="AO48" s="403"/>
      <c r="AP48" s="403"/>
      <c r="AQ48" s="404"/>
      <c r="AV48" s="165" t="s">
        <v>294</v>
      </c>
      <c r="AW48" s="157" t="s">
        <v>295</v>
      </c>
    </row>
    <row r="49" spans="1:49" s="2" customFormat="1" ht="24.95" customHeight="1">
      <c r="A49" s="380" t="s">
        <v>296</v>
      </c>
      <c r="B49" s="381"/>
      <c r="C49" s="381"/>
      <c r="D49" s="381"/>
      <c r="E49" s="381"/>
      <c r="F49" s="381"/>
      <c r="G49" s="381"/>
      <c r="H49" s="381"/>
      <c r="I49" s="381"/>
      <c r="J49" s="382"/>
      <c r="K49" s="405" t="s">
        <v>297</v>
      </c>
      <c r="L49" s="406"/>
      <c r="M49" s="406"/>
      <c r="N49" s="406"/>
      <c r="O49" s="406"/>
      <c r="P49" s="406"/>
      <c r="Q49" s="406"/>
      <c r="R49" s="406"/>
      <c r="S49" s="406"/>
      <c r="T49" s="406"/>
      <c r="U49" s="406"/>
      <c r="V49" s="406"/>
      <c r="W49" s="406"/>
      <c r="X49" s="406"/>
      <c r="Y49" s="406"/>
      <c r="Z49" s="406"/>
      <c r="AA49" s="406"/>
      <c r="AB49" s="406"/>
      <c r="AC49" s="406"/>
      <c r="AD49" s="406"/>
      <c r="AE49" s="406"/>
      <c r="AF49" s="407"/>
      <c r="AG49" s="432" t="s">
        <v>298</v>
      </c>
      <c r="AH49" s="381"/>
      <c r="AI49" s="381"/>
      <c r="AJ49" s="381"/>
      <c r="AK49" s="381"/>
      <c r="AL49" s="381"/>
      <c r="AM49" s="381"/>
      <c r="AN49" s="381"/>
      <c r="AO49" s="381"/>
      <c r="AP49" s="381"/>
      <c r="AQ49" s="433"/>
      <c r="AV49" s="165" t="s">
        <v>299</v>
      </c>
      <c r="AW49" s="157" t="s">
        <v>300</v>
      </c>
    </row>
    <row r="50" spans="1:49" s="2" customFormat="1" ht="20.100000000000001" customHeight="1">
      <c r="A50" s="235" t="s">
        <v>301</v>
      </c>
      <c r="B50" s="236"/>
      <c r="C50" s="236"/>
      <c r="D50" s="236"/>
      <c r="E50" s="236"/>
      <c r="F50" s="236"/>
      <c r="G50" s="236"/>
      <c r="H50" s="236"/>
      <c r="I50" s="236"/>
      <c r="J50" s="237"/>
      <c r="K50" s="441" t="s">
        <v>302</v>
      </c>
      <c r="L50" s="442"/>
      <c r="M50" s="442"/>
      <c r="N50" s="442"/>
      <c r="O50" s="442"/>
      <c r="P50" s="442"/>
      <c r="Q50" s="442"/>
      <c r="R50" s="442"/>
      <c r="S50" s="442"/>
      <c r="T50" s="442"/>
      <c r="U50" s="442"/>
      <c r="V50" s="442"/>
      <c r="W50" s="442"/>
      <c r="X50" s="442"/>
      <c r="Y50" s="442"/>
      <c r="Z50" s="442"/>
      <c r="AA50" s="442"/>
      <c r="AB50" s="442"/>
      <c r="AC50" s="442"/>
      <c r="AD50" s="442"/>
      <c r="AE50" s="442"/>
      <c r="AF50" s="443"/>
      <c r="AG50" s="360"/>
      <c r="AH50" s="277"/>
      <c r="AI50" s="277"/>
      <c r="AJ50" s="277"/>
      <c r="AK50" s="277"/>
      <c r="AL50" s="277"/>
      <c r="AM50" s="163" t="s">
        <v>303</v>
      </c>
      <c r="AN50" s="162" t="s">
        <v>304</v>
      </c>
      <c r="AO50" s="414" t="s">
        <v>305</v>
      </c>
      <c r="AP50" s="414"/>
      <c r="AQ50" s="415"/>
      <c r="AV50" s="165" t="s">
        <v>306</v>
      </c>
      <c r="AW50" s="157" t="s">
        <v>307</v>
      </c>
    </row>
    <row r="51" spans="1:49" s="2" customFormat="1" ht="15" customHeight="1">
      <c r="A51" s="416" t="s">
        <v>308</v>
      </c>
      <c r="B51" s="324"/>
      <c r="C51" s="324"/>
      <c r="D51" s="324"/>
      <c r="E51" s="324"/>
      <c r="F51" s="324"/>
      <c r="G51" s="324"/>
      <c r="H51" s="324"/>
      <c r="I51" s="324"/>
      <c r="J51" s="368"/>
      <c r="K51" s="323" t="s">
        <v>309</v>
      </c>
      <c r="L51" s="324"/>
      <c r="M51" s="324"/>
      <c r="N51" s="324"/>
      <c r="O51" s="324"/>
      <c r="P51" s="324"/>
      <c r="Q51" s="324"/>
      <c r="R51" s="324"/>
      <c r="S51" s="324"/>
      <c r="T51" s="324"/>
      <c r="U51" s="368"/>
      <c r="V51" s="323" t="s">
        <v>310</v>
      </c>
      <c r="W51" s="324"/>
      <c r="X51" s="324"/>
      <c r="Y51" s="324"/>
      <c r="Z51" s="444" t="s">
        <v>311</v>
      </c>
      <c r="AA51" s="444"/>
      <c r="AB51" s="444"/>
      <c r="AC51" s="444"/>
      <c r="AD51" s="444"/>
      <c r="AE51" s="444"/>
      <c r="AF51" s="445"/>
      <c r="AG51" s="370" t="s">
        <v>2</v>
      </c>
      <c r="AH51" s="324"/>
      <c r="AI51" s="324"/>
      <c r="AJ51" s="324"/>
      <c r="AK51" s="324"/>
      <c r="AL51" s="324"/>
      <c r="AM51" s="324"/>
      <c r="AN51" s="324"/>
      <c r="AO51" s="324"/>
      <c r="AP51" s="324"/>
      <c r="AQ51" s="325"/>
      <c r="AV51" s="164" t="s">
        <v>312</v>
      </c>
      <c r="AW51" s="158" t="s">
        <v>313</v>
      </c>
    </row>
    <row r="52" spans="1:49" s="2" customFormat="1" ht="15" customHeight="1">
      <c r="A52" s="385" t="s">
        <v>266</v>
      </c>
      <c r="B52" s="315"/>
      <c r="C52" s="315"/>
      <c r="D52" s="315"/>
      <c r="E52" s="315"/>
      <c r="F52" s="315"/>
      <c r="G52" s="315"/>
      <c r="H52" s="315"/>
      <c r="I52" s="315"/>
      <c r="J52" s="363"/>
      <c r="K52" s="434" t="s">
        <v>266</v>
      </c>
      <c r="L52" s="315"/>
      <c r="M52" s="315"/>
      <c r="N52" s="315"/>
      <c r="O52" s="315"/>
      <c r="P52" s="315"/>
      <c r="Q52" s="315"/>
      <c r="R52" s="315"/>
      <c r="S52" s="315"/>
      <c r="T52" s="315"/>
      <c r="U52" s="363"/>
      <c r="V52" s="434" t="s">
        <v>314</v>
      </c>
      <c r="W52" s="315"/>
      <c r="X52" s="315"/>
      <c r="Y52" s="315"/>
      <c r="Z52" s="315" t="s">
        <v>315</v>
      </c>
      <c r="AA52" s="315"/>
      <c r="AB52" s="315"/>
      <c r="AC52" s="315"/>
      <c r="AD52" s="315"/>
      <c r="AE52" s="315"/>
      <c r="AF52" s="446"/>
      <c r="AG52" s="429" t="str">
        <f>'List stavby'!B2</f>
        <v>DSPS</v>
      </c>
      <c r="AH52" s="430"/>
      <c r="AI52" s="430"/>
      <c r="AJ52" s="430"/>
      <c r="AK52" s="430"/>
      <c r="AL52" s="430"/>
      <c r="AM52" s="430"/>
      <c r="AN52" s="430"/>
      <c r="AO52" s="430"/>
      <c r="AP52" s="430"/>
      <c r="AQ52" s="431"/>
      <c r="AV52" s="165" t="s">
        <v>316</v>
      </c>
      <c r="AW52" s="157" t="s">
        <v>317</v>
      </c>
    </row>
    <row r="53" spans="1:49" s="2" customFormat="1" ht="15" customHeight="1">
      <c r="A53" s="416" t="s">
        <v>9</v>
      </c>
      <c r="B53" s="324"/>
      <c r="C53" s="324"/>
      <c r="D53" s="324"/>
      <c r="E53" s="324"/>
      <c r="F53" s="324"/>
      <c r="G53" s="324"/>
      <c r="H53" s="324"/>
      <c r="I53" s="324"/>
      <c r="J53" s="368"/>
      <c r="K53" s="323" t="s">
        <v>172</v>
      </c>
      <c r="L53" s="324"/>
      <c r="M53" s="324"/>
      <c r="N53" s="324"/>
      <c r="O53" s="324"/>
      <c r="P53" s="324"/>
      <c r="Q53" s="324"/>
      <c r="R53" s="324"/>
      <c r="S53" s="324"/>
      <c r="T53" s="324"/>
      <c r="U53" s="368"/>
      <c r="V53" s="323" t="s">
        <v>318</v>
      </c>
      <c r="W53" s="324"/>
      <c r="X53" s="324"/>
      <c r="Y53" s="324"/>
      <c r="Z53" s="324"/>
      <c r="AA53" s="324"/>
      <c r="AB53" s="324"/>
      <c r="AC53" s="324"/>
      <c r="AD53" s="324"/>
      <c r="AE53" s="324"/>
      <c r="AF53" s="369"/>
      <c r="AG53" s="370" t="s">
        <v>171</v>
      </c>
      <c r="AH53" s="324"/>
      <c r="AI53" s="324"/>
      <c r="AJ53" s="324"/>
      <c r="AK53" s="324"/>
      <c r="AL53" s="324"/>
      <c r="AM53" s="324"/>
      <c r="AN53" s="324"/>
      <c r="AO53" s="324"/>
      <c r="AP53" s="324"/>
      <c r="AQ53" s="325"/>
      <c r="AV53" s="165" t="s">
        <v>319</v>
      </c>
      <c r="AW53" s="157" t="s">
        <v>320</v>
      </c>
    </row>
    <row r="54" spans="1:49" s="2" customFormat="1" ht="15" customHeight="1" thickBot="1">
      <c r="A54" s="240" t="str">
        <f>'List stavby'!B6</f>
        <v>[Vysočina]</v>
      </c>
      <c r="B54" s="241"/>
      <c r="C54" s="241"/>
      <c r="D54" s="241"/>
      <c r="E54" s="241"/>
      <c r="F54" s="241"/>
      <c r="G54" s="241"/>
      <c r="H54" s="241"/>
      <c r="I54" s="241"/>
      <c r="J54" s="241"/>
      <c r="K54" s="243" t="s">
        <v>321</v>
      </c>
      <c r="L54" s="241"/>
      <c r="M54" s="241"/>
      <c r="N54" s="241"/>
      <c r="O54" s="241"/>
      <c r="P54" s="241"/>
      <c r="Q54" s="241"/>
      <c r="R54" s="241"/>
      <c r="S54" s="241"/>
      <c r="T54" s="241"/>
      <c r="U54" s="242"/>
      <c r="V54" s="243" t="s">
        <v>322</v>
      </c>
      <c r="W54" s="241"/>
      <c r="X54" s="241"/>
      <c r="Y54" s="241"/>
      <c r="Z54" s="241"/>
      <c r="AA54" s="241"/>
      <c r="AB54" s="241"/>
      <c r="AC54" s="241"/>
      <c r="AD54" s="241"/>
      <c r="AE54" s="241"/>
      <c r="AF54" s="371"/>
      <c r="AG54" s="372" t="str">
        <f>'List stavby'!B3</f>
        <v>[19.03.2023]</v>
      </c>
      <c r="AH54" s="373"/>
      <c r="AI54" s="373"/>
      <c r="AJ54" s="373"/>
      <c r="AK54" s="373"/>
      <c r="AL54" s="373"/>
      <c r="AM54" s="373"/>
      <c r="AN54" s="373"/>
      <c r="AO54" s="373"/>
      <c r="AP54" s="373"/>
      <c r="AQ54" s="374"/>
      <c r="AV54" s="166" t="s">
        <v>323</v>
      </c>
      <c r="AW54" s="161" t="s">
        <v>324</v>
      </c>
    </row>
    <row r="55" spans="1:49" ht="9.9499999999999993" customHeight="1" thickTop="1">
      <c r="A55" s="353" t="s">
        <v>7</v>
      </c>
      <c r="B55" s="354"/>
      <c r="C55" s="354"/>
      <c r="D55" s="354"/>
      <c r="E55" s="354"/>
      <c r="F55" s="354"/>
      <c r="G55" s="354"/>
      <c r="H55" s="354"/>
      <c r="I55" s="354"/>
      <c r="J55" s="355"/>
      <c r="K55" s="356" t="s">
        <v>2</v>
      </c>
      <c r="L55" s="354"/>
      <c r="M55" s="354"/>
      <c r="N55" s="354"/>
      <c r="O55" s="355"/>
      <c r="P55" s="356" t="s">
        <v>174</v>
      </c>
      <c r="Q55" s="354"/>
      <c r="R55" s="354"/>
      <c r="S55" s="354"/>
      <c r="T55" s="354"/>
      <c r="U55" s="355"/>
      <c r="V55" s="356" t="s">
        <v>175</v>
      </c>
      <c r="W55" s="354"/>
      <c r="X55" s="354"/>
      <c r="Y55" s="354"/>
      <c r="Z55" s="354"/>
      <c r="AA55" s="354"/>
      <c r="AB55" s="354"/>
      <c r="AC55" s="354"/>
      <c r="AD55" s="355"/>
      <c r="AE55" s="356" t="s">
        <v>176</v>
      </c>
      <c r="AF55" s="354"/>
      <c r="AG55" s="354"/>
      <c r="AH55" s="356" t="s">
        <v>177</v>
      </c>
      <c r="AI55" s="354"/>
      <c r="AJ55" s="354"/>
      <c r="AK55" s="354"/>
      <c r="AL55" s="354"/>
      <c r="AM55" s="355"/>
      <c r="AN55" s="356" t="s">
        <v>161</v>
      </c>
      <c r="AO55" s="354"/>
      <c r="AP55" s="354"/>
      <c r="AQ55" s="358"/>
      <c r="AU55" s="2"/>
      <c r="AV55" s="165" t="s">
        <v>325</v>
      </c>
      <c r="AW55" s="157" t="s">
        <v>326</v>
      </c>
    </row>
    <row r="56" spans="1:49" ht="15" customHeight="1">
      <c r="A56" s="14" t="str">
        <f>MID(AM41,1,1)</f>
        <v>S</v>
      </c>
      <c r="B56" s="15" t="str">
        <f>MID(AM41,2,1)</f>
        <v>6</v>
      </c>
      <c r="C56" s="15" t="str">
        <f>MID(AM41,3,1)</f>
        <v>2</v>
      </c>
      <c r="D56" s="15" t="str">
        <f>MID(AM41,4,1)</f>
        <v>2</v>
      </c>
      <c r="E56" s="15" t="str">
        <f>MID(AM41,5,1)</f>
        <v>2</v>
      </c>
      <c r="F56" s="15" t="str">
        <f>MID(AM41,6,1)</f>
        <v>0</v>
      </c>
      <c r="G56" s="15" t="str">
        <f>MID(AM41,7,1)</f>
        <v>0</v>
      </c>
      <c r="H56" s="15" t="str">
        <f>MID(AM41,8,1)</f>
        <v>0</v>
      </c>
      <c r="I56" s="15" t="str">
        <f>MID(AM41,9,1)</f>
        <v>6</v>
      </c>
      <c r="J56" s="15" t="str">
        <f>MID(AM41,10,1)</f>
        <v>7</v>
      </c>
      <c r="K56" s="15" t="s">
        <v>179</v>
      </c>
      <c r="L56" s="15" t="str">
        <f>IF(MID(AG50,1,1)="","X",MID(AG50,1,1))</f>
        <v>X</v>
      </c>
      <c r="M56" s="15" t="str">
        <f>IF(MID(AG50,2,1)="","X",MID(AG50,2,1))</f>
        <v>X</v>
      </c>
      <c r="N56" s="15" t="str">
        <f>IF(MID(AG50,3,1)="","X",MID(AG50,3,1))</f>
        <v>X</v>
      </c>
      <c r="O56" s="15" t="str">
        <f>IF(MID(AG50,4,1)="","X",MID(AG50,4,1))</f>
        <v>X</v>
      </c>
      <c r="P56" s="15" t="s">
        <v>179</v>
      </c>
      <c r="Q56" s="15" t="str">
        <f>MID(AG44,1,1)</f>
        <v/>
      </c>
      <c r="R56" s="15" t="str">
        <f>IF(MID(AG44,3,1)="","X",MID(AG44,3,1))</f>
        <v>X</v>
      </c>
      <c r="S56" s="15" t="str">
        <f>IF(MID(AG44,5,1)="","X",MID(AG44,5,1))</f>
        <v>X</v>
      </c>
      <c r="T56" s="15" t="str">
        <f>IF(MID(AG44,7,1)="","X",IF(MID(AG44,8,1)="","0",IF(MID(AG44,7,1)="","X",MID(AG44,7,1))))</f>
        <v>X</v>
      </c>
      <c r="U56" s="15" t="str">
        <f>IF(MID(AG44,7,1)="","X",IF(MID(AG44,8,1)="",MID(AG44,7,1),MID(AG44,8,1)))</f>
        <v>X</v>
      </c>
      <c r="V56" s="15" t="s">
        <v>179</v>
      </c>
      <c r="W56" s="15" t="str">
        <f>IF($AG$48="",IF($AG$46="-","X",IF(MID(SUBSTITUTE($AG$46," ",""),1,1)="","X",MID(SUBSTITUTE($AG$46," ",""),1,1))),MID(SUBSTITUTE($AG$48," ",""),1,1))</f>
        <v>S</v>
      </c>
      <c r="X56" s="15" t="str">
        <f>IF($AG$48="",IF($AG$46="-","X",IF(MID(SUBSTITUTE($AG$46," ",""),2,1)="","X",MID(SUBSTITUTE($AG$46," ",""),2,1))),MID(SUBSTITUTE($AG$48," ",""),2,1))</f>
        <v>K</v>
      </c>
      <c r="Y56" s="15" t="str">
        <f>IF($AG$48="",IF($AG$46="-","X",IF(MID(SUBSTITUTE($AG$46," ",""),3,1)="","X",MID(SUBSTITUTE($AG$46," ",""),3,1))),MID(SUBSTITUTE($AG$48," ",""),3,1))</f>
        <v>X</v>
      </c>
      <c r="Z56" s="15" t="str">
        <f>IF($AG$48="",IF($AG$46="-","X",IF(MID(SUBSTITUTE($AG$46," ",""),4,1)="","X",MID(SUBSTITUTE($AG$46," ",""),4,1))),MID(SUBSTITUTE($AG$48," ",""),4,1))</f>
        <v>X</v>
      </c>
      <c r="AA56" s="15" t="str">
        <f>IF($AG$48="",IF($AG$46="-","X",IF(MID(SUBSTITUTE($AG$46," ",""),6,1)="","X",MID(SUBSTITUTE($AG$46," ",""),6,1))),MID(SUBSTITUTE($AG$48," ",""),6,1))</f>
        <v>X</v>
      </c>
      <c r="AB56" s="15" t="str">
        <f>IF($AG$48="",IF($AG$46="-","X",IF(MID(SUBSTITUTE($AG$46," ",""),7,1)="","X",MID(SUBSTITUTE($AG$46," ",""),7,1))),MID(SUBSTITUTE($AG$48," ",""),7,1))</f>
        <v>X</v>
      </c>
      <c r="AC56" s="15" t="str">
        <f>IF($AG$48="",IF($AG$46="-","X",IF(MID(SUBSTITUTE($AG$46," ",""),9,1)="","X",MID(SUBSTITUTE($AG$46," ",""),9,1))),MID(SUBSTITUTE($AG$48," ",""),9,1))</f>
        <v>X</v>
      </c>
      <c r="AD56" s="15" t="str">
        <f>IF($AG$48="",IF($AG$46="-","X",IF(MID(SUBSTITUTE($AG$46," ",""),10,1)="","X",MID(SUBSTITUTE($AG$46," ",""),10,1))),MID(SUBSTITUTE($AG$48," ",""),10,1))</f>
        <v>X</v>
      </c>
      <c r="AE56" s="15" t="s">
        <v>179</v>
      </c>
      <c r="AF56" s="15" t="str">
        <f>IF($AG$48="",IF($AO$46="-","X",IF(MID(SUBSTITUTE($AO$46," ",""),2,1)="","X",MID(SUBSTITUTE($AO$46," ",""),2,1))),"X")</f>
        <v>X</v>
      </c>
      <c r="AG56" s="15" t="str">
        <f>IF($AG$48="",IF($AO$46="-","X",IF(MID(SUBSTITUTE($AO$46," ",""),3,1)="","X",MID(SUBSTITUTE($AO$46," ",""),3,1))),"X")</f>
        <v>X</v>
      </c>
      <c r="AH56" s="15" t="s">
        <v>179</v>
      </c>
      <c r="AI56" s="15" t="str">
        <f>IF(MID(AM50,1,1)="","X",MID(AM50,1,1))</f>
        <v>2</v>
      </c>
      <c r="AJ56" s="15" t="s">
        <v>179</v>
      </c>
      <c r="AK56" s="15" t="str">
        <f>IF(MID(AO50,1,1)="","X",MID(AO50,1,1))</f>
        <v>3</v>
      </c>
      <c r="AL56" s="15" t="str">
        <f>IF(MID(AO50,2,1)="","X",MID(AO50,2,1))</f>
        <v>0</v>
      </c>
      <c r="AM56" s="15" t="str">
        <f>IF(MID(AO50,3,1)="","X",MID(AO50,3,1))</f>
        <v>1</v>
      </c>
      <c r="AN56" s="15" t="s">
        <v>179</v>
      </c>
      <c r="AO56" s="15" t="str">
        <f>IF(MID(A21,1,1)="","X",MID(A21,1,1))</f>
        <v>0</v>
      </c>
      <c r="AP56" s="15" t="str">
        <f>IF(MID(A21,2,1)="","X",IF(MID(A21,3,1)="","0",IF(MID(A21,2,1)="","X",MID(A21,2,1))))</f>
        <v>0</v>
      </c>
      <c r="AQ56" s="16" t="str">
        <f>IF(MID(A21,2,1)="","X",IF(MID(A21,3,1)="",MID(A21,2,1),MID(A21,3,1)))</f>
        <v>0</v>
      </c>
      <c r="AU56" s="2"/>
      <c r="AV56" s="165" t="s">
        <v>327</v>
      </c>
      <c r="AW56" s="157" t="s">
        <v>328</v>
      </c>
    </row>
    <row r="57" spans="1:49" ht="15" customHeight="1">
      <c r="A57" s="357" t="s">
        <v>181</v>
      </c>
      <c r="B57" s="357"/>
      <c r="C57" s="357"/>
      <c r="D57" s="357"/>
      <c r="E57" s="357"/>
      <c r="F57" s="357"/>
      <c r="G57" s="357"/>
      <c r="H57" s="357"/>
      <c r="I57" s="357"/>
      <c r="J57" s="357"/>
      <c r="K57" s="357"/>
      <c r="L57" s="357"/>
      <c r="M57" s="357"/>
      <c r="N57" s="357"/>
      <c r="O57" s="357"/>
      <c r="P57" s="357"/>
      <c r="Q57" s="357"/>
      <c r="R57" s="357"/>
      <c r="S57" s="357"/>
      <c r="T57" s="357"/>
      <c r="U57" s="357"/>
      <c r="V57" s="357"/>
      <c r="W57" s="357"/>
      <c r="X57" s="357"/>
      <c r="Y57" s="357"/>
      <c r="Z57" s="357"/>
      <c r="AA57" s="357"/>
      <c r="AB57" s="357"/>
      <c r="AC57" s="357"/>
      <c r="AD57" s="357"/>
      <c r="AE57" s="357"/>
      <c r="AF57" s="357"/>
      <c r="AG57" s="357"/>
      <c r="AH57" s="357"/>
      <c r="AI57" s="357"/>
      <c r="AJ57" s="357"/>
      <c r="AK57" s="357"/>
      <c r="AL57" s="357"/>
      <c r="AM57" s="357"/>
      <c r="AN57" s="357"/>
      <c r="AO57" s="357"/>
      <c r="AP57" s="357"/>
      <c r="AQ57" s="357"/>
      <c r="AU57" s="2"/>
      <c r="AV57" s="165" t="s">
        <v>329</v>
      </c>
      <c r="AW57" s="157" t="s">
        <v>330</v>
      </c>
    </row>
    <row r="58" spans="1:49">
      <c r="A58" s="357"/>
      <c r="B58" s="357"/>
      <c r="C58" s="357"/>
      <c r="D58" s="357"/>
      <c r="E58" s="357"/>
      <c r="F58" s="357"/>
      <c r="G58" s="357"/>
      <c r="H58" s="357"/>
      <c r="I58" s="357"/>
      <c r="J58" s="357"/>
      <c r="K58" s="357"/>
      <c r="L58" s="357"/>
      <c r="M58" s="357"/>
      <c r="N58" s="357"/>
      <c r="O58" s="357"/>
      <c r="P58" s="357"/>
      <c r="Q58" s="357"/>
      <c r="R58" s="357"/>
      <c r="S58" s="357"/>
      <c r="T58" s="357"/>
      <c r="U58" s="357"/>
      <c r="V58" s="357"/>
      <c r="W58" s="357"/>
      <c r="X58" s="357"/>
      <c r="Y58" s="357"/>
      <c r="Z58" s="357"/>
      <c r="AA58" s="357"/>
      <c r="AB58" s="357"/>
      <c r="AC58" s="357"/>
      <c r="AD58" s="357"/>
      <c r="AE58" s="357"/>
      <c r="AF58" s="357"/>
      <c r="AG58" s="357"/>
      <c r="AH58" s="357"/>
      <c r="AI58" s="357"/>
      <c r="AJ58" s="357"/>
      <c r="AK58" s="357"/>
      <c r="AL58" s="357"/>
      <c r="AM58" s="357"/>
      <c r="AN58" s="357"/>
      <c r="AO58" s="357"/>
      <c r="AP58" s="357"/>
      <c r="AQ58" s="357"/>
      <c r="AV58" s="164" t="s">
        <v>331</v>
      </c>
      <c r="AW58" s="158" t="s">
        <v>332</v>
      </c>
    </row>
    <row r="59" spans="1:49" ht="17.25" customHeight="1">
      <c r="AV59" s="165" t="s">
        <v>333</v>
      </c>
      <c r="AW59" s="157" t="s">
        <v>334</v>
      </c>
    </row>
    <row r="60" spans="1:49" ht="17.25" customHeight="1">
      <c r="AV60" s="165" t="s">
        <v>335</v>
      </c>
      <c r="AW60" s="157" t="s">
        <v>336</v>
      </c>
    </row>
    <row r="61" spans="1:49" ht="17.25" customHeight="1">
      <c r="AV61" s="165" t="s">
        <v>337</v>
      </c>
      <c r="AW61" s="157" t="s">
        <v>338</v>
      </c>
    </row>
    <row r="62" spans="1:49" ht="17.25" customHeight="1">
      <c r="AV62" s="165" t="s">
        <v>339</v>
      </c>
      <c r="AW62" s="157" t="s">
        <v>340</v>
      </c>
    </row>
    <row r="63" spans="1:49" ht="17.25" customHeight="1">
      <c r="AV63" s="165" t="s">
        <v>341</v>
      </c>
      <c r="AW63" s="157" t="s">
        <v>247</v>
      </c>
    </row>
    <row r="64" spans="1:49" ht="17.25" customHeight="1">
      <c r="AV64" s="165" t="s">
        <v>342</v>
      </c>
      <c r="AW64" s="157" t="s">
        <v>343</v>
      </c>
    </row>
    <row r="65" spans="48:49" ht="17.25" customHeight="1">
      <c r="AV65" s="165" t="s">
        <v>344</v>
      </c>
      <c r="AW65" s="157" t="s">
        <v>345</v>
      </c>
    </row>
    <row r="66" spans="48:49" ht="17.25" customHeight="1">
      <c r="AV66" s="165" t="s">
        <v>346</v>
      </c>
      <c r="AW66" s="157" t="s">
        <v>347</v>
      </c>
    </row>
    <row r="67" spans="48:49" ht="17.25" customHeight="1">
      <c r="AV67" s="165" t="s">
        <v>348</v>
      </c>
      <c r="AW67" s="157" t="s">
        <v>349</v>
      </c>
    </row>
    <row r="68" spans="48:49" ht="17.25" customHeight="1">
      <c r="AV68" s="164" t="s">
        <v>350</v>
      </c>
      <c r="AW68" s="158" t="s">
        <v>351</v>
      </c>
    </row>
    <row r="69" spans="48:49" ht="17.25" customHeight="1">
      <c r="AV69" s="165" t="s">
        <v>352</v>
      </c>
      <c r="AW69" s="157" t="s">
        <v>353</v>
      </c>
    </row>
    <row r="70" spans="48:49" ht="17.25" customHeight="1">
      <c r="AV70" s="165" t="s">
        <v>354</v>
      </c>
      <c r="AW70" s="157" t="s">
        <v>355</v>
      </c>
    </row>
    <row r="71" spans="48:49" ht="17.25" customHeight="1" thickBot="1">
      <c r="AV71" s="167" t="s">
        <v>356</v>
      </c>
      <c r="AW71" s="159" t="s">
        <v>357</v>
      </c>
    </row>
    <row r="72" spans="48:49" ht="17.25" customHeight="1"/>
    <row r="73" spans="48:49" ht="17.25" customHeight="1"/>
    <row r="74" spans="48:49" ht="17.25" customHeight="1"/>
    <row r="75" spans="48:49" ht="17.25" customHeight="1"/>
    <row r="76" spans="48:49" ht="17.25" customHeight="1"/>
    <row r="77" spans="48:49" ht="17.25" customHeight="1"/>
    <row r="78" spans="48:49" ht="17.25" customHeight="1"/>
    <row r="79" spans="48:49" ht="17.25" customHeight="1"/>
    <row r="80" spans="48:49" ht="17.25" customHeight="1"/>
    <row r="81" ht="17.25" customHeight="1"/>
    <row r="82" ht="17.25" customHeight="1"/>
    <row r="83" ht="17.25" customHeight="1"/>
    <row r="84" ht="17.25" customHeight="1"/>
    <row r="85" ht="17.25" customHeight="1"/>
    <row r="86" ht="17.25" customHeight="1"/>
    <row r="87" ht="17.25" customHeight="1"/>
    <row r="88" ht="17.25" customHeight="1"/>
    <row r="89" ht="17.25" customHeight="1"/>
    <row r="90" ht="17.25" customHeight="1"/>
    <row r="91" ht="17.25" customHeight="1"/>
    <row r="92" ht="17.25" customHeight="1"/>
    <row r="93" ht="17.25" customHeight="1"/>
    <row r="94" ht="17.25" customHeight="1"/>
    <row r="95" ht="17.25" customHeight="1"/>
    <row r="96" ht="17.25" customHeight="1"/>
    <row r="97" ht="17.25" customHeight="1"/>
    <row r="98" ht="17.25" customHeight="1"/>
    <row r="99" ht="17.25" customHeight="1"/>
    <row r="100" ht="17.25" customHeight="1"/>
    <row r="101" ht="17.25" customHeight="1"/>
    <row r="102" ht="17.25" customHeight="1"/>
    <row r="103" ht="17.25" customHeight="1"/>
    <row r="104" ht="17.25" customHeight="1"/>
  </sheetData>
  <dataConsolidate/>
  <mergeCells count="118">
    <mergeCell ref="K20:AK20"/>
    <mergeCell ref="AL20:AQ20"/>
    <mergeCell ref="AL21:AQ21"/>
    <mergeCell ref="A12:AA19"/>
    <mergeCell ref="F20:J20"/>
    <mergeCell ref="A20:E20"/>
    <mergeCell ref="A21:E21"/>
    <mergeCell ref="K21:AK21"/>
    <mergeCell ref="F21:J21"/>
    <mergeCell ref="A1:AQ4"/>
    <mergeCell ref="A6:AB10"/>
    <mergeCell ref="AC7:AQ10"/>
    <mergeCell ref="AC12:AQ17"/>
    <mergeCell ref="A11:AB11"/>
    <mergeCell ref="AL22:AQ22"/>
    <mergeCell ref="AL23:AQ23"/>
    <mergeCell ref="AL24:AQ24"/>
    <mergeCell ref="AB35:AQ38"/>
    <mergeCell ref="AB26:AQ29"/>
    <mergeCell ref="K22:AK22"/>
    <mergeCell ref="K23:AK23"/>
    <mergeCell ref="K24:AK24"/>
    <mergeCell ref="K31:AA31"/>
    <mergeCell ref="AB31:AQ34"/>
    <mergeCell ref="K35:AA35"/>
    <mergeCell ref="L38:AA38"/>
    <mergeCell ref="L37:AA37"/>
    <mergeCell ref="K27:AA27"/>
    <mergeCell ref="K28:AA28"/>
    <mergeCell ref="A30:AQ30"/>
    <mergeCell ref="F22:J22"/>
    <mergeCell ref="F23:J23"/>
    <mergeCell ref="F24:J24"/>
    <mergeCell ref="A52:J52"/>
    <mergeCell ref="A51:J51"/>
    <mergeCell ref="A22:E22"/>
    <mergeCell ref="A23:E23"/>
    <mergeCell ref="A24:E24"/>
    <mergeCell ref="A35:J35"/>
    <mergeCell ref="A31:J31"/>
    <mergeCell ref="A32:J32"/>
    <mergeCell ref="A50:J50"/>
    <mergeCell ref="A27:J27"/>
    <mergeCell ref="A28:J28"/>
    <mergeCell ref="A29:J29"/>
    <mergeCell ref="A26:J26"/>
    <mergeCell ref="A57:AQ57"/>
    <mergeCell ref="A53:J53"/>
    <mergeCell ref="A39:J39"/>
    <mergeCell ref="K32:AA32"/>
    <mergeCell ref="A33:J34"/>
    <mergeCell ref="L34:AA34"/>
    <mergeCell ref="L33:AA33"/>
    <mergeCell ref="K43:AF44"/>
    <mergeCell ref="A41:J42"/>
    <mergeCell ref="K41:AF42"/>
    <mergeCell ref="AG52:AQ52"/>
    <mergeCell ref="AG49:AQ49"/>
    <mergeCell ref="AG51:AQ51"/>
    <mergeCell ref="K52:U52"/>
    <mergeCell ref="K51:U51"/>
    <mergeCell ref="AG47:AQ47"/>
    <mergeCell ref="AL42:AQ42"/>
    <mergeCell ref="AG45:AQ45"/>
    <mergeCell ref="K50:AF50"/>
    <mergeCell ref="V51:Y51"/>
    <mergeCell ref="Z51:AF51"/>
    <mergeCell ref="V52:Y52"/>
    <mergeCell ref="Z52:AF52"/>
    <mergeCell ref="AL43:AQ44"/>
    <mergeCell ref="P55:U55"/>
    <mergeCell ref="V55:AD55"/>
    <mergeCell ref="AE55:AG55"/>
    <mergeCell ref="AV1:AW1"/>
    <mergeCell ref="K26:AA26"/>
    <mergeCell ref="K29:AA29"/>
    <mergeCell ref="A49:J49"/>
    <mergeCell ref="AG42:AK42"/>
    <mergeCell ref="A36:J36"/>
    <mergeCell ref="K36:AA36"/>
    <mergeCell ref="A37:J38"/>
    <mergeCell ref="A43:J44"/>
    <mergeCell ref="K39:U39"/>
    <mergeCell ref="A40:AQ40"/>
    <mergeCell ref="AG41:AL41"/>
    <mergeCell ref="AM41:AQ41"/>
    <mergeCell ref="A45:J48"/>
    <mergeCell ref="K45:AF48"/>
    <mergeCell ref="AG48:AQ48"/>
    <mergeCell ref="K49:AF49"/>
    <mergeCell ref="AO46:AQ46"/>
    <mergeCell ref="AG46:AN46"/>
    <mergeCell ref="AG43:AK44"/>
    <mergeCell ref="AO50:AQ50"/>
    <mergeCell ref="A58:AQ58"/>
    <mergeCell ref="AN55:AQ55"/>
    <mergeCell ref="AH55:AM55"/>
    <mergeCell ref="V39:AA39"/>
    <mergeCell ref="AB39:AQ39"/>
    <mergeCell ref="AG50:AL50"/>
    <mergeCell ref="A5:AQ5"/>
    <mergeCell ref="AC6:AQ6"/>
    <mergeCell ref="AC11:AQ11"/>
    <mergeCell ref="AB12:AB19"/>
    <mergeCell ref="AC18:AK18"/>
    <mergeCell ref="AL19:AQ19"/>
    <mergeCell ref="AC19:AK19"/>
    <mergeCell ref="AL18:AQ18"/>
    <mergeCell ref="C25:AQ25"/>
    <mergeCell ref="K53:U53"/>
    <mergeCell ref="V53:AF53"/>
    <mergeCell ref="AG53:AQ53"/>
    <mergeCell ref="A54:J54"/>
    <mergeCell ref="K54:U54"/>
    <mergeCell ref="V54:AF54"/>
    <mergeCell ref="AG54:AQ54"/>
    <mergeCell ref="A55:J55"/>
    <mergeCell ref="K55:O55"/>
  </mergeCells>
  <dataValidations xWindow="668" yWindow="717" count="3">
    <dataValidation allowBlank="1" showInputMessage="1" showErrorMessage="1" promptTitle="Označení objektu" prompt="[SO XX-XX-XX]" sqref="AG46" xr:uid="{00000000-0002-0000-0300-000000000000}"/>
    <dataValidation allowBlank="1" showInputMessage="1" showErrorMessage="1" promptTitle="Označení skupiny objektů" prompt="[SK XX-XX-XX]" sqref="AG48:AQ48" xr:uid="{00000000-0002-0000-0300-000001000000}"/>
    <dataValidation type="list" allowBlank="1" showInputMessage="1" showErrorMessage="1" promptTitle="Podobjekt" prompt="[.XX]" sqref="AO46" xr:uid="{00000000-0002-0000-0300-000002000000}">
      <formula1>".01,.02,.03,.04,.05,.06,.07,.08,.09,.10,.11,.12,.13,.14,.15,.16,.17,.18,.19,.20"</formula1>
    </dataValidation>
  </dataValidations>
  <printOptions horizontalCentered="1" verticalCentered="1"/>
  <pageMargins left="0.78740157480314965" right="0.59055118110236227" top="0.39370078740157483" bottom="0.39370078740157483" header="0.39370078740157483" footer="0"/>
  <pageSetup paperSize="9" scale="7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Q17"/>
  <sheetViews>
    <sheetView showGridLines="0" view="pageBreakPreview" zoomScaleNormal="130" zoomScaleSheetLayoutView="100" workbookViewId="0">
      <selection activeCell="Z12" sqref="Z12:AF12"/>
    </sheetView>
  </sheetViews>
  <sheetFormatPr defaultColWidth="1.09765625" defaultRowHeight="15"/>
  <cols>
    <col min="1" max="43" width="2.19921875" style="1" customWidth="1"/>
    <col min="44" max="16384" width="1.09765625" style="1"/>
  </cols>
  <sheetData>
    <row r="1" spans="1:43" s="2" customFormat="1" ht="15" customHeight="1">
      <c r="A1" s="471" t="s">
        <v>161</v>
      </c>
      <c r="B1" s="471"/>
      <c r="C1" s="471"/>
      <c r="D1" s="471"/>
      <c r="E1" s="471"/>
      <c r="F1" s="471" t="s">
        <v>160</v>
      </c>
      <c r="G1" s="471"/>
      <c r="H1" s="471"/>
      <c r="I1" s="471"/>
      <c r="J1" s="471"/>
      <c r="K1" s="471" t="s">
        <v>162</v>
      </c>
      <c r="L1" s="471"/>
      <c r="M1" s="471"/>
      <c r="N1" s="471"/>
      <c r="O1" s="471"/>
      <c r="P1" s="471"/>
      <c r="Q1" s="471"/>
      <c r="R1" s="471"/>
      <c r="S1" s="471"/>
      <c r="T1" s="471"/>
      <c r="U1" s="471"/>
      <c r="V1" s="471"/>
      <c r="W1" s="471"/>
      <c r="X1" s="471"/>
      <c r="Y1" s="471"/>
      <c r="Z1" s="471"/>
      <c r="AA1" s="471"/>
      <c r="AB1" s="471"/>
      <c r="AC1" s="471"/>
      <c r="AD1" s="471"/>
      <c r="AE1" s="471"/>
      <c r="AF1" s="471"/>
      <c r="AG1" s="471"/>
      <c r="AH1" s="471"/>
      <c r="AI1" s="471"/>
      <c r="AJ1" s="471"/>
      <c r="AK1" s="471"/>
      <c r="AL1" s="471" t="s">
        <v>163</v>
      </c>
      <c r="AM1" s="471"/>
      <c r="AN1" s="471"/>
      <c r="AO1" s="471"/>
      <c r="AP1" s="471"/>
      <c r="AQ1" s="471"/>
    </row>
    <row r="2" spans="1:43" s="2" customFormat="1" ht="15" customHeight="1" thickBot="1">
      <c r="A2" s="483" t="s">
        <v>358</v>
      </c>
      <c r="B2" s="483"/>
      <c r="C2" s="483"/>
      <c r="D2" s="483"/>
      <c r="E2" s="483"/>
      <c r="F2" s="484">
        <v>43738</v>
      </c>
      <c r="G2" s="484"/>
      <c r="H2" s="484"/>
      <c r="I2" s="484"/>
      <c r="J2" s="484"/>
      <c r="K2" s="485" t="s">
        <v>359</v>
      </c>
      <c r="L2" s="485"/>
      <c r="M2" s="485"/>
      <c r="N2" s="485"/>
      <c r="O2" s="485"/>
      <c r="P2" s="485"/>
      <c r="Q2" s="485"/>
      <c r="R2" s="485"/>
      <c r="S2" s="485"/>
      <c r="T2" s="485"/>
      <c r="U2" s="485"/>
      <c r="V2" s="485"/>
      <c r="W2" s="485"/>
      <c r="X2" s="485"/>
      <c r="Y2" s="485"/>
      <c r="Z2" s="485"/>
      <c r="AA2" s="485"/>
      <c r="AB2" s="485"/>
      <c r="AC2" s="485"/>
      <c r="AD2" s="485"/>
      <c r="AE2" s="485"/>
      <c r="AF2" s="485"/>
      <c r="AG2" s="485"/>
      <c r="AH2" s="485"/>
      <c r="AI2" s="485"/>
      <c r="AJ2" s="485"/>
      <c r="AK2" s="485"/>
      <c r="AL2" s="485" t="s">
        <v>166</v>
      </c>
      <c r="AM2" s="485"/>
      <c r="AN2" s="485"/>
      <c r="AO2" s="485"/>
      <c r="AP2" s="485"/>
      <c r="AQ2" s="485"/>
    </row>
    <row r="3" spans="1:43" s="2" customFormat="1" ht="15" customHeight="1" thickTop="1">
      <c r="A3" s="386" t="s">
        <v>276</v>
      </c>
      <c r="B3" s="387"/>
      <c r="C3" s="387"/>
      <c r="D3" s="387"/>
      <c r="E3" s="387"/>
      <c r="F3" s="387"/>
      <c r="G3" s="387"/>
      <c r="H3" s="387"/>
      <c r="I3" s="387"/>
      <c r="J3" s="388"/>
      <c r="K3" s="417" t="s">
        <v>277</v>
      </c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  <c r="AC3" s="418"/>
      <c r="AD3" s="418"/>
      <c r="AE3" s="418"/>
      <c r="AF3" s="419"/>
      <c r="AG3" s="412" t="s">
        <v>278</v>
      </c>
      <c r="AH3" s="387"/>
      <c r="AI3" s="387"/>
      <c r="AJ3" s="387"/>
      <c r="AK3" s="387"/>
      <c r="AL3" s="447" t="s">
        <v>280</v>
      </c>
      <c r="AM3" s="447"/>
      <c r="AN3" s="447"/>
      <c r="AO3" s="447"/>
      <c r="AP3" s="447"/>
      <c r="AQ3" s="448"/>
    </row>
    <row r="4" spans="1:43" s="2" customFormat="1" ht="15" customHeight="1">
      <c r="A4" s="312"/>
      <c r="B4" s="313"/>
      <c r="C4" s="313"/>
      <c r="D4" s="313"/>
      <c r="E4" s="313"/>
      <c r="F4" s="313"/>
      <c r="G4" s="313"/>
      <c r="H4" s="313"/>
      <c r="I4" s="313"/>
      <c r="J4" s="314"/>
      <c r="K4" s="420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1"/>
      <c r="AC4" s="421"/>
      <c r="AD4" s="421"/>
      <c r="AE4" s="421"/>
      <c r="AF4" s="422"/>
      <c r="AG4" s="413"/>
      <c r="AH4" s="313"/>
      <c r="AI4" s="313"/>
      <c r="AJ4" s="313"/>
      <c r="AK4" s="313"/>
      <c r="AL4" s="449"/>
      <c r="AM4" s="449"/>
      <c r="AN4" s="449"/>
      <c r="AO4" s="449"/>
      <c r="AP4" s="449"/>
      <c r="AQ4" s="450"/>
    </row>
    <row r="5" spans="1:43" s="2" customFormat="1" ht="15" customHeight="1">
      <c r="A5" s="380" t="s">
        <v>282</v>
      </c>
      <c r="B5" s="381"/>
      <c r="C5" s="381"/>
      <c r="D5" s="381"/>
      <c r="E5" s="381"/>
      <c r="F5" s="381"/>
      <c r="G5" s="381"/>
      <c r="H5" s="381"/>
      <c r="I5" s="381"/>
      <c r="J5" s="382"/>
      <c r="K5" s="393" t="s">
        <v>360</v>
      </c>
      <c r="L5" s="394"/>
      <c r="M5" s="394"/>
      <c r="N5" s="394"/>
      <c r="O5" s="394"/>
      <c r="P5" s="394"/>
      <c r="Q5" s="394"/>
      <c r="R5" s="394"/>
      <c r="S5" s="394"/>
      <c r="T5" s="394"/>
      <c r="U5" s="394"/>
      <c r="V5" s="394"/>
      <c r="W5" s="394"/>
      <c r="X5" s="394"/>
      <c r="Y5" s="394"/>
      <c r="Z5" s="394"/>
      <c r="AA5" s="394"/>
      <c r="AB5" s="394"/>
      <c r="AC5" s="394"/>
      <c r="AD5" s="394"/>
      <c r="AE5" s="394"/>
      <c r="AF5" s="395"/>
      <c r="AG5" s="432" t="s">
        <v>284</v>
      </c>
      <c r="AH5" s="381"/>
      <c r="AI5" s="381"/>
      <c r="AJ5" s="381"/>
      <c r="AK5" s="381"/>
      <c r="AL5" s="381"/>
      <c r="AM5" s="381"/>
      <c r="AN5" s="381"/>
      <c r="AO5" s="381"/>
      <c r="AP5" s="381"/>
      <c r="AQ5" s="433"/>
    </row>
    <row r="6" spans="1:43" s="2" customFormat="1" ht="20.100000000000001" customHeight="1">
      <c r="A6" s="309"/>
      <c r="B6" s="310"/>
      <c r="C6" s="310"/>
      <c r="D6" s="310"/>
      <c r="E6" s="310"/>
      <c r="F6" s="310"/>
      <c r="G6" s="310"/>
      <c r="H6" s="310"/>
      <c r="I6" s="310"/>
      <c r="J6" s="311"/>
      <c r="K6" s="396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8"/>
      <c r="AG6" s="491" t="s">
        <v>361</v>
      </c>
      <c r="AH6" s="486"/>
      <c r="AI6" s="486"/>
      <c r="AJ6" s="486"/>
      <c r="AK6" s="486"/>
      <c r="AL6" s="486"/>
      <c r="AM6" s="486"/>
      <c r="AN6" s="486"/>
      <c r="AO6" s="486"/>
      <c r="AP6" s="486"/>
      <c r="AQ6" s="487"/>
    </row>
    <row r="7" spans="1:43" s="2" customFormat="1" ht="15" customHeight="1">
      <c r="A7" s="309"/>
      <c r="B7" s="310"/>
      <c r="C7" s="310"/>
      <c r="D7" s="310"/>
      <c r="E7" s="310"/>
      <c r="F7" s="310"/>
      <c r="G7" s="310"/>
      <c r="H7" s="310"/>
      <c r="I7" s="310"/>
      <c r="J7" s="311"/>
      <c r="K7" s="396"/>
      <c r="L7" s="397"/>
      <c r="M7" s="397"/>
      <c r="N7" s="397"/>
      <c r="O7" s="397"/>
      <c r="P7" s="397"/>
      <c r="Q7" s="397"/>
      <c r="R7" s="397"/>
      <c r="S7" s="397"/>
      <c r="T7" s="397"/>
      <c r="U7" s="397"/>
      <c r="V7" s="397"/>
      <c r="W7" s="397"/>
      <c r="X7" s="397"/>
      <c r="Y7" s="397"/>
      <c r="Z7" s="397"/>
      <c r="AA7" s="397"/>
      <c r="AB7" s="397"/>
      <c r="AC7" s="397"/>
      <c r="AD7" s="397"/>
      <c r="AE7" s="397"/>
      <c r="AF7" s="398"/>
      <c r="AG7" s="435" t="str">
        <f>IF(AG8="","","Objekty dle seznamu")</f>
        <v/>
      </c>
      <c r="AH7" s="436"/>
      <c r="AI7" s="436"/>
      <c r="AJ7" s="436"/>
      <c r="AK7" s="436"/>
      <c r="AL7" s="436"/>
      <c r="AM7" s="436"/>
      <c r="AN7" s="436"/>
      <c r="AO7" s="436"/>
      <c r="AP7" s="436"/>
      <c r="AQ7" s="437"/>
    </row>
    <row r="8" spans="1:43" s="2" customFormat="1" ht="15" customHeight="1">
      <c r="A8" s="312"/>
      <c r="B8" s="313"/>
      <c r="C8" s="313"/>
      <c r="D8" s="313"/>
      <c r="E8" s="313"/>
      <c r="F8" s="313"/>
      <c r="G8" s="313"/>
      <c r="H8" s="313"/>
      <c r="I8" s="313"/>
      <c r="J8" s="314"/>
      <c r="K8" s="399"/>
      <c r="L8" s="400"/>
      <c r="M8" s="400"/>
      <c r="N8" s="400"/>
      <c r="O8" s="400"/>
      <c r="P8" s="400"/>
      <c r="Q8" s="400"/>
      <c r="R8" s="400"/>
      <c r="S8" s="400"/>
      <c r="T8" s="400"/>
      <c r="U8" s="400"/>
      <c r="V8" s="400"/>
      <c r="W8" s="400"/>
      <c r="X8" s="400"/>
      <c r="Y8" s="400"/>
      <c r="Z8" s="400"/>
      <c r="AA8" s="400"/>
      <c r="AB8" s="400"/>
      <c r="AC8" s="400"/>
      <c r="AD8" s="400"/>
      <c r="AE8" s="400"/>
      <c r="AF8" s="401"/>
      <c r="AG8" s="488"/>
      <c r="AH8" s="489"/>
      <c r="AI8" s="489"/>
      <c r="AJ8" s="489"/>
      <c r="AK8" s="489"/>
      <c r="AL8" s="489"/>
      <c r="AM8" s="489"/>
      <c r="AN8" s="489"/>
      <c r="AO8" s="489"/>
      <c r="AP8" s="489"/>
      <c r="AQ8" s="490"/>
    </row>
    <row r="9" spans="1:43" s="2" customFormat="1" ht="20.100000000000001" customHeight="1">
      <c r="A9" s="380" t="s">
        <v>296</v>
      </c>
      <c r="B9" s="381"/>
      <c r="C9" s="381"/>
      <c r="D9" s="381"/>
      <c r="E9" s="381"/>
      <c r="F9" s="381"/>
      <c r="G9" s="381"/>
      <c r="H9" s="381"/>
      <c r="I9" s="381"/>
      <c r="J9" s="382"/>
      <c r="K9" s="405" t="s">
        <v>362</v>
      </c>
      <c r="L9" s="406"/>
      <c r="M9" s="406"/>
      <c r="N9" s="406"/>
      <c r="O9" s="406"/>
      <c r="P9" s="406"/>
      <c r="Q9" s="406"/>
      <c r="R9" s="406"/>
      <c r="S9" s="406"/>
      <c r="T9" s="406"/>
      <c r="U9" s="406"/>
      <c r="V9" s="406"/>
      <c r="W9" s="406"/>
      <c r="X9" s="406"/>
      <c r="Y9" s="406"/>
      <c r="Z9" s="406"/>
      <c r="AA9" s="406"/>
      <c r="AB9" s="406"/>
      <c r="AC9" s="406"/>
      <c r="AD9" s="406"/>
      <c r="AE9" s="406"/>
      <c r="AF9" s="407"/>
      <c r="AG9" s="432" t="s">
        <v>298</v>
      </c>
      <c r="AH9" s="381"/>
      <c r="AI9" s="381"/>
      <c r="AJ9" s="381"/>
      <c r="AK9" s="381"/>
      <c r="AL9" s="381"/>
      <c r="AM9" s="381"/>
      <c r="AN9" s="381"/>
      <c r="AO9" s="381"/>
      <c r="AP9" s="381"/>
      <c r="AQ9" s="433"/>
    </row>
    <row r="10" spans="1:43" s="2" customFormat="1" ht="20.100000000000001" customHeight="1">
      <c r="A10" s="235" t="s">
        <v>301</v>
      </c>
      <c r="B10" s="236"/>
      <c r="C10" s="236"/>
      <c r="D10" s="236"/>
      <c r="E10" s="236"/>
      <c r="F10" s="236"/>
      <c r="G10" s="236"/>
      <c r="H10" s="236"/>
      <c r="I10" s="236"/>
      <c r="J10" s="237"/>
      <c r="K10" s="492" t="s">
        <v>363</v>
      </c>
      <c r="L10" s="493"/>
      <c r="M10" s="493"/>
      <c r="N10" s="493"/>
      <c r="O10" s="493"/>
      <c r="P10" s="493"/>
      <c r="Q10" s="493"/>
      <c r="R10" s="493"/>
      <c r="S10" s="493"/>
      <c r="T10" s="493"/>
      <c r="U10" s="493"/>
      <c r="V10" s="493"/>
      <c r="W10" s="493"/>
      <c r="X10" s="493"/>
      <c r="Y10" s="493"/>
      <c r="Z10" s="493"/>
      <c r="AA10" s="493"/>
      <c r="AB10" s="493"/>
      <c r="AC10" s="493"/>
      <c r="AD10" s="493"/>
      <c r="AE10" s="493"/>
      <c r="AF10" s="494"/>
      <c r="AG10" s="495"/>
      <c r="AH10" s="496"/>
      <c r="AI10" s="496"/>
      <c r="AJ10" s="496"/>
      <c r="AK10" s="496"/>
      <c r="AL10" s="163" t="s">
        <v>364</v>
      </c>
      <c r="AM10" s="160" t="s">
        <v>304</v>
      </c>
      <c r="AN10" s="414" t="s">
        <v>365</v>
      </c>
      <c r="AO10" s="414"/>
      <c r="AP10" s="414"/>
      <c r="AQ10" s="415"/>
    </row>
    <row r="11" spans="1:43" s="2" customFormat="1" ht="15" customHeight="1">
      <c r="A11" s="416" t="s">
        <v>308</v>
      </c>
      <c r="B11" s="324"/>
      <c r="C11" s="324"/>
      <c r="D11" s="324"/>
      <c r="E11" s="324"/>
      <c r="F11" s="324"/>
      <c r="G11" s="324"/>
      <c r="H11" s="324"/>
      <c r="I11" s="324"/>
      <c r="J11" s="368"/>
      <c r="K11" s="323" t="s">
        <v>309</v>
      </c>
      <c r="L11" s="324"/>
      <c r="M11" s="324"/>
      <c r="N11" s="324"/>
      <c r="O11" s="324"/>
      <c r="P11" s="324"/>
      <c r="Q11" s="324"/>
      <c r="R11" s="324"/>
      <c r="S11" s="324"/>
      <c r="T11" s="324"/>
      <c r="U11" s="368"/>
      <c r="V11" s="323" t="s">
        <v>310</v>
      </c>
      <c r="W11" s="324"/>
      <c r="X11" s="324"/>
      <c r="Y11" s="324"/>
      <c r="Z11" s="324" t="s">
        <v>366</v>
      </c>
      <c r="AA11" s="324"/>
      <c r="AB11" s="324"/>
      <c r="AC11" s="324"/>
      <c r="AD11" s="324"/>
      <c r="AE11" s="324"/>
      <c r="AF11" s="369"/>
      <c r="AG11" s="370" t="s">
        <v>2</v>
      </c>
      <c r="AH11" s="324"/>
      <c r="AI11" s="324"/>
      <c r="AJ11" s="324"/>
      <c r="AK11" s="324"/>
      <c r="AL11" s="324"/>
      <c r="AM11" s="324"/>
      <c r="AN11" s="324"/>
      <c r="AO11" s="324"/>
      <c r="AP11" s="324"/>
      <c r="AQ11" s="325"/>
    </row>
    <row r="12" spans="1:43" s="2" customFormat="1" ht="15" customHeight="1">
      <c r="A12" s="385" t="s">
        <v>367</v>
      </c>
      <c r="B12" s="315"/>
      <c r="C12" s="315"/>
      <c r="D12" s="315"/>
      <c r="E12" s="315"/>
      <c r="F12" s="315"/>
      <c r="G12" s="315"/>
      <c r="H12" s="315"/>
      <c r="I12" s="315"/>
      <c r="J12" s="363"/>
      <c r="K12" s="434" t="s">
        <v>368</v>
      </c>
      <c r="L12" s="315"/>
      <c r="M12" s="315"/>
      <c r="N12" s="315"/>
      <c r="O12" s="315"/>
      <c r="P12" s="315"/>
      <c r="Q12" s="315"/>
      <c r="R12" s="315"/>
      <c r="S12" s="315"/>
      <c r="T12" s="315"/>
      <c r="U12" s="363"/>
      <c r="V12" s="434" t="s">
        <v>314</v>
      </c>
      <c r="W12" s="315"/>
      <c r="X12" s="315"/>
      <c r="Y12" s="315"/>
      <c r="Z12" s="315" t="s">
        <v>369</v>
      </c>
      <c r="AA12" s="315"/>
      <c r="AB12" s="315"/>
      <c r="AC12" s="315"/>
      <c r="AD12" s="315"/>
      <c r="AE12" s="315"/>
      <c r="AF12" s="446"/>
      <c r="AG12" s="429" t="s">
        <v>370</v>
      </c>
      <c r="AH12" s="430"/>
      <c r="AI12" s="430"/>
      <c r="AJ12" s="430"/>
      <c r="AK12" s="430"/>
      <c r="AL12" s="430"/>
      <c r="AM12" s="430"/>
      <c r="AN12" s="430"/>
      <c r="AO12" s="430"/>
      <c r="AP12" s="430"/>
      <c r="AQ12" s="431"/>
    </row>
    <row r="13" spans="1:43" s="2" customFormat="1" ht="15" customHeight="1">
      <c r="A13" s="416" t="s">
        <v>9</v>
      </c>
      <c r="B13" s="324"/>
      <c r="C13" s="324"/>
      <c r="D13" s="324"/>
      <c r="E13" s="324"/>
      <c r="F13" s="324"/>
      <c r="G13" s="324"/>
      <c r="H13" s="324"/>
      <c r="I13" s="324"/>
      <c r="J13" s="368"/>
      <c r="K13" s="323" t="s">
        <v>172</v>
      </c>
      <c r="L13" s="324"/>
      <c r="M13" s="324"/>
      <c r="N13" s="324"/>
      <c r="O13" s="324"/>
      <c r="P13" s="324"/>
      <c r="Q13" s="324"/>
      <c r="R13" s="324"/>
      <c r="S13" s="324"/>
      <c r="T13" s="324"/>
      <c r="U13" s="368"/>
      <c r="V13" s="323" t="s">
        <v>318</v>
      </c>
      <c r="W13" s="324"/>
      <c r="X13" s="324"/>
      <c r="Y13" s="324"/>
      <c r="Z13" s="324"/>
      <c r="AA13" s="324"/>
      <c r="AB13" s="324"/>
      <c r="AC13" s="324"/>
      <c r="AD13" s="324"/>
      <c r="AE13" s="324"/>
      <c r="AF13" s="369"/>
      <c r="AG13" s="370" t="s">
        <v>171</v>
      </c>
      <c r="AH13" s="324"/>
      <c r="AI13" s="324"/>
      <c r="AJ13" s="324"/>
      <c r="AK13" s="324"/>
      <c r="AL13" s="324"/>
      <c r="AM13" s="324"/>
      <c r="AN13" s="324"/>
      <c r="AO13" s="324"/>
      <c r="AP13" s="324"/>
      <c r="AQ13" s="325"/>
    </row>
    <row r="14" spans="1:43" s="2" customFormat="1" ht="15" customHeight="1" thickBot="1">
      <c r="A14" s="240" t="s">
        <v>371</v>
      </c>
      <c r="B14" s="241"/>
      <c r="C14" s="241"/>
      <c r="D14" s="241"/>
      <c r="E14" s="241"/>
      <c r="F14" s="241"/>
      <c r="G14" s="241"/>
      <c r="H14" s="241"/>
      <c r="I14" s="241"/>
      <c r="J14" s="241"/>
      <c r="K14" s="243" t="s">
        <v>372</v>
      </c>
      <c r="L14" s="241"/>
      <c r="M14" s="241"/>
      <c r="N14" s="241"/>
      <c r="O14" s="241"/>
      <c r="P14" s="241"/>
      <c r="Q14" s="241"/>
      <c r="R14" s="241"/>
      <c r="S14" s="241"/>
      <c r="T14" s="241"/>
      <c r="U14" s="242"/>
      <c r="V14" s="243" t="s">
        <v>373</v>
      </c>
      <c r="W14" s="241"/>
      <c r="X14" s="241"/>
      <c r="Y14" s="241"/>
      <c r="Z14" s="241"/>
      <c r="AA14" s="241"/>
      <c r="AB14" s="241"/>
      <c r="AC14" s="241"/>
      <c r="AD14" s="241"/>
      <c r="AE14" s="241"/>
      <c r="AF14" s="371"/>
      <c r="AG14" s="372">
        <v>44104</v>
      </c>
      <c r="AH14" s="373"/>
      <c r="AI14" s="373"/>
      <c r="AJ14" s="373"/>
      <c r="AK14" s="373"/>
      <c r="AL14" s="373"/>
      <c r="AM14" s="373"/>
      <c r="AN14" s="373"/>
      <c r="AO14" s="373"/>
      <c r="AP14" s="373"/>
      <c r="AQ14" s="374"/>
    </row>
    <row r="15" spans="1:43" s="2" customFormat="1" ht="15" customHeight="1" thickTop="1">
      <c r="A15" s="353" t="s">
        <v>7</v>
      </c>
      <c r="B15" s="354"/>
      <c r="C15" s="354"/>
      <c r="D15" s="354"/>
      <c r="E15" s="354"/>
      <c r="F15" s="354"/>
      <c r="G15" s="354"/>
      <c r="H15" s="354"/>
      <c r="I15" s="354"/>
      <c r="J15" s="355"/>
      <c r="K15" s="356" t="s">
        <v>2</v>
      </c>
      <c r="L15" s="354"/>
      <c r="M15" s="354"/>
      <c r="N15" s="354"/>
      <c r="O15" s="355"/>
      <c r="P15" s="356" t="s">
        <v>174</v>
      </c>
      <c r="Q15" s="354"/>
      <c r="R15" s="354"/>
      <c r="S15" s="354"/>
      <c r="T15" s="354"/>
      <c r="U15" s="355"/>
      <c r="V15" s="356" t="s">
        <v>175</v>
      </c>
      <c r="W15" s="354"/>
      <c r="X15" s="354"/>
      <c r="Y15" s="354"/>
      <c r="Z15" s="354"/>
      <c r="AA15" s="354"/>
      <c r="AB15" s="354"/>
      <c r="AC15" s="354"/>
      <c r="AD15" s="355"/>
      <c r="AE15" s="356" t="s">
        <v>176</v>
      </c>
      <c r="AF15" s="354"/>
      <c r="AG15" s="354"/>
      <c r="AH15" s="133" t="s">
        <v>177</v>
      </c>
      <c r="AI15" s="134"/>
      <c r="AJ15" s="134"/>
      <c r="AK15" s="134"/>
      <c r="AL15" s="134"/>
      <c r="AM15" s="134"/>
      <c r="AN15" s="133" t="s">
        <v>161</v>
      </c>
      <c r="AO15" s="134"/>
      <c r="AP15" s="134"/>
      <c r="AQ15" s="132"/>
    </row>
    <row r="16" spans="1:43" s="2" customFormat="1" ht="13.5" customHeight="1">
      <c r="A16" s="14" t="s">
        <v>374</v>
      </c>
      <c r="B16" s="15" t="s">
        <v>180</v>
      </c>
      <c r="C16" s="15" t="s">
        <v>180</v>
      </c>
      <c r="D16" s="15" t="s">
        <v>180</v>
      </c>
      <c r="E16" s="15" t="s">
        <v>180</v>
      </c>
      <c r="F16" s="15" t="s">
        <v>180</v>
      </c>
      <c r="G16" s="15" t="s">
        <v>180</v>
      </c>
      <c r="H16" s="15" t="s">
        <v>180</v>
      </c>
      <c r="I16" s="15" t="s">
        <v>180</v>
      </c>
      <c r="J16" s="15" t="s">
        <v>180</v>
      </c>
      <c r="K16" s="15" t="s">
        <v>179</v>
      </c>
      <c r="L16" s="15" t="str">
        <f>IF(MID($AG$12,1,1)="","X",MID($AG$12,1,1))</f>
        <v>D</v>
      </c>
      <c r="M16" s="15" t="str">
        <f>IF(MID($AG$12,2,1)="","X",MID($AG$12,2,1))</f>
        <v>S</v>
      </c>
      <c r="N16" s="15" t="str">
        <f>IF(MID($AG$12,3,1)="","X",MID($AG$12,3,1))</f>
        <v>P</v>
      </c>
      <c r="O16" s="15" t="str">
        <f>IF(MID($AG$12,4,1)="","X",MID($AG$12,4,1))</f>
        <v>X</v>
      </c>
      <c r="P16" s="15" t="s">
        <v>179</v>
      </c>
      <c r="Q16" s="15" t="str">
        <f>MID(AG4,1,1)</f>
        <v/>
      </c>
      <c r="R16" s="15" t="str">
        <f>IF(MID($AL$3,1,1)="","X",MID($AL$3,1,1))</f>
        <v>D</v>
      </c>
      <c r="S16" s="15" t="str">
        <f>IF(MID($AL$3,3,1)="","X",MID($AL$3,3,1))</f>
        <v>2</v>
      </c>
      <c r="T16" s="15" t="str">
        <f>IF(MID($AL$3,5,1)="","X",MID($AL$3,5,1))</f>
        <v>1</v>
      </c>
      <c r="U16" s="15" t="str">
        <f>IF(MID($AL$3,7,1)="","X",MID($AL$3,7,1))</f>
        <v>3</v>
      </c>
      <c r="V16" s="15" t="s">
        <v>179</v>
      </c>
      <c r="W16" s="15" t="str">
        <f>IF($AG$8="",IF($AG$6="-","X",IF(MID(SUBSTITUTE($AG$6," ",""),1,1)="","X",MID(SUBSTITUTE($AG$6," ",""),1,1))),MID(SUBSTITUTE($AG$8," ",""),1,1))</f>
        <v>S</v>
      </c>
      <c r="X16" s="15" t="str">
        <f>IF($AG$8="",IF($AG$6="-","X",IF(MID(SUBSTITUTE($AG$6," ",""),2,1)="","X",MID(SUBSTITUTE($AG$6," ",""),2,1))),MID(SUBSTITUTE($AG$8," ",""),2,1))</f>
        <v>O</v>
      </c>
      <c r="Y16" s="15" t="str">
        <f>IF($AG$8="",IF($AG$6="-","X",IF(MID(SUBSTITUTE($AG$6," ",""),3,1)="","X",MID(SUBSTITUTE($AG$6," ",""),3,1))),MID(SUBSTITUTE($AG$8," ",""),3,1))</f>
        <v>1</v>
      </c>
      <c r="Z16" s="15" t="str">
        <f>IF($AG$8="",IF($AG$6="-","X",IF(MID(SUBSTITUTE($AG$6," ",""),4,1)="","X",MID(SUBSTITUTE($AG$6," ",""),4,1))),MID(SUBSTITUTE($AG$8," ",""),4,1))</f>
        <v>2</v>
      </c>
      <c r="AA16" s="15" t="str">
        <f>IF($AG$8="",IF($AG$6="-","X",IF(MID(SUBSTITUTE($AG$6," ",""),6,1)="","X",MID(SUBSTITUTE($AG$6," ",""),6,1))),MID(SUBSTITUTE($AG$8," ",""),6,1))</f>
        <v>1</v>
      </c>
      <c r="AB16" s="15" t="str">
        <f>IF($AG$8="",IF($AG$6="-","X",IF(MID(SUBSTITUTE($AG$6," ",""),7,1)="","X",MID(SUBSTITUTE($AG$6," ",""),7,1))),MID(SUBSTITUTE($AG$8," ",""),7,1))</f>
        <v>3</v>
      </c>
      <c r="AC16" s="15" t="str">
        <f>IF($AG$8="",IF($AG$6="-","X",IF(MID(SUBSTITUTE($AG$6," ",""),9,1)="","X",MID(SUBSTITUTE($AG$6," ",""),9,1))),MID(SUBSTITUTE($AG$8," ",""),9,1))</f>
        <v>0</v>
      </c>
      <c r="AD16" s="15" t="str">
        <f>IF($AG$8="",IF($AG$6="-","X",IF(MID(SUBSTITUTE($AG$6," ",""),10,1)="","X",MID(SUBSTITUTE($AG$6," ",""),10,1))),MID(SUBSTITUTE($AG$8," ",""),10,1))</f>
        <v>2</v>
      </c>
      <c r="AE16" s="15" t="s">
        <v>179</v>
      </c>
      <c r="AF16" s="15" t="str">
        <f>IF($AG$8="",IF($AP$6="-","X",IF(MID(SUBSTITUTE($AP$6," ",""),2,1)="","X",MID(SUBSTITUTE($AP$6," ",""),2,1))),"X")</f>
        <v>X</v>
      </c>
      <c r="AG16" s="15" t="str">
        <f>IF($AG$8="",IF($AP$6="-","X",IF(MID(SUBSTITUTE($AP$6," ",""),3,1)="","X",MID(SUBSTITUTE($AP$6," ",""),3,1))),"X")</f>
        <v>X</v>
      </c>
      <c r="AH16" s="15" t="s">
        <v>179</v>
      </c>
      <c r="AI16" s="15" t="str">
        <f>IF(MID(AL10,1,1)="","X",MID(AL10,1,1))</f>
        <v>0</v>
      </c>
      <c r="AJ16" s="15" t="s">
        <v>179</v>
      </c>
      <c r="AK16" s="15" t="str">
        <f>IF(MID(AN10,1,1)="","X",MID(AN10,1,1))</f>
        <v>1</v>
      </c>
      <c r="AL16" s="15" t="str">
        <f>IF(MID(AN10,2,1)="","X",MID(AN10,2,1))</f>
        <v>0</v>
      </c>
      <c r="AM16" s="15" t="str">
        <f>IF(MID(AN10,3,1)="","X",MID(AN10,3,1))</f>
        <v>2</v>
      </c>
      <c r="AN16" s="15" t="s">
        <v>179</v>
      </c>
      <c r="AO16" s="15" t="str">
        <f>IF(MID(A2,1,1)="","X",MID(A2,1,1))</f>
        <v>P</v>
      </c>
      <c r="AP16" s="15" t="str">
        <f>IF(MID(A2,2,1)="","X",MID(A2,2,1))</f>
        <v>0</v>
      </c>
      <c r="AQ16" s="16" t="str">
        <f>IF(MID(A2,3,1)="","X",MID(A2,3,1))</f>
        <v>3</v>
      </c>
    </row>
    <row r="17" spans="1:43" ht="15" customHeight="1">
      <c r="A17" s="497" t="s">
        <v>181</v>
      </c>
      <c r="B17" s="497"/>
      <c r="C17" s="497"/>
      <c r="D17" s="497"/>
      <c r="E17" s="497"/>
      <c r="F17" s="497"/>
      <c r="G17" s="497"/>
      <c r="H17" s="497"/>
      <c r="I17" s="497"/>
      <c r="J17" s="497"/>
      <c r="K17" s="497"/>
      <c r="L17" s="497"/>
      <c r="M17" s="497"/>
      <c r="N17" s="497"/>
      <c r="O17" s="497"/>
      <c r="P17" s="497"/>
      <c r="Q17" s="497"/>
      <c r="R17" s="497"/>
      <c r="S17" s="497"/>
      <c r="T17" s="497"/>
      <c r="U17" s="497"/>
      <c r="V17" s="497"/>
      <c r="W17" s="497"/>
      <c r="X17" s="497"/>
      <c r="Y17" s="497"/>
      <c r="Z17" s="497"/>
      <c r="AA17" s="497"/>
      <c r="AB17" s="497"/>
      <c r="AC17" s="497"/>
      <c r="AD17" s="497"/>
      <c r="AE17" s="497"/>
      <c r="AF17" s="497"/>
      <c r="AG17" s="497"/>
      <c r="AH17" s="497"/>
      <c r="AI17" s="497"/>
      <c r="AJ17" s="497"/>
      <c r="AK17" s="497"/>
      <c r="AL17" s="497"/>
      <c r="AM17" s="497"/>
      <c r="AN17" s="497"/>
      <c r="AO17" s="497"/>
      <c r="AP17" s="497"/>
      <c r="AQ17" s="497"/>
    </row>
  </sheetData>
  <mergeCells count="50">
    <mergeCell ref="A17:AQ17"/>
    <mergeCell ref="A13:J13"/>
    <mergeCell ref="AG13:AQ13"/>
    <mergeCell ref="A14:J14"/>
    <mergeCell ref="AG14:AQ14"/>
    <mergeCell ref="A15:J15"/>
    <mergeCell ref="K15:O15"/>
    <mergeCell ref="P15:U15"/>
    <mergeCell ref="V15:AD15"/>
    <mergeCell ref="AE15:AG15"/>
    <mergeCell ref="V13:AF13"/>
    <mergeCell ref="V14:AF14"/>
    <mergeCell ref="K13:U13"/>
    <mergeCell ref="K14:U14"/>
    <mergeCell ref="A11:J11"/>
    <mergeCell ref="AG11:AQ11"/>
    <mergeCell ref="A12:J12"/>
    <mergeCell ref="AG12:AQ12"/>
    <mergeCell ref="K11:U11"/>
    <mergeCell ref="K12:U12"/>
    <mergeCell ref="V11:Y11"/>
    <mergeCell ref="Z11:AF11"/>
    <mergeCell ref="V12:Y12"/>
    <mergeCell ref="Z12:AF12"/>
    <mergeCell ref="A9:J9"/>
    <mergeCell ref="K9:AF9"/>
    <mergeCell ref="A10:J10"/>
    <mergeCell ref="K10:AF10"/>
    <mergeCell ref="AG9:AQ9"/>
    <mergeCell ref="AN10:AQ10"/>
    <mergeCell ref="AG10:AK10"/>
    <mergeCell ref="A5:J8"/>
    <mergeCell ref="K5:AF8"/>
    <mergeCell ref="AG5:AQ5"/>
    <mergeCell ref="A3:J4"/>
    <mergeCell ref="K3:AF4"/>
    <mergeCell ref="AG3:AK4"/>
    <mergeCell ref="AL3:AQ4"/>
    <mergeCell ref="AP6:AQ6"/>
    <mergeCell ref="AG7:AQ7"/>
    <mergeCell ref="AG8:AQ8"/>
    <mergeCell ref="AG6:AO6"/>
    <mergeCell ref="A2:E2"/>
    <mergeCell ref="F2:J2"/>
    <mergeCell ref="K2:AK2"/>
    <mergeCell ref="AL2:AQ2"/>
    <mergeCell ref="A1:E1"/>
    <mergeCell ref="F1:J1"/>
    <mergeCell ref="K1:AK1"/>
    <mergeCell ref="AL1:AQ1"/>
  </mergeCells>
  <dataValidations count="2">
    <dataValidation type="list" allowBlank="1" showInputMessage="1" showErrorMessage="1" promptTitle="Podobjekt" prompt="[.XX]" sqref="AP6:AQ6" xr:uid="{00000000-0002-0000-0400-000000000000}">
      <formula1>".01,.02,.03,.04,.05,.06,.07,.08,.09,.10,.11,.12,.13,.14,.15,.16,.17,.18,.19,.20"</formula1>
    </dataValidation>
    <dataValidation allowBlank="1" showInputMessage="1" showErrorMessage="1" promptTitle="Označení skupiny objektů" prompt="[SK XX-XX-XX]" sqref="AG8:AQ8" xr:uid="{00000000-0002-0000-0400-000001000000}"/>
  </dataValidations>
  <printOptions horizontalCentered="1" verticalCentered="1"/>
  <pageMargins left="0.78740157480314965" right="0.59055118110236227" top="7.8740157480314963" bottom="0.39370078740157483" header="0" footer="0"/>
  <pageSetup paperSize="9" scale="74" orientation="portrait" r:id="rId1"/>
  <rowBreaks count="1" manualBreakCount="1">
    <brk id="1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66"/>
  <sheetViews>
    <sheetView showGridLines="0" view="pageBreakPreview" zoomScaleNormal="85" zoomScaleSheetLayoutView="100" workbookViewId="0">
      <selection activeCell="A6" sqref="A6:O6"/>
    </sheetView>
  </sheetViews>
  <sheetFormatPr defaultColWidth="8.8984375" defaultRowHeight="14.25"/>
  <cols>
    <col min="1" max="1" width="6" style="13" customWidth="1"/>
    <col min="2" max="2" width="9.5" style="13" bestFit="1" customWidth="1"/>
    <col min="3" max="3" width="33.3984375" style="13" customWidth="1"/>
    <col min="4" max="5" width="6.8984375" style="13" customWidth="1"/>
    <col min="6" max="15" width="2.3984375" style="13" customWidth="1"/>
    <col min="16" max="16384" width="8.8984375" style="13"/>
  </cols>
  <sheetData>
    <row r="1" spans="1:15" ht="24.95" customHeight="1" thickBot="1">
      <c r="A1" s="170" t="s">
        <v>375</v>
      </c>
      <c r="B1" s="171"/>
      <c r="C1" s="171"/>
      <c r="D1" s="514"/>
      <c r="E1" s="514"/>
      <c r="F1" s="514"/>
      <c r="G1" s="514"/>
      <c r="H1" s="514"/>
      <c r="I1" s="514"/>
      <c r="J1" s="514"/>
      <c r="K1" s="514"/>
      <c r="L1" s="172"/>
      <c r="M1" s="172"/>
      <c r="N1" s="172"/>
      <c r="O1" s="173"/>
    </row>
    <row r="2" spans="1:15" ht="25.5" customHeight="1">
      <c r="A2" s="174" t="s">
        <v>376</v>
      </c>
      <c r="B2" s="175"/>
      <c r="C2" s="176" t="str">
        <f>'List stavby'!B1</f>
        <v>[Posun neutrálního pole v zastávce Sázavka]</v>
      </c>
      <c r="D2" s="177"/>
      <c r="E2" s="515" t="s">
        <v>377</v>
      </c>
      <c r="F2" s="516"/>
      <c r="G2" s="516"/>
      <c r="H2" s="516"/>
      <c r="I2" s="516"/>
      <c r="J2" s="516"/>
      <c r="K2" s="516"/>
      <c r="L2" s="516"/>
      <c r="M2" s="516"/>
      <c r="N2" s="516"/>
      <c r="O2" s="517"/>
    </row>
    <row r="3" spans="1:15" ht="15" customHeight="1">
      <c r="A3" s="518" t="s">
        <v>378</v>
      </c>
      <c r="B3" s="503"/>
      <c r="C3" s="178" t="str">
        <f>'List stavby'!B5</f>
        <v>S622200067</v>
      </c>
      <c r="D3" s="179"/>
      <c r="E3" s="113" t="s">
        <v>379</v>
      </c>
      <c r="F3" s="180" t="s">
        <v>380</v>
      </c>
      <c r="G3" s="18" t="s">
        <v>381</v>
      </c>
      <c r="H3" s="18" t="s">
        <v>382</v>
      </c>
      <c r="I3" s="18" t="s">
        <v>383</v>
      </c>
      <c r="J3" s="18" t="s">
        <v>384</v>
      </c>
      <c r="K3" s="18"/>
      <c r="L3" s="18"/>
      <c r="M3" s="18"/>
      <c r="N3" s="18"/>
      <c r="O3" s="105"/>
    </row>
    <row r="4" spans="1:15" ht="15" customHeight="1">
      <c r="A4" s="518" t="s">
        <v>385</v>
      </c>
      <c r="B4" s="503"/>
      <c r="C4" s="178" t="str">
        <f>'List stavby'!B2</f>
        <v>DSPS</v>
      </c>
      <c r="D4" s="179"/>
      <c r="E4" s="113" t="s">
        <v>386</v>
      </c>
      <c r="F4" s="180" t="s">
        <v>387</v>
      </c>
      <c r="G4" s="18" t="s">
        <v>388</v>
      </c>
      <c r="H4" s="18" t="s">
        <v>388</v>
      </c>
      <c r="I4" s="18" t="s">
        <v>389</v>
      </c>
      <c r="J4" s="18" t="s">
        <v>381</v>
      </c>
      <c r="K4" s="18"/>
      <c r="L4" s="18"/>
      <c r="M4" s="18"/>
      <c r="N4" s="18"/>
      <c r="O4" s="105"/>
    </row>
    <row r="5" spans="1:15" ht="15" customHeight="1" thickBot="1">
      <c r="A5" s="519" t="s">
        <v>390</v>
      </c>
      <c r="B5" s="520"/>
      <c r="C5" s="106" t="str">
        <f>'List stavby'!B3</f>
        <v>[19.03.2023]</v>
      </c>
      <c r="D5" s="181"/>
      <c r="E5" s="114" t="s">
        <v>391</v>
      </c>
      <c r="F5" s="182" t="s">
        <v>392</v>
      </c>
      <c r="G5" s="107" t="s">
        <v>392</v>
      </c>
      <c r="H5" s="107" t="s">
        <v>392</v>
      </c>
      <c r="I5" s="107" t="s">
        <v>392</v>
      </c>
      <c r="J5" s="107" t="s">
        <v>392</v>
      </c>
      <c r="K5" s="107"/>
      <c r="L5" s="107"/>
      <c r="M5" s="107"/>
      <c r="N5" s="107"/>
      <c r="O5" s="108"/>
    </row>
    <row r="6" spans="1:15" ht="15" customHeight="1" thickBot="1">
      <c r="A6" s="513"/>
      <c r="B6" s="513"/>
      <c r="C6" s="513"/>
      <c r="D6" s="513"/>
      <c r="E6" s="513"/>
      <c r="F6" s="508"/>
      <c r="G6" s="508"/>
      <c r="H6" s="508"/>
      <c r="I6" s="508"/>
      <c r="J6" s="508"/>
      <c r="K6" s="508"/>
      <c r="L6" s="508"/>
      <c r="M6" s="508"/>
      <c r="N6" s="508"/>
      <c r="O6" s="508"/>
    </row>
    <row r="7" spans="1:15" ht="24.95" customHeight="1" thickBot="1">
      <c r="A7" s="116" t="s">
        <v>393</v>
      </c>
      <c r="B7" s="507" t="s">
        <v>394</v>
      </c>
      <c r="C7" s="508"/>
      <c r="D7" s="112" t="s">
        <v>395</v>
      </c>
      <c r="E7" s="183" t="s">
        <v>396</v>
      </c>
      <c r="F7" s="508" t="s">
        <v>397</v>
      </c>
      <c r="G7" s="508"/>
      <c r="H7" s="508"/>
      <c r="I7" s="508"/>
      <c r="J7" s="508"/>
      <c r="K7" s="508"/>
      <c r="L7" s="508"/>
      <c r="M7" s="508"/>
      <c r="N7" s="508"/>
      <c r="O7" s="509"/>
    </row>
    <row r="8" spans="1:15" ht="15" customHeight="1">
      <c r="A8" s="115" t="s">
        <v>398</v>
      </c>
      <c r="B8" s="510" t="s">
        <v>399</v>
      </c>
      <c r="C8" s="511"/>
      <c r="D8" s="512"/>
      <c r="E8" s="184" t="s">
        <v>400</v>
      </c>
      <c r="F8" s="111" t="s">
        <v>180</v>
      </c>
      <c r="G8" s="111" t="s">
        <v>363</v>
      </c>
      <c r="H8" s="111" t="s">
        <v>363</v>
      </c>
      <c r="I8" s="111" t="s">
        <v>180</v>
      </c>
      <c r="J8" s="111" t="s">
        <v>363</v>
      </c>
      <c r="K8" s="111"/>
      <c r="L8" s="111"/>
      <c r="M8" s="111"/>
      <c r="N8" s="111"/>
      <c r="O8" s="111"/>
    </row>
    <row r="9" spans="1:15" ht="15" customHeight="1">
      <c r="A9" s="20"/>
      <c r="B9" s="501"/>
      <c r="C9" s="502"/>
      <c r="D9" s="503"/>
      <c r="E9" s="146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5" customHeight="1">
      <c r="A10" s="19" t="s">
        <v>401</v>
      </c>
      <c r="B10" s="501" t="s">
        <v>402</v>
      </c>
      <c r="C10" s="502"/>
      <c r="D10" s="503"/>
      <c r="E10" s="146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15" customHeight="1">
      <c r="A11" s="20" t="s">
        <v>403</v>
      </c>
      <c r="B11" s="498" t="s">
        <v>402</v>
      </c>
      <c r="C11" s="499"/>
      <c r="D11" s="500"/>
      <c r="E11" s="149" t="s">
        <v>358</v>
      </c>
      <c r="F11" s="17" t="s">
        <v>180</v>
      </c>
      <c r="G11" s="17" t="s">
        <v>180</v>
      </c>
      <c r="H11" s="17" t="s">
        <v>180</v>
      </c>
      <c r="I11" s="17" t="s">
        <v>363</v>
      </c>
      <c r="J11" s="17" t="s">
        <v>363</v>
      </c>
      <c r="K11" s="17"/>
      <c r="L11" s="17"/>
      <c r="M11" s="17"/>
      <c r="N11" s="17"/>
      <c r="O11" s="17"/>
    </row>
    <row r="12" spans="1:15" ht="15" customHeight="1">
      <c r="A12" s="20" t="s">
        <v>404</v>
      </c>
      <c r="B12" s="498" t="s">
        <v>405</v>
      </c>
      <c r="C12" s="499"/>
      <c r="D12" s="500"/>
      <c r="E12" s="149" t="s">
        <v>400</v>
      </c>
      <c r="F12" s="17" t="s">
        <v>180</v>
      </c>
      <c r="G12" s="17" t="s">
        <v>363</v>
      </c>
      <c r="H12" s="17" t="s">
        <v>180</v>
      </c>
      <c r="I12" s="17" t="s">
        <v>363</v>
      </c>
      <c r="J12" s="17" t="s">
        <v>363</v>
      </c>
      <c r="K12" s="17"/>
      <c r="L12" s="17"/>
      <c r="M12" s="17"/>
      <c r="N12" s="17"/>
      <c r="O12" s="17"/>
    </row>
    <row r="13" spans="1:15" ht="15" customHeight="1">
      <c r="A13" s="20" t="s">
        <v>406</v>
      </c>
      <c r="B13" s="498" t="s">
        <v>407</v>
      </c>
      <c r="C13" s="499"/>
      <c r="D13" s="500"/>
      <c r="E13" s="149" t="s">
        <v>400</v>
      </c>
      <c r="F13" s="17" t="s">
        <v>180</v>
      </c>
      <c r="G13" s="17" t="s">
        <v>363</v>
      </c>
      <c r="H13" s="17" t="s">
        <v>180</v>
      </c>
      <c r="I13" s="17" t="s">
        <v>363</v>
      </c>
      <c r="J13" s="17" t="s">
        <v>363</v>
      </c>
      <c r="K13" s="17"/>
      <c r="L13" s="17"/>
      <c r="M13" s="17"/>
      <c r="N13" s="17"/>
      <c r="O13" s="17"/>
    </row>
    <row r="14" spans="1:15" ht="15" customHeight="1">
      <c r="A14" s="20"/>
      <c r="B14" s="501"/>
      <c r="C14" s="502"/>
      <c r="D14" s="503"/>
      <c r="E14" s="146"/>
      <c r="F14" s="17"/>
      <c r="G14" s="17"/>
      <c r="H14" s="17"/>
      <c r="I14" s="17"/>
      <c r="J14" s="17"/>
      <c r="K14" s="17"/>
      <c r="L14" s="17"/>
      <c r="M14" s="17"/>
      <c r="N14" s="17"/>
      <c r="O14" s="17"/>
    </row>
    <row r="15" spans="1:15" ht="15" customHeight="1">
      <c r="A15" s="19" t="s">
        <v>408</v>
      </c>
      <c r="B15" s="501" t="s">
        <v>409</v>
      </c>
      <c r="C15" s="502"/>
      <c r="D15" s="503"/>
      <c r="E15" s="146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15" customHeight="1">
      <c r="A16" s="20" t="s">
        <v>410</v>
      </c>
      <c r="B16" s="498" t="s">
        <v>411</v>
      </c>
      <c r="C16" s="499"/>
      <c r="D16" s="500"/>
      <c r="E16" s="149" t="s">
        <v>412</v>
      </c>
      <c r="F16" s="17" t="s">
        <v>180</v>
      </c>
      <c r="G16" s="17" t="s">
        <v>363</v>
      </c>
      <c r="H16" s="17" t="s">
        <v>180</v>
      </c>
      <c r="I16" s="17" t="s">
        <v>180</v>
      </c>
      <c r="J16" s="17" t="s">
        <v>180</v>
      </c>
      <c r="K16" s="17"/>
      <c r="L16" s="17"/>
      <c r="M16" s="17"/>
      <c r="N16" s="17"/>
      <c r="O16" s="17"/>
    </row>
    <row r="17" spans="1:15" ht="15" customHeight="1">
      <c r="A17" s="20" t="s">
        <v>413</v>
      </c>
      <c r="B17" s="147" t="s">
        <v>414</v>
      </c>
      <c r="C17" s="148" t="s">
        <v>415</v>
      </c>
      <c r="D17" s="149"/>
      <c r="E17" s="149" t="s">
        <v>412</v>
      </c>
      <c r="F17" s="17" t="s">
        <v>180</v>
      </c>
      <c r="G17" s="17" t="s">
        <v>363</v>
      </c>
      <c r="H17" s="17" t="s">
        <v>180</v>
      </c>
      <c r="I17" s="17" t="s">
        <v>180</v>
      </c>
      <c r="J17" s="17" t="s">
        <v>180</v>
      </c>
      <c r="K17" s="17"/>
      <c r="L17" s="17"/>
      <c r="M17" s="17"/>
      <c r="N17" s="17"/>
      <c r="O17" s="17"/>
    </row>
    <row r="18" spans="1:15" ht="15" customHeight="1">
      <c r="A18" s="20" t="s">
        <v>413</v>
      </c>
      <c r="B18" s="147" t="s">
        <v>416</v>
      </c>
      <c r="C18" s="148" t="s">
        <v>417</v>
      </c>
      <c r="D18" s="149"/>
      <c r="E18" s="149" t="s">
        <v>412</v>
      </c>
      <c r="F18" s="17" t="s">
        <v>180</v>
      </c>
      <c r="G18" s="17" t="s">
        <v>363</v>
      </c>
      <c r="H18" s="17" t="s">
        <v>180</v>
      </c>
      <c r="I18" s="17" t="s">
        <v>180</v>
      </c>
      <c r="J18" s="17" t="s">
        <v>180</v>
      </c>
      <c r="K18" s="17"/>
      <c r="L18" s="17"/>
      <c r="M18" s="17"/>
      <c r="N18" s="17"/>
      <c r="O18" s="17"/>
    </row>
    <row r="19" spans="1:15" ht="15" customHeight="1">
      <c r="A19" s="20" t="s">
        <v>418</v>
      </c>
      <c r="B19" s="178" t="s">
        <v>419</v>
      </c>
      <c r="C19" s="179"/>
      <c r="D19" s="185"/>
      <c r="E19" s="149" t="s">
        <v>358</v>
      </c>
      <c r="F19" s="17" t="s">
        <v>180</v>
      </c>
      <c r="G19" s="17" t="s">
        <v>363</v>
      </c>
      <c r="H19" s="17" t="s">
        <v>363</v>
      </c>
      <c r="I19" s="17" t="s">
        <v>180</v>
      </c>
      <c r="J19" s="17" t="s">
        <v>180</v>
      </c>
      <c r="K19" s="17"/>
      <c r="L19" s="17"/>
      <c r="M19" s="17"/>
      <c r="N19" s="17"/>
      <c r="O19" s="17"/>
    </row>
    <row r="20" spans="1:15" ht="15" customHeight="1">
      <c r="A20" s="20" t="s">
        <v>420</v>
      </c>
      <c r="B20" s="147" t="s">
        <v>414</v>
      </c>
      <c r="C20" s="148" t="s">
        <v>421</v>
      </c>
      <c r="D20" s="185"/>
      <c r="E20" s="149" t="s">
        <v>412</v>
      </c>
      <c r="F20" s="17" t="s">
        <v>180</v>
      </c>
      <c r="G20" s="17" t="s">
        <v>363</v>
      </c>
      <c r="H20" s="17" t="s">
        <v>180</v>
      </c>
      <c r="I20" s="17" t="s">
        <v>180</v>
      </c>
      <c r="J20" s="17" t="s">
        <v>180</v>
      </c>
      <c r="K20" s="17"/>
      <c r="L20" s="17"/>
      <c r="M20" s="17"/>
      <c r="N20" s="17"/>
      <c r="O20" s="17"/>
    </row>
    <row r="21" spans="1:15" ht="15" customHeight="1">
      <c r="A21" s="20" t="s">
        <v>420</v>
      </c>
      <c r="B21" s="147" t="s">
        <v>416</v>
      </c>
      <c r="C21" s="148" t="s">
        <v>422</v>
      </c>
      <c r="D21" s="149"/>
      <c r="E21" s="149" t="s">
        <v>412</v>
      </c>
      <c r="F21" s="17" t="s">
        <v>180</v>
      </c>
      <c r="G21" s="17" t="s">
        <v>363</v>
      </c>
      <c r="H21" s="17" t="s">
        <v>180</v>
      </c>
      <c r="I21" s="17" t="s">
        <v>180</v>
      </c>
      <c r="J21" s="17" t="s">
        <v>180</v>
      </c>
      <c r="K21" s="17"/>
      <c r="L21" s="17"/>
      <c r="M21" s="17"/>
      <c r="N21" s="17"/>
      <c r="O21" s="17"/>
    </row>
    <row r="22" spans="1:15" ht="15" customHeight="1">
      <c r="A22" s="20" t="s">
        <v>420</v>
      </c>
      <c r="B22" s="147" t="s">
        <v>423</v>
      </c>
      <c r="C22" s="148" t="s">
        <v>424</v>
      </c>
      <c r="D22" s="149"/>
      <c r="E22" s="149" t="s">
        <v>412</v>
      </c>
      <c r="F22" s="17" t="s">
        <v>180</v>
      </c>
      <c r="G22" s="17" t="s">
        <v>363</v>
      </c>
      <c r="H22" s="17" t="s">
        <v>180</v>
      </c>
      <c r="I22" s="17" t="s">
        <v>180</v>
      </c>
      <c r="J22" s="17" t="s">
        <v>180</v>
      </c>
      <c r="K22" s="17"/>
      <c r="L22" s="17"/>
      <c r="M22" s="17"/>
      <c r="N22" s="17"/>
      <c r="O22" s="17"/>
    </row>
    <row r="23" spans="1:15" ht="15" customHeight="1">
      <c r="A23" s="20" t="s">
        <v>425</v>
      </c>
      <c r="B23" s="498" t="s">
        <v>426</v>
      </c>
      <c r="C23" s="499"/>
      <c r="D23" s="500"/>
      <c r="E23" s="149" t="s">
        <v>400</v>
      </c>
      <c r="F23" s="17" t="s">
        <v>180</v>
      </c>
      <c r="G23" s="17" t="s">
        <v>363</v>
      </c>
      <c r="H23" s="17" t="s">
        <v>363</v>
      </c>
      <c r="I23" s="17" t="s">
        <v>180</v>
      </c>
      <c r="J23" s="17" t="s">
        <v>363</v>
      </c>
      <c r="K23" s="17"/>
      <c r="L23" s="17"/>
      <c r="M23" s="17"/>
      <c r="N23" s="17"/>
      <c r="O23" s="17"/>
    </row>
    <row r="24" spans="1:15" ht="15" customHeight="1">
      <c r="A24" s="19"/>
      <c r="B24" s="501"/>
      <c r="C24" s="502"/>
      <c r="D24" s="503"/>
      <c r="E24" s="146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spans="1:15" ht="15" customHeight="1">
      <c r="A25" s="19" t="s">
        <v>186</v>
      </c>
      <c r="B25" s="501" t="s">
        <v>427</v>
      </c>
      <c r="C25" s="502"/>
      <c r="D25" s="503"/>
      <c r="E25" s="146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spans="1:15" ht="15" customHeight="1">
      <c r="A26" s="20" t="s">
        <v>188</v>
      </c>
      <c r="B26" s="498" t="s">
        <v>189</v>
      </c>
      <c r="C26" s="499"/>
      <c r="D26" s="500"/>
      <c r="E26" s="149" t="s">
        <v>428</v>
      </c>
      <c r="F26" s="17" t="s">
        <v>363</v>
      </c>
      <c r="G26" s="17" t="s">
        <v>363</v>
      </c>
      <c r="H26" s="17" t="s">
        <v>363</v>
      </c>
      <c r="I26" s="17" t="s">
        <v>363</v>
      </c>
      <c r="J26" s="17" t="s">
        <v>363</v>
      </c>
      <c r="K26" s="17"/>
      <c r="L26" s="17"/>
      <c r="M26" s="17"/>
      <c r="N26" s="17"/>
      <c r="O26" s="17"/>
    </row>
    <row r="27" spans="1:15" ht="15" customHeight="1">
      <c r="A27" s="20" t="s">
        <v>206</v>
      </c>
      <c r="B27" s="498" t="s">
        <v>207</v>
      </c>
      <c r="C27" s="499"/>
      <c r="D27" s="500"/>
      <c r="E27" s="149" t="s">
        <v>428</v>
      </c>
      <c r="F27" s="17" t="s">
        <v>363</v>
      </c>
      <c r="G27" s="17" t="s">
        <v>363</v>
      </c>
      <c r="H27" s="17" t="s">
        <v>363</v>
      </c>
      <c r="I27" s="17" t="s">
        <v>363</v>
      </c>
      <c r="J27" s="17" t="s">
        <v>363</v>
      </c>
      <c r="K27" s="17"/>
      <c r="L27" s="17"/>
      <c r="M27" s="17"/>
      <c r="N27" s="17"/>
      <c r="O27" s="17"/>
    </row>
    <row r="28" spans="1:15" ht="15" customHeight="1">
      <c r="A28" s="20" t="s">
        <v>228</v>
      </c>
      <c r="B28" s="498" t="s">
        <v>429</v>
      </c>
      <c r="C28" s="499"/>
      <c r="D28" s="500"/>
      <c r="E28" s="149" t="s">
        <v>428</v>
      </c>
      <c r="F28" s="17" t="s">
        <v>363</v>
      </c>
      <c r="G28" s="17" t="s">
        <v>363</v>
      </c>
      <c r="H28" s="17" t="s">
        <v>363</v>
      </c>
      <c r="I28" s="17" t="s">
        <v>363</v>
      </c>
      <c r="J28" s="17" t="s">
        <v>363</v>
      </c>
      <c r="K28" s="17"/>
      <c r="L28" s="17"/>
      <c r="M28" s="17"/>
      <c r="N28" s="17"/>
      <c r="O28" s="17"/>
    </row>
    <row r="29" spans="1:15" ht="15" customHeight="1">
      <c r="A29" s="20" t="s">
        <v>248</v>
      </c>
      <c r="B29" s="498" t="s">
        <v>249</v>
      </c>
      <c r="C29" s="499"/>
      <c r="D29" s="500"/>
      <c r="E29" s="149" t="s">
        <v>428</v>
      </c>
      <c r="F29" s="17" t="s">
        <v>363</v>
      </c>
      <c r="G29" s="17" t="s">
        <v>363</v>
      </c>
      <c r="H29" s="17" t="s">
        <v>363</v>
      </c>
      <c r="I29" s="17" t="s">
        <v>363</v>
      </c>
      <c r="J29" s="17" t="s">
        <v>363</v>
      </c>
      <c r="K29" s="17"/>
      <c r="L29" s="17"/>
      <c r="M29" s="17"/>
      <c r="N29" s="17"/>
      <c r="O29" s="17"/>
    </row>
    <row r="30" spans="1:15" ht="15" customHeight="1">
      <c r="A30" s="20"/>
      <c r="B30" s="501"/>
      <c r="C30" s="502"/>
      <c r="D30" s="503"/>
      <c r="E30" s="146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spans="1:15" ht="15" customHeight="1">
      <c r="A31" s="19" t="s">
        <v>267</v>
      </c>
      <c r="B31" s="501" t="s">
        <v>268</v>
      </c>
      <c r="C31" s="502"/>
      <c r="D31" s="503"/>
      <c r="E31" s="146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spans="1:15" ht="15" customHeight="1">
      <c r="A32" s="20" t="s">
        <v>269</v>
      </c>
      <c r="B32" s="498" t="s">
        <v>270</v>
      </c>
      <c r="C32" s="499"/>
      <c r="D32" s="500"/>
      <c r="E32" s="149" t="s">
        <v>428</v>
      </c>
      <c r="F32" s="17" t="s">
        <v>363</v>
      </c>
      <c r="G32" s="17" t="s">
        <v>363</v>
      </c>
      <c r="H32" s="17" t="s">
        <v>363</v>
      </c>
      <c r="I32" s="17" t="s">
        <v>363</v>
      </c>
      <c r="J32" s="17" t="s">
        <v>363</v>
      </c>
      <c r="K32" s="17"/>
      <c r="L32" s="17"/>
      <c r="M32" s="17"/>
      <c r="N32" s="17"/>
      <c r="O32" s="17"/>
    </row>
    <row r="33" spans="1:15" ht="15" customHeight="1">
      <c r="A33" s="122" t="s">
        <v>312</v>
      </c>
      <c r="B33" s="504" t="s">
        <v>313</v>
      </c>
      <c r="C33" s="505"/>
      <c r="D33" s="506"/>
      <c r="E33" s="149" t="s">
        <v>428</v>
      </c>
      <c r="F33" s="17" t="s">
        <v>363</v>
      </c>
      <c r="G33" s="17" t="s">
        <v>363</v>
      </c>
      <c r="H33" s="17" t="s">
        <v>363</v>
      </c>
      <c r="I33" s="17" t="s">
        <v>363</v>
      </c>
      <c r="J33" s="17" t="s">
        <v>363</v>
      </c>
      <c r="K33" s="17"/>
      <c r="L33" s="17"/>
      <c r="M33" s="17"/>
      <c r="N33" s="17"/>
      <c r="O33" s="17"/>
    </row>
    <row r="34" spans="1:15" ht="15" customHeight="1">
      <c r="A34" s="20" t="s">
        <v>331</v>
      </c>
      <c r="B34" s="498" t="s">
        <v>430</v>
      </c>
      <c r="C34" s="499"/>
      <c r="D34" s="500"/>
      <c r="E34" s="149" t="s">
        <v>428</v>
      </c>
      <c r="F34" s="17" t="s">
        <v>363</v>
      </c>
      <c r="G34" s="17" t="s">
        <v>363</v>
      </c>
      <c r="H34" s="17" t="s">
        <v>363</v>
      </c>
      <c r="I34" s="17" t="s">
        <v>363</v>
      </c>
      <c r="J34" s="17" t="s">
        <v>363</v>
      </c>
      <c r="K34" s="17"/>
      <c r="L34" s="17"/>
      <c r="M34" s="17"/>
      <c r="N34" s="17"/>
      <c r="O34" s="17"/>
    </row>
    <row r="35" spans="1:15" ht="15" customHeight="1">
      <c r="A35" s="20" t="s">
        <v>312</v>
      </c>
      <c r="B35" s="498" t="s">
        <v>351</v>
      </c>
      <c r="C35" s="499"/>
      <c r="D35" s="500"/>
      <c r="E35" s="149" t="s">
        <v>428</v>
      </c>
      <c r="F35" s="17" t="s">
        <v>363</v>
      </c>
      <c r="G35" s="17" t="s">
        <v>363</v>
      </c>
      <c r="H35" s="17" t="s">
        <v>363</v>
      </c>
      <c r="I35" s="17" t="s">
        <v>363</v>
      </c>
      <c r="J35" s="17" t="s">
        <v>363</v>
      </c>
      <c r="K35" s="17"/>
      <c r="L35" s="17"/>
      <c r="M35" s="17"/>
      <c r="N35" s="17"/>
      <c r="O35" s="17"/>
    </row>
    <row r="36" spans="1:15" ht="15" customHeight="1">
      <c r="A36" s="20"/>
      <c r="B36" s="501"/>
      <c r="C36" s="502"/>
      <c r="D36" s="503"/>
      <c r="E36" s="146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1:15" ht="15" customHeight="1">
      <c r="A37" s="19"/>
      <c r="B37" s="501" t="s">
        <v>431</v>
      </c>
      <c r="C37" s="502"/>
      <c r="D37" s="503"/>
      <c r="E37" s="146"/>
      <c r="F37" s="17"/>
      <c r="G37" s="17"/>
      <c r="H37" s="17"/>
      <c r="I37" s="17"/>
      <c r="J37" s="17"/>
      <c r="K37" s="17"/>
      <c r="L37" s="17"/>
      <c r="M37" s="17"/>
      <c r="N37" s="17"/>
      <c r="O37" s="17"/>
    </row>
    <row r="38" spans="1:15" ht="15" customHeight="1">
      <c r="A38" s="20" t="s">
        <v>432</v>
      </c>
      <c r="B38" s="498" t="s">
        <v>433</v>
      </c>
      <c r="C38" s="499"/>
      <c r="D38" s="500"/>
      <c r="E38" s="149" t="s">
        <v>428</v>
      </c>
      <c r="F38" s="17" t="s">
        <v>363</v>
      </c>
      <c r="G38" s="17" t="s">
        <v>363</v>
      </c>
      <c r="H38" s="17" t="s">
        <v>363</v>
      </c>
      <c r="I38" s="17" t="s">
        <v>363</v>
      </c>
      <c r="J38" s="17" t="s">
        <v>180</v>
      </c>
      <c r="K38" s="17"/>
      <c r="L38" s="17"/>
      <c r="M38" s="17"/>
      <c r="N38" s="17"/>
      <c r="O38" s="17"/>
    </row>
    <row r="39" spans="1:15" ht="15" customHeight="1">
      <c r="A39" s="20" t="s">
        <v>434</v>
      </c>
      <c r="B39" s="498" t="s">
        <v>435</v>
      </c>
      <c r="C39" s="499"/>
      <c r="D39" s="500"/>
      <c r="E39" s="149" t="s">
        <v>428</v>
      </c>
      <c r="F39" s="17" t="s">
        <v>363</v>
      </c>
      <c r="G39" s="17" t="s">
        <v>363</v>
      </c>
      <c r="H39" s="17" t="s">
        <v>363</v>
      </c>
      <c r="I39" s="17" t="s">
        <v>363</v>
      </c>
      <c r="J39" s="17" t="s">
        <v>180</v>
      </c>
      <c r="K39" s="17"/>
      <c r="L39" s="17"/>
      <c r="M39" s="17"/>
      <c r="N39" s="17"/>
      <c r="O39" s="17"/>
    </row>
    <row r="40" spans="1:15" ht="15" customHeight="1">
      <c r="A40" s="20" t="s">
        <v>436</v>
      </c>
      <c r="B40" s="498" t="s">
        <v>437</v>
      </c>
      <c r="C40" s="499"/>
      <c r="D40" s="500"/>
      <c r="E40" s="149" t="s">
        <v>363</v>
      </c>
      <c r="F40" s="17" t="s">
        <v>363</v>
      </c>
      <c r="G40" s="17" t="s">
        <v>363</v>
      </c>
      <c r="H40" s="17" t="s">
        <v>363</v>
      </c>
      <c r="I40" s="17" t="s">
        <v>363</v>
      </c>
      <c r="J40" s="17" t="s">
        <v>363</v>
      </c>
      <c r="K40" s="17"/>
      <c r="L40" s="17"/>
      <c r="M40" s="17"/>
      <c r="N40" s="17"/>
      <c r="O40" s="17"/>
    </row>
    <row r="41" spans="1:15" ht="15" customHeight="1">
      <c r="A41" s="20" t="s">
        <v>438</v>
      </c>
      <c r="B41" s="498" t="s">
        <v>439</v>
      </c>
      <c r="C41" s="499"/>
      <c r="D41" s="500"/>
      <c r="E41" s="149" t="s">
        <v>363</v>
      </c>
      <c r="F41" s="17" t="s">
        <v>363</v>
      </c>
      <c r="G41" s="17" t="s">
        <v>363</v>
      </c>
      <c r="H41" s="17" t="s">
        <v>363</v>
      </c>
      <c r="I41" s="17" t="s">
        <v>363</v>
      </c>
      <c r="J41" s="17" t="s">
        <v>363</v>
      </c>
      <c r="K41" s="17"/>
      <c r="L41" s="17"/>
      <c r="M41" s="17"/>
      <c r="N41" s="17"/>
      <c r="O41" s="17"/>
    </row>
    <row r="42" spans="1:15" ht="15" customHeight="1">
      <c r="A42" s="20" t="s">
        <v>440</v>
      </c>
      <c r="B42" s="498" t="s">
        <v>441</v>
      </c>
      <c r="C42" s="499"/>
      <c r="D42" s="500"/>
      <c r="E42" s="149" t="s">
        <v>363</v>
      </c>
      <c r="F42" s="17" t="s">
        <v>363</v>
      </c>
      <c r="G42" s="17" t="s">
        <v>363</v>
      </c>
      <c r="H42" s="17" t="s">
        <v>363</v>
      </c>
      <c r="I42" s="17" t="s">
        <v>363</v>
      </c>
      <c r="J42" s="17" t="s">
        <v>363</v>
      </c>
      <c r="K42" s="17"/>
      <c r="L42" s="17"/>
      <c r="M42" s="17"/>
      <c r="N42" s="17"/>
      <c r="O42" s="17"/>
    </row>
    <row r="43" spans="1:15" ht="15" customHeight="1">
      <c r="A43" s="20"/>
      <c r="B43" s="501"/>
      <c r="C43" s="502"/>
      <c r="D43" s="503"/>
      <c r="E43" s="146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15" ht="15" customHeight="1">
      <c r="A44" s="190" t="s">
        <v>442</v>
      </c>
      <c r="B44" s="191"/>
      <c r="C44" s="192"/>
      <c r="D44" s="192"/>
      <c r="E44" s="193"/>
      <c r="F44" s="193"/>
      <c r="G44" s="194"/>
      <c r="H44" s="194"/>
      <c r="I44" s="194"/>
      <c r="J44" s="194"/>
      <c r="K44" s="194"/>
      <c r="L44" s="194"/>
      <c r="M44" s="194"/>
      <c r="N44" s="194"/>
      <c r="O44" s="194"/>
    </row>
    <row r="45" spans="1:15" ht="15" customHeight="1"/>
    <row r="46" spans="1:15" ht="15" customHeight="1"/>
    <row r="47" spans="1:15" ht="15" customHeight="1"/>
    <row r="48" spans="1:15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</sheetData>
  <mergeCells count="38">
    <mergeCell ref="A6:O6"/>
    <mergeCell ref="D1:K1"/>
    <mergeCell ref="E2:O2"/>
    <mergeCell ref="A3:B3"/>
    <mergeCell ref="A4:B4"/>
    <mergeCell ref="A5:B5"/>
    <mergeCell ref="B23:D23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42:D42"/>
    <mergeCell ref="B43:D43"/>
    <mergeCell ref="B36:D36"/>
    <mergeCell ref="B37:D37"/>
    <mergeCell ref="B38:D38"/>
    <mergeCell ref="B39:D39"/>
    <mergeCell ref="B40:D40"/>
    <mergeCell ref="B41:D41"/>
  </mergeCells>
  <dataValidations count="1">
    <dataValidation type="list" allowBlank="1" showInputMessage="1" showErrorMessage="1" sqref="E2" xr:uid="{00000000-0002-0000-05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0"/>
  <sheetViews>
    <sheetView showGridLines="0" view="pageBreakPreview" zoomScaleNormal="100" zoomScaleSheetLayoutView="100" workbookViewId="0">
      <selection activeCell="I11" sqref="I11"/>
    </sheetView>
  </sheetViews>
  <sheetFormatPr defaultColWidth="8.8984375" defaultRowHeight="14.25"/>
  <cols>
    <col min="1" max="1" width="3.19921875" style="13" customWidth="1"/>
    <col min="2" max="2" width="11.19921875" style="13" customWidth="1"/>
    <col min="3" max="3" width="5.69921875" style="13" customWidth="1"/>
    <col min="4" max="4" width="39.296875" style="13" customWidth="1"/>
    <col min="5" max="5" width="23.19921875" style="13" customWidth="1"/>
    <col min="6" max="6" width="14.796875" style="13" customWidth="1"/>
    <col min="7" max="7" width="3.296875" style="13" customWidth="1"/>
    <col min="8" max="16384" width="8.8984375" style="13"/>
  </cols>
  <sheetData>
    <row r="1" spans="1:6" ht="24.95" customHeight="1" thickBot="1">
      <c r="A1" s="117" t="s">
        <v>443</v>
      </c>
      <c r="B1" s="118"/>
      <c r="C1" s="119"/>
      <c r="D1" s="119"/>
      <c r="E1" s="525"/>
      <c r="F1" s="526"/>
    </row>
    <row r="2" spans="1:6" ht="25.5" customHeight="1">
      <c r="A2" s="174" t="s">
        <v>376</v>
      </c>
      <c r="B2" s="175"/>
      <c r="C2" s="188"/>
      <c r="D2" s="527" t="str">
        <f>'List stavby'!B1</f>
        <v>[Posun neutrálního pole v zastávce Sázavka]</v>
      </c>
      <c r="E2" s="528"/>
      <c r="F2" s="529"/>
    </row>
    <row r="3" spans="1:6" ht="15" customHeight="1">
      <c r="A3" s="518" t="s">
        <v>378</v>
      </c>
      <c r="B3" s="502"/>
      <c r="C3" s="503"/>
      <c r="D3" s="498" t="str">
        <f>'List stavby'!B5</f>
        <v>S622200067</v>
      </c>
      <c r="E3" s="499"/>
      <c r="F3" s="530"/>
    </row>
    <row r="4" spans="1:6" ht="15" customHeight="1">
      <c r="A4" s="518" t="s">
        <v>385</v>
      </c>
      <c r="B4" s="502"/>
      <c r="C4" s="503"/>
      <c r="D4" s="498" t="str">
        <f>'List stavby'!B2</f>
        <v>DSPS</v>
      </c>
      <c r="E4" s="499"/>
      <c r="F4" s="530"/>
    </row>
    <row r="5" spans="1:6" ht="15" customHeight="1" thickBot="1">
      <c r="A5" s="519" t="s">
        <v>390</v>
      </c>
      <c r="B5" s="531"/>
      <c r="C5" s="520"/>
      <c r="D5" s="532" t="str">
        <f>'List stavby'!B3</f>
        <v>[19.03.2023]</v>
      </c>
      <c r="E5" s="533"/>
      <c r="F5" s="534"/>
    </row>
    <row r="6" spans="1:6" ht="15" customHeight="1" thickBot="1">
      <c r="A6" s="535"/>
      <c r="B6" s="535"/>
      <c r="C6" s="535"/>
      <c r="D6" s="535"/>
      <c r="E6" s="535"/>
      <c r="F6" s="535"/>
    </row>
    <row r="7" spans="1:6" ht="31.5" customHeight="1" thickBot="1">
      <c r="A7" s="536" t="s">
        <v>444</v>
      </c>
      <c r="B7" s="537"/>
      <c r="C7" s="538" t="s">
        <v>445</v>
      </c>
      <c r="D7" s="525"/>
      <c r="E7" s="196" t="s">
        <v>446</v>
      </c>
      <c r="F7" s="197" t="s">
        <v>447</v>
      </c>
    </row>
    <row r="8" spans="1:6" ht="15" customHeight="1">
      <c r="A8" s="522" t="s">
        <v>448</v>
      </c>
      <c r="B8" s="523"/>
      <c r="C8" s="523"/>
      <c r="D8" s="523"/>
      <c r="E8" s="523"/>
      <c r="F8" s="524"/>
    </row>
    <row r="9" spans="1:6" ht="15" customHeight="1">
      <c r="A9" s="195"/>
      <c r="B9" s="195" t="s">
        <v>449</v>
      </c>
      <c r="C9" s="521" t="s">
        <v>450</v>
      </c>
      <c r="D9" s="521"/>
      <c r="E9" s="195" t="s">
        <v>451</v>
      </c>
      <c r="F9" s="195" t="s">
        <v>449</v>
      </c>
    </row>
    <row r="10" spans="1:6" ht="15" customHeight="1">
      <c r="A10" s="195"/>
      <c r="B10" s="195" t="s">
        <v>452</v>
      </c>
      <c r="C10" s="521" t="s">
        <v>453</v>
      </c>
      <c r="D10" s="521"/>
      <c r="E10" s="195" t="s">
        <v>454</v>
      </c>
      <c r="F10" s="195" t="s">
        <v>449</v>
      </c>
    </row>
    <row r="11" spans="1:6" ht="15" customHeight="1">
      <c r="A11" s="195"/>
      <c r="B11" s="195" t="s">
        <v>455</v>
      </c>
      <c r="C11" s="521" t="s">
        <v>456</v>
      </c>
      <c r="D11" s="521"/>
      <c r="E11" s="195" t="s">
        <v>454</v>
      </c>
      <c r="F11" s="195" t="s">
        <v>449</v>
      </c>
    </row>
    <row r="12" spans="1:6" ht="15" customHeight="1">
      <c r="A12" s="195"/>
      <c r="B12" s="195" t="s">
        <v>457</v>
      </c>
      <c r="C12" s="521" t="s">
        <v>458</v>
      </c>
      <c r="D12" s="521"/>
      <c r="E12" s="195" t="s">
        <v>459</v>
      </c>
      <c r="F12" s="195" t="s">
        <v>457</v>
      </c>
    </row>
    <row r="13" spans="1:6" ht="15" customHeight="1">
      <c r="A13" s="195"/>
      <c r="B13" s="195" t="s">
        <v>460</v>
      </c>
      <c r="C13" s="521" t="s">
        <v>461</v>
      </c>
      <c r="D13" s="521"/>
      <c r="E13" s="195" t="s">
        <v>451</v>
      </c>
      <c r="F13" s="195" t="s">
        <v>460</v>
      </c>
    </row>
    <row r="14" spans="1:6" ht="15" customHeight="1">
      <c r="A14" s="195"/>
      <c r="B14" s="195" t="s">
        <v>462</v>
      </c>
      <c r="C14" s="521" t="s">
        <v>463</v>
      </c>
      <c r="D14" s="521"/>
      <c r="E14" s="195" t="s">
        <v>454</v>
      </c>
      <c r="F14" s="195" t="s">
        <v>460</v>
      </c>
    </row>
    <row r="15" spans="1:6" ht="15" customHeight="1">
      <c r="A15" s="195"/>
      <c r="B15" s="195" t="s">
        <v>464</v>
      </c>
      <c r="C15" s="521" t="s">
        <v>465</v>
      </c>
      <c r="D15" s="521"/>
      <c r="E15" s="195" t="s">
        <v>454</v>
      </c>
      <c r="F15" s="195" t="s">
        <v>460</v>
      </c>
    </row>
    <row r="16" spans="1:6" ht="15" customHeight="1">
      <c r="A16" s="195"/>
      <c r="B16" s="195" t="s">
        <v>466</v>
      </c>
      <c r="C16" s="521" t="s">
        <v>467</v>
      </c>
      <c r="D16" s="521"/>
      <c r="E16" s="195" t="s">
        <v>459</v>
      </c>
      <c r="F16" s="195" t="s">
        <v>466</v>
      </c>
    </row>
    <row r="17" spans="1:6" ht="15" customHeight="1">
      <c r="A17" s="195"/>
      <c r="B17" s="195" t="s">
        <v>468</v>
      </c>
      <c r="C17" s="521" t="s">
        <v>469</v>
      </c>
      <c r="D17" s="521"/>
      <c r="E17" s="195" t="s">
        <v>459</v>
      </c>
      <c r="F17" s="195" t="s">
        <v>470</v>
      </c>
    </row>
    <row r="18" spans="1:6" ht="15" customHeight="1">
      <c r="A18" s="522" t="s">
        <v>471</v>
      </c>
      <c r="B18" s="523"/>
      <c r="C18" s="523"/>
      <c r="D18" s="523"/>
      <c r="E18" s="523"/>
      <c r="F18" s="524"/>
    </row>
    <row r="19" spans="1:6" ht="15" customHeight="1">
      <c r="A19" s="195"/>
      <c r="B19" s="195" t="s">
        <v>472</v>
      </c>
      <c r="C19" s="521" t="s">
        <v>473</v>
      </c>
      <c r="D19" s="521"/>
      <c r="E19" s="195" t="s">
        <v>459</v>
      </c>
      <c r="F19" s="195" t="s">
        <v>472</v>
      </c>
    </row>
    <row r="20" spans="1:6" ht="15" customHeight="1">
      <c r="A20" s="522" t="s">
        <v>474</v>
      </c>
      <c r="B20" s="523"/>
      <c r="C20" s="523"/>
      <c r="D20" s="523"/>
      <c r="E20" s="523"/>
      <c r="F20" s="524"/>
    </row>
    <row r="21" spans="1:6" ht="15" customHeight="1">
      <c r="A21" s="195"/>
      <c r="B21" s="195" t="s">
        <v>475</v>
      </c>
      <c r="C21" s="521" t="s">
        <v>476</v>
      </c>
      <c r="D21" s="521"/>
      <c r="E21" s="195" t="s">
        <v>459</v>
      </c>
      <c r="F21" s="195" t="s">
        <v>475</v>
      </c>
    </row>
    <row r="22" spans="1:6">
      <c r="A22" s="522" t="s">
        <v>477</v>
      </c>
      <c r="B22" s="523"/>
      <c r="C22" s="523"/>
      <c r="D22" s="523"/>
      <c r="E22" s="523"/>
      <c r="F22" s="524"/>
    </row>
    <row r="23" spans="1:6">
      <c r="A23" s="195"/>
      <c r="B23" s="195" t="s">
        <v>478</v>
      </c>
      <c r="C23" s="521" t="s">
        <v>479</v>
      </c>
      <c r="D23" s="521"/>
      <c r="E23" s="195" t="s">
        <v>480</v>
      </c>
      <c r="F23" s="195" t="s">
        <v>481</v>
      </c>
    </row>
    <row r="24" spans="1:6">
      <c r="A24" s="195"/>
      <c r="B24" s="195" t="s">
        <v>482</v>
      </c>
      <c r="C24" s="521" t="s">
        <v>483</v>
      </c>
      <c r="D24" s="521"/>
      <c r="E24" s="195" t="s">
        <v>480</v>
      </c>
      <c r="F24" s="195" t="s">
        <v>481</v>
      </c>
    </row>
    <row r="25" spans="1:6">
      <c r="A25" s="195"/>
      <c r="B25" s="195" t="s">
        <v>484</v>
      </c>
      <c r="C25" s="521" t="s">
        <v>485</v>
      </c>
      <c r="D25" s="521"/>
      <c r="E25" s="195" t="s">
        <v>486</v>
      </c>
      <c r="F25" s="195" t="s">
        <v>487</v>
      </c>
    </row>
    <row r="26" spans="1:6">
      <c r="A26" s="195"/>
      <c r="B26" s="195" t="s">
        <v>488</v>
      </c>
      <c r="C26" s="521" t="s">
        <v>485</v>
      </c>
      <c r="D26" s="521"/>
      <c r="E26" s="195" t="s">
        <v>489</v>
      </c>
      <c r="F26" s="195" t="s">
        <v>487</v>
      </c>
    </row>
    <row r="27" spans="1:6">
      <c r="A27" s="195"/>
      <c r="B27" s="195" t="s">
        <v>490</v>
      </c>
      <c r="C27" s="521" t="s">
        <v>491</v>
      </c>
      <c r="D27" s="521"/>
      <c r="E27" s="195" t="s">
        <v>489</v>
      </c>
      <c r="F27" s="195" t="s">
        <v>487</v>
      </c>
    </row>
    <row r="28" spans="1:6">
      <c r="A28" s="195"/>
      <c r="B28" s="195" t="s">
        <v>492</v>
      </c>
      <c r="C28" s="521" t="s">
        <v>493</v>
      </c>
      <c r="D28" s="521"/>
      <c r="E28" s="195" t="s">
        <v>480</v>
      </c>
      <c r="F28" s="195" t="s">
        <v>487</v>
      </c>
    </row>
    <row r="29" spans="1:6">
      <c r="A29" s="195"/>
      <c r="B29" s="195" t="s">
        <v>494</v>
      </c>
      <c r="C29" s="521" t="s">
        <v>495</v>
      </c>
      <c r="D29" s="521"/>
      <c r="E29" s="195" t="s">
        <v>480</v>
      </c>
      <c r="F29" s="195" t="s">
        <v>496</v>
      </c>
    </row>
    <row r="30" spans="1:6">
      <c r="A30" s="195"/>
      <c r="B30" s="195" t="s">
        <v>497</v>
      </c>
      <c r="C30" s="521" t="s">
        <v>498</v>
      </c>
      <c r="D30" s="521"/>
      <c r="E30" s="195" t="s">
        <v>480</v>
      </c>
      <c r="F30" s="195" t="s">
        <v>496</v>
      </c>
    </row>
    <row r="31" spans="1:6">
      <c r="A31" s="195"/>
      <c r="B31" s="195" t="s">
        <v>499</v>
      </c>
      <c r="C31" s="521" t="s">
        <v>500</v>
      </c>
      <c r="D31" s="521"/>
      <c r="E31" s="195" t="s">
        <v>459</v>
      </c>
      <c r="F31" s="195" t="s">
        <v>499</v>
      </c>
    </row>
    <row r="32" spans="1:6">
      <c r="A32" s="522" t="s">
        <v>501</v>
      </c>
      <c r="B32" s="523"/>
      <c r="C32" s="523"/>
      <c r="D32" s="523"/>
      <c r="E32" s="523"/>
      <c r="F32" s="524"/>
    </row>
    <row r="33" spans="1:6">
      <c r="A33" s="195"/>
      <c r="B33" s="195" t="s">
        <v>502</v>
      </c>
      <c r="C33" s="521" t="s">
        <v>503</v>
      </c>
      <c r="D33" s="521"/>
      <c r="E33" s="195" t="s">
        <v>504</v>
      </c>
      <c r="F33" s="195" t="s">
        <v>363</v>
      </c>
    </row>
    <row r="34" spans="1:6">
      <c r="A34" s="195"/>
      <c r="B34" s="195" t="s">
        <v>505</v>
      </c>
      <c r="C34" s="521" t="s">
        <v>506</v>
      </c>
      <c r="D34" s="521"/>
      <c r="E34" s="195" t="s">
        <v>507</v>
      </c>
      <c r="F34" s="195" t="s">
        <v>505</v>
      </c>
    </row>
    <row r="35" spans="1:6">
      <c r="A35" s="195"/>
      <c r="B35" s="195" t="s">
        <v>508</v>
      </c>
      <c r="C35" s="521" t="s">
        <v>509</v>
      </c>
      <c r="D35" s="521"/>
      <c r="E35" s="195" t="s">
        <v>507</v>
      </c>
      <c r="F35" s="195" t="s">
        <v>508</v>
      </c>
    </row>
    <row r="36" spans="1:6">
      <c r="A36" s="195"/>
      <c r="B36" s="195" t="s">
        <v>510</v>
      </c>
      <c r="C36" s="521" t="s">
        <v>511</v>
      </c>
      <c r="D36" s="521"/>
      <c r="E36" s="195" t="s">
        <v>459</v>
      </c>
      <c r="F36" s="195" t="s">
        <v>510</v>
      </c>
    </row>
    <row r="37" spans="1:6">
      <c r="A37" s="195"/>
      <c r="B37" s="195" t="s">
        <v>512</v>
      </c>
      <c r="C37" s="521" t="s">
        <v>513</v>
      </c>
      <c r="D37" s="521"/>
      <c r="E37" s="195" t="s">
        <v>459</v>
      </c>
      <c r="F37" s="195" t="s">
        <v>512</v>
      </c>
    </row>
    <row r="38" spans="1:6">
      <c r="A38" s="195"/>
      <c r="B38" s="195" t="s">
        <v>514</v>
      </c>
      <c r="C38" s="521" t="s">
        <v>515</v>
      </c>
      <c r="D38" s="521"/>
      <c r="E38" s="195" t="s">
        <v>459</v>
      </c>
      <c r="F38" s="195" t="s">
        <v>514</v>
      </c>
    </row>
    <row r="39" spans="1:6">
      <c r="A39" s="195"/>
      <c r="B39" s="195"/>
      <c r="C39" s="521"/>
      <c r="D39" s="521"/>
      <c r="E39" s="195"/>
      <c r="F39" s="195"/>
    </row>
    <row r="40" spans="1:6">
      <c r="A40" s="190" t="s">
        <v>516</v>
      </c>
    </row>
  </sheetData>
  <mergeCells count="43">
    <mergeCell ref="A8:F8"/>
    <mergeCell ref="E1:F1"/>
    <mergeCell ref="D2:F2"/>
    <mergeCell ref="A3:C3"/>
    <mergeCell ref="D3:F3"/>
    <mergeCell ref="A4:C4"/>
    <mergeCell ref="D4:F4"/>
    <mergeCell ref="A5:C5"/>
    <mergeCell ref="D5:F5"/>
    <mergeCell ref="A6:F6"/>
    <mergeCell ref="A7:B7"/>
    <mergeCell ref="C7:D7"/>
    <mergeCell ref="A20:F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F18"/>
    <mergeCell ref="C19:D19"/>
    <mergeCell ref="C31:D31"/>
    <mergeCell ref="C21:D21"/>
    <mergeCell ref="A22:F22"/>
    <mergeCell ref="C23:D23"/>
    <mergeCell ref="C24:D24"/>
    <mergeCell ref="C25:D25"/>
    <mergeCell ref="C26:D26"/>
    <mergeCell ref="C27:D27"/>
    <mergeCell ref="C28:D28"/>
    <mergeCell ref="C29:D29"/>
    <mergeCell ref="C30:D30"/>
    <mergeCell ref="C38:D38"/>
    <mergeCell ref="C39:D39"/>
    <mergeCell ref="A32:F32"/>
    <mergeCell ref="C33:D33"/>
    <mergeCell ref="C34:D34"/>
    <mergeCell ref="C35:D35"/>
    <mergeCell ref="C36:D36"/>
    <mergeCell ref="C37:D37"/>
  </mergeCells>
  <pageMargins left="0.78740157480314965" right="0.59055118110236227" top="0.78740157480314965" bottom="0.39370078740157483" header="0" footer="0"/>
  <pageSetup paperSize="9" scale="72" fitToHeight="0" orientation="portrait" r:id="rId1"/>
  <headerFooter>
    <oddHeader>&amp;R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24"/>
  <sheetViews>
    <sheetView showGridLines="0" tabSelected="1" view="pageBreakPreview" zoomScaleNormal="100" zoomScaleSheetLayoutView="100" workbookViewId="0">
      <selection activeCell="A24" sqref="A24"/>
    </sheetView>
  </sheetViews>
  <sheetFormatPr defaultColWidth="8.8984375" defaultRowHeight="14.25"/>
  <cols>
    <col min="1" max="1" width="3.19921875" style="13" customWidth="1"/>
    <col min="2" max="3" width="5.69921875" style="13" customWidth="1"/>
    <col min="4" max="4" width="30.69921875" style="13" customWidth="1"/>
    <col min="5" max="5" width="7.296875" style="13" customWidth="1"/>
    <col min="6" max="6" width="9.5" style="13" customWidth="1"/>
    <col min="7" max="16" width="2.3984375" style="13" customWidth="1"/>
    <col min="17" max="17" width="2.09765625" style="13" customWidth="1"/>
    <col min="18" max="16384" width="8.8984375" style="13"/>
  </cols>
  <sheetData>
    <row r="1" spans="1:16" ht="15" customHeight="1">
      <c r="A1" s="543" t="s">
        <v>517</v>
      </c>
      <c r="B1" s="544"/>
      <c r="C1" s="544"/>
      <c r="D1" s="544"/>
      <c r="E1" s="544"/>
      <c r="F1" s="544"/>
      <c r="G1" s="544"/>
      <c r="H1" s="544"/>
      <c r="I1" s="544"/>
      <c r="J1" s="544"/>
      <c r="K1" s="544" t="s">
        <v>518</v>
      </c>
      <c r="L1" s="544"/>
      <c r="M1" s="544"/>
      <c r="N1" s="544"/>
      <c r="O1" s="544"/>
      <c r="P1" s="545"/>
    </row>
    <row r="2" spans="1:16" ht="15" customHeight="1">
      <c r="A2" s="546" t="s">
        <v>519</v>
      </c>
      <c r="B2" s="547"/>
      <c r="C2" s="547"/>
      <c r="D2" s="547"/>
      <c r="E2" s="547"/>
      <c r="F2" s="547"/>
      <c r="G2" s="547"/>
      <c r="H2" s="547"/>
      <c r="I2" s="547"/>
      <c r="J2" s="547"/>
      <c r="K2" s="548" t="s">
        <v>520</v>
      </c>
      <c r="L2" s="548"/>
      <c r="M2" s="548"/>
      <c r="N2" s="548"/>
      <c r="O2" s="548"/>
      <c r="P2" s="549"/>
    </row>
    <row r="3" spans="1:16" ht="15" customHeight="1" thickBot="1">
      <c r="A3" s="186"/>
      <c r="B3" s="186"/>
      <c r="C3" s="186"/>
      <c r="D3" s="186"/>
      <c r="E3" s="186"/>
      <c r="F3" s="186"/>
      <c r="G3" s="186"/>
      <c r="H3" s="186"/>
      <c r="I3" s="186"/>
      <c r="J3" s="186"/>
      <c r="K3" s="187"/>
      <c r="L3" s="187"/>
      <c r="M3" s="187"/>
      <c r="N3" s="187"/>
      <c r="O3" s="187"/>
      <c r="P3" s="187"/>
    </row>
    <row r="4" spans="1:16" ht="24.95" customHeight="1" thickBot="1">
      <c r="A4" s="117" t="s">
        <v>521</v>
      </c>
      <c r="B4" s="118"/>
      <c r="C4" s="119"/>
      <c r="D4" s="119"/>
      <c r="E4" s="525"/>
      <c r="F4" s="525"/>
      <c r="G4" s="525"/>
      <c r="H4" s="525"/>
      <c r="I4" s="525"/>
      <c r="J4" s="525"/>
      <c r="K4" s="525"/>
      <c r="L4" s="525"/>
      <c r="M4" s="150"/>
      <c r="N4" s="150"/>
      <c r="O4" s="150"/>
      <c r="P4" s="120"/>
    </row>
    <row r="5" spans="1:16" ht="25.5" customHeight="1">
      <c r="A5" s="174" t="s">
        <v>376</v>
      </c>
      <c r="B5" s="175"/>
      <c r="C5" s="188"/>
      <c r="D5" s="541" t="str">
        <f>'List stavby'!B1</f>
        <v>[Posun neutrálního pole v zastávce Sázavka]</v>
      </c>
      <c r="E5" s="542"/>
      <c r="F5" s="515" t="s">
        <v>377</v>
      </c>
      <c r="G5" s="516"/>
      <c r="H5" s="516"/>
      <c r="I5" s="516"/>
      <c r="J5" s="516"/>
      <c r="K5" s="516"/>
      <c r="L5" s="516"/>
      <c r="M5" s="516"/>
      <c r="N5" s="516"/>
      <c r="O5" s="516"/>
      <c r="P5" s="517"/>
    </row>
    <row r="6" spans="1:16" ht="15" customHeight="1">
      <c r="A6" s="518" t="s">
        <v>378</v>
      </c>
      <c r="B6" s="502"/>
      <c r="C6" s="503"/>
      <c r="D6" s="498" t="str">
        <f>'List stavby'!B5</f>
        <v>S622200067</v>
      </c>
      <c r="E6" s="530"/>
      <c r="F6" s="113" t="s">
        <v>379</v>
      </c>
      <c r="G6" s="18" t="s">
        <v>392</v>
      </c>
      <c r="H6" s="18" t="s">
        <v>388</v>
      </c>
      <c r="I6" s="18" t="s">
        <v>522</v>
      </c>
      <c r="J6" s="18"/>
      <c r="K6" s="18"/>
      <c r="L6" s="18"/>
      <c r="M6" s="18"/>
      <c r="N6" s="18"/>
      <c r="O6" s="18"/>
      <c r="P6" s="105"/>
    </row>
    <row r="7" spans="1:16" ht="15" customHeight="1">
      <c r="A7" s="518" t="s">
        <v>385</v>
      </c>
      <c r="B7" s="502"/>
      <c r="C7" s="503"/>
      <c r="D7" s="498" t="s">
        <v>523</v>
      </c>
      <c r="E7" s="530"/>
      <c r="F7" s="113" t="s">
        <v>386</v>
      </c>
      <c r="G7" s="18" t="s">
        <v>381</v>
      </c>
      <c r="H7" s="18" t="s">
        <v>524</v>
      </c>
      <c r="I7" s="18" t="s">
        <v>524</v>
      </c>
      <c r="J7" s="18"/>
      <c r="K7" s="18"/>
      <c r="L7" s="18"/>
      <c r="M7" s="18"/>
      <c r="N7" s="18"/>
      <c r="O7" s="18"/>
      <c r="P7" s="105"/>
    </row>
    <row r="8" spans="1:16" ht="15" customHeight="1" thickBot="1">
      <c r="A8" s="519" t="s">
        <v>390</v>
      </c>
      <c r="B8" s="531"/>
      <c r="C8" s="520"/>
      <c r="D8" s="532" t="str">
        <f>'List stavby'!B3</f>
        <v>[19.03.2023]</v>
      </c>
      <c r="E8" s="534"/>
      <c r="F8" s="114" t="s">
        <v>391</v>
      </c>
      <c r="G8" s="107" t="s">
        <v>525</v>
      </c>
      <c r="H8" s="107" t="s">
        <v>526</v>
      </c>
      <c r="I8" s="107" t="s">
        <v>526</v>
      </c>
      <c r="J8" s="107"/>
      <c r="K8" s="107"/>
      <c r="L8" s="107"/>
      <c r="M8" s="107"/>
      <c r="N8" s="107"/>
      <c r="O8" s="107"/>
      <c r="P8" s="108"/>
    </row>
    <row r="9" spans="1:16" ht="15" customHeight="1" thickBot="1">
      <c r="A9" s="508"/>
      <c r="B9" s="508"/>
      <c r="C9" s="508"/>
      <c r="D9" s="508"/>
      <c r="E9" s="508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</row>
    <row r="10" spans="1:16" ht="24.95" customHeight="1" thickBot="1">
      <c r="A10" s="539" t="s">
        <v>393</v>
      </c>
      <c r="B10" s="540"/>
      <c r="C10" s="507" t="s">
        <v>394</v>
      </c>
      <c r="D10" s="508"/>
      <c r="E10" s="112" t="s">
        <v>395</v>
      </c>
      <c r="F10" s="189" t="s">
        <v>396</v>
      </c>
      <c r="G10" s="507" t="s">
        <v>397</v>
      </c>
      <c r="H10" s="508"/>
      <c r="I10" s="508"/>
      <c r="J10" s="508"/>
      <c r="K10" s="508"/>
      <c r="L10" s="508"/>
      <c r="M10" s="508"/>
      <c r="N10" s="508"/>
      <c r="O10" s="508"/>
      <c r="P10" s="509"/>
    </row>
    <row r="11" spans="1:16" ht="15" customHeight="1">
      <c r="A11" s="109" t="s">
        <v>527</v>
      </c>
      <c r="B11" s="121" t="s">
        <v>528</v>
      </c>
      <c r="C11" s="510" t="s">
        <v>529</v>
      </c>
      <c r="D11" s="511"/>
      <c r="E11" s="110" t="s">
        <v>363</v>
      </c>
      <c r="F11" s="110" t="s">
        <v>164</v>
      </c>
      <c r="G11" s="111" t="s">
        <v>363</v>
      </c>
      <c r="H11" s="111" t="s">
        <v>363</v>
      </c>
      <c r="I11" s="111" t="s">
        <v>180</v>
      </c>
      <c r="J11" s="111"/>
      <c r="K11" s="111"/>
      <c r="L11" s="111"/>
      <c r="M11" s="111"/>
      <c r="N11" s="111"/>
      <c r="O11" s="111"/>
      <c r="P11" s="111"/>
    </row>
    <row r="12" spans="1:16" ht="15" customHeight="1">
      <c r="A12" s="151"/>
      <c r="B12" s="152"/>
      <c r="C12" s="498"/>
      <c r="D12" s="499"/>
      <c r="E12" s="103"/>
      <c r="F12" s="103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15" customHeight="1">
      <c r="A13" s="102" t="s">
        <v>303</v>
      </c>
      <c r="B13" s="104"/>
      <c r="C13" s="501" t="s">
        <v>530</v>
      </c>
      <c r="D13" s="502"/>
      <c r="E13" s="103"/>
      <c r="F13" s="103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5" customHeight="1">
      <c r="A14" s="151"/>
      <c r="B14" s="152" t="s">
        <v>531</v>
      </c>
      <c r="C14" s="498" t="s">
        <v>532</v>
      </c>
      <c r="D14" s="499"/>
      <c r="E14" s="103" t="s">
        <v>533</v>
      </c>
      <c r="F14" s="103" t="s">
        <v>164</v>
      </c>
      <c r="G14" s="17" t="s">
        <v>363</v>
      </c>
      <c r="H14" s="17" t="s">
        <v>363</v>
      </c>
      <c r="I14" s="17" t="s">
        <v>180</v>
      </c>
      <c r="J14" s="17"/>
      <c r="K14" s="17"/>
      <c r="L14" s="17"/>
      <c r="M14" s="17"/>
      <c r="N14" s="17"/>
      <c r="O14" s="17"/>
      <c r="P14" s="17"/>
    </row>
    <row r="15" spans="1:16" ht="15" customHeight="1">
      <c r="A15" s="151"/>
      <c r="B15" s="152" t="s">
        <v>365</v>
      </c>
      <c r="C15" s="147" t="s">
        <v>534</v>
      </c>
      <c r="D15" s="148"/>
      <c r="E15" s="103" t="s">
        <v>363</v>
      </c>
      <c r="F15" s="103" t="s">
        <v>164</v>
      </c>
      <c r="G15" s="17" t="s">
        <v>363</v>
      </c>
      <c r="H15" s="17" t="s">
        <v>363</v>
      </c>
      <c r="I15" s="17" t="s">
        <v>180</v>
      </c>
      <c r="J15" s="17"/>
      <c r="K15" s="17"/>
      <c r="L15" s="17"/>
      <c r="M15" s="17"/>
      <c r="N15" s="17"/>
      <c r="O15" s="17"/>
      <c r="P15" s="17"/>
    </row>
    <row r="16" spans="1:16" ht="15" customHeight="1">
      <c r="A16" s="151"/>
      <c r="B16" s="152"/>
      <c r="C16" s="147"/>
      <c r="D16" s="148"/>
      <c r="E16" s="103"/>
      <c r="F16" s="103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5" customHeight="1">
      <c r="A17" s="102" t="s">
        <v>535</v>
      </c>
      <c r="B17" s="152"/>
      <c r="C17" s="501" t="s">
        <v>536</v>
      </c>
      <c r="D17" s="502"/>
      <c r="E17" s="103"/>
      <c r="F17" s="103"/>
      <c r="G17" s="17" t="s">
        <v>363</v>
      </c>
      <c r="H17" s="17" t="s">
        <v>363</v>
      </c>
      <c r="I17" s="17" t="s">
        <v>363</v>
      </c>
      <c r="J17" s="17"/>
      <c r="K17" s="17"/>
      <c r="L17" s="17"/>
      <c r="M17" s="17"/>
      <c r="N17" s="17"/>
      <c r="O17" s="17"/>
      <c r="P17" s="17"/>
    </row>
    <row r="18" spans="1:16" ht="15" customHeight="1">
      <c r="A18" s="151"/>
      <c r="B18" s="152"/>
      <c r="C18" s="498"/>
      <c r="D18" s="499"/>
      <c r="E18" s="103"/>
      <c r="F18" s="103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" customHeight="1">
      <c r="A19" s="102" t="s">
        <v>537</v>
      </c>
      <c r="B19" s="152"/>
      <c r="C19" s="501" t="s">
        <v>538</v>
      </c>
      <c r="D19" s="502"/>
      <c r="E19" s="103"/>
      <c r="F19" s="103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" customHeight="1">
      <c r="A20" s="151"/>
      <c r="B20" s="152" t="s">
        <v>528</v>
      </c>
      <c r="C20" s="498" t="s">
        <v>539</v>
      </c>
      <c r="D20" s="499"/>
      <c r="E20" s="103" t="s">
        <v>363</v>
      </c>
      <c r="F20" s="103" t="s">
        <v>164</v>
      </c>
      <c r="G20" s="17" t="s">
        <v>363</v>
      </c>
      <c r="H20" s="17" t="s">
        <v>363</v>
      </c>
      <c r="I20" s="17" t="s">
        <v>180</v>
      </c>
      <c r="J20" s="17"/>
      <c r="K20" s="17"/>
      <c r="L20" s="17"/>
      <c r="M20" s="17"/>
      <c r="N20" s="17"/>
      <c r="O20" s="17"/>
      <c r="P20" s="17"/>
    </row>
    <row r="21" spans="1:16" ht="15" customHeight="1">
      <c r="A21" s="102"/>
      <c r="B21" s="152" t="s">
        <v>540</v>
      </c>
      <c r="C21" s="498" t="s">
        <v>541</v>
      </c>
      <c r="D21" s="499"/>
      <c r="E21" s="103" t="s">
        <v>363</v>
      </c>
      <c r="F21" s="103" t="s">
        <v>164</v>
      </c>
      <c r="G21" s="17" t="s">
        <v>363</v>
      </c>
      <c r="H21" s="17" t="s">
        <v>363</v>
      </c>
      <c r="I21" s="17" t="s">
        <v>180</v>
      </c>
      <c r="J21" s="17"/>
      <c r="K21" s="17"/>
      <c r="L21" s="17"/>
      <c r="M21" s="17"/>
      <c r="N21" s="17"/>
      <c r="O21" s="17"/>
      <c r="P21" s="17"/>
    </row>
    <row r="22" spans="1:16" ht="15" customHeight="1">
      <c r="A22" s="102"/>
      <c r="B22" s="152"/>
      <c r="C22" s="501"/>
      <c r="D22" s="502"/>
      <c r="E22" s="103"/>
      <c r="F22" s="103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7.25" customHeight="1">
      <c r="A23" s="151"/>
      <c r="B23" s="152"/>
      <c r="C23" s="498"/>
      <c r="D23" s="499"/>
      <c r="E23" s="103"/>
      <c r="F23" s="103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" customHeight="1">
      <c r="A24" s="190" t="s">
        <v>542</v>
      </c>
      <c r="B24" s="191"/>
      <c r="C24" s="192"/>
      <c r="D24" s="192"/>
      <c r="E24" s="193"/>
      <c r="F24" s="193"/>
      <c r="G24" s="194"/>
      <c r="H24" s="194"/>
      <c r="I24" s="194"/>
      <c r="J24" s="194"/>
      <c r="K24" s="194"/>
      <c r="L24" s="194"/>
      <c r="M24" s="194"/>
      <c r="N24" s="194"/>
      <c r="O24" s="194"/>
    </row>
  </sheetData>
  <mergeCells count="28">
    <mergeCell ref="D5:E5"/>
    <mergeCell ref="F5:P5"/>
    <mergeCell ref="A1:J1"/>
    <mergeCell ref="K1:P1"/>
    <mergeCell ref="A2:J2"/>
    <mergeCell ref="K2:P2"/>
    <mergeCell ref="E4:L4"/>
    <mergeCell ref="A6:C6"/>
    <mergeCell ref="D6:E6"/>
    <mergeCell ref="A7:C7"/>
    <mergeCell ref="D7:E7"/>
    <mergeCell ref="A8:C8"/>
    <mergeCell ref="D8:E8"/>
    <mergeCell ref="C18:D18"/>
    <mergeCell ref="A9:P9"/>
    <mergeCell ref="A10:B10"/>
    <mergeCell ref="C10:D10"/>
    <mergeCell ref="G10:P10"/>
    <mergeCell ref="C11:D11"/>
    <mergeCell ref="C12:D12"/>
    <mergeCell ref="C13:D13"/>
    <mergeCell ref="C14:D14"/>
    <mergeCell ref="C17:D17"/>
    <mergeCell ref="C19:D19"/>
    <mergeCell ref="C20:D20"/>
    <mergeCell ref="C21:D21"/>
    <mergeCell ref="C22:D22"/>
    <mergeCell ref="C23:D23"/>
  </mergeCells>
  <dataValidations disablePrompts="1" count="1">
    <dataValidation type="list" allowBlank="1" showInputMessage="1" showErrorMessage="1" sqref="F5" xr:uid="{00000000-0002-0000-07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2" fitToHeight="0" orientation="portrait" r:id="rId1"/>
  <headerFooter>
    <oddHeader>&amp;R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69"/>
  <sheetViews>
    <sheetView workbookViewId="0"/>
  </sheetViews>
  <sheetFormatPr defaultColWidth="8.796875" defaultRowHeight="18" customHeight="1"/>
  <cols>
    <col min="1" max="1" width="9.19921875" style="140" customWidth="1"/>
    <col min="2" max="2" width="59.8984375" style="140" customWidth="1"/>
    <col min="3" max="7" width="66" style="140" customWidth="1"/>
    <col min="8" max="16384" width="8.796875" style="140"/>
  </cols>
  <sheetData>
    <row r="1" spans="1:2" ht="18" customHeight="1">
      <c r="A1" s="140" t="s">
        <v>543</v>
      </c>
      <c r="B1" s="140" t="s">
        <v>544</v>
      </c>
    </row>
    <row r="2" spans="1:2" s="142" customFormat="1" ht="28.5" customHeight="1">
      <c r="A2" s="141" t="s">
        <v>186</v>
      </c>
      <c r="B2" s="141" t="s">
        <v>545</v>
      </c>
    </row>
    <row r="3" spans="1:2" s="142" customFormat="1" ht="18" customHeight="1">
      <c r="A3" s="143" t="s">
        <v>188</v>
      </c>
      <c r="B3" s="143" t="s">
        <v>189</v>
      </c>
    </row>
    <row r="4" spans="1:2" s="142" customFormat="1" ht="18" customHeight="1">
      <c r="A4" s="144" t="s">
        <v>546</v>
      </c>
      <c r="B4" s="144" t="s">
        <v>547</v>
      </c>
    </row>
    <row r="5" spans="1:2" s="142" customFormat="1" ht="18" customHeight="1">
      <c r="A5" s="144" t="s">
        <v>548</v>
      </c>
      <c r="B5" s="144" t="s">
        <v>549</v>
      </c>
    </row>
    <row r="6" spans="1:2" s="142" customFormat="1" ht="18" customHeight="1">
      <c r="A6" s="144" t="s">
        <v>550</v>
      </c>
      <c r="B6" s="144" t="s">
        <v>551</v>
      </c>
    </row>
    <row r="7" spans="1:2" s="142" customFormat="1" ht="18" customHeight="1">
      <c r="A7" s="144" t="s">
        <v>552</v>
      </c>
      <c r="B7" s="144" t="s">
        <v>553</v>
      </c>
    </row>
    <row r="8" spans="1:2" s="142" customFormat="1" ht="18" customHeight="1">
      <c r="A8" s="144" t="s">
        <v>554</v>
      </c>
      <c r="B8" s="144" t="s">
        <v>555</v>
      </c>
    </row>
    <row r="9" spans="1:2" s="142" customFormat="1" ht="18" customHeight="1">
      <c r="A9" s="144" t="s">
        <v>556</v>
      </c>
      <c r="B9" s="144" t="s">
        <v>201</v>
      </c>
    </row>
    <row r="10" spans="1:2" s="142" customFormat="1" ht="18" customHeight="1">
      <c r="A10" s="144" t="s">
        <v>557</v>
      </c>
      <c r="B10" s="144" t="s">
        <v>558</v>
      </c>
    </row>
    <row r="11" spans="1:2" s="142" customFormat="1" ht="18" customHeight="1">
      <c r="A11" s="143" t="s">
        <v>206</v>
      </c>
      <c r="B11" s="143" t="s">
        <v>207</v>
      </c>
    </row>
    <row r="12" spans="1:2" s="142" customFormat="1" ht="18" customHeight="1">
      <c r="A12" s="144" t="s">
        <v>559</v>
      </c>
      <c r="B12" s="144" t="s">
        <v>209</v>
      </c>
    </row>
    <row r="13" spans="1:2" s="142" customFormat="1" ht="18" customHeight="1">
      <c r="A13" s="144" t="s">
        <v>210</v>
      </c>
      <c r="B13" s="144" t="s">
        <v>211</v>
      </c>
    </row>
    <row r="14" spans="1:2" s="142" customFormat="1" ht="18" customHeight="1">
      <c r="A14" s="144" t="s">
        <v>212</v>
      </c>
      <c r="B14" s="144" t="s">
        <v>213</v>
      </c>
    </row>
    <row r="15" spans="1:2" s="142" customFormat="1" ht="18" customHeight="1">
      <c r="A15" s="144" t="s">
        <v>560</v>
      </c>
      <c r="B15" s="144" t="s">
        <v>215</v>
      </c>
    </row>
    <row r="16" spans="1:2" s="142" customFormat="1" ht="18" customHeight="1">
      <c r="A16" s="144" t="s">
        <v>216</v>
      </c>
      <c r="B16" s="144" t="s">
        <v>561</v>
      </c>
    </row>
    <row r="17" spans="1:2" s="142" customFormat="1" ht="18" customHeight="1">
      <c r="A17" s="144" t="s">
        <v>218</v>
      </c>
      <c r="B17" s="144" t="s">
        <v>219</v>
      </c>
    </row>
    <row r="18" spans="1:2" s="142" customFormat="1" ht="18" customHeight="1">
      <c r="A18" s="144" t="s">
        <v>220</v>
      </c>
      <c r="B18" s="144" t="s">
        <v>221</v>
      </c>
    </row>
    <row r="19" spans="1:2" s="142" customFormat="1" ht="18" customHeight="1">
      <c r="A19" s="144" t="s">
        <v>222</v>
      </c>
      <c r="B19" s="144" t="s">
        <v>223</v>
      </c>
    </row>
    <row r="20" spans="1:2" s="142" customFormat="1" ht="18" customHeight="1">
      <c r="A20" s="144" t="s">
        <v>224</v>
      </c>
      <c r="B20" s="144" t="s">
        <v>225</v>
      </c>
    </row>
    <row r="21" spans="1:2" s="142" customFormat="1" ht="18" customHeight="1">
      <c r="A21" s="144" t="s">
        <v>226</v>
      </c>
      <c r="B21" s="144" t="s">
        <v>562</v>
      </c>
    </row>
    <row r="22" spans="1:2" s="142" customFormat="1" ht="18" customHeight="1">
      <c r="A22" s="143" t="s">
        <v>228</v>
      </c>
      <c r="B22" s="143" t="s">
        <v>229</v>
      </c>
    </row>
    <row r="23" spans="1:2" s="142" customFormat="1" ht="18" customHeight="1">
      <c r="A23" s="144" t="s">
        <v>230</v>
      </c>
      <c r="B23" s="144" t="s">
        <v>563</v>
      </c>
    </row>
    <row r="24" spans="1:2" s="142" customFormat="1" ht="18" customHeight="1">
      <c r="A24" s="144" t="s">
        <v>232</v>
      </c>
      <c r="B24" s="144" t="s">
        <v>564</v>
      </c>
    </row>
    <row r="25" spans="1:2" s="142" customFormat="1" ht="18" customHeight="1">
      <c r="A25" s="144" t="s">
        <v>234</v>
      </c>
      <c r="B25" s="144" t="s">
        <v>565</v>
      </c>
    </row>
    <row r="26" spans="1:2" s="142" customFormat="1" ht="18" customHeight="1">
      <c r="A26" s="144" t="s">
        <v>236</v>
      </c>
      <c r="B26" s="144" t="s">
        <v>566</v>
      </c>
    </row>
    <row r="27" spans="1:2" s="142" customFormat="1" ht="18" customHeight="1">
      <c r="A27" s="144" t="s">
        <v>238</v>
      </c>
      <c r="B27" s="144" t="s">
        <v>567</v>
      </c>
    </row>
    <row r="28" spans="1:2" s="142" customFormat="1" ht="18" customHeight="1">
      <c r="A28" s="144" t="s">
        <v>240</v>
      </c>
      <c r="B28" s="144" t="s">
        <v>568</v>
      </c>
    </row>
    <row r="29" spans="1:2" s="142" customFormat="1" ht="18" customHeight="1">
      <c r="A29" s="144" t="s">
        <v>242</v>
      </c>
      <c r="B29" s="144" t="s">
        <v>569</v>
      </c>
    </row>
    <row r="30" spans="1:2" s="142" customFormat="1" ht="18" customHeight="1">
      <c r="A30" s="144" t="s">
        <v>244</v>
      </c>
      <c r="B30" s="144" t="s">
        <v>570</v>
      </c>
    </row>
    <row r="31" spans="1:2" s="142" customFormat="1" ht="18" customHeight="1">
      <c r="A31" s="144" t="s">
        <v>246</v>
      </c>
      <c r="B31" s="144" t="s">
        <v>571</v>
      </c>
    </row>
    <row r="32" spans="1:2" s="142" customFormat="1" ht="18" customHeight="1">
      <c r="A32" s="143" t="s">
        <v>248</v>
      </c>
      <c r="B32" s="143" t="s">
        <v>249</v>
      </c>
    </row>
    <row r="33" spans="1:2" s="142" customFormat="1" ht="18" customHeight="1">
      <c r="A33" s="144" t="s">
        <v>250</v>
      </c>
      <c r="B33" s="144" t="s">
        <v>572</v>
      </c>
    </row>
    <row r="34" spans="1:2" s="142" customFormat="1" ht="18" customHeight="1">
      <c r="A34" s="144" t="s">
        <v>254</v>
      </c>
      <c r="B34" s="144" t="s">
        <v>258</v>
      </c>
    </row>
    <row r="35" spans="1:2" s="142" customFormat="1" ht="18" customHeight="1">
      <c r="A35" s="144" t="s">
        <v>257</v>
      </c>
      <c r="B35" s="144" t="s">
        <v>261</v>
      </c>
    </row>
    <row r="36" spans="1:2" s="142" customFormat="1" ht="18" customHeight="1">
      <c r="A36" s="144" t="s">
        <v>260</v>
      </c>
      <c r="B36" s="144" t="s">
        <v>249</v>
      </c>
    </row>
    <row r="37" spans="1:2" s="142" customFormat="1" ht="28.5" customHeight="1">
      <c r="A37" s="141" t="s">
        <v>267</v>
      </c>
      <c r="B37" s="141" t="s">
        <v>268</v>
      </c>
    </row>
    <row r="38" spans="1:2" s="142" customFormat="1" ht="20.25" customHeight="1">
      <c r="A38" s="143" t="s">
        <v>269</v>
      </c>
      <c r="B38" s="143" t="s">
        <v>270</v>
      </c>
    </row>
    <row r="39" spans="1:2" s="142" customFormat="1" ht="18" customHeight="1">
      <c r="A39" s="144" t="s">
        <v>272</v>
      </c>
      <c r="B39" s="144" t="s">
        <v>573</v>
      </c>
    </row>
    <row r="40" spans="1:2" s="142" customFormat="1" ht="18" customHeight="1">
      <c r="A40" s="144" t="s">
        <v>274</v>
      </c>
      <c r="B40" s="144" t="s">
        <v>275</v>
      </c>
    </row>
    <row r="41" spans="1:2" s="142" customFormat="1" ht="18" customHeight="1">
      <c r="A41" s="144" t="s">
        <v>280</v>
      </c>
      <c r="B41" s="144" t="s">
        <v>277</v>
      </c>
    </row>
    <row r="42" spans="1:2" s="142" customFormat="1" ht="18" customHeight="1">
      <c r="A42" s="144" t="s">
        <v>279</v>
      </c>
      <c r="B42" s="144" t="s">
        <v>281</v>
      </c>
    </row>
    <row r="43" spans="1:2" s="142" customFormat="1" ht="18" customHeight="1">
      <c r="A43" s="144" t="s">
        <v>285</v>
      </c>
      <c r="B43" s="144" t="s">
        <v>574</v>
      </c>
    </row>
    <row r="44" spans="1:2" s="142" customFormat="1" ht="34.5" customHeight="1">
      <c r="A44" s="144" t="s">
        <v>289</v>
      </c>
      <c r="B44" s="144" t="s">
        <v>575</v>
      </c>
    </row>
    <row r="45" spans="1:2" s="142" customFormat="1" ht="18" customHeight="1">
      <c r="A45" s="144" t="s">
        <v>291</v>
      </c>
      <c r="B45" s="144" t="s">
        <v>292</v>
      </c>
    </row>
    <row r="46" spans="1:2" s="142" customFormat="1" ht="18" customHeight="1">
      <c r="A46" s="144" t="s">
        <v>294</v>
      </c>
      <c r="B46" s="144" t="s">
        <v>295</v>
      </c>
    </row>
    <row r="47" spans="1:2" s="142" customFormat="1" ht="18" customHeight="1">
      <c r="A47" s="144" t="s">
        <v>299</v>
      </c>
      <c r="B47" s="144" t="s">
        <v>300</v>
      </c>
    </row>
    <row r="48" spans="1:2" s="142" customFormat="1" ht="18" customHeight="1">
      <c r="A48" s="144" t="s">
        <v>306</v>
      </c>
      <c r="B48" s="144" t="s">
        <v>307</v>
      </c>
    </row>
    <row r="49" spans="1:2" s="142" customFormat="1" ht="39" customHeight="1">
      <c r="A49" s="143" t="s">
        <v>312</v>
      </c>
      <c r="B49" s="143" t="s">
        <v>576</v>
      </c>
    </row>
    <row r="50" spans="1:2" s="142" customFormat="1" ht="18" customHeight="1">
      <c r="A50" s="144" t="s">
        <v>316</v>
      </c>
      <c r="B50" s="144" t="s">
        <v>577</v>
      </c>
    </row>
    <row r="51" spans="1:2" s="142" customFormat="1" ht="26.25" customHeight="1">
      <c r="A51" s="144" t="s">
        <v>319</v>
      </c>
      <c r="B51" s="144" t="s">
        <v>320</v>
      </c>
    </row>
    <row r="52" spans="1:2" s="142" customFormat="1" ht="18" customHeight="1">
      <c r="A52" s="144" t="s">
        <v>323</v>
      </c>
      <c r="B52" s="144" t="s">
        <v>324</v>
      </c>
    </row>
    <row r="53" spans="1:2" s="142" customFormat="1" ht="18" customHeight="1">
      <c r="A53" s="144" t="s">
        <v>325</v>
      </c>
      <c r="B53" s="144" t="s">
        <v>326</v>
      </c>
    </row>
    <row r="54" spans="1:2" s="142" customFormat="1" ht="18" customHeight="1">
      <c r="A54" s="144" t="s">
        <v>327</v>
      </c>
      <c r="B54" s="144" t="s">
        <v>328</v>
      </c>
    </row>
    <row r="55" spans="1:2" s="142" customFormat="1" ht="18" customHeight="1">
      <c r="A55" s="144" t="s">
        <v>329</v>
      </c>
      <c r="B55" s="144" t="s">
        <v>330</v>
      </c>
    </row>
    <row r="56" spans="1:2" s="142" customFormat="1" ht="18" customHeight="1">
      <c r="A56" s="143" t="s">
        <v>331</v>
      </c>
      <c r="B56" s="143" t="s">
        <v>332</v>
      </c>
    </row>
    <row r="57" spans="1:2" s="142" customFormat="1" ht="18" customHeight="1">
      <c r="A57" s="144" t="s">
        <v>333</v>
      </c>
      <c r="B57" s="144" t="s">
        <v>334</v>
      </c>
    </row>
    <row r="58" spans="1:2" s="142" customFormat="1" ht="37.5" customHeight="1">
      <c r="A58" s="144" t="s">
        <v>335</v>
      </c>
      <c r="B58" s="144" t="s">
        <v>578</v>
      </c>
    </row>
    <row r="59" spans="1:2" s="142" customFormat="1" ht="18" customHeight="1">
      <c r="A59" s="144" t="s">
        <v>337</v>
      </c>
      <c r="B59" s="144" t="s">
        <v>579</v>
      </c>
    </row>
    <row r="60" spans="1:2" s="142" customFormat="1" ht="31.5" customHeight="1">
      <c r="A60" s="144" t="s">
        <v>339</v>
      </c>
      <c r="B60" s="144" t="s">
        <v>580</v>
      </c>
    </row>
    <row r="61" spans="1:2" s="142" customFormat="1" ht="18" customHeight="1">
      <c r="A61" s="144" t="s">
        <v>341</v>
      </c>
      <c r="B61" s="144" t="s">
        <v>247</v>
      </c>
    </row>
    <row r="62" spans="1:2" s="142" customFormat="1" ht="26.25" customHeight="1">
      <c r="A62" s="144" t="s">
        <v>342</v>
      </c>
      <c r="B62" s="144" t="s">
        <v>581</v>
      </c>
    </row>
    <row r="63" spans="1:2" s="142" customFormat="1" ht="18" customHeight="1">
      <c r="A63" s="144" t="s">
        <v>344</v>
      </c>
      <c r="B63" s="144" t="s">
        <v>345</v>
      </c>
    </row>
    <row r="64" spans="1:2" s="142" customFormat="1" ht="18" customHeight="1">
      <c r="A64" s="144" t="s">
        <v>346</v>
      </c>
      <c r="B64" s="144" t="s">
        <v>347</v>
      </c>
    </row>
    <row r="65" spans="1:2" s="142" customFormat="1" ht="18" customHeight="1">
      <c r="A65" s="144" t="s">
        <v>348</v>
      </c>
      <c r="B65" s="144" t="s">
        <v>349</v>
      </c>
    </row>
    <row r="66" spans="1:2" s="142" customFormat="1" ht="18" customHeight="1">
      <c r="A66" s="143" t="s">
        <v>350</v>
      </c>
      <c r="B66" s="143" t="s">
        <v>351</v>
      </c>
    </row>
    <row r="67" spans="1:2" s="142" customFormat="1" ht="18" customHeight="1">
      <c r="A67" s="144" t="s">
        <v>352</v>
      </c>
      <c r="B67" s="144" t="s">
        <v>353</v>
      </c>
    </row>
    <row r="68" spans="1:2" s="142" customFormat="1" ht="15.75" customHeight="1">
      <c r="A68" s="144" t="s">
        <v>354</v>
      </c>
      <c r="B68" s="144" t="s">
        <v>355</v>
      </c>
    </row>
    <row r="69" spans="1:2" s="142" customFormat="1" ht="18" customHeight="1">
      <c r="A69" s="144" t="s">
        <v>356</v>
      </c>
      <c r="B69" s="144" t="s">
        <v>357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Správa železnic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PS010254</dc:title>
  <dc:subject>Situace</dc:subject>
  <dc:creator>Marcel Řezníček</dc:creator>
  <cp:keywords>S622200067_DUSP_PDPS_D1205_PS010254_XX_X_000_000</cp:keywords>
  <dc:description/>
  <cp:lastModifiedBy>Majerová Renáta</cp:lastModifiedBy>
  <cp:revision/>
  <dcterms:created xsi:type="dcterms:W3CDTF">2019-01-18T06:44:24Z</dcterms:created>
  <dcterms:modified xsi:type="dcterms:W3CDTF">2023-05-22T07:02:08Z</dcterms:modified>
  <cp:category/>
  <cp:contentStatus/>
</cp:coreProperties>
</file>