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2"/>
  <workbookPr/>
  <mc:AlternateContent xmlns:mc="http://schemas.openxmlformats.org/markup-compatibility/2006">
    <mc:Choice Requires="x15">
      <x15ac:absPath xmlns:x15ac="http://schemas.microsoft.com/office/spreadsheetml/2010/11/ac" url="C:\Users\Heuer\OneDrive - SZ\Stavby\Posune neutrálního pole v zastávce Sázavka\DUSP, PDPS\O\R\R.2_Soupisy prací\"/>
    </mc:Choice>
  </mc:AlternateContent>
  <xr:revisionPtr revIDLastSave="1" documentId="11_C561BD3DA2CF69E833E827C762420EDF22E5449D" xr6:coauthVersionLast="47" xr6:coauthVersionMax="47" xr10:uidLastSave="{3358BB72-7D03-4F5F-9CEB-15CE6C406E7B}"/>
  <bookViews>
    <workbookView xWindow="0" yWindow="0" windowWidth="28800" windowHeight="12090" firstSheet="6" xr2:uid="{00000000-000D-0000-FFFF-FFFF00000000}"/>
  </bookViews>
  <sheets>
    <sheet name="Rekapitulace" sheetId="1" r:id="rId1"/>
    <sheet name="D.1_D.1.2_PS 01" sheetId="2" r:id="rId2"/>
    <sheet name="D.1_D.1.2_PS 01-02-54" sheetId="3" r:id="rId3"/>
    <sheet name="D.2_D.2.3_D.2.3.1_SO 01-81-01" sheetId="4" r:id="rId4"/>
    <sheet name="D.2_D.2.3_D.2.3.6_SO 01-86-03" sheetId="5" r:id="rId5"/>
    <sheet name="D.2_D.2.3_D.2.3.7_SO 01-87-02" sheetId="6" r:id="rId6"/>
    <sheet name="D.2_SO 98-98" sheetId="7" r:id="rId7"/>
    <sheet name="List1" sheetId="8" r:id="rId8"/>
  </sheets>
  <calcPr calcId="191028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5" i="7" l="1"/>
  <c r="O35" i="7" s="1"/>
  <c r="I31" i="7"/>
  <c r="O31" i="7" s="1"/>
  <c r="I27" i="7"/>
  <c r="O27" i="7" s="1"/>
  <c r="I22" i="7"/>
  <c r="O22" i="7" s="1"/>
  <c r="I18" i="7"/>
  <c r="O18" i="7" s="1"/>
  <c r="I14" i="7"/>
  <c r="O14" i="7" s="1"/>
  <c r="I10" i="7"/>
  <c r="I98" i="6"/>
  <c r="O98" i="6" s="1"/>
  <c r="I94" i="6"/>
  <c r="O94" i="6" s="1"/>
  <c r="I90" i="6"/>
  <c r="I85" i="6"/>
  <c r="O85" i="6" s="1"/>
  <c r="I81" i="6"/>
  <c r="O81" i="6" s="1"/>
  <c r="I77" i="6"/>
  <c r="O77" i="6" s="1"/>
  <c r="I73" i="6"/>
  <c r="I69" i="6"/>
  <c r="O69" i="6" s="1"/>
  <c r="I65" i="6"/>
  <c r="O65" i="6" s="1"/>
  <c r="I61" i="6"/>
  <c r="O61" i="6" s="1"/>
  <c r="I56" i="6"/>
  <c r="O56" i="6" s="1"/>
  <c r="I52" i="6"/>
  <c r="O52" i="6" s="1"/>
  <c r="I48" i="6"/>
  <c r="O48" i="6" s="1"/>
  <c r="I44" i="6"/>
  <c r="O44" i="6" s="1"/>
  <c r="I40" i="6"/>
  <c r="O40" i="6" s="1"/>
  <c r="I36" i="6"/>
  <c r="O36" i="6" s="1"/>
  <c r="I32" i="6"/>
  <c r="O32" i="6" s="1"/>
  <c r="I28" i="6"/>
  <c r="O28" i="6" s="1"/>
  <c r="I24" i="6"/>
  <c r="O24" i="6" s="1"/>
  <c r="I20" i="6"/>
  <c r="O20" i="6" s="1"/>
  <c r="I16" i="6"/>
  <c r="O16" i="6" s="1"/>
  <c r="I12" i="6"/>
  <c r="O12" i="6" s="1"/>
  <c r="I287" i="5"/>
  <c r="O287" i="5" s="1"/>
  <c r="I283" i="5"/>
  <c r="O283" i="5" s="1"/>
  <c r="I279" i="5"/>
  <c r="O279" i="5" s="1"/>
  <c r="I275" i="5"/>
  <c r="O275" i="5" s="1"/>
  <c r="I271" i="5"/>
  <c r="O271" i="5" s="1"/>
  <c r="I267" i="5"/>
  <c r="O267" i="5" s="1"/>
  <c r="I263" i="5"/>
  <c r="O263" i="5" s="1"/>
  <c r="I259" i="5"/>
  <c r="O259" i="5" s="1"/>
  <c r="I255" i="5"/>
  <c r="O255" i="5" s="1"/>
  <c r="I250" i="5"/>
  <c r="O250" i="5" s="1"/>
  <c r="I246" i="5"/>
  <c r="O246" i="5" s="1"/>
  <c r="I242" i="5"/>
  <c r="I237" i="5"/>
  <c r="O237" i="5" s="1"/>
  <c r="I233" i="5"/>
  <c r="O233" i="5" s="1"/>
  <c r="I229" i="5"/>
  <c r="O229" i="5" s="1"/>
  <c r="I225" i="5"/>
  <c r="O225" i="5" s="1"/>
  <c r="I221" i="5"/>
  <c r="O221" i="5" s="1"/>
  <c r="I217" i="5"/>
  <c r="I213" i="5"/>
  <c r="O213" i="5" s="1"/>
  <c r="I209" i="5"/>
  <c r="O209" i="5" s="1"/>
  <c r="I204" i="5"/>
  <c r="O204" i="5" s="1"/>
  <c r="I200" i="5"/>
  <c r="O200" i="5" s="1"/>
  <c r="I196" i="5"/>
  <c r="O196" i="5" s="1"/>
  <c r="I192" i="5"/>
  <c r="O192" i="5" s="1"/>
  <c r="I188" i="5"/>
  <c r="O188" i="5" s="1"/>
  <c r="I184" i="5"/>
  <c r="O184" i="5" s="1"/>
  <c r="I180" i="5"/>
  <c r="O180" i="5" s="1"/>
  <c r="I176" i="5"/>
  <c r="O176" i="5" s="1"/>
  <c r="I172" i="5"/>
  <c r="O172" i="5" s="1"/>
  <c r="I168" i="5"/>
  <c r="O168" i="5" s="1"/>
  <c r="I163" i="5"/>
  <c r="O163" i="5" s="1"/>
  <c r="I159" i="5"/>
  <c r="O159" i="5" s="1"/>
  <c r="I155" i="5"/>
  <c r="O155" i="5" s="1"/>
  <c r="I151" i="5"/>
  <c r="O151" i="5" s="1"/>
  <c r="I147" i="5"/>
  <c r="O147" i="5" s="1"/>
  <c r="I143" i="5"/>
  <c r="O143" i="5" s="1"/>
  <c r="I139" i="5"/>
  <c r="O139" i="5" s="1"/>
  <c r="I135" i="5"/>
  <c r="I131" i="5"/>
  <c r="O131" i="5" s="1"/>
  <c r="I127" i="5"/>
  <c r="O127" i="5" s="1"/>
  <c r="I122" i="5"/>
  <c r="O122" i="5" s="1"/>
  <c r="I118" i="5"/>
  <c r="O118" i="5" s="1"/>
  <c r="I114" i="5"/>
  <c r="O114" i="5" s="1"/>
  <c r="I110" i="5"/>
  <c r="O110" i="5" s="1"/>
  <c r="I106" i="5"/>
  <c r="O106" i="5" s="1"/>
  <c r="I102" i="5"/>
  <c r="O102" i="5" s="1"/>
  <c r="I98" i="5"/>
  <c r="O98" i="5" s="1"/>
  <c r="I94" i="5"/>
  <c r="O94" i="5" s="1"/>
  <c r="I90" i="5"/>
  <c r="O90" i="5" s="1"/>
  <c r="I86" i="5"/>
  <c r="O86" i="5" s="1"/>
  <c r="I81" i="5"/>
  <c r="O81" i="5" s="1"/>
  <c r="I77" i="5"/>
  <c r="I73" i="5"/>
  <c r="O73" i="5" s="1"/>
  <c r="I69" i="5"/>
  <c r="O69" i="5" s="1"/>
  <c r="I65" i="5"/>
  <c r="O65" i="5" s="1"/>
  <c r="I60" i="5"/>
  <c r="O60" i="5" s="1"/>
  <c r="I56" i="5"/>
  <c r="O56" i="5" s="1"/>
  <c r="I52" i="5"/>
  <c r="O52" i="5" s="1"/>
  <c r="I48" i="5"/>
  <c r="O48" i="5" s="1"/>
  <c r="I44" i="5"/>
  <c r="O44" i="5" s="1"/>
  <c r="I40" i="5"/>
  <c r="O40" i="5" s="1"/>
  <c r="I36" i="5"/>
  <c r="O36" i="5" s="1"/>
  <c r="I32" i="5"/>
  <c r="O32" i="5" s="1"/>
  <c r="I28" i="5"/>
  <c r="O28" i="5" s="1"/>
  <c r="I24" i="5"/>
  <c r="O24" i="5" s="1"/>
  <c r="I20" i="5"/>
  <c r="O20" i="5" s="1"/>
  <c r="I16" i="5"/>
  <c r="O16" i="5" s="1"/>
  <c r="I12" i="5"/>
  <c r="O12" i="5" s="1"/>
  <c r="I454" i="4"/>
  <c r="O454" i="4" s="1"/>
  <c r="I450" i="4"/>
  <c r="O450" i="4" s="1"/>
  <c r="I446" i="4"/>
  <c r="O446" i="4" s="1"/>
  <c r="I442" i="4"/>
  <c r="O442" i="4" s="1"/>
  <c r="I437" i="4"/>
  <c r="O437" i="4" s="1"/>
  <c r="I433" i="4"/>
  <c r="O433" i="4" s="1"/>
  <c r="I429" i="4"/>
  <c r="O429" i="4" s="1"/>
  <c r="I425" i="4"/>
  <c r="O425" i="4" s="1"/>
  <c r="I421" i="4"/>
  <c r="O421" i="4" s="1"/>
  <c r="I417" i="4"/>
  <c r="O417" i="4" s="1"/>
  <c r="I413" i="4"/>
  <c r="O413" i="4" s="1"/>
  <c r="I409" i="4"/>
  <c r="O409" i="4" s="1"/>
  <c r="I405" i="4"/>
  <c r="O405" i="4" s="1"/>
  <c r="I401" i="4"/>
  <c r="O401" i="4" s="1"/>
  <c r="I397" i="4"/>
  <c r="O397" i="4" s="1"/>
  <c r="I393" i="4"/>
  <c r="O393" i="4" s="1"/>
  <c r="I389" i="4"/>
  <c r="O389" i="4" s="1"/>
  <c r="I385" i="4"/>
  <c r="O385" i="4" s="1"/>
  <c r="I381" i="4"/>
  <c r="O381" i="4" s="1"/>
  <c r="I377" i="4"/>
  <c r="O377" i="4" s="1"/>
  <c r="I373" i="4"/>
  <c r="O373" i="4" s="1"/>
  <c r="I369" i="4"/>
  <c r="O369" i="4" s="1"/>
  <c r="I365" i="4"/>
  <c r="O365" i="4" s="1"/>
  <c r="I361" i="4"/>
  <c r="O361" i="4" s="1"/>
  <c r="I357" i="4"/>
  <c r="O357" i="4" s="1"/>
  <c r="I353" i="4"/>
  <c r="O353" i="4" s="1"/>
  <c r="I349" i="4"/>
  <c r="O349" i="4" s="1"/>
  <c r="I345" i="4"/>
  <c r="O345" i="4" s="1"/>
  <c r="I341" i="4"/>
  <c r="O341" i="4" s="1"/>
  <c r="I337" i="4"/>
  <c r="O337" i="4" s="1"/>
  <c r="I332" i="4"/>
  <c r="O332" i="4" s="1"/>
  <c r="I328" i="4"/>
  <c r="O328" i="4" s="1"/>
  <c r="I324" i="4"/>
  <c r="O324" i="4" s="1"/>
  <c r="I320" i="4"/>
  <c r="O320" i="4" s="1"/>
  <c r="I316" i="4"/>
  <c r="O316" i="4" s="1"/>
  <c r="I312" i="4"/>
  <c r="O312" i="4" s="1"/>
  <c r="I308" i="4"/>
  <c r="O308" i="4" s="1"/>
  <c r="I304" i="4"/>
  <c r="O304" i="4" s="1"/>
  <c r="I300" i="4"/>
  <c r="O300" i="4" s="1"/>
  <c r="I296" i="4"/>
  <c r="O296" i="4" s="1"/>
  <c r="I292" i="4"/>
  <c r="I288" i="4"/>
  <c r="O288" i="4" s="1"/>
  <c r="I284" i="4"/>
  <c r="O284" i="4" s="1"/>
  <c r="I279" i="4"/>
  <c r="O279" i="4" s="1"/>
  <c r="I275" i="4"/>
  <c r="Q274" i="4" s="1"/>
  <c r="I274" i="4" s="1"/>
  <c r="I270" i="4"/>
  <c r="O270" i="4" s="1"/>
  <c r="I266" i="4"/>
  <c r="O266" i="4" s="1"/>
  <c r="I262" i="4"/>
  <c r="O262" i="4" s="1"/>
  <c r="I258" i="4"/>
  <c r="O258" i="4" s="1"/>
  <c r="I254" i="4"/>
  <c r="O254" i="4" s="1"/>
  <c r="I250" i="4"/>
  <c r="O250" i="4" s="1"/>
  <c r="I246" i="4"/>
  <c r="O246" i="4" s="1"/>
  <c r="I242" i="4"/>
  <c r="O242" i="4" s="1"/>
  <c r="I238" i="4"/>
  <c r="O238" i="4" s="1"/>
  <c r="I234" i="4"/>
  <c r="O234" i="4" s="1"/>
  <c r="I230" i="4"/>
  <c r="O230" i="4" s="1"/>
  <c r="I226" i="4"/>
  <c r="O226" i="4" s="1"/>
  <c r="I222" i="4"/>
  <c r="O222" i="4" s="1"/>
  <c r="I218" i="4"/>
  <c r="O218" i="4" s="1"/>
  <c r="I214" i="4"/>
  <c r="O214" i="4" s="1"/>
  <c r="I210" i="4"/>
  <c r="O210" i="4" s="1"/>
  <c r="I206" i="4"/>
  <c r="O206" i="4" s="1"/>
  <c r="I202" i="4"/>
  <c r="O202" i="4" s="1"/>
  <c r="I198" i="4"/>
  <c r="O198" i="4" s="1"/>
  <c r="I194" i="4"/>
  <c r="O194" i="4" s="1"/>
  <c r="I190" i="4"/>
  <c r="O190" i="4" s="1"/>
  <c r="I186" i="4"/>
  <c r="O186" i="4" s="1"/>
  <c r="I182" i="4"/>
  <c r="O182" i="4" s="1"/>
  <c r="I178" i="4"/>
  <c r="O178" i="4" s="1"/>
  <c r="I174" i="4"/>
  <c r="O174" i="4" s="1"/>
  <c r="I170" i="4"/>
  <c r="O170" i="4" s="1"/>
  <c r="I166" i="4"/>
  <c r="O166" i="4" s="1"/>
  <c r="I162" i="4"/>
  <c r="O162" i="4" s="1"/>
  <c r="I158" i="4"/>
  <c r="O158" i="4" s="1"/>
  <c r="I154" i="4"/>
  <c r="O154" i="4" s="1"/>
  <c r="I150" i="4"/>
  <c r="O150" i="4" s="1"/>
  <c r="I146" i="4"/>
  <c r="O146" i="4" s="1"/>
  <c r="I142" i="4"/>
  <c r="O142" i="4" s="1"/>
  <c r="I138" i="4"/>
  <c r="O138" i="4" s="1"/>
  <c r="I134" i="4"/>
  <c r="O134" i="4" s="1"/>
  <c r="I130" i="4"/>
  <c r="O130" i="4" s="1"/>
  <c r="I126" i="4"/>
  <c r="O126" i="4" s="1"/>
  <c r="I122" i="4"/>
  <c r="O122" i="4" s="1"/>
  <c r="I118" i="4"/>
  <c r="O118" i="4" s="1"/>
  <c r="I114" i="4"/>
  <c r="O114" i="4" s="1"/>
  <c r="I110" i="4"/>
  <c r="O110" i="4" s="1"/>
  <c r="I106" i="4"/>
  <c r="O106" i="4" s="1"/>
  <c r="I102" i="4"/>
  <c r="O102" i="4" s="1"/>
  <c r="I98" i="4"/>
  <c r="O98" i="4" s="1"/>
  <c r="I94" i="4"/>
  <c r="O94" i="4" s="1"/>
  <c r="I90" i="4"/>
  <c r="O90" i="4" s="1"/>
  <c r="I86" i="4"/>
  <c r="O86" i="4" s="1"/>
  <c r="I82" i="4"/>
  <c r="O82" i="4" s="1"/>
  <c r="I78" i="4"/>
  <c r="O78" i="4" s="1"/>
  <c r="I74" i="4"/>
  <c r="O74" i="4" s="1"/>
  <c r="I70" i="4"/>
  <c r="O70" i="4" s="1"/>
  <c r="I66" i="4"/>
  <c r="I61" i="4"/>
  <c r="O61" i="4" s="1"/>
  <c r="I57" i="4"/>
  <c r="Q56" i="4" s="1"/>
  <c r="I56" i="4" s="1"/>
  <c r="I52" i="4"/>
  <c r="O52" i="4" s="1"/>
  <c r="I48" i="4"/>
  <c r="O48" i="4" s="1"/>
  <c r="I44" i="4"/>
  <c r="O44" i="4" s="1"/>
  <c r="I40" i="4"/>
  <c r="O40" i="4" s="1"/>
  <c r="I36" i="4"/>
  <c r="O36" i="4" s="1"/>
  <c r="I32" i="4"/>
  <c r="O32" i="4" s="1"/>
  <c r="I28" i="4"/>
  <c r="O28" i="4" s="1"/>
  <c r="I24" i="4"/>
  <c r="O24" i="4" s="1"/>
  <c r="I20" i="4"/>
  <c r="O20" i="4" s="1"/>
  <c r="I16" i="4"/>
  <c r="O16" i="4" s="1"/>
  <c r="I12" i="4"/>
  <c r="Q11" i="4" s="1"/>
  <c r="I11" i="4" s="1"/>
  <c r="I126" i="3"/>
  <c r="O126" i="3" s="1"/>
  <c r="I122" i="3"/>
  <c r="O122" i="3" s="1"/>
  <c r="I118" i="3"/>
  <c r="O118" i="3" s="1"/>
  <c r="I114" i="3"/>
  <c r="O114" i="3" s="1"/>
  <c r="I110" i="3"/>
  <c r="O110" i="3" s="1"/>
  <c r="I106" i="3"/>
  <c r="O106" i="3" s="1"/>
  <c r="I101" i="3"/>
  <c r="O101" i="3" s="1"/>
  <c r="I97" i="3"/>
  <c r="O97" i="3" s="1"/>
  <c r="I93" i="3"/>
  <c r="O93" i="3" s="1"/>
  <c r="I89" i="3"/>
  <c r="O89" i="3" s="1"/>
  <c r="I85" i="3"/>
  <c r="O85" i="3" s="1"/>
  <c r="I81" i="3"/>
  <c r="O81" i="3" s="1"/>
  <c r="I77" i="3"/>
  <c r="O77" i="3" s="1"/>
  <c r="I73" i="3"/>
  <c r="O73" i="3" s="1"/>
  <c r="I69" i="3"/>
  <c r="O69" i="3" s="1"/>
  <c r="I65" i="3"/>
  <c r="O65" i="3" s="1"/>
  <c r="I61" i="3"/>
  <c r="O61" i="3" s="1"/>
  <c r="I57" i="3"/>
  <c r="O57" i="3" s="1"/>
  <c r="I53" i="3"/>
  <c r="O53" i="3" s="1"/>
  <c r="I49" i="3"/>
  <c r="O49" i="3" s="1"/>
  <c r="I45" i="3"/>
  <c r="O45" i="3" s="1"/>
  <c r="I41" i="3"/>
  <c r="O41" i="3" s="1"/>
  <c r="I36" i="3"/>
  <c r="O36" i="3" s="1"/>
  <c r="R35" i="3" s="1"/>
  <c r="O35" i="3" s="1"/>
  <c r="Q35" i="3"/>
  <c r="I35" i="3" s="1"/>
  <c r="I31" i="3"/>
  <c r="O31" i="3" s="1"/>
  <c r="I27" i="3"/>
  <c r="O27" i="3" s="1"/>
  <c r="I23" i="3"/>
  <c r="O23" i="3" s="1"/>
  <c r="I19" i="3"/>
  <c r="O19" i="3" s="1"/>
  <c r="I15" i="3"/>
  <c r="O15" i="3" s="1"/>
  <c r="I11" i="3"/>
  <c r="O11" i="3" s="1"/>
  <c r="I252" i="2"/>
  <c r="O252" i="2" s="1"/>
  <c r="I248" i="2"/>
  <c r="O248" i="2" s="1"/>
  <c r="I244" i="2"/>
  <c r="O244" i="2" s="1"/>
  <c r="I240" i="2"/>
  <c r="O240" i="2" s="1"/>
  <c r="I236" i="2"/>
  <c r="O236" i="2" s="1"/>
  <c r="I232" i="2"/>
  <c r="O232" i="2" s="1"/>
  <c r="I228" i="2"/>
  <c r="O228" i="2" s="1"/>
  <c r="I224" i="2"/>
  <c r="O224" i="2" s="1"/>
  <c r="I220" i="2"/>
  <c r="O220" i="2" s="1"/>
  <c r="I216" i="2"/>
  <c r="O216" i="2" s="1"/>
  <c r="I212" i="2"/>
  <c r="O212" i="2" s="1"/>
  <c r="I208" i="2"/>
  <c r="O208" i="2" s="1"/>
  <c r="I204" i="2"/>
  <c r="O204" i="2" s="1"/>
  <c r="I200" i="2"/>
  <c r="O200" i="2" s="1"/>
  <c r="I196" i="2"/>
  <c r="O196" i="2" s="1"/>
  <c r="I192" i="2"/>
  <c r="O192" i="2" s="1"/>
  <c r="I188" i="2"/>
  <c r="O188" i="2" s="1"/>
  <c r="I184" i="2"/>
  <c r="O184" i="2" s="1"/>
  <c r="I180" i="2"/>
  <c r="O180" i="2" s="1"/>
  <c r="I176" i="2"/>
  <c r="O176" i="2" s="1"/>
  <c r="I172" i="2"/>
  <c r="I167" i="2"/>
  <c r="O167" i="2" s="1"/>
  <c r="I163" i="2"/>
  <c r="O163" i="2" s="1"/>
  <c r="I159" i="2"/>
  <c r="O159" i="2" s="1"/>
  <c r="I155" i="2"/>
  <c r="O155" i="2" s="1"/>
  <c r="I151" i="2"/>
  <c r="O151" i="2" s="1"/>
  <c r="I147" i="2"/>
  <c r="O147" i="2" s="1"/>
  <c r="I143" i="2"/>
  <c r="O143" i="2" s="1"/>
  <c r="I139" i="2"/>
  <c r="O139" i="2" s="1"/>
  <c r="I135" i="2"/>
  <c r="O135" i="2" s="1"/>
  <c r="I131" i="2"/>
  <c r="O131" i="2" s="1"/>
  <c r="I127" i="2"/>
  <c r="O127" i="2" s="1"/>
  <c r="I123" i="2"/>
  <c r="O123" i="2" s="1"/>
  <c r="I119" i="2"/>
  <c r="O119" i="2" s="1"/>
  <c r="I115" i="2"/>
  <c r="O115" i="2" s="1"/>
  <c r="I111" i="2"/>
  <c r="O111" i="2" s="1"/>
  <c r="I107" i="2"/>
  <c r="O107" i="2" s="1"/>
  <c r="I103" i="2"/>
  <c r="O103" i="2" s="1"/>
  <c r="I99" i="2"/>
  <c r="O99" i="2" s="1"/>
  <c r="I95" i="2"/>
  <c r="O95" i="2" s="1"/>
  <c r="I91" i="2"/>
  <c r="O91" i="2" s="1"/>
  <c r="I87" i="2"/>
  <c r="O87" i="2" s="1"/>
  <c r="I83" i="2"/>
  <c r="O83" i="2" s="1"/>
  <c r="I79" i="2"/>
  <c r="O79" i="2" s="1"/>
  <c r="I75" i="2"/>
  <c r="O75" i="2" s="1"/>
  <c r="I71" i="2"/>
  <c r="O71" i="2" s="1"/>
  <c r="I67" i="2"/>
  <c r="O67" i="2" s="1"/>
  <c r="I63" i="2"/>
  <c r="O63" i="2" s="1"/>
  <c r="I59" i="2"/>
  <c r="O59" i="2" s="1"/>
  <c r="I55" i="2"/>
  <c r="O55" i="2" s="1"/>
  <c r="I51" i="2"/>
  <c r="O51" i="2" s="1"/>
  <c r="I47" i="2"/>
  <c r="O47" i="2" s="1"/>
  <c r="I43" i="2"/>
  <c r="O43" i="2" s="1"/>
  <c r="I39" i="2"/>
  <c r="O39" i="2" s="1"/>
  <c r="I35" i="2"/>
  <c r="O35" i="2" s="1"/>
  <c r="I31" i="2"/>
  <c r="O31" i="2" s="1"/>
  <c r="I27" i="2"/>
  <c r="O27" i="2" s="1"/>
  <c r="I23" i="2"/>
  <c r="O23" i="2" s="1"/>
  <c r="I19" i="2"/>
  <c r="O19" i="2" s="1"/>
  <c r="I15" i="2"/>
  <c r="O15" i="2" s="1"/>
  <c r="I11" i="2"/>
  <c r="Q283" i="4" l="1"/>
  <c r="I283" i="4" s="1"/>
  <c r="Q64" i="5"/>
  <c r="I64" i="5" s="1"/>
  <c r="Q208" i="5"/>
  <c r="I208" i="5" s="1"/>
  <c r="Q60" i="6"/>
  <c r="I60" i="6" s="1"/>
  <c r="Q9" i="7"/>
  <c r="I9" i="7" s="1"/>
  <c r="O10" i="7"/>
  <c r="R9" i="7" s="1"/>
  <c r="O9" i="7" s="1"/>
  <c r="R26" i="7"/>
  <c r="Q26" i="7"/>
  <c r="I26" i="7" s="1"/>
  <c r="I3" i="7" s="1"/>
  <c r="C22" i="1" s="1"/>
  <c r="O26" i="7"/>
  <c r="O2" i="7" s="1"/>
  <c r="D22" i="1" s="1"/>
  <c r="R254" i="5"/>
  <c r="O254" i="5" s="1"/>
  <c r="R11" i="6"/>
  <c r="O11" i="6" s="1"/>
  <c r="R336" i="4"/>
  <c r="O336" i="4" s="1"/>
  <c r="O12" i="4"/>
  <c r="R11" i="4" s="1"/>
  <c r="O11" i="4" s="1"/>
  <c r="Q85" i="5"/>
  <c r="I85" i="5" s="1"/>
  <c r="O292" i="4"/>
  <c r="O172" i="2"/>
  <c r="R171" i="2" s="1"/>
  <c r="O171" i="2" s="1"/>
  <c r="Q171" i="2"/>
  <c r="I171" i="2" s="1"/>
  <c r="O217" i="5"/>
  <c r="R208" i="5" s="1"/>
  <c r="O208" i="5" s="1"/>
  <c r="Q241" i="5"/>
  <c r="I241" i="5" s="1"/>
  <c r="O242" i="5"/>
  <c r="R241" i="5" s="1"/>
  <c r="O241" i="5" s="1"/>
  <c r="R105" i="3"/>
  <c r="O105" i="3" s="1"/>
  <c r="Q65" i="4"/>
  <c r="I65" i="4" s="1"/>
  <c r="O66" i="4"/>
  <c r="R65" i="4" s="1"/>
  <c r="O65" i="4" s="1"/>
  <c r="O77" i="5"/>
  <c r="R64" i="5" s="1"/>
  <c r="O64" i="5" s="1"/>
  <c r="O73" i="6"/>
  <c r="Q10" i="2"/>
  <c r="I10" i="2" s="1"/>
  <c r="O11" i="2"/>
  <c r="R10" i="2" s="1"/>
  <c r="O10" i="2" s="1"/>
  <c r="O2" i="2" s="1"/>
  <c r="D12" i="1" s="1"/>
  <c r="R10" i="3"/>
  <c r="O10" i="3" s="1"/>
  <c r="O275" i="4"/>
  <c r="R274" i="4" s="1"/>
  <c r="O274" i="4" s="1"/>
  <c r="Q11" i="5"/>
  <c r="I11" i="5" s="1"/>
  <c r="R167" i="5"/>
  <c r="O167" i="5" s="1"/>
  <c r="R11" i="5"/>
  <c r="O11" i="5" s="1"/>
  <c r="Q167" i="5"/>
  <c r="I167" i="5" s="1"/>
  <c r="Q254" i="5"/>
  <c r="I254" i="5" s="1"/>
  <c r="O57" i="4"/>
  <c r="R56" i="4" s="1"/>
  <c r="O56" i="4" s="1"/>
  <c r="Q336" i="4"/>
  <c r="I336" i="4" s="1"/>
  <c r="R40" i="3"/>
  <c r="O40" i="3" s="1"/>
  <c r="Q441" i="4"/>
  <c r="I441" i="4" s="1"/>
  <c r="Q126" i="5"/>
  <c r="I126" i="5" s="1"/>
  <c r="Q89" i="6"/>
  <c r="I89" i="6" s="1"/>
  <c r="R283" i="4"/>
  <c r="O283" i="4" s="1"/>
  <c r="R441" i="4"/>
  <c r="O441" i="4" s="1"/>
  <c r="O135" i="5"/>
  <c r="R126" i="5" s="1"/>
  <c r="O126" i="5" s="1"/>
  <c r="Q11" i="6"/>
  <c r="I11" i="6" s="1"/>
  <c r="R60" i="6"/>
  <c r="O60" i="6" s="1"/>
  <c r="O90" i="6"/>
  <c r="R89" i="6" s="1"/>
  <c r="O89" i="6" s="1"/>
  <c r="R85" i="5"/>
  <c r="O85" i="5" s="1"/>
  <c r="Q40" i="3"/>
  <c r="I40" i="3" s="1"/>
  <c r="Q105" i="3"/>
  <c r="I105" i="3" s="1"/>
  <c r="Q10" i="3"/>
  <c r="I10" i="3" s="1"/>
  <c r="I3" i="3" s="1"/>
  <c r="C13" i="1" s="1"/>
  <c r="O2" i="3" l="1"/>
  <c r="D13" i="1" s="1"/>
  <c r="E13" i="1" s="1"/>
  <c r="I3" i="4"/>
  <c r="C17" i="1" s="1"/>
  <c r="E22" i="1"/>
  <c r="C16" i="1"/>
  <c r="I3" i="5"/>
  <c r="C19" i="1" s="1"/>
  <c r="D11" i="1"/>
  <c r="D10" i="1" s="1"/>
  <c r="I3" i="2"/>
  <c r="C12" i="1" s="1"/>
  <c r="O2" i="4"/>
  <c r="D17" i="1" s="1"/>
  <c r="D16" i="1" s="1"/>
  <c r="I3" i="6"/>
  <c r="C21" i="1" s="1"/>
  <c r="O2" i="6"/>
  <c r="D21" i="1" s="1"/>
  <c r="D20" i="1" s="1"/>
  <c r="O2" i="5"/>
  <c r="D19" i="1" s="1"/>
  <c r="D18" i="1" s="1"/>
  <c r="C20" i="1" l="1"/>
  <c r="E21" i="1"/>
  <c r="E20" i="1" s="1"/>
  <c r="E12" i="1"/>
  <c r="E11" i="1" s="1"/>
  <c r="E10" i="1" s="1"/>
  <c r="C11" i="1"/>
  <c r="C10" i="1" s="1"/>
  <c r="D15" i="1"/>
  <c r="D14" i="1" s="1"/>
  <c r="E19" i="1"/>
  <c r="E18" i="1" s="1"/>
  <c r="C18" i="1"/>
  <c r="E17" i="1"/>
  <c r="E16" i="1" s="1"/>
  <c r="E15" i="1" s="1"/>
  <c r="E14" i="1" s="1"/>
  <c r="C15" i="1"/>
  <c r="C14" i="1" s="1"/>
  <c r="C6" i="1" l="1"/>
  <c r="C7" i="1"/>
</calcChain>
</file>

<file path=xl/sharedStrings.xml><?xml version="1.0" encoding="utf-8"?>
<sst xmlns="http://schemas.openxmlformats.org/spreadsheetml/2006/main" count="4402" uniqueCount="847">
  <si>
    <t>Firma: Firma</t>
  </si>
  <si>
    <t>Rekapitulace ceny</t>
  </si>
  <si>
    <t>Stavba: 2023-009 - Posun neutrálního pole v zastávce Sázavka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</si>
  <si>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</si>
  <si>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</si>
  <si>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</si>
  <si>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</si>
  <si>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</si>
  <si>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</si>
  <si>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</si>
  <si>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</si>
  <si>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D.1</t>
  </si>
  <si>
    <t>Technologická část PS</t>
  </si>
  <si>
    <t xml:space="preserve">  D.1.2</t>
  </si>
  <si>
    <t>Železniční sdělovací zařízení</t>
  </si>
  <si>
    <t xml:space="preserve">    PS 01</t>
  </si>
  <si>
    <t>zast. Sázavka, kamerový systém</t>
  </si>
  <si>
    <t xml:space="preserve">    PS 01-02-54</t>
  </si>
  <si>
    <t>t.ú. Sázavka, Přeložka DK a DOK, km 247,45 - 247,95</t>
  </si>
  <si>
    <t>D.2</t>
  </si>
  <si>
    <t>Stavební část SO</t>
  </si>
  <si>
    <t xml:space="preserve">  D.2.3</t>
  </si>
  <si>
    <t>Trakční a energetická zařízení</t>
  </si>
  <si>
    <t xml:space="preserve">    D.2.3.1</t>
  </si>
  <si>
    <t>Trakční vedení</t>
  </si>
  <si>
    <t xml:space="preserve">      SO 01-81-01</t>
  </si>
  <si>
    <t>t.ú. Sázavka, Neutrální pole, km 247,45 - 247,95</t>
  </si>
  <si>
    <t xml:space="preserve">    D.2.3.6</t>
  </si>
  <si>
    <t>Rozvody vn, nn, osvětlení a dálkové ovládaní odpojovačů</t>
  </si>
  <si>
    <t xml:space="preserve">      SO 01-86-03</t>
  </si>
  <si>
    <t>t.ú. Sázavka, DOÚO, km 247,45 - 247,95</t>
  </si>
  <si>
    <t xml:space="preserve">    D.2.3.7</t>
  </si>
  <si>
    <t>Ukolejnění kovových konstrukcí</t>
  </si>
  <si>
    <t xml:space="preserve">      SO 01-87-02</t>
  </si>
  <si>
    <t>t.ú. Sázavka, Ukolejnění, km 247,45 - 247,95</t>
  </si>
  <si>
    <t xml:space="preserve">  SO 98-98</t>
  </si>
  <si>
    <t>Všeobecný objekt</t>
  </si>
  <si>
    <t>ASPE10</t>
  </si>
  <si>
    <t>3</t>
  </si>
  <si>
    <t>Soupis prací objektu</t>
  </si>
  <si>
    <t>6</t>
  </si>
  <si>
    <t>S</t>
  </si>
  <si>
    <t xml:space="preserve">Stavba: </t>
  </si>
  <si>
    <t>2023-009</t>
  </si>
  <si>
    <t>Posun neutrálního pole v zastávce Sázavka</t>
  </si>
  <si>
    <t>PS 01</t>
  </si>
  <si>
    <t>0,00</t>
  </si>
  <si>
    <t>2</t>
  </si>
  <si>
    <t>O</t>
  </si>
  <si>
    <t>Objekt:</t>
  </si>
  <si>
    <t>15,00</t>
  </si>
  <si>
    <t>O1</t>
  </si>
  <si>
    <t>D.1.2</t>
  </si>
  <si>
    <t>21,00</t>
  </si>
  <si>
    <t>O2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</si>
  <si>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</si>
  <si>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</si>
  <si>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</si>
  <si>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</si>
  <si>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</si>
  <si>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</si>
  <si>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</si>
  <si>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</si>
  <si>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</si>
  <si>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Cenová soustava</t>
  </si>
  <si>
    <t>Jednotková</t>
  </si>
  <si>
    <t>Celkem</t>
  </si>
  <si>
    <t>0</t>
  </si>
  <si>
    <t>1</t>
  </si>
  <si>
    <t>4</t>
  </si>
  <si>
    <t>5</t>
  </si>
  <si>
    <t>9</t>
  </si>
  <si>
    <t>10</t>
  </si>
  <si>
    <t>11</t>
  </si>
  <si>
    <t>SD</t>
  </si>
  <si>
    <t>Dodávky, montáže a zemní práce</t>
  </si>
  <si>
    <t>P</t>
  </si>
  <si>
    <t>131313701</t>
  </si>
  <si>
    <t/>
  </si>
  <si>
    <t>Hloubení nezapažených jam ručně s urovnáním dna do předepsaného profilu a spádu v hornině třídy těžitelnosti II skupiny 4 soudržných</t>
  </si>
  <si>
    <t>M3</t>
  </si>
  <si>
    <t>PP</t>
  </si>
  <si>
    <t>VV</t>
  </si>
  <si>
    <t>TS</t>
  </si>
  <si>
    <t>132312131</t>
  </si>
  <si>
    <t>Hloubení nezapažených rýh šířky do 800 mm ručně s urovnáním dna do předepsaného profilu a spádu v hornině třídy těžitelnosti II skupiny 4 soudržných</t>
  </si>
  <si>
    <t>141721215</t>
  </si>
  <si>
    <t>Řízený zemní protlak délky do 50 m hloubky do 6 m s protlačením potrubí vnějšího průměru vrtu do 225 mm v hornině třídy těžitelnosti I a II, skupiny 1 až 4</t>
  </si>
  <si>
    <t>M</t>
  </si>
  <si>
    <t>5915007020</t>
  </si>
  <si>
    <t>Zásyp jam nebo rýh sypaninou na železničním spodku se zhutněním. Poznámka: 1. Ceny zásypu jam a rýh se zhutněním jsou určeny pro jakoukoliv míru zhutnění.</t>
  </si>
  <si>
    <t>5964161010</t>
  </si>
  <si>
    <t>Beton lehce zhutnitelný C 20/25;X0 F5 2 285 2 765</t>
  </si>
  <si>
    <t>7491510120</t>
  </si>
  <si>
    <t>Protipožární a kabelové ucpávky Kabelové ucpávky Vodovzdorná</t>
  </si>
  <si>
    <t>KUS</t>
  </si>
  <si>
    <t>7</t>
  </si>
  <si>
    <t>7491553012</t>
  </si>
  <si>
    <t>Montáž kabelových ucpávek vodě odolných, pro vnitřní průměr otvoru přes 60 do 105 mm - včetně příslušenství (utěsňovací spony apod.), vyhotovení a dodání atestu</t>
  </si>
  <si>
    <t>8</t>
  </si>
  <si>
    <t>7491600180</t>
  </si>
  <si>
    <t>Uzemnění Vnější Uzemňovací vedení v zemi, páskem FeZn do 120 mm2</t>
  </si>
  <si>
    <t>7492501120</t>
  </si>
  <si>
    <t>Kabely, vodiče, šňůry Cu - nn Vodič jednožílový Cu, plastová izolace H07V-K 2,5 žlutý (CYA)</t>
  </si>
  <si>
    <t>7492501770</t>
  </si>
  <si>
    <t>Kabely, vodiče, šňůry Cu - nn Kabel silový 2 a 3-žílový Cu, plastová izolace CYKY 3J2,5  (3Cx 2,5)</t>
  </si>
  <si>
    <t>7492751020</t>
  </si>
  <si>
    <t>Montáž ukončení kabelů nn v rozvaděči nebo na přístroji izolovaných s označením 2 - 5-ti žílových do 2,5 mm2 - montáž kabelové koncovky nebo záklopky včetně odi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</si>
  <si>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</si>
  <si>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12</t>
  </si>
  <si>
    <t>7494002982</t>
  </si>
  <si>
    <t>Modulární přístroje Jističe do 63 A; 6 kA 1-pólové In 2 A, Ue AC 230 V / DC 72 V, charakteristika B, 1pól, Icn 6 kA</t>
  </si>
  <si>
    <t>13</t>
  </si>
  <si>
    <t>7496700180</t>
  </si>
  <si>
    <t>DŘT, SKŘ, Elektrodispečink, DDTS DŘT a SKŘ skříně pro automatizaci Napájecí zdroje Napájecí zdroj externí 110V DC/24V 150W, DIN</t>
  </si>
  <si>
    <t>14</t>
  </si>
  <si>
    <t>7590540624</t>
  </si>
  <si>
    <t>Slaboproudé rozvody, kabely pro přívod a vnitřní instalaci UTP/FTP kategorie 6a,  250MHz  1 Gbps FTP Stíněné páry, PVC vnitřní</t>
  </si>
  <si>
    <t>15</t>
  </si>
  <si>
    <t>7590560184</t>
  </si>
  <si>
    <t>Optické kabely Optické mikrokabely Pro záfuk do trubičky 5,5 mm 12 vl.  PA plášť 4,1 mm</t>
  </si>
  <si>
    <t>16</t>
  </si>
  <si>
    <t>7590560559</t>
  </si>
  <si>
    <t>Optické kabely Spojky a příslušenství pro optické sítě Ostatní Patch panel pro 24 opt. Kabelů</t>
  </si>
  <si>
    <t>17</t>
  </si>
  <si>
    <t>7590560569</t>
  </si>
  <si>
    <t>Optické kabely Spojky a příslušenství pro optické sítě Ostatní Optický patchcord do 5 m</t>
  </si>
  <si>
    <t>18</t>
  </si>
  <si>
    <t>7590560579</t>
  </si>
  <si>
    <t>Optické kabely Spojky a příslušenství pro optické sítě Ostatní Optický pigtail do 2 m</t>
  </si>
  <si>
    <t>19</t>
  </si>
  <si>
    <t>7590560589</t>
  </si>
  <si>
    <t>Optické kabely Spojky a příslušenství pro optické sítě Ostatní Kazeta pro uložení svárů</t>
  </si>
  <si>
    <t>20</t>
  </si>
  <si>
    <t>7590560631</t>
  </si>
  <si>
    <t>Optické kabely Spojky a příslušenství pro optické sítě Ostatní trubička v provedení bufferu 1m černá/10m bílá</t>
  </si>
  <si>
    <t>21</t>
  </si>
  <si>
    <t>7590560868</t>
  </si>
  <si>
    <t>Optické kabely Spojky a příslušenství pro optické sítě Optické Adaptéry E2000/APC (H+S), with flange, na šroubky</t>
  </si>
  <si>
    <t>22</t>
  </si>
  <si>
    <t>7590565120</t>
  </si>
  <si>
    <t>Montáž optické konektorové spojky v optickém rozvaděči</t>
  </si>
  <si>
    <t>23</t>
  </si>
  <si>
    <t>7590565125</t>
  </si>
  <si>
    <t>Uložení a propojení propojovací šňůry (patchcord) s konektory</t>
  </si>
  <si>
    <t>24</t>
  </si>
  <si>
    <t>7592525093</t>
  </si>
  <si>
    <t>Softwarové práce na zařízení integračního koncentrátoru InK DDTS ŽDC TLS KAM v počtu kamer do 15 kusů - SW úprava, doplnění, kontrola, zkouška nebo integrace si</t>
  </si>
  <si>
    <t>Softwarové práce na zařízení integračního koncentrátoru InK DDTS ŽDC TLS KAM v počtu kamer do 15 kusů - SW úprava, doplnění, kontrola, zkouška nebo integrace signálů z energetických a elektrotechnických systémů stažených do jednoho PLC do integračního koncentrátoru</t>
  </si>
  <si>
    <t>25</t>
  </si>
  <si>
    <t>7593005042</t>
  </si>
  <si>
    <t>Montáž zdroje napájecího - se zapojením vodičů a přezkoušení funkce</t>
  </si>
  <si>
    <t>26</t>
  </si>
  <si>
    <t>7593500600</t>
  </si>
  <si>
    <t>Fólie výstražná modrá š. 34cm (HM0673909991034)</t>
  </si>
  <si>
    <t>27</t>
  </si>
  <si>
    <t>7593501065</t>
  </si>
  <si>
    <t>Trasy kabelového vedení Ohebná dvouplášťová korugovaná chránička KF 09050 průměr 50/41 mm</t>
  </si>
  <si>
    <t>28</t>
  </si>
  <si>
    <t>7595600240</t>
  </si>
  <si>
    <t>Přenosová a datová zařízení Datové - router SFP modul SC/WDM 200Mb 20/5km SM/MM, pro vlnovou délku Tx1310nm/Rx1550nm nebo Tx1550nm/Rx1310nm, -40°C do +70°C.</t>
  </si>
  <si>
    <t>29</t>
  </si>
  <si>
    <t>7595600380</t>
  </si>
  <si>
    <t>Přenosová a datová zařízení Datové -  switch L2 průmyslové provedení 4 porty 10 / 100, 2x SFP, DC</t>
  </si>
  <si>
    <t>30</t>
  </si>
  <si>
    <t>7595605185</t>
  </si>
  <si>
    <t>Montáž routeru (směrovače), switche (přepínače) a huby (rozbočovače) instalace a konfigurace switche L2 upevněného - expertní</t>
  </si>
  <si>
    <t>31</t>
  </si>
  <si>
    <t>7596950010</t>
  </si>
  <si>
    <t>Patní upevnění stožáru 1,5  (HM0383889990193)</t>
  </si>
  <si>
    <t>32</t>
  </si>
  <si>
    <t>7596950240</t>
  </si>
  <si>
    <t>Ocelové stožáry Základ podl.pod stož. *89mm (HM0383889990136)</t>
  </si>
  <si>
    <t>33</t>
  </si>
  <si>
    <t>7596950410</t>
  </si>
  <si>
    <t>Svorka zem.na stožár 108  (HM0383889990248)</t>
  </si>
  <si>
    <t>34</t>
  </si>
  <si>
    <t>7596950770</t>
  </si>
  <si>
    <t>Ocelové stožáry Stožár ant.děl.*108/89 var.6/5 záslep (HM0383388990277)</t>
  </si>
  <si>
    <t>35</t>
  </si>
  <si>
    <t>7597110996</t>
  </si>
  <si>
    <t>EZS Kloubový držák na stěnu</t>
  </si>
  <si>
    <t>36</t>
  </si>
  <si>
    <t>7597111070</t>
  </si>
  <si>
    <t>EZS MG kontakt povrchový plastový s kolmo vyvedenými vodiči délky 3m</t>
  </si>
  <si>
    <t>37</t>
  </si>
  <si>
    <t>7597135010</t>
  </si>
  <si>
    <t>Montáž prvku pro EZS (čidlo, snímač, siréna)</t>
  </si>
  <si>
    <t>38</t>
  </si>
  <si>
    <t>7598035010</t>
  </si>
  <si>
    <t>Měření parametrů optického kabelu na třech vlnových délkách metodou OTDR a TM na skládce, kabelu s 12 vlákny - včetně vyhotovení měřícího protokolu</t>
  </si>
  <si>
    <t>39</t>
  </si>
  <si>
    <t>7598095661</t>
  </si>
  <si>
    <t>Vyhotovení revizní zprávy kamerový systém - vykonání prohlídky a zkoušky pro napájení elektrického zařízení včetně vyhotovení revizní zprávy podle vyhl. 100/199</t>
  </si>
  <si>
    <t>Vyhotovení revizní zprávy kamerový systém - vykonání prohlídky a zkoušky pro napájení elektrického zařízení včetně vyhotovení revizní zprávy podle vyhl. 100/1995 Sb. a norem ČSN</t>
  </si>
  <si>
    <t>40</t>
  </si>
  <si>
    <t>7598095700</t>
  </si>
  <si>
    <t>Dozor pracovníků provozovatele při práci na živém zařízení</t>
  </si>
  <si>
    <t>HOD</t>
  </si>
  <si>
    <t>OST</t>
  </si>
  <si>
    <t>Ostatní</t>
  </si>
  <si>
    <t>41</t>
  </si>
  <si>
    <t>7499250520</t>
  </si>
  <si>
    <t>Vyhotovení výchozí revizní zprávy pro opravné práce pro objem investičních nákladů přes 500 000 do 1 000 000 Kč - celková prohlídka zařízení provozního souboru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</si>
  <si>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</si>
  <si>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42</t>
  </si>
  <si>
    <t>7499250525</t>
  </si>
  <si>
    <t>Vyhotovení výchozí revizní zprávy příplatek za každých dalších i započatých 500 000 Kč přes 1 000 000 Kč</t>
  </si>
  <si>
    <t>43</t>
  </si>
  <si>
    <t>7590547014</t>
  </si>
  <si>
    <t>Demontáž vodiče sdělovacího izolovaného v liště</t>
  </si>
  <si>
    <t>44</t>
  </si>
  <si>
    <t>7590565012</t>
  </si>
  <si>
    <t>Spojování a ukončení kabelů optických v optickém rozvaděči pro 12 vláken - práce spojené s montáží specifikované kabelizace specifikovaným způsobem</t>
  </si>
  <si>
    <t>45</t>
  </si>
  <si>
    <t>7590565080</t>
  </si>
  <si>
    <t>Uložení kabelové rezervy optického kabelu</t>
  </si>
  <si>
    <t>46</t>
  </si>
  <si>
    <t>7590567040</t>
  </si>
  <si>
    <t>Odpojení propojovací šňůry s konektory</t>
  </si>
  <si>
    <t>47</t>
  </si>
  <si>
    <t>7593501137</t>
  </si>
  <si>
    <t>Trasy kabelového vedení Chráničky optického kabelu HDPE Mikrotrubička HDPE 10/ 8 mm</t>
  </si>
  <si>
    <t>48</t>
  </si>
  <si>
    <t>7593505200</t>
  </si>
  <si>
    <t>Uložení HDPE trubky pro optický kabel do kabelového žlabu</t>
  </si>
  <si>
    <t>49</t>
  </si>
  <si>
    <t>7593505202</t>
  </si>
  <si>
    <t>Uložení HDPE trubky pro optický kabel do výkopu bez zřízení lože a bez krytí</t>
  </si>
  <si>
    <t>50</t>
  </si>
  <si>
    <t>7593505290</t>
  </si>
  <si>
    <t>Zafukování optického kabelu obsazené</t>
  </si>
  <si>
    <t>51</t>
  </si>
  <si>
    <t>7593505292</t>
  </si>
  <si>
    <t>Zafukování optického kabelu HDPE</t>
  </si>
  <si>
    <t>52</t>
  </si>
  <si>
    <t>7595605140</t>
  </si>
  <si>
    <t>Montáž modulu SFP - media převodníku do switche</t>
  </si>
  <si>
    <t>53</t>
  </si>
  <si>
    <t>54</t>
  </si>
  <si>
    <t>7596735015</t>
  </si>
  <si>
    <t>Montáž kamery v krytu - posazení na konzoli, přišroubování, připojení napájení, zapojení konektoru ovládacího, mechanické nastavení, utěsnění šroubů a přívodů,</t>
  </si>
  <si>
    <t>Montáž kamery v krytu - posazení na konzoli, přišroubování, připojení napájení, zapojení konektoru ovládacího, mechanické nastavení, utěsnění šroubů a přívodů, úprava a zaizolování</t>
  </si>
  <si>
    <t>55</t>
  </si>
  <si>
    <t>7596735035</t>
  </si>
  <si>
    <t>Nastavení kamery otočné</t>
  </si>
  <si>
    <t>56</t>
  </si>
  <si>
    <t>7596735050</t>
  </si>
  <si>
    <t>Montáž a provedení kamerové zkoušky</t>
  </si>
  <si>
    <t>57</t>
  </si>
  <si>
    <t>7596735065</t>
  </si>
  <si>
    <t>Zprovoznění kamery venkovní</t>
  </si>
  <si>
    <t>58</t>
  </si>
  <si>
    <t>7596737010</t>
  </si>
  <si>
    <t>Demontáž kamery bez krytu</t>
  </si>
  <si>
    <t>59</t>
  </si>
  <si>
    <t>7596737015</t>
  </si>
  <si>
    <t>Demontáž kamery z krytu</t>
  </si>
  <si>
    <t>60</t>
  </si>
  <si>
    <t>7596737080</t>
  </si>
  <si>
    <t>Demontáž stativu venkovního otočného</t>
  </si>
  <si>
    <t>61</t>
  </si>
  <si>
    <t>7598035170</t>
  </si>
  <si>
    <t>Kontrola tlakutěsnosti HDPE trubky v úseku do 2 000 m</t>
  </si>
  <si>
    <t>PS 01-02-54</t>
  </si>
  <si>
    <t>kab</t>
  </si>
  <si>
    <t>Kabely</t>
  </si>
  <si>
    <t>9876012600</t>
  </si>
  <si>
    <t>CHRANICKA MONOFLEX HFPP DN 25</t>
  </si>
  <si>
    <t>POEB90A</t>
  </si>
  <si>
    <t>MERENI OPTICKEHO VLAKNA PRIMOU METODOU</t>
  </si>
  <si>
    <t>KS</t>
  </si>
  <si>
    <t>POEB91A</t>
  </si>
  <si>
    <t>MERENI OTDR+PM 12VL. 2VLN.DELKY</t>
  </si>
  <si>
    <t>POEB92A</t>
  </si>
  <si>
    <t>MERENI OTDR+PM 24VL. 2VLN.DELKY</t>
  </si>
  <si>
    <t>POEB93A</t>
  </si>
  <si>
    <t>MERENI OTDR+PM 48VL. 2VLN.DELKY</t>
  </si>
  <si>
    <t>POEB94A</t>
  </si>
  <si>
    <t>POB0007</t>
  </si>
  <si>
    <t>DEMONTÁŽ OPT. KAB.</t>
  </si>
  <si>
    <t>POB0008</t>
  </si>
  <si>
    <t>MONTÁŽ</t>
  </si>
  <si>
    <t>1002935250</t>
  </si>
  <si>
    <t>DESKA ZAKRYT.DEKAB PVC 200/2 CERVENA 1M</t>
  </si>
  <si>
    <t>DEKAB 200/2 PVC</t>
  </si>
  <si>
    <t>1002935260</t>
  </si>
  <si>
    <t>DESKA ZAKRYT.DEKAB PVC 300/2 CERVENA 1M</t>
  </si>
  <si>
    <t>DEKAB 300/2 PVC</t>
  </si>
  <si>
    <t>9870020290</t>
  </si>
  <si>
    <t>VYK gt; PISEK ZASYPOVY FR.0-4</t>
  </si>
  <si>
    <t>KG</t>
  </si>
  <si>
    <t>9870039000</t>
  </si>
  <si>
    <t>VYK gt; MATERIAL PRO ZABEZPECENI VYKOPU</t>
  </si>
  <si>
    <t>SADA</t>
  </si>
  <si>
    <t>9870039100</t>
  </si>
  <si>
    <t>VYK gt; MATERIAL ZAJISTENI STEN KABEL. RYH</t>
  </si>
  <si>
    <t>NEO 01</t>
  </si>
  <si>
    <t>OPRAVNÁ TRUBKA DĚLENÁ D40 - 6KS VČETNĚ PRÁCE</t>
  </si>
  <si>
    <t>NEO 02</t>
  </si>
  <si>
    <t>OPRAVNÁ SPOJKA DĚLENÁ PRO DN40 - 9KS VČETNĚ PRÁCE</t>
  </si>
  <si>
    <t>POAB03A</t>
  </si>
  <si>
    <t>TRUBKA HDPE40/33 K ZOK,CERVE.1PRUH,VOLNE</t>
  </si>
  <si>
    <t>POAB04A</t>
  </si>
  <si>
    <t>TRUBKA HDPE40/33 K ZOK,CERNA 1PRUH,VOLNE</t>
  </si>
  <si>
    <t>POAB11A</t>
  </si>
  <si>
    <t>TRUBKA HFFR40/34 K ZOK,SEDA,1PRUH,VOLNE</t>
  </si>
  <si>
    <t>PRBB94A</t>
  </si>
  <si>
    <t>ZASYP RYHY ATYP MIMO ZASTAV.UZEMI TR4</t>
  </si>
  <si>
    <t>PRCB90A</t>
  </si>
  <si>
    <t>VYKOP RYHY ATYP MIMO ZAST. U.TR4-ZTIZENY</t>
  </si>
  <si>
    <t>PRDB56A</t>
  </si>
  <si>
    <t>KAB.LOZE PISKOVE VN SIRE 80 CM,BEZ ZAKR.</t>
  </si>
  <si>
    <t>PRDB79A</t>
  </si>
  <si>
    <t>KRYTI KABELU NN PVC DESKOU SIRKY 300 MM</t>
  </si>
  <si>
    <t>PRDB81A</t>
  </si>
  <si>
    <t>KRYTI KABELU NN PVC DESKOU SIRKY 500 MM</t>
  </si>
  <si>
    <t>POB0009</t>
  </si>
  <si>
    <t>DEMONTÁŽ</t>
  </si>
  <si>
    <t>SO 01-81-01</t>
  </si>
  <si>
    <t>D.2.3</t>
  </si>
  <si>
    <t>D.2.3.1</t>
  </si>
  <si>
    <t>O3</t>
  </si>
  <si>
    <t>74A</t>
  </si>
  <si>
    <t>Základy TV</t>
  </si>
  <si>
    <t>74A110</t>
  </si>
  <si>
    <t>ZÁKLAD TV HLOUBENÝ V JAKÉKOLIV TŘÍDĚ ZEMINY</t>
  </si>
  <si>
    <t>2022_OTSKP_J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</si>
  <si>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3. Způsob měření:  
Měří se metry kubické uložené betonové směsi.</t>
  </si>
  <si>
    <t>74A111</t>
  </si>
  <si>
    <t>ZAJIŠTĚNÍ VÝKOPU STUPŇOVÝCH ZÁKLADŮ</t>
  </si>
  <si>
    <t>1. Položka obsahuje:  
 – zemní práce pro montáž výkopu , zajištění výkopu stupňovitých základů před zaplavením povrchovou vodou, pažení výkopu  
 – dodávku, dopravu, montáž, pronájem mechanizmů a demontáž bednění  
2. Položka neobsahuje:  
 – přídavnou výztuž, svorníky, koše  
3. Způsob měření:  
Měří se metry kubické uložené betonové směsi.</t>
  </si>
  <si>
    <t>74A112</t>
  </si>
  <si>
    <t>OCHRANA ZÁKLADU PO BETONÁŽI</t>
  </si>
  <si>
    <t>1. Položka obsahuje:  
 – zemní práce pro montáž výkopu , ochranu základu po betonáži,zakrytí základu geotextilíí a její následné odstranění  
 – dodávku, dopravu, montáž, pronájem mechanizmů   
2. Položka neobsahuje:  
 – přídavnou výztuž, svorníky, koše  
3. Způsob měření:  
Měří se jako kus kompletní práce</t>
  </si>
  <si>
    <t>74A115</t>
  </si>
  <si>
    <t>ZAMĚŘENÍ VÝŠKY ZÁKLADU V PRÚBĚHU VÝSTAVBY (PRO MONTÁŽ VÝSTROJE NA STOŽÁR)</t>
  </si>
  <si>
    <t>1. Položka obsahuje:  
 – zaměření skotečného provedení výšky jakéhokoliv typu základu vč.nabetonování  
2. Položka neobsahuje:  
 – přídavnou výztuž, svorníky, koše  
3. Způsob měření:  
Měří se jako kus kompletní práce</t>
  </si>
  <si>
    <t>74A116</t>
  </si>
  <si>
    <t>ZAMĚŘENÍ SKUTEČNÉHO PROVEDENÍ VÝŠKY ZÁKLADU/STOŽÁRU</t>
  </si>
  <si>
    <t>1. Položka obsahuje:  
 – zaměření skutečného provedení jakéhokoliv typu základu potřebné pro další montáž výstroje stožáru  
2. Položka neobsahuje:  
 – přídavnou výztuž, svorníky, koše  
3. Způsob měření:  
Měří se jako kus kompletní práce</t>
  </si>
  <si>
    <t>74A151</t>
  </si>
  <si>
    <t>MANIPULACE SE ZEMINOU Z VÝKOPU NA STAVENIŠTI</t>
  </si>
  <si>
    <t>M3KM</t>
  </si>
  <si>
    <t>1. Položka obsahuje:  
 – manipulace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</si>
  <si>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74A152</t>
  </si>
  <si>
    <t>NAKLÁDÁNÍ ZEMINY NA DOPRAVNÍ PROSTŘEDEK</t>
  </si>
  <si>
    <t>T</t>
  </si>
  <si>
    <t>1. Položka obsahuje:  
 – nakládání vytěžené zeminy na dopravní prostředek  
2. Položka neobsahuje:  
 – případné překládky na trase do 1 km  
 – poplatky za likvidaci odpadů  
3. Způsob měření:  
Výměra je tuna  vytěženého materiálu  v rostlém (původním) stavu nebo vybouraného materiálu</t>
  </si>
  <si>
    <t>74A310</t>
  </si>
  <si>
    <t>PŘÍDAVNÁ VÝZTUŽ PRO ZÁKLAD TV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</si>
  <si>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</si>
  <si>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</si>
  <si>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 NEBO PRO JEHLANOVOU PILOTU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</si>
  <si>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</si>
  <si>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74A450</t>
  </si>
  <si>
    <t>ÚPRAVA KABELŮ U ZÁKLADU TV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</si>
  <si>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</si>
  <si>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</si>
  <si>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</si>
  <si>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</si>
  <si>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</t>
  </si>
  <si>
    <t>Stožáry TV</t>
  </si>
  <si>
    <t>74B603</t>
  </si>
  <si>
    <t>STOŽÁR TV OCELOVÝ PŘÍHRADOVÝ TYPU BP DÉLKY 11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</si>
  <si>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</si>
  <si>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</si>
  <si>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</si>
  <si>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</si>
  <si>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</t>
  </si>
  <si>
    <t>Vodiče TV</t>
  </si>
  <si>
    <t>74C111</t>
  </si>
  <si>
    <t>ZÁVĚS TV NA KONZOLE BEZ PŘÍDAVNÉHO LANA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</si>
  <si>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</si>
  <si>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74C112</t>
  </si>
  <si>
    <t>ZÁVĚS TV NA KONZOLE S PŘÍDAVNÝM LANEM</t>
  </si>
  <si>
    <t>74C121</t>
  </si>
  <si>
    <t>PŘÍPLATEK ZA PLASTOVÝ IZOLÁTOR</t>
  </si>
  <si>
    <t>1. Položka obsahuje:  
 – příplatek na materiál, dodávku a kusové zkoušky izolátoru podle TKP (samostatně nelze položku použít)  
2. Položka neobsahuje:  
 X  
3. Způsob měření:  
Udává se počet kusů kompletní konstrukce nebo práce.</t>
  </si>
  <si>
    <t>74C134</t>
  </si>
  <si>
    <t>VÝŠKOVÁ A SMĚROVÁ REGULACE KONZOLY NEBO SIK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</si>
  <si>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</si>
  <si>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</si>
  <si>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</si>
  <si>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</si>
  <si>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74C312</t>
  </si>
  <si>
    <t>VĚŠÁK TROLEJE ZÁKLADNÍ (PEVNÝ NEBO KLUZNÝ)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</si>
  <si>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</si>
  <si>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74C315</t>
  </si>
  <si>
    <t>PROUDOVÉ PROPOJENÍ PODÉLNÝCH POLÍ</t>
  </si>
  <si>
    <t>74C316</t>
  </si>
  <si>
    <t>MONTÁŽ A DEMONTÁŽ PRACOVNÍCH HLINÍKOVÝCH VĚŠÁKŮ</t>
  </si>
  <si>
    <t>1. Položka obsahuje:  
 – všechny náklady na montáž,demontáž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</si>
  <si>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74C321</t>
  </si>
  <si>
    <t>SPOJKA LAN A TROLEJÍ NEIZOLOVANÁ</t>
  </si>
  <si>
    <t>74C322</t>
  </si>
  <si>
    <t>SPOJKA LAN A TROLEJÍ IZOLOVANÁ</t>
  </si>
  <si>
    <t>74C323</t>
  </si>
  <si>
    <t>SPOJKA TROLEJÍ SJÍZDNÁ</t>
  </si>
  <si>
    <t>74C331</t>
  </si>
  <si>
    <t>DĚLIČ V TROLEJI VČETNĚ TABULKY (SJÍZDNÁ IZOLOVANÁ TYČ)</t>
  </si>
  <si>
    <t>74C512</t>
  </si>
  <si>
    <t>POHYBLIVÉ KOTVENÍ SESTAVY TV NA STOŽÁRU - 10 KN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</si>
  <si>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</si>
  <si>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74C561</t>
  </si>
  <si>
    <t>PEVNÉ KOTVENÍ NA STOŽÁRU DO 15 KN - SESTAVA TV</t>
  </si>
  <si>
    <t>74C564</t>
  </si>
  <si>
    <t>PŘEVĚŠENÍ TROLEJOVÉHO VEDENÍ VČETNĚ ÚPRAVY VĚŠÁKŮ</t>
  </si>
  <si>
    <t>1. Položka obsahuje:  – všechny náklady na montáž a demontáž dodaného zařízení se všemi pomocnými doplňujícími součástmi  – cena položky je vč. ostatních rozpočtových nákladů 2. Položka neobsahuje:  X 3. Způsob měření: Měří se metr délkový v ose vodiče nebo lana.</t>
  </si>
  <si>
    <t>74C572</t>
  </si>
  <si>
    <t>TAŽENÍ NOSNÉHO LANA 70 MM2 BZ, FE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</si>
  <si>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</si>
  <si>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74C582</t>
  </si>
  <si>
    <t>TAŽENÍ TROLEJE 100 MM2 CU</t>
  </si>
  <si>
    <t>74C591</t>
  </si>
  <si>
    <t>VÝŠKOVÁ REGULACE TROLEJE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</si>
  <si>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</si>
  <si>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74C596</t>
  </si>
  <si>
    <t>ZAJIŠTĚNÍ KOTVENÍ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</si>
  <si>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</si>
  <si>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</si>
  <si>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</si>
  <si>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</si>
  <si>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</si>
  <si>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74C612</t>
  </si>
  <si>
    <t>PŘIPEVNĚNÍ OBOUSTRANNÉ LIŠTY PRO KOTVENÍ ZV, NV, OV</t>
  </si>
  <si>
    <t>1. Položka obsahuje:  – všechny náklady na montáž a materiál dodaného zařízení protikorozně ošetřeného podle TKP se všemi pomocnými doplňujícími součástmi a pracemi s použitím mechanizmů  – cena položky je vč. ostatních rozpočtových nákladů 2. Položka neobsahuje:  X 3. Způsob měření: Udává se počet kusů kompletní konstrukce nebo práce.</t>
  </si>
  <si>
    <t>74C621</t>
  </si>
  <si>
    <t>KOTVENÍ 1-3 LAN ZV, NV, OV S JEDNODUCHÝMI IZOLÁTORY</t>
  </si>
  <si>
    <t>PŘIPEVNĚNÍ KONZOLY ZV, NV, OV PRO "V" ZÁVĚS NA STOŽÁR</t>
  </si>
  <si>
    <t>74C643</t>
  </si>
  <si>
    <t>V ZÁVĚS 1-2 LAN ZV, NV, OV</t>
  </si>
  <si>
    <t>74C671</t>
  </si>
  <si>
    <t>TAŽENÍ LANA PRO ZV, NV, OV - 120 MM2 CU</t>
  </si>
  <si>
    <t>1. Položka obsahuje:  – všechny náklady na montáž a materiál dodaného zařízení protikorozně ošetřeného podle TKP se všemi pomocnými doplňujícími součástmi a pracemi s použitím mechanizmů  – cena položky je vč. ostatních rozpočtových nákladů 2. Položka neobsahuje:  X 3. Způsob měření: Měří se metr délkový v ose vodiče nebo lana.</t>
  </si>
  <si>
    <t>74C711</t>
  </si>
  <si>
    <t>POHON ODPOJOVAČE MOTOROVÝ</t>
  </si>
  <si>
    <t>74C712</t>
  </si>
  <si>
    <t>POHON ODPOJOVAČE RUČNÍ</t>
  </si>
  <si>
    <t>74C715</t>
  </si>
  <si>
    <t>SPECIÁLNÍ ODPOJOVAČ NEBO ODPÍNAČ S UZEMŇOVACÍM NOŽEM NA STOŽÁRU TV</t>
  </si>
  <si>
    <t>74C721</t>
  </si>
  <si>
    <t>KOTVENÍ SVODU Z ODPOJOVAČE S PŘIPOJENÍM NA TV</t>
  </si>
  <si>
    <t>74C722</t>
  </si>
  <si>
    <t>KOTVENÍ DVOU SVODŮ Z ODPOJOVAČE S PŘIPOJENÍM NA TV</t>
  </si>
  <si>
    <t>74C810</t>
  </si>
  <si>
    <t>UPEVNĚNÍ KONZOLY - STŘEDOVÉ, STRANOVÉ</t>
  </si>
  <si>
    <t>74C820</t>
  </si>
  <si>
    <t>UPEVNĚNÍ DVOU KONZOL</t>
  </si>
  <si>
    <t>74C911</t>
  </si>
  <si>
    <t>BLESKOJISTKA RŮŽKOVÁ NA STOŽÁRU S PŘIPOJENÍM NA TV, OV, NV</t>
  </si>
  <si>
    <t>74C916</t>
  </si>
  <si>
    <t>IZOLOVANÝ SVOD NA STOŽÁRU VČETNĚ PŘIPOJENÍ</t>
  </si>
  <si>
    <t>74C951</t>
  </si>
  <si>
    <t>MONTÁŽNÍ LÁVKA NA STOŽÁR</t>
  </si>
  <si>
    <t>74C953</t>
  </si>
  <si>
    <t>OVLÁDACÍ A BOČNÍ LÁVKA DO "L"</t>
  </si>
  <si>
    <t>74C955</t>
  </si>
  <si>
    <t>ŽEBŘÍK PRO OVLÁDACÍ LÁVKU</t>
  </si>
  <si>
    <t>74C964</t>
  </si>
  <si>
    <t>PŘIPEVNĚNÍ NÁVĚSTNÍHO ŠTÍTU DO SESTAVY TV</t>
  </si>
  <si>
    <t>74C967</t>
  </si>
  <si>
    <t>VÝSTRAŽNÁ TABULKA NA STOŽÁRU TV NEBO KONSTRUKCI</t>
  </si>
  <si>
    <t>74C968</t>
  </si>
  <si>
    <t>TABULKA ČÍSLOVÁNÍ STOŽÁRU NEBO POHONU ODPOJOVAČE</t>
  </si>
  <si>
    <t>74C973</t>
  </si>
  <si>
    <t>ÚPRAVY STÁVAJÍCÍHO TV - PROVIZORNÍ STAVY ZA 100 M ZPROVOZŇOVANÉ SKUPINY</t>
  </si>
  <si>
    <t>1. Položka obsahuje:  
 – veškeré další práce a úpravy na stávajícím TV, nutné ke zprovoznění TV   
2. Položka neobsahuje:  
 X  
3. Způsob měření:  
Udává se počet kusů .1ks je 100m úsek stávající elektrifikované koleje. (Trat´a malá žst. 5-10 ks, velká žst. 20-40 ks).</t>
  </si>
  <si>
    <t>74C975</t>
  </si>
  <si>
    <t>AKTUALIZACE TV DLE KOLEJOVÝCH POSTUPŮ ZA 100 M ZPROVOZŇOVANÉ SKUPINY</t>
  </si>
  <si>
    <t>1. Položka obsahuje:  
 – veškeré další práce na aktualizaci TV po každém stavebním postupu  
2. Položka neobsahuje:  
 X  
3. Způsob měření:  
Udává se počet kusů. 1ks je 100m úsek elektrifikované koleje x stavební postup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</si>
  <si>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</si>
  <si>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</si>
  <si>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</si>
  <si>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74E111</t>
  </si>
  <si>
    <t>NOSNÁ A PŘÍCHYTNÁ ARMATURA VŠECH TYPŮ NA STOŽÁR TV PRO KONZOLU PROSTOU</t>
  </si>
  <si>
    <t>74E121</t>
  </si>
  <si>
    <t>KONZOLA PRO ZOK PROSTÁ NA STOŽÁR TV NEBO NA NÁSTAVEC</t>
  </si>
  <si>
    <t>74E411</t>
  </si>
  <si>
    <t>NOSNÁ ARMATURA ZOK SPIRÁLOVÁ PEVNÁ DO 70 M</t>
  </si>
  <si>
    <t>74E701</t>
  </si>
  <si>
    <t>DEMONTÁŽ KONZOL VČETNĚ UPEVNĚNÍ, ZÁVĚSU A DALŠÍHO PŘÍSLUŠENSTVÍ</t>
  </si>
  <si>
    <t>62</t>
  </si>
  <si>
    <t>74E843</t>
  </si>
  <si>
    <t>VÝŠKOVÁ REGULACE ZÁVĚSNÉHO KABELU VN NEBO ZOK</t>
  </si>
  <si>
    <t>1. Položka obsahuje:  – všechny náklady na montáž a materiál dodaného zařízení protikorozně ošetřeného podle TKP se všemi pomocnými doplňujícími součástmi  – cena položky je vč. ostatních rozpočtových nákladů 2. Položka neobsahuje:  X 3. Způsob měření: Měří se metr délkový v ose vodiče nebo lana.</t>
  </si>
  <si>
    <t>63</t>
  </si>
  <si>
    <t>74E845</t>
  </si>
  <si>
    <t>MONTÁŽ A DEMONTÁŽ POMOCNÝCH KLADEK PRO ZÁVĚSNÝ KABEL VN NEBO ZOK</t>
  </si>
  <si>
    <t>64</t>
  </si>
  <si>
    <t>74E846</t>
  </si>
  <si>
    <t>ZAVĚŠENÍ ZÁVĚSNÉHO KABELU VN NEBO ZOK DO NOSNÝCH SVOREK</t>
  </si>
  <si>
    <t>65</t>
  </si>
  <si>
    <t>74E851</t>
  </si>
  <si>
    <t>PŘEVĚŠENÍ KABELU ZOK</t>
  </si>
  <si>
    <t>1. Položka obsahuje:  – všechny náklady na demontáž stávajícího zařízení se všemi pomocnými doplňujícími úpravami pro jeho likvidaci  – naložení vybouraného materiálu na dopravní prostředek 2. Položka neobsahuje:  X 3. Způsob měření: Měří se metr délkový v ose vodiče nebo lana.</t>
  </si>
  <si>
    <t>74F2</t>
  </si>
  <si>
    <t>Nátěry TV</t>
  </si>
  <si>
    <t>66</t>
  </si>
  <si>
    <t>74F231</t>
  </si>
  <si>
    <t>BEZPEČNOSTNÍ PRUH NA PODPĚŘE TV ČERNOŽLUTÝ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</si>
  <si>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</si>
  <si>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67</t>
  </si>
  <si>
    <t>74F232</t>
  </si>
  <si>
    <t>BEZPEČNOSTNÍ PRUH NA PODPĚŘE TV BÍLOČERVENÝ</t>
  </si>
  <si>
    <t>74F3</t>
  </si>
  <si>
    <t>Revize, zkoušky a měření TV</t>
  </si>
  <si>
    <t>68</t>
  </si>
  <si>
    <t>74F311</t>
  </si>
  <si>
    <t>MĚŘENÍ PARAMETRŮ TV DYNAMICKÉ (MĚŘÍCÍM VOZEM)</t>
  </si>
  <si>
    <t>KM</t>
  </si>
  <si>
    <t>1. Položka obsahuje:  
 – pronájem měřící soupravy včetně pracovníků  pro uvedná měření, kolejové mechanizmy, vyhodnocení a závěry z měření TV  
 – dopravu kolejových mechanismů z mateřského depa do prostoru stavby a zpět  
2. Položka neobsahuje:  
 X  
3. Způsob měření:  
Jednotka je 1den, jedná se o 1 den pronájmu soupravy vložených vozů,lokomotivy  a měícího vozu Bohumín, výpočet je 1den pro 1elektrifikovanou kolej.</t>
  </si>
  <si>
    <t>69</t>
  </si>
  <si>
    <t>74F312</t>
  </si>
  <si>
    <t>MĚŘENÍ PARAMETRŮ TV STATICKÉ</t>
  </si>
  <si>
    <t>1. Položka obsahuje:  
 – měření parametrů TV pro revizi a dokumentaci skutečného provedení  
 – dopravu mechanismů  do prostoru stavby a zpět  
2. Položka neobsahuje:  
 X  
3. Způsob měření:  
Měří se v km.Výpočet počet ks elektrifikovaných kolejí x projeté kilometry při měření, tj. bez režijních jízd.</t>
  </si>
  <si>
    <t>70</t>
  </si>
  <si>
    <t>74F313</t>
  </si>
  <si>
    <t>MĚŘENÍ ELEKTRICKÝCH VLASTNOSTÍ TV</t>
  </si>
  <si>
    <t>1. Položka obsahuje:  
 – měření elektrických parametrů TV pro zpracování revize  
 – dopravu  mechanismů  do prostoru stavby a zpět  
2. Položka neobsahuje:  
 X  
3. Způsob měření:  
Měří se v ks.Výpočet dle ks elektrizovaných kolejí</t>
  </si>
  <si>
    <t>71</t>
  </si>
  <si>
    <t>74F318</t>
  </si>
  <si>
    <t>MĚŘENÍ PŘEDNÍCH HRAN STOŽÁRŮ TV S UPŘESNĚNÍM MONTÁŽNÍCH PARAMETRŮ</t>
  </si>
  <si>
    <t>1. Položka obsahuje:  
 – měření vzdálenosti PH TP pro další zpracování projektu  
 – dopravu kolejových mechanismů z mateřského depa do prostoru stavby a zpět  
2. Položka neobsahuje:  
 X  
3. Způsob měření:  
Měří se 1 kus TP</t>
  </si>
  <si>
    <t>72</t>
  </si>
  <si>
    <t>74F319</t>
  </si>
  <si>
    <t>MĚŘENÍ VÝŠKY TK PROJEKTOVANÉ KOLEJE PRO UPŘESNĚNÍM MONTÁŽNÍCH PARAMETRŮ TV</t>
  </si>
  <si>
    <t>BOD</t>
  </si>
  <si>
    <t>1. Položka obsahuje:  
 – měření výšky TK pro potřebu montážních prací na TV  
 – dopravu kolejových mechanismů z mateřského depa do prostoru stavby a zpět  
2. Položka neobsahuje:  
 X  
3. Způsob měření:  
Měří se 1 kus TP</t>
  </si>
  <si>
    <t>73</t>
  </si>
  <si>
    <t>74F320</t>
  </si>
  <si>
    <t>STABILIZACE PLASTIKOVÝM MEZNÍKEM</t>
  </si>
  <si>
    <t>1. Položka obsahuje:  
 – osazení geodetické zn.pro měření vzdálenosti PH TP pro další zpracování projektu  
 – dopravu kolejových mechanismů z mateřského depa do prostoru stavby a zpět  
2. Položka neobsahuje:  
 X  
3. Způsob měření:  
Měří se 1 kus základu</t>
  </si>
  <si>
    <t>74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</si>
  <si>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</si>
  <si>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</si>
  <si>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v  ks.1ks pro 1x SO,PS.</t>
  </si>
  <si>
    <t>75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</si>
  <si>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</si>
  <si>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</si>
  <si>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v  ks.Výpočet dle ks elektrifikovaných kolejí, neutrální pole 4ks, velká žst. dle počtu stavebních postupů.</t>
  </si>
  <si>
    <t>76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</si>
  <si>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</si>
  <si>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</si>
  <si>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v ks.1ks pro 1xSO,1xPS.</t>
  </si>
  <si>
    <t>77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</si>
  <si>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</si>
  <si>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</si>
  <si>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hodinách.U velkých celků a žst. dle stavebních postupů 1ks postupu...10hod</t>
  </si>
  <si>
    <t>78</t>
  </si>
  <si>
    <t>74F332</t>
  </si>
  <si>
    <t>VÝKON ORGANIZAČNÍCH JEDNOTEK SPRÁVCE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</si>
  <si>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hodinách.Výpočet dle počtu hod výluk.</t>
  </si>
  <si>
    <t>79</t>
  </si>
  <si>
    <t>74F334</t>
  </si>
  <si>
    <t>ZAMĚŘENÍ SKUTEČNÉHO PROVEDENÍ TV 2KOLEJ. TRAŤ, MALÉ ŽST. ZA 100M</t>
  </si>
  <si>
    <t>1. Položka obsahuje:  – geodetickou činnost po výstavbě  TV 2. Položka neobsahuje:  X 3. Způsob měření: Měří se 1 kus za každých 100m TV</t>
  </si>
  <si>
    <t>80</t>
  </si>
  <si>
    <t>75IK11</t>
  </si>
  <si>
    <t>MĚŘENÍ STÁVAJÍCÍHO OPTICKÉHO KABELU (2*36 vláken)</t>
  </si>
  <si>
    <t>VLÁKNO</t>
  </si>
  <si>
    <t>1. Položka obsahuje:  – práce spojené s kontrolním měřením stávající optické kabelizace ke zjištění technických parametrů optického kabelu před manipulací včetně potřebného drobného montážního materiálu  – měření metodou OTDR na třech vlnových délkách 1310/1550/1625nm v obou směrech dle ČSN EN 61280-4-2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Měřící práce se udávají počtem optických vláken.</t>
  </si>
  <si>
    <t>74F4</t>
  </si>
  <si>
    <t>Demontáže TV</t>
  </si>
  <si>
    <t>81</t>
  </si>
  <si>
    <t>74EF11</t>
  </si>
  <si>
    <t>HNACÍ KOLEJOVÁ VOZIDLA DEMONTÁŽNÍCH SOUPRAV PRO PRÁCE NA TV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</si>
  <si>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</si>
  <si>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82</t>
  </si>
  <si>
    <t>74F411</t>
  </si>
  <si>
    <t>DEMONTÁŽ BETONOVÝCH ZÁKLADŮ TV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</si>
  <si>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</si>
  <si>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83</t>
  </si>
  <si>
    <t>74F423</t>
  </si>
  <si>
    <t>DEMONTÁŽ OCELOVÝCH STOŽÁRŮ PŘÍHRADOVÝCH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</si>
  <si>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</si>
  <si>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84</t>
  </si>
  <si>
    <t>74F424</t>
  </si>
  <si>
    <t>DEMONTÁŽ BETONOVÝCH STOŽÁRŮ</t>
  </si>
  <si>
    <t>85</t>
  </si>
  <si>
    <t>74F426</t>
  </si>
  <si>
    <t>DEMONTÁŽ MONTÁŽNÍ LÁVKY PRO ODPOJOVAČ</t>
  </si>
  <si>
    <t>86</t>
  </si>
  <si>
    <t>74F427</t>
  </si>
  <si>
    <t>DEMONTÁŽ OVLÁDACÍ LÁVKY PRO ODPOJOVAČ VČETNĚ ŽEBŘÍKU</t>
  </si>
  <si>
    <t>87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</si>
  <si>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</si>
  <si>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</si>
  <si>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</si>
  <si>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88</t>
  </si>
  <si>
    <t>74F437</t>
  </si>
  <si>
    <t>DEMONTÁŽ KONZOL ZV NEBO OV VČETNĚ ZÁVĚSŮ</t>
  </si>
  <si>
    <t>89</t>
  </si>
  <si>
    <t>74F441</t>
  </si>
  <si>
    <t>DEMONTÁŽ DĚLIČŮ</t>
  </si>
  <si>
    <t>90</t>
  </si>
  <si>
    <t>74F443</t>
  </si>
  <si>
    <t>DEMONTÁŽ KOTVENÍ TR NEBO NL PEVNÝCH</t>
  </si>
  <si>
    <t>91</t>
  </si>
  <si>
    <t>74F444</t>
  </si>
  <si>
    <t>DEMONTÁŽ KOTVENÍ TR NEBO NL POHYBLIVÝCH</t>
  </si>
  <si>
    <t>92</t>
  </si>
  <si>
    <t>74F445</t>
  </si>
  <si>
    <t>DEMONTÁŽ KOTVENÍ ZV, OV, NV VČETNĚ PŘIPEVŇOVACÍCH LIŠT</t>
  </si>
  <si>
    <t>93</t>
  </si>
  <si>
    <t>74F446</t>
  </si>
  <si>
    <t>DEMONTÁŽ ODPOJOVAČE NEBO ODPÍNAČE S POHONEM VČETNĚ TÁHEL A UPEVŇOVACÍCH LIŠT</t>
  </si>
  <si>
    <t>94</t>
  </si>
  <si>
    <t>74F447</t>
  </si>
  <si>
    <t>DEMONTÁŽ KOTEVNÍ LIŠTY PŘEVĚSU NEBO SVODU Z ODPOJOVAČE</t>
  </si>
  <si>
    <t>95</t>
  </si>
  <si>
    <t>74F449</t>
  </si>
  <si>
    <t>DEMONTÁŽ KOTVENÍ PŘEVĚSU - DVOJITÉ NEBO TROJITÉ LANO</t>
  </si>
  <si>
    <t>96</t>
  </si>
  <si>
    <t>74F452</t>
  </si>
  <si>
    <t>DEMONTÁŽ SVODU Z PŘEVĚSU NEBO Z ODPOJOVAČE - DVOJITÉ NEBO TROJITÉ LANO</t>
  </si>
  <si>
    <t>97</t>
  </si>
  <si>
    <t>74F454</t>
  </si>
  <si>
    <t>DEMONTÁŽ BLESKOJISTEK A SVODIČŮ PŘEPĚTÍ</t>
  </si>
  <si>
    <t>98</t>
  </si>
  <si>
    <t>74F455</t>
  </si>
  <si>
    <t>DEMONTÁŽ VĚŠÁKŮ TROLEJE</t>
  </si>
  <si>
    <t>99</t>
  </si>
  <si>
    <t>74F456</t>
  </si>
  <si>
    <t>DEMONTÁŽ PROUDOVÝCH PROPOJENÍ PODÉLNÝCH A PŘÍČNÝCH</t>
  </si>
  <si>
    <t>100</t>
  </si>
  <si>
    <t>74F457</t>
  </si>
  <si>
    <t>DEMONTÁŽ VLOŽENÝCH IZOLACÍ V PODÉLNÝCH A PŘÍČNÝCH POLÍCH</t>
  </si>
  <si>
    <t>101</t>
  </si>
  <si>
    <t>74F463</t>
  </si>
  <si>
    <t>DEMONTÁŽ NÁVĚSTÍ PRO ELEKTRICKÝ PROVOZ</t>
  </si>
  <si>
    <t>102</t>
  </si>
  <si>
    <t>74F465</t>
  </si>
  <si>
    <t>DEMONTÁŽ TROLEJE VČETNĚ NÁSTAVKŮ STOČENÍM NA BUBEN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</si>
  <si>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</si>
  <si>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103</t>
  </si>
  <si>
    <t>74F467</t>
  </si>
  <si>
    <t>DEMONTÁŽ LAN NOSNÝCH VČETNĚ NÁSTAVKŮ STOČENÍM NA BUBEN</t>
  </si>
  <si>
    <t>104</t>
  </si>
  <si>
    <t>74F469</t>
  </si>
  <si>
    <t>DEMONTÁŽ LAN ZV, NV, OV STOČENÍM NA BUBEN</t>
  </si>
  <si>
    <t>105</t>
  </si>
  <si>
    <t>74F492</t>
  </si>
  <si>
    <t>DEMONTÁŽ - MANIPULACE SE SUTÍ NA STAVENIŠTI</t>
  </si>
  <si>
    <t>tkm</t>
  </si>
  <si>
    <t>1. Položka obsahuje:  
 – manipulace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</si>
  <si>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106</t>
  </si>
  <si>
    <t>74F493</t>
  </si>
  <si>
    <t>NAKLÁDÁNÍ SUTI NA DOPRAVNÍ PROSTŘEDEK</t>
  </si>
  <si>
    <t>1. Položka obsahuje:  
 – nakládání suti z demontovaných základů TV na dopravní prostředek  
2. Položka neobsahuje:  
 – případné překládky na trase do 1 km  
 – poplatky za likvidaci odpadů  
3. Způsob měření:  
Výměra je tuna  vytěženého materiálu  v rostlém (původním) stavu nebo vybouraného materiálu</t>
  </si>
  <si>
    <t>R015</t>
  </si>
  <si>
    <t>Likvidace odpadů včetně dopravy</t>
  </si>
  <si>
    <t>107</t>
  </si>
  <si>
    <t>R015112</t>
  </si>
  <si>
    <t>LIKVIDACE ODPADŮ NEKONTAMINOVANÝCH - 17 05 04 VYTĚŽENÉ ZEMINY A HORNINY - II. TŘÍDA TĚŽITELNOSTI včetně dopravy</t>
  </si>
  <si>
    <t>výkaz výměr</t>
  </si>
  <si>
    <t>1. Položka obsahuje:  
 - veškeré poplatky provozovateli skládky, recyklační linky nebo jiného zařízení na zpracování nebo likvidaci odpadů související s převzetím, uložením, zpracováním nebo likvidací odpadu  
 - náklady spojené s dopravou odpadu z místa stavby na místo převzetí provozovatelem skládky, recyklační linky nebo jiného zařízení na zpracování nebo likvidaci odpadů  
 - platí pro jakýkoliv způsob dopravy (po suchu, po vodě, ve vzduchu, ppř. dopravníky) a zahrnuje i potřebný počet naložení nebo přeložení či úpravou v případě meziskládkování  
 - náklady spojené s vyložením, manipulací, rozhrnutím či úpravou do figury s materiálem v místě skládky            
3. Způsob měření:  
Tunou se rozumí hmotnost odpadu vytříděného v souladu se zákonem č. 541/2000 Sb., o nakládání s odpady, v platném znění.</t>
  </si>
  <si>
    <t>108</t>
  </si>
  <si>
    <t>R015116</t>
  </si>
  <si>
    <t>LIKVIDACE ODPADŮ NEKONTAMINOVANÝCH - 17 01 01 BETON Z DEMOLIC OBJEKTŮ, ZÁKLADŮ TV včetně dopravy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</si>
  <si>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nebo likvidaci odpadů  
 - platí pro jakýkoliv způsob dopravy (po suchu, po vodě, ve vzduchu, ppř. dopravníky) a zahrnuje i potřebný počet naložení nebo přeložení či úpravou v případě meziskládkování  
 - náklady spojené s vyložením, manipulací, rozhrnutím či úpravou do figury s materiálem v místě skládky  
3. Způsob měření:  
Tunou se rozumí hmotnost odpadu vytříděného v souladu se zákonem č. 541/2000 Sb., o nakládání s odpady, v platném znění.</t>
  </si>
  <si>
    <t>109</t>
  </si>
  <si>
    <t>R015147</t>
  </si>
  <si>
    <t>LIKVIDACE ODPADŮ NEKONTAMINOVANÝCH - 17 01 03 IZOLÁTORY PORCELÁNOVÉ včetně dopravy</t>
  </si>
  <si>
    <t>1. Položka obsahuje:  
 - veškeré poplatky provozovateli skládky, recyklační linky nebo jiného zařízení na zpracování nebo likvidaci odpadů související s převzetím, uložením, zpracováním nebo likvidací odpadu  
 - náklady spojené s dopravou odpadu z místa stavby na místo převzetí provozovatelem skládky, recyklační linky nebo jiného zařízení na zpracování nebo likvidaci odpadů  
 - platí pro jakýkoliv způsob dopravy (po suchu, po vodě, ve vzduchu, ppř. dopravníky) a zahrnuje i potřebný počet naložení nebo přeložení či úpravou v případě meziskládkování  
 - náklady spojené s vyložením, manipulací, rozhrnutím či úpravou do figury s materiálem v místě skládky  
3. Způsob měření:  
Tunou se rozumí hmotnost odpadu vytříděného v souladu se zákonem č. 541/2000 Sb., o nakládání s odpady, v platném znění.</t>
  </si>
  <si>
    <t>110</t>
  </si>
  <si>
    <t>R015148</t>
  </si>
  <si>
    <t>LIKVIDACE ODPADŮ NEKONTAMINOVANÝCH - 17 01 03 ODPOJOVAČE-OCEL, PORCELÁN 100KG včetně dopravy</t>
  </si>
  <si>
    <t>1. Položka obsahuje:   
 - veškeré poplatky provozovateli skládky, recyklační linky nebo jiného zařízení na zpracování nebo likvidaci odpadů související s převzetím, uložením, zpracováním nebo likvidací odpadu   
 - náklady spojené s dopravou odpadu z místa stavby na místo převzetí provozovatelem skládky, recyklační linky nebo jiného zařízení na zpracování nebo likvidaci odpadů   
 - platí pro jakýkoliv způsob dopravy (po suchu, po vodě, ve vzduchu, ppř. dopravníky) a zahrnuje i potřebný počet naložení nebo přeložení či úpravou v případě meziskládkování   
 - náklady spojené s vyložením, manipulací, rozhrnutím či úpravou do figury s materiálem v místě skládky   
3. Způsob měření:   
Tunou se rozumí hmotnost odpadu vytříděného v souladu se zákonem č. 185/2001 Sb., o nakládání s odpady, v platném znění.</t>
  </si>
  <si>
    <t>SO 01-86-03</t>
  </si>
  <si>
    <t>D.2.3.6</t>
  </si>
  <si>
    <t>POB0001</t>
  </si>
  <si>
    <t>1000055870A</t>
  </si>
  <si>
    <t>STITEK PVC NA KABELU-359050</t>
  </si>
  <si>
    <t>1000080430A</t>
  </si>
  <si>
    <t>ZNACKA KABELOVA BALL MARKER 1402</t>
  </si>
  <si>
    <t>1000291130A</t>
  </si>
  <si>
    <t>PASEK VAZACI KABEL. VPC 5/430 BAL-100KS</t>
  </si>
  <si>
    <t>BAL</t>
  </si>
  <si>
    <t>1000291460A</t>
  </si>
  <si>
    <t>PASEK VAZACI KABEL. VPC 4/200 BAL-100KS</t>
  </si>
  <si>
    <t>1003612510A</t>
  </si>
  <si>
    <t>ZLAB PVC Z2 N450 1200X120X100 TL.4 VIKO</t>
  </si>
  <si>
    <t>1003682360A</t>
  </si>
  <si>
    <t>STITEK KAB. VKLADACI 60X24 3580 BAL-50KS</t>
  </si>
  <si>
    <t>741122238</t>
  </si>
  <si>
    <t>Montáž kabel Cu plný kulatý žíla 7x4 mm2 uložený volně (např. CYKY)</t>
  </si>
  <si>
    <t>Montáž kabelů měděných bez ukončení uložených volně nebo v liště plných kulatých (např. CYKY) počtu a průřezu žil 7x4 mm2</t>
  </si>
  <si>
    <t>NE01</t>
  </si>
  <si>
    <t>KABEL CYKFY-O 7X4MM2</t>
  </si>
  <si>
    <t>PCIB02A</t>
  </si>
  <si>
    <t>UKONC.-ZAP.VOD.DO 6MM2 SVORKOV.V ROZVAD.</t>
  </si>
  <si>
    <t>PEJB95A</t>
  </si>
  <si>
    <t>ZLAB KAB. PVC 1200X120X100 TL4 S VIKEM</t>
  </si>
  <si>
    <t>PCHB31A</t>
  </si>
  <si>
    <t>ZNACENI SJZ KABELU SKRIN,ROZVAD-NOVA VED</t>
  </si>
  <si>
    <t>PCHB33A</t>
  </si>
  <si>
    <t>ZNACENI SJZ KABEL.TRAS+SOUBORU-NOVA VED.</t>
  </si>
  <si>
    <t>PCHB35A</t>
  </si>
  <si>
    <t>OZNACENI KABELU V ZEMI - BALL MARKER</t>
  </si>
  <si>
    <t>POB0002</t>
  </si>
  <si>
    <t>741122238-D</t>
  </si>
  <si>
    <t>Demontáž kabel Cu plný kulatý žíla 7x4 mm2 uložený volně (např. CYKY)</t>
  </si>
  <si>
    <t>PRDB87A</t>
  </si>
  <si>
    <t>KRYTI KABELU VYSTRAZNOU FOLII SIRKY 33CM</t>
  </si>
  <si>
    <t>POB0003</t>
  </si>
  <si>
    <t>VÝKOP ŘEZ Č.1</t>
  </si>
  <si>
    <t>1000327780A</t>
  </si>
  <si>
    <t>FOLIE VYSTR. BLESK 330/0,4 CERVENA 125M</t>
  </si>
  <si>
    <t>9870011700</t>
  </si>
  <si>
    <t>VYK gt; SEMENO TRAVNI</t>
  </si>
  <si>
    <t>PENB25A</t>
  </si>
  <si>
    <t>ZATAZENI LANA DO KANALKU-TVARNIC.TRASY</t>
  </si>
  <si>
    <t>PRAB90A</t>
  </si>
  <si>
    <t>VYKOP RYHY ATYP ZASTAV.UZEMI TR4</t>
  </si>
  <si>
    <t>PRAB94A</t>
  </si>
  <si>
    <t>ZASYP RYHY ATYP ZASTAV.UZEMI TR4</t>
  </si>
  <si>
    <t>PRDB12A</t>
  </si>
  <si>
    <t>ZAJISTENI INZ. SITI VE VYKOPECH - SOUBEH</t>
  </si>
  <si>
    <t>PRDB13A</t>
  </si>
  <si>
    <t>ZAJISTENI KABELU VE VYKOPECH PRI KRIZENI</t>
  </si>
  <si>
    <t>PRDB51A</t>
  </si>
  <si>
    <t>KAB.LOZE PISKOVE NN SIRE 50 CM,BEZ ZAKR.</t>
  </si>
  <si>
    <t>PRDB90A</t>
  </si>
  <si>
    <t>ZRIZENI VEGETACNI VRSTVY(ZELEN)NAD VYKOP</t>
  </si>
  <si>
    <t>M2</t>
  </si>
  <si>
    <t>POB0004</t>
  </si>
  <si>
    <t>PROTLAK ŘEZ. Č.3</t>
  </si>
  <si>
    <t>9870011950</t>
  </si>
  <si>
    <t>VYK gt; TRUBKA PROTLAK PE100 SDR17 PR.225</t>
  </si>
  <si>
    <t>9870039200</t>
  </si>
  <si>
    <t>VYK gt; MATERIAL PRO PAZENI</t>
  </si>
  <si>
    <t>PREB85A</t>
  </si>
  <si>
    <t>JAMY PROTLAKY NN MIMO ZAST.U.TR4-ZTIZENY</t>
  </si>
  <si>
    <t>PRFB10A</t>
  </si>
  <si>
    <t>PROTLAK RIZENY NAD 160 MM VC.TRUBKY</t>
  </si>
  <si>
    <t>PRGB61A</t>
  </si>
  <si>
    <t>PAZENI JAM DO 8 M3,ZRI+ODSTR</t>
  </si>
  <si>
    <t>POB0005</t>
  </si>
  <si>
    <t>PROTLAK ŘEZ Č.4</t>
  </si>
  <si>
    <t>POB0006</t>
  </si>
  <si>
    <t>VÝKOP ŘEZ Č.2</t>
  </si>
  <si>
    <t>POB0010</t>
  </si>
  <si>
    <t>PROTIPOŽARNÍ UCPÁVKA</t>
  </si>
  <si>
    <t>742190004.1.1</t>
  </si>
  <si>
    <t>POŽÁRNĚ TĚSNICÍ MATERIÁL DO PROSTUPU</t>
  </si>
  <si>
    <t>9870011460</t>
  </si>
  <si>
    <t>VYK gt;VATA MINERALNI,NEHORLAVA.IZOL.TL.3CM</t>
  </si>
  <si>
    <t>PROMASTOP-I</t>
  </si>
  <si>
    <t>POŽ. OCHRANNÁ STĚRKA PROMASTOP-I 12,5KG</t>
  </si>
  <si>
    <t>POB0011</t>
  </si>
  <si>
    <t>R1</t>
  </si>
  <si>
    <t>Skládkovné</t>
  </si>
  <si>
    <t>KČ</t>
  </si>
  <si>
    <t>R2</t>
  </si>
  <si>
    <t>Koordinační a inženýrská činnost zhotovitele</t>
  </si>
  <si>
    <t>R3</t>
  </si>
  <si>
    <t>Geodetické vytýčení před. zaháj. stavby</t>
  </si>
  <si>
    <t>R4</t>
  </si>
  <si>
    <t>Provozní a územní vlivy</t>
  </si>
  <si>
    <t>R5</t>
  </si>
  <si>
    <t>Příprava a zařízení staveniště</t>
  </si>
  <si>
    <t>R6</t>
  </si>
  <si>
    <t>Vytýčení podzemních zařízení</t>
  </si>
  <si>
    <t>R7</t>
  </si>
  <si>
    <t>Revize</t>
  </si>
  <si>
    <t>R8</t>
  </si>
  <si>
    <t>Počet hodin elektromont. prací - cena</t>
  </si>
  <si>
    <t>R9</t>
  </si>
  <si>
    <t>Počet hodin stavebních prací - cena</t>
  </si>
  <si>
    <t>SO 01-87-02</t>
  </si>
  <si>
    <t>D.2.3.7</t>
  </si>
  <si>
    <t>74C917</t>
  </si>
  <si>
    <t>PŘIPOJENÍ STOŽÁRU NEBO IZOLOVANÉHO SVODU NA ZEMNIČ VČETNĚ ZŘÍZENÍ UZEMNĚNÍ</t>
  </si>
  <si>
    <t>74C923</t>
  </si>
  <si>
    <t>NEPŘÍMÉ UKOLEJNĚNÍ KONSTRUKCE VŠECH TYPŮ (VČETNĚ VÝZTUŽNÝCH DVOJIC) - 1 VODIČ</t>
  </si>
  <si>
    <t>74C924</t>
  </si>
  <si>
    <t>NEPŘÍMÉ UKOLEJNĚNÍ KONSTRUKCE VŠECH TYPŮ (VČETNĚ VÝZTUŽNÝCH DVOJIC) - 2 VODIČE</t>
  </si>
  <si>
    <t>74C933</t>
  </si>
  <si>
    <t>UKOLEJŇOVACÍ VODIČ IZOLOVANÝ VŮČI ZEMI (VČETNĚ PŘIPOJENÍ KE KONSTRUKCÍM)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</si>
  <si>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Měří se metr délkový v ose vodiče nebo lana.</t>
  </si>
  <si>
    <t>74C971</t>
  </si>
  <si>
    <t>POSPOJOVÁNÍ VODIVÝCH KONSTRUKCÍ PROUDOVOU PROPOJKOU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</si>
  <si>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</si>
  <si>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</si>
  <si>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kusů. 1ks je 100m úsek elektrifikované koleje x stavební postup</t>
  </si>
  <si>
    <t>74C976</t>
  </si>
  <si>
    <t>ZPRACOVÁNÍ KSU A TP PRO ÚČELY ZAVEDENÍ DO PROVOZU ZA 100 M ZPROVOZŇOVANÉ SKUPINY</t>
  </si>
  <si>
    <t>1. Položka obsahuje:  
 – veškeré další práce pro zpracování a odsouhlasení KSU a TP při uvádění do provozu  
2. Položka neobsahuje:  
 X  
3. Způsob měření:  
Udává se počet kusů. 1ks je 100m úsek elektrifikované koleje.</t>
  </si>
  <si>
    <t>75C811</t>
  </si>
  <si>
    <t>STYKOVÝ TRANSFORMÁTOR DT 075 - DODÁVKA</t>
  </si>
  <si>
    <t>1. Položka obsahuje:  – dodávka stykového transformátoru, potřebného pomocného materiálu a dopravy do staveništního skladu  – dodávku stykového transformátoru včetně pomocného materiálu, dopravu do staveništního skladu 2. Položka neobsahuje:  X 3. Způsob měření: Udává se počet kusů kompletní konstrukce nebo práce.</t>
  </si>
  <si>
    <t>75C847</t>
  </si>
  <si>
    <t>STYKOVÝ TRANSFORMÁTOR, SYMETRIZAČNÍ A UKOLEJŇOVACÍ TLUMIVKA - MONTÁŽ</t>
  </si>
  <si>
    <t>1. Položka obsahuje:  – usazení jednoho stykového transformátoru, montáž ochranné trubky, zapojení kabelových forem (včetně měření a zapojení po měření)  – regulace a zkoušení kolejového obvodu  – montáž stykového transformátoru se všemi pomocnými a doplňujícími pracemi a součástmi, případné použití mechanizmů, včetně dopravy ze skladu k místu montáže 2. Položka neobsahuje:  X 3. Způsob měření: Udává se počet kusů kompletní konstrukce nebo práce.</t>
  </si>
  <si>
    <t>75C851</t>
  </si>
  <si>
    <t>SADA PROPOJEK PRO PŘIPOJENÍ STYKOVÉHO TRANSFORMÁTORU, SYMETRIZAČNÍ TLUMIVKY KE KOLEJNICI - DODÁVKA</t>
  </si>
  <si>
    <t>1. Položka obsahuje:  – dodávka sady propojek (do 3 lan) pro připojení jednoho stykového transformátoru ke kolejnicím podle typu a potřebné délky včetně potřebného pomocného materiálu a dopravy do staveništního skladu 2. Položka neobsahuje:  X 3. Způsob měření: Udává se počet sad, které se skládají z předepsaných dílů, jež tvoří požadovaný celek.</t>
  </si>
  <si>
    <t>75C857</t>
  </si>
  <si>
    <t>SADA PROPOJEK PRO PŘIPOJENÍ STYKOVÉHO TRANSFORMÁTORU, SYMETRIZAČNÍ TLUMIVKY KE KOLEJNICI - MONTÁŽ</t>
  </si>
  <si>
    <t>1. Položka obsahuje:  – rozměření místa připojení, případné vyvrtání otvorů, montáž sady propojek (do 3 lan) pro připojení jednoho stykového transformátoru ke kolejnicím  – montáž propojek pro připojení stykového transformátoru ke kolejnicím se všemi pomocnými a doplňujícími pracemi a součástmi, případné použití mechanizmů, včetně dopravy ze skladu k místu montáže 2. Položka neobsahuje:  X 3. Způsob měření: Udává se počet sad, které se skládají z předepsaných dílů, jež tvoří požadovaný celek.</t>
  </si>
  <si>
    <t>74F315</t>
  </si>
  <si>
    <t>MĚŘENÍ DOTYKOVÉHO NAPĚTÍ U VODIVÉ KONSTRUKCE</t>
  </si>
  <si>
    <t>1. Položka obsahuje:  
 – měření elektrických parametrů TV pro zpracování revize  
 – dopravu kolejových mechanismů z mateřského depa do prostoru stavby a zpět  
2. Položka neobsahuje:  
 X  
3. Způsob měření:  
Měří se1 kus ukolejněné TP nebo OK</t>
  </si>
  <si>
    <t>74F316</t>
  </si>
  <si>
    <t>MĚŘENÍ ELEKTRICKÉHO ODPORU ZÁKLADU</t>
  </si>
  <si>
    <t>1. Položka obsahuje:  
 – měření elektrických parametrů TV pro zpracování revize  
 – dopravu kolejových mechanismů z mateřského depa do prostoru stavby a zpět  
2. Položka neobsahuje:  
 X  
3. Způsob měření:  
Měří se1 kus základu TP</t>
  </si>
  <si>
    <t>74F324</t>
  </si>
  <si>
    <t>74F459</t>
  </si>
  <si>
    <t>DEMONTÁŽ UKOLEJNĚNÍ KONSTRUKCÍ A PODPĚR VČETNĚ UCHYCENÍ A VODIČE</t>
  </si>
  <si>
    <t>74F472</t>
  </si>
  <si>
    <t>DEMONTÁŽ OCHRANNÝCH LAN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</si>
  <si>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metrů.</t>
  </si>
  <si>
    <t>74F473</t>
  </si>
  <si>
    <t>DEMONTÁŽ UKOLEJŇOVACÍCH DRÁTŮ IZOLOVANÝCH PO ZEMI (MIMO PŘIPOJENÍ KE KONSTRUKCÍM)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</si>
  <si>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</si>
  <si>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</si>
  <si>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</si>
  <si>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</si>
  <si>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</si>
  <si>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</si>
  <si>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</si>
  <si>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</si>
  <si>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</si>
  <si>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</si>
  <si>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</si>
  <si>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</si>
  <si>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VSEOB003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</si>
  <si>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</si>
  <si>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</si>
  <si>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</si>
  <si>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VSEOB004</t>
  </si>
  <si>
    <t>Projektová dokumentace pro provádění stavby (PDPS)</t>
  </si>
  <si>
    <t>Dopracování dokumentace - dílenská dok, realizační, .... (pokud není v objektech)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</si>
  <si>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</si>
  <si>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</si>
  <si>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</si>
  <si>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</si>
  <si>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</si>
  <si>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</si>
  <si>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</si>
  <si>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</si>
  <si>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</si>
  <si>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</si>
  <si>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</si>
  <si>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1x Exkurze</t>
  </si>
  <si>
    <t>v predepsaném rozsahu dle Obchodních podmínek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</si>
</sst>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9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6" xfId="6" applyFont="1" applyFill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7" xfId="6" applyFont="1" applyBorder="1" applyAlignment="1">
      <alignment horizontal="left" vertical="center" wrapText="1"/>
    </xf>
    <xf numFmtId="0" fontId="0" fillId="0" borderId="1" xfId="0" applyBorder="1"/>
    <xf numFmtId="4" fontId="0" fillId="0" borderId="0" xfId="6" applyNumberFormat="1" applyFont="1" applyAlignment="1">
      <alignment horizont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0" fontId="1" fillId="2" borderId="0" xfId="6" applyFont="1" applyFill="1" applyAlignment="1">
      <alignment horizontal="center" vertical="center"/>
    </xf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0" xfId="6" applyFont="1" applyFill="1" applyAlignment="1"/>
    <xf numFmtId="0" fontId="2" fillId="2" borderId="0" xfId="6" applyFont="1" applyFill="1" applyAlignment="1"/>
    <xf numFmtId="0" fontId="0" fillId="2" borderId="2" xfId="6" applyFont="1" applyFill="1" applyBorder="1" applyAlignment="1"/>
  </cellXfs>
  <cellStyles count="7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Percent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workbookViewId="0">
      <selection activeCell="D34" sqref="D34"/>
    </sheetView>
  </sheetViews>
  <sheetFormatPr defaultColWidth="9.140625" defaultRowHeight="12.75" customHeight="1"/>
  <cols>
    <col min="1" max="1" width="25.7109375" customWidth="1"/>
    <col min="2" max="2" width="66.7109375" customWidth="1"/>
    <col min="3" max="5" width="20.7109375" customWidth="1"/>
  </cols>
  <sheetData>
    <row r="1" spans="1:5" ht="12.75" customHeight="1">
      <c r="A1" s="46"/>
      <c r="B1" s="4" t="s">
        <v>0</v>
      </c>
      <c r="C1" s="4"/>
      <c r="D1" s="4"/>
      <c r="E1" s="4"/>
    </row>
    <row r="2" spans="1:5" ht="12.75" customHeight="1">
      <c r="A2" s="46"/>
      <c r="B2" s="42" t="s">
        <v>1</v>
      </c>
      <c r="C2" s="4"/>
      <c r="D2" s="4"/>
      <c r="E2" s="4"/>
    </row>
    <row r="3" spans="1:5" ht="20.100000000000001" customHeight="1">
      <c r="A3" s="46"/>
      <c r="B3" s="46"/>
      <c r="C3" s="4"/>
      <c r="D3" s="4"/>
      <c r="E3" s="4"/>
    </row>
    <row r="4" spans="1:5" ht="20.100000000000001" customHeight="1">
      <c r="A4" s="4"/>
      <c r="B4" s="47" t="s">
        <v>2</v>
      </c>
      <c r="C4" s="46"/>
      <c r="D4" s="46"/>
      <c r="E4" s="4"/>
    </row>
    <row r="5" spans="1:5" ht="12.75" customHeight="1">
      <c r="A5" s="4"/>
      <c r="B5" s="46" t="s">
        <v>3</v>
      </c>
      <c r="C5" s="46"/>
      <c r="D5" s="46"/>
      <c r="E5" s="4"/>
    </row>
    <row r="6" spans="1:5" ht="12.75" customHeight="1">
      <c r="A6" s="4"/>
      <c r="B6" s="5" t="s">
        <v>4</v>
      </c>
      <c r="C6" s="7">
        <f>0+C10+C14</f>
        <v>0</v>
      </c>
      <c r="D6" s="4"/>
      <c r="E6" s="4"/>
    </row>
    <row r="7" spans="1:5" ht="12.75" customHeight="1">
      <c r="A7" s="4"/>
      <c r="B7" s="5" t="s">
        <v>5</v>
      </c>
      <c r="C7" s="7">
        <f>0+E10+E14</f>
        <v>0</v>
      </c>
      <c r="D7" s="4"/>
      <c r="E7" s="4"/>
    </row>
    <row r="8" spans="1:5" ht="12.75" customHeight="1">
      <c r="A8" s="2"/>
      <c r="B8" s="2"/>
      <c r="C8" s="2"/>
      <c r="D8" s="2"/>
      <c r="E8" s="2"/>
    </row>
    <row r="9" spans="1:5" ht="12.75" customHeight="1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ht="12.75" customHeight="1">
      <c r="A10" s="16" t="s">
        <v>11</v>
      </c>
      <c r="B10" s="16" t="s">
        <v>12</v>
      </c>
      <c r="C10" s="17">
        <f>0+C11</f>
        <v>0</v>
      </c>
      <c r="D10" s="17">
        <f>0+D11</f>
        <v>0</v>
      </c>
      <c r="E10" s="17">
        <f>0+E11</f>
        <v>0</v>
      </c>
    </row>
    <row r="11" spans="1:5" ht="12.75" customHeight="1">
      <c r="A11" s="18" t="s">
        <v>13</v>
      </c>
      <c r="B11" s="18" t="s">
        <v>14</v>
      </c>
      <c r="C11" s="19">
        <f>0+C12+C13</f>
        <v>0</v>
      </c>
      <c r="D11" s="19">
        <f>0+D12+D13</f>
        <v>0</v>
      </c>
      <c r="E11" s="19">
        <f>0+E12+E13</f>
        <v>0</v>
      </c>
    </row>
    <row r="12" spans="1:5" ht="12.75" customHeight="1">
      <c r="A12" s="18" t="s">
        <v>15</v>
      </c>
      <c r="B12" s="18" t="s">
        <v>16</v>
      </c>
      <c r="C12" s="19">
        <f>'D.1_D.1.2_PS 01'!I3</f>
        <v>0</v>
      </c>
      <c r="D12" s="19">
        <f>'D.1_D.1.2_PS 01'!O2</f>
        <v>0</v>
      </c>
      <c r="E12" s="19">
        <f>C12+D12</f>
        <v>0</v>
      </c>
    </row>
    <row r="13" spans="1:5" ht="12.75" customHeight="1">
      <c r="A13" s="18" t="s">
        <v>17</v>
      </c>
      <c r="B13" s="18" t="s">
        <v>18</v>
      </c>
      <c r="C13" s="19">
        <f>'D.1_D.1.2_PS 01-02-54'!I3</f>
        <v>0</v>
      </c>
      <c r="D13" s="19">
        <f>'D.1_D.1.2_PS 01-02-54'!O2</f>
        <v>0</v>
      </c>
      <c r="E13" s="19">
        <f>C13+D13</f>
        <v>0</v>
      </c>
    </row>
    <row r="14" spans="1:5" ht="12.75" customHeight="1">
      <c r="A14" s="16" t="s">
        <v>19</v>
      </c>
      <c r="B14" s="16" t="s">
        <v>20</v>
      </c>
      <c r="C14" s="17">
        <f>0+C15+C22</f>
        <v>0</v>
      </c>
      <c r="D14" s="17">
        <f>0+D15+D22</f>
        <v>0</v>
      </c>
      <c r="E14" s="17">
        <f>0+E15+E22</f>
        <v>0</v>
      </c>
    </row>
    <row r="15" spans="1:5" ht="12.75" customHeight="1">
      <c r="A15" s="18" t="s">
        <v>21</v>
      </c>
      <c r="B15" s="18" t="s">
        <v>22</v>
      </c>
      <c r="C15" s="19">
        <f>0+C16+C18+C20</f>
        <v>0</v>
      </c>
      <c r="D15" s="19">
        <f>0+D16+D18+D20</f>
        <v>0</v>
      </c>
      <c r="E15" s="19">
        <f>0+E16+E18+E20</f>
        <v>0</v>
      </c>
    </row>
    <row r="16" spans="1:5" ht="12.75" customHeight="1">
      <c r="A16" s="18" t="s">
        <v>23</v>
      </c>
      <c r="B16" s="18" t="s">
        <v>24</v>
      </c>
      <c r="C16" s="19">
        <f>0+C17</f>
        <v>0</v>
      </c>
      <c r="D16" s="19">
        <f>0+D17</f>
        <v>0</v>
      </c>
      <c r="E16" s="19">
        <f>0+E17</f>
        <v>0</v>
      </c>
    </row>
    <row r="17" spans="1:5" ht="12.75" customHeight="1">
      <c r="A17" s="18" t="s">
        <v>25</v>
      </c>
      <c r="B17" s="18" t="s">
        <v>26</v>
      </c>
      <c r="C17" s="19">
        <f>'D.2_D.2.3_D.2.3.1_SO 01-81-01'!I3</f>
        <v>0</v>
      </c>
      <c r="D17" s="19">
        <f>'D.2_D.2.3_D.2.3.1_SO 01-81-01'!O2</f>
        <v>0</v>
      </c>
      <c r="E17" s="19">
        <f>C17+D17</f>
        <v>0</v>
      </c>
    </row>
    <row r="18" spans="1:5" ht="12.75" customHeight="1">
      <c r="A18" s="18" t="s">
        <v>27</v>
      </c>
      <c r="B18" s="18" t="s">
        <v>28</v>
      </c>
      <c r="C18" s="19">
        <f>0+C19</f>
        <v>0</v>
      </c>
      <c r="D18" s="19">
        <f>0+D19</f>
        <v>0</v>
      </c>
      <c r="E18" s="19">
        <f>0+E19</f>
        <v>0</v>
      </c>
    </row>
    <row r="19" spans="1:5" ht="12.75" customHeight="1">
      <c r="A19" s="18" t="s">
        <v>29</v>
      </c>
      <c r="B19" s="18" t="s">
        <v>30</v>
      </c>
      <c r="C19" s="19">
        <f>'D.2_D.2.3_D.2.3.6_SO 01-86-03'!I3</f>
        <v>0</v>
      </c>
      <c r="D19" s="19">
        <f>'D.2_D.2.3_D.2.3.6_SO 01-86-03'!O2</f>
        <v>0</v>
      </c>
      <c r="E19" s="19">
        <f>C19+D19</f>
        <v>0</v>
      </c>
    </row>
    <row r="20" spans="1:5" ht="12.75" customHeight="1">
      <c r="A20" s="18" t="s">
        <v>31</v>
      </c>
      <c r="B20" s="18" t="s">
        <v>32</v>
      </c>
      <c r="C20" s="19">
        <f>0+C21</f>
        <v>0</v>
      </c>
      <c r="D20" s="19">
        <f>0+D21</f>
        <v>0</v>
      </c>
      <c r="E20" s="19">
        <f>0+E21</f>
        <v>0</v>
      </c>
    </row>
    <row r="21" spans="1:5" ht="12.75" customHeight="1">
      <c r="A21" s="18" t="s">
        <v>33</v>
      </c>
      <c r="B21" s="18" t="s">
        <v>34</v>
      </c>
      <c r="C21" s="19">
        <f>'D.2_D.2.3_D.2.3.7_SO 01-87-02'!I3</f>
        <v>0</v>
      </c>
      <c r="D21" s="19">
        <f>'D.2_D.2.3_D.2.3.7_SO 01-87-02'!O2</f>
        <v>0</v>
      </c>
      <c r="E21" s="19">
        <f>C21+D21</f>
        <v>0</v>
      </c>
    </row>
    <row r="22" spans="1:5" ht="12.75" customHeight="1">
      <c r="A22" s="18" t="s">
        <v>35</v>
      </c>
      <c r="B22" s="18" t="s">
        <v>36</v>
      </c>
      <c r="C22" s="19">
        <f>'D.2_SO 98-98'!I3</f>
        <v>0</v>
      </c>
      <c r="D22" s="19">
        <f>'D.2_SO 98-98'!O2</f>
        <v>0</v>
      </c>
      <c r="E22" s="19">
        <f>C22+D22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55"/>
  <sheetViews>
    <sheetView workbookViewId="0">
      <pane ySplit="9" topLeftCell="A10" activePane="bottomLeft" state="frozen"/>
      <selection pane="bottomLeft" activeCell="A10" sqref="A10"/>
    </sheetView>
  </sheetViews>
  <sheetFormatPr defaultColWidth="9.140625"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>
      <c r="A1" t="s">
        <v>37</v>
      </c>
      <c r="B1" s="4"/>
      <c r="C1" s="4"/>
      <c r="D1" s="4"/>
      <c r="E1" s="4" t="s">
        <v>0</v>
      </c>
      <c r="F1" s="4"/>
      <c r="G1" s="4"/>
      <c r="H1" s="4"/>
      <c r="I1" s="4"/>
      <c r="J1" s="4"/>
      <c r="P1" t="s">
        <v>38</v>
      </c>
    </row>
    <row r="2" spans="1:18" ht="24.95" customHeight="1">
      <c r="B2" s="4"/>
      <c r="C2" s="4"/>
      <c r="D2" s="4"/>
      <c r="E2" s="3" t="s">
        <v>39</v>
      </c>
      <c r="F2" s="4"/>
      <c r="G2" s="4"/>
      <c r="H2" s="2"/>
      <c r="I2" s="2"/>
      <c r="J2" s="4"/>
      <c r="O2">
        <f>0+O10+O171</f>
        <v>0</v>
      </c>
      <c r="P2" t="s">
        <v>40</v>
      </c>
    </row>
    <row r="3" spans="1:18" ht="15" customHeight="1">
      <c r="A3" t="s">
        <v>41</v>
      </c>
      <c r="B3" s="12" t="s">
        <v>42</v>
      </c>
      <c r="C3" s="44" t="s">
        <v>43</v>
      </c>
      <c r="D3" s="46"/>
      <c r="E3" s="13" t="s">
        <v>44</v>
      </c>
      <c r="F3" s="4"/>
      <c r="G3" s="9"/>
      <c r="H3" s="8" t="s">
        <v>45</v>
      </c>
      <c r="I3" s="36">
        <f>0+I10+I171</f>
        <v>0</v>
      </c>
      <c r="J3" s="10"/>
      <c r="O3" t="s">
        <v>46</v>
      </c>
      <c r="P3" t="s">
        <v>47</v>
      </c>
    </row>
    <row r="4" spans="1:18" ht="15" customHeight="1">
      <c r="A4" t="s">
        <v>48</v>
      </c>
      <c r="B4" s="12" t="s">
        <v>49</v>
      </c>
      <c r="C4" s="44" t="s">
        <v>11</v>
      </c>
      <c r="D4" s="46"/>
      <c r="E4" s="13" t="s">
        <v>12</v>
      </c>
      <c r="F4" s="4"/>
      <c r="G4" s="4"/>
      <c r="H4" s="11"/>
      <c r="I4" s="11"/>
      <c r="J4" s="4"/>
      <c r="O4" t="s">
        <v>50</v>
      </c>
      <c r="P4" t="s">
        <v>47</v>
      </c>
    </row>
    <row r="5" spans="1:18" ht="12.75" customHeight="1">
      <c r="A5" t="s">
        <v>51</v>
      </c>
      <c r="B5" s="12" t="s">
        <v>49</v>
      </c>
      <c r="C5" s="44" t="s">
        <v>52</v>
      </c>
      <c r="D5" s="46"/>
      <c r="E5" s="13" t="s">
        <v>14</v>
      </c>
      <c r="F5" s="4"/>
      <c r="G5" s="4"/>
      <c r="H5" s="4"/>
      <c r="I5" s="4"/>
      <c r="J5" s="4"/>
      <c r="O5" t="s">
        <v>53</v>
      </c>
      <c r="P5" t="s">
        <v>47</v>
      </c>
    </row>
    <row r="6" spans="1:18" ht="12.75" customHeight="1">
      <c r="A6" t="s">
        <v>54</v>
      </c>
      <c r="B6" s="14" t="s">
        <v>55</v>
      </c>
      <c r="C6" s="45" t="s">
        <v>45</v>
      </c>
      <c r="D6" s="48"/>
      <c r="E6" s="15" t="s">
        <v>16</v>
      </c>
      <c r="F6" s="2"/>
      <c r="G6" s="2"/>
      <c r="H6" s="2"/>
      <c r="I6" s="2"/>
      <c r="J6" s="2"/>
    </row>
    <row r="7" spans="1:18" ht="12.75" customHeight="1">
      <c r="A7" s="43" t="s">
        <v>56</v>
      </c>
      <c r="B7" s="43" t="s">
        <v>57</v>
      </c>
      <c r="C7" s="43" t="s">
        <v>58</v>
      </c>
      <c r="D7" s="43" t="s">
        <v>59</v>
      </c>
      <c r="E7" s="43" t="s">
        <v>60</v>
      </c>
      <c r="F7" s="43" t="s">
        <v>61</v>
      </c>
      <c r="G7" s="43" t="s">
        <v>62</v>
      </c>
      <c r="H7" s="43" t="s">
        <v>63</v>
      </c>
      <c r="I7" s="43"/>
      <c r="J7" s="43" t="s">
        <v>64</v>
      </c>
    </row>
    <row r="8" spans="1:18" ht="12.75" customHeight="1">
      <c r="A8" s="43"/>
      <c r="B8" s="43"/>
      <c r="C8" s="43"/>
      <c r="D8" s="43"/>
      <c r="E8" s="43"/>
      <c r="F8" s="43"/>
      <c r="G8" s="43"/>
      <c r="H8" s="1" t="s">
        <v>65</v>
      </c>
      <c r="I8" s="1" t="s">
        <v>66</v>
      </c>
      <c r="J8" s="43"/>
    </row>
    <row r="9" spans="1:18" ht="12.75" customHeight="1">
      <c r="A9" s="1" t="s">
        <v>67</v>
      </c>
      <c r="B9" s="1" t="s">
        <v>68</v>
      </c>
      <c r="C9" s="1" t="s">
        <v>47</v>
      </c>
      <c r="D9" s="1" t="s">
        <v>38</v>
      </c>
      <c r="E9" s="1" t="s">
        <v>69</v>
      </c>
      <c r="F9" s="1" t="s">
        <v>70</v>
      </c>
      <c r="G9" s="1" t="s">
        <v>40</v>
      </c>
      <c r="H9" s="1" t="s">
        <v>71</v>
      </c>
      <c r="I9" s="1" t="s">
        <v>72</v>
      </c>
      <c r="J9" s="1" t="s">
        <v>73</v>
      </c>
    </row>
    <row r="10" spans="1:18" ht="12.75" customHeight="1">
      <c r="A10" s="21" t="s">
        <v>74</v>
      </c>
      <c r="B10" s="21"/>
      <c r="C10" s="22" t="s">
        <v>68</v>
      </c>
      <c r="D10" s="21"/>
      <c r="E10" s="23" t="s">
        <v>75</v>
      </c>
      <c r="F10" s="21"/>
      <c r="G10" s="21"/>
      <c r="H10" s="21"/>
      <c r="I10" s="24">
        <f>0+Q10</f>
        <v>0</v>
      </c>
      <c r="J10" s="21"/>
      <c r="O10">
        <f>0+R10</f>
        <v>0</v>
      </c>
      <c r="Q10">
        <f>0+I11+I15+I19+I23+I27+I31+I35+I39+I43+I47+I51+I55+I59+I63+I67+I71+I75+I79+I83+I87+I91+I95+I99+I103+I107+I111+I115+I119+I123+I127+I131+I135+I139+I143+I147+I151+I155+I159+I163+I167</f>
        <v>0</v>
      </c>
      <c r="R10">
        <f>0+O11+O15+O19+O23+O27+O31+O35+O39+O43+O47+O51+O55+O59+O63+O67+O71+O75+O79+O83+O87+O91+O95+O99+O103+O107+O111+O115+O119+O123+O127+O131+O135+O139+O143+O147+O151+O155+O159+O163+O167</f>
        <v>0</v>
      </c>
    </row>
    <row r="11" spans="1:18" ht="25.5">
      <c r="A11" s="20" t="s">
        <v>76</v>
      </c>
      <c r="B11" s="25" t="s">
        <v>68</v>
      </c>
      <c r="C11" s="25" t="s">
        <v>77</v>
      </c>
      <c r="D11" s="20" t="s">
        <v>78</v>
      </c>
      <c r="E11" s="26" t="s">
        <v>79</v>
      </c>
      <c r="F11" s="27" t="s">
        <v>80</v>
      </c>
      <c r="G11" s="28">
        <v>20</v>
      </c>
      <c r="H11" s="29">
        <v>0</v>
      </c>
      <c r="I11" s="29">
        <f>ROUND(ROUND(H11,2)*ROUND(G11,3),2)</f>
        <v>0</v>
      </c>
      <c r="J11" s="27"/>
      <c r="O11">
        <f>(I11*21)/100</f>
        <v>0</v>
      </c>
      <c r="P11" t="s">
        <v>47</v>
      </c>
    </row>
    <row r="12" spans="1:18" ht="25.5">
      <c r="A12" s="30" t="s">
        <v>81</v>
      </c>
      <c r="E12" s="31" t="s">
        <v>79</v>
      </c>
    </row>
    <row r="13" spans="1:18">
      <c r="A13" s="32" t="s">
        <v>82</v>
      </c>
      <c r="E13" s="33" t="s">
        <v>78</v>
      </c>
    </row>
    <row r="14" spans="1:18">
      <c r="A14" t="s">
        <v>83</v>
      </c>
      <c r="E14" s="31" t="s">
        <v>78</v>
      </c>
    </row>
    <row r="15" spans="1:18" ht="25.5">
      <c r="A15" s="20" t="s">
        <v>76</v>
      </c>
      <c r="B15" s="25" t="s">
        <v>47</v>
      </c>
      <c r="C15" s="25" t="s">
        <v>84</v>
      </c>
      <c r="D15" s="20" t="s">
        <v>78</v>
      </c>
      <c r="E15" s="26" t="s">
        <v>85</v>
      </c>
      <c r="F15" s="27" t="s">
        <v>80</v>
      </c>
      <c r="G15" s="28">
        <v>160</v>
      </c>
      <c r="H15" s="29">
        <v>0</v>
      </c>
      <c r="I15" s="29">
        <f>ROUND(ROUND(H15,2)*ROUND(G15,3),2)</f>
        <v>0</v>
      </c>
      <c r="J15" s="27"/>
      <c r="O15">
        <f>(I15*21)/100</f>
        <v>0</v>
      </c>
      <c r="P15" t="s">
        <v>47</v>
      </c>
    </row>
    <row r="16" spans="1:18" ht="25.5">
      <c r="A16" s="30" t="s">
        <v>81</v>
      </c>
      <c r="E16" s="31" t="s">
        <v>85</v>
      </c>
    </row>
    <row r="17" spans="1:16">
      <c r="A17" s="32" t="s">
        <v>82</v>
      </c>
      <c r="E17" s="33" t="s">
        <v>78</v>
      </c>
    </row>
    <row r="18" spans="1:16">
      <c r="A18" t="s">
        <v>83</v>
      </c>
      <c r="E18" s="31" t="s">
        <v>78</v>
      </c>
    </row>
    <row r="19" spans="1:16" ht="25.5">
      <c r="A19" s="20" t="s">
        <v>76</v>
      </c>
      <c r="B19" s="25" t="s">
        <v>38</v>
      </c>
      <c r="C19" s="25" t="s">
        <v>86</v>
      </c>
      <c r="D19" s="20" t="s">
        <v>78</v>
      </c>
      <c r="E19" s="26" t="s">
        <v>87</v>
      </c>
      <c r="F19" s="27" t="s">
        <v>88</v>
      </c>
      <c r="G19" s="28">
        <v>18</v>
      </c>
      <c r="H19" s="29">
        <v>0</v>
      </c>
      <c r="I19" s="29">
        <f>ROUND(ROUND(H19,2)*ROUND(G19,3),2)</f>
        <v>0</v>
      </c>
      <c r="J19" s="27"/>
      <c r="O19">
        <f>(I19*21)/100</f>
        <v>0</v>
      </c>
      <c r="P19" t="s">
        <v>47</v>
      </c>
    </row>
    <row r="20" spans="1:16" ht="25.5">
      <c r="A20" s="30" t="s">
        <v>81</v>
      </c>
      <c r="E20" s="31" t="s">
        <v>87</v>
      </c>
    </row>
    <row r="21" spans="1:16">
      <c r="A21" s="32" t="s">
        <v>82</v>
      </c>
      <c r="E21" s="33" t="s">
        <v>78</v>
      </c>
    </row>
    <row r="22" spans="1:16">
      <c r="A22" t="s">
        <v>83</v>
      </c>
      <c r="E22" s="31" t="s">
        <v>78</v>
      </c>
    </row>
    <row r="23" spans="1:16" ht="25.5">
      <c r="A23" s="20" t="s">
        <v>76</v>
      </c>
      <c r="B23" s="25" t="s">
        <v>69</v>
      </c>
      <c r="C23" s="25" t="s">
        <v>89</v>
      </c>
      <c r="D23" s="20" t="s">
        <v>78</v>
      </c>
      <c r="E23" s="26" t="s">
        <v>90</v>
      </c>
      <c r="F23" s="27" t="s">
        <v>88</v>
      </c>
      <c r="G23" s="28">
        <v>140</v>
      </c>
      <c r="H23" s="29">
        <v>0</v>
      </c>
      <c r="I23" s="29">
        <f>ROUND(ROUND(H23,2)*ROUND(G23,3),2)</f>
        <v>0</v>
      </c>
      <c r="J23" s="27"/>
      <c r="O23">
        <f>(I23*21)/100</f>
        <v>0</v>
      </c>
      <c r="P23" t="s">
        <v>47</v>
      </c>
    </row>
    <row r="24" spans="1:16" ht="25.5">
      <c r="A24" s="30" t="s">
        <v>81</v>
      </c>
      <c r="E24" s="31" t="s">
        <v>90</v>
      </c>
    </row>
    <row r="25" spans="1:16">
      <c r="A25" s="32" t="s">
        <v>82</v>
      </c>
      <c r="E25" s="33" t="s">
        <v>78</v>
      </c>
    </row>
    <row r="26" spans="1:16">
      <c r="A26" t="s">
        <v>83</v>
      </c>
      <c r="E26" s="31" t="s">
        <v>78</v>
      </c>
    </row>
    <row r="27" spans="1:16">
      <c r="A27" s="20" t="s">
        <v>76</v>
      </c>
      <c r="B27" s="25" t="s">
        <v>70</v>
      </c>
      <c r="C27" s="25" t="s">
        <v>91</v>
      </c>
      <c r="D27" s="20" t="s">
        <v>78</v>
      </c>
      <c r="E27" s="26" t="s">
        <v>92</v>
      </c>
      <c r="F27" s="27" t="s">
        <v>80</v>
      </c>
      <c r="G27" s="28">
        <v>4.5</v>
      </c>
      <c r="H27" s="29">
        <v>0</v>
      </c>
      <c r="I27" s="29">
        <f>ROUND(ROUND(H27,2)*ROUND(G27,3),2)</f>
        <v>0</v>
      </c>
      <c r="J27" s="27"/>
      <c r="O27">
        <f>(I27*21)/100</f>
        <v>0</v>
      </c>
      <c r="P27" t="s">
        <v>47</v>
      </c>
    </row>
    <row r="28" spans="1:16">
      <c r="A28" s="30" t="s">
        <v>81</v>
      </c>
      <c r="E28" s="31" t="s">
        <v>92</v>
      </c>
    </row>
    <row r="29" spans="1:16">
      <c r="A29" s="32" t="s">
        <v>82</v>
      </c>
      <c r="E29" s="33" t="s">
        <v>78</v>
      </c>
    </row>
    <row r="30" spans="1:16">
      <c r="A30" t="s">
        <v>83</v>
      </c>
      <c r="E30" s="31" t="s">
        <v>78</v>
      </c>
    </row>
    <row r="31" spans="1:16">
      <c r="A31" s="20" t="s">
        <v>76</v>
      </c>
      <c r="B31" s="25" t="s">
        <v>40</v>
      </c>
      <c r="C31" s="25" t="s">
        <v>93</v>
      </c>
      <c r="D31" s="20" t="s">
        <v>78</v>
      </c>
      <c r="E31" s="26" t="s">
        <v>94</v>
      </c>
      <c r="F31" s="27" t="s">
        <v>95</v>
      </c>
      <c r="G31" s="28">
        <v>1</v>
      </c>
      <c r="H31" s="29">
        <v>0</v>
      </c>
      <c r="I31" s="29">
        <f>ROUND(ROUND(H31,2)*ROUND(G31,3),2)</f>
        <v>0</v>
      </c>
      <c r="J31" s="27"/>
      <c r="O31">
        <f>(I31*21)/100</f>
        <v>0</v>
      </c>
      <c r="P31" t="s">
        <v>47</v>
      </c>
    </row>
    <row r="32" spans="1:16">
      <c r="A32" s="30" t="s">
        <v>81</v>
      </c>
      <c r="E32" s="31" t="s">
        <v>94</v>
      </c>
    </row>
    <row r="33" spans="1:16">
      <c r="A33" s="32" t="s">
        <v>82</v>
      </c>
      <c r="E33" s="33" t="s">
        <v>78</v>
      </c>
    </row>
    <row r="34" spans="1:16">
      <c r="A34" t="s">
        <v>83</v>
      </c>
      <c r="E34" s="31" t="s">
        <v>78</v>
      </c>
    </row>
    <row r="35" spans="1:16" ht="38.25">
      <c r="A35" s="20" t="s">
        <v>76</v>
      </c>
      <c r="B35" s="25" t="s">
        <v>96</v>
      </c>
      <c r="C35" s="25" t="s">
        <v>97</v>
      </c>
      <c r="D35" s="20" t="s">
        <v>78</v>
      </c>
      <c r="E35" s="26" t="s">
        <v>98</v>
      </c>
      <c r="F35" s="27" t="s">
        <v>95</v>
      </c>
      <c r="G35" s="28">
        <v>1</v>
      </c>
      <c r="H35" s="29">
        <v>0</v>
      </c>
      <c r="I35" s="29">
        <f>ROUND(ROUND(H35,2)*ROUND(G35,3),2)</f>
        <v>0</v>
      </c>
      <c r="J35" s="27"/>
      <c r="O35">
        <f>(I35*21)/100</f>
        <v>0</v>
      </c>
      <c r="P35" t="s">
        <v>47</v>
      </c>
    </row>
    <row r="36" spans="1:16" ht="38.25">
      <c r="A36" s="30" t="s">
        <v>81</v>
      </c>
      <c r="E36" s="31" t="s">
        <v>98</v>
      </c>
    </row>
    <row r="37" spans="1:16">
      <c r="A37" s="32" t="s">
        <v>82</v>
      </c>
      <c r="E37" s="33" t="s">
        <v>78</v>
      </c>
    </row>
    <row r="38" spans="1:16">
      <c r="A38" t="s">
        <v>83</v>
      </c>
      <c r="E38" s="31" t="s">
        <v>78</v>
      </c>
    </row>
    <row r="39" spans="1:16">
      <c r="A39" s="20" t="s">
        <v>76</v>
      </c>
      <c r="B39" s="25" t="s">
        <v>99</v>
      </c>
      <c r="C39" s="25" t="s">
        <v>100</v>
      </c>
      <c r="D39" s="20" t="s">
        <v>78</v>
      </c>
      <c r="E39" s="26" t="s">
        <v>101</v>
      </c>
      <c r="F39" s="27" t="s">
        <v>88</v>
      </c>
      <c r="G39" s="28">
        <v>20</v>
      </c>
      <c r="H39" s="29">
        <v>0</v>
      </c>
      <c r="I39" s="29">
        <f>ROUND(ROUND(H39,2)*ROUND(G39,3),2)</f>
        <v>0</v>
      </c>
      <c r="J39" s="27"/>
      <c r="O39">
        <f>(I39*21)/100</f>
        <v>0</v>
      </c>
      <c r="P39" t="s">
        <v>47</v>
      </c>
    </row>
    <row r="40" spans="1:16">
      <c r="A40" s="30" t="s">
        <v>81</v>
      </c>
      <c r="E40" s="31" t="s">
        <v>101</v>
      </c>
    </row>
    <row r="41" spans="1:16">
      <c r="A41" s="32" t="s">
        <v>82</v>
      </c>
      <c r="E41" s="33" t="s">
        <v>78</v>
      </c>
    </row>
    <row r="42" spans="1:16">
      <c r="A42" t="s">
        <v>83</v>
      </c>
      <c r="E42" s="31" t="s">
        <v>78</v>
      </c>
    </row>
    <row r="43" spans="1:16" ht="25.5">
      <c r="A43" s="20" t="s">
        <v>76</v>
      </c>
      <c r="B43" s="25" t="s">
        <v>71</v>
      </c>
      <c r="C43" s="25" t="s">
        <v>102</v>
      </c>
      <c r="D43" s="20" t="s">
        <v>78</v>
      </c>
      <c r="E43" s="26" t="s">
        <v>103</v>
      </c>
      <c r="F43" s="27" t="s">
        <v>88</v>
      </c>
      <c r="G43" s="28">
        <v>10</v>
      </c>
      <c r="H43" s="29">
        <v>0</v>
      </c>
      <c r="I43" s="29">
        <f>ROUND(ROUND(H43,2)*ROUND(G43,3),2)</f>
        <v>0</v>
      </c>
      <c r="J43" s="27"/>
      <c r="O43">
        <f>(I43*21)/100</f>
        <v>0</v>
      </c>
      <c r="P43" t="s">
        <v>47</v>
      </c>
    </row>
    <row r="44" spans="1:16" ht="25.5">
      <c r="A44" s="30" t="s">
        <v>81</v>
      </c>
      <c r="E44" s="31" t="s">
        <v>103</v>
      </c>
    </row>
    <row r="45" spans="1:16">
      <c r="A45" s="32" t="s">
        <v>82</v>
      </c>
      <c r="E45" s="33" t="s">
        <v>78</v>
      </c>
    </row>
    <row r="46" spans="1:16">
      <c r="A46" t="s">
        <v>83</v>
      </c>
      <c r="E46" s="31" t="s">
        <v>78</v>
      </c>
    </row>
    <row r="47" spans="1:16" ht="25.5">
      <c r="A47" s="20" t="s">
        <v>76</v>
      </c>
      <c r="B47" s="25" t="s">
        <v>72</v>
      </c>
      <c r="C47" s="25" t="s">
        <v>104</v>
      </c>
      <c r="D47" s="20" t="s">
        <v>78</v>
      </c>
      <c r="E47" s="26" t="s">
        <v>105</v>
      </c>
      <c r="F47" s="27" t="s">
        <v>88</v>
      </c>
      <c r="G47" s="28">
        <v>397</v>
      </c>
      <c r="H47" s="29">
        <v>0</v>
      </c>
      <c r="I47" s="29">
        <f>ROUND(ROUND(H47,2)*ROUND(G47,3),2)</f>
        <v>0</v>
      </c>
      <c r="J47" s="27"/>
      <c r="O47">
        <f>(I47*21)/100</f>
        <v>0</v>
      </c>
      <c r="P47" t="s">
        <v>47</v>
      </c>
    </row>
    <row r="48" spans="1:16" ht="25.5">
      <c r="A48" s="30" t="s">
        <v>81</v>
      </c>
      <c r="E48" s="31" t="s">
        <v>105</v>
      </c>
    </row>
    <row r="49" spans="1:16">
      <c r="A49" s="32" t="s">
        <v>82</v>
      </c>
      <c r="E49" s="33" t="s">
        <v>78</v>
      </c>
    </row>
    <row r="50" spans="1:16">
      <c r="A50" t="s">
        <v>83</v>
      </c>
      <c r="E50" s="31" t="s">
        <v>78</v>
      </c>
    </row>
    <row r="51" spans="1:16" ht="38.25">
      <c r="A51" s="20" t="s">
        <v>76</v>
      </c>
      <c r="B51" s="25" t="s">
        <v>73</v>
      </c>
      <c r="C51" s="25" t="s">
        <v>106</v>
      </c>
      <c r="D51" s="20" t="s">
        <v>78</v>
      </c>
      <c r="E51" s="26" t="s">
        <v>107</v>
      </c>
      <c r="F51" s="27" t="s">
        <v>95</v>
      </c>
      <c r="G51" s="28">
        <v>16</v>
      </c>
      <c r="H51" s="29">
        <v>0</v>
      </c>
      <c r="I51" s="29">
        <f>ROUND(ROUND(H51,2)*ROUND(G51,3),2)</f>
        <v>0</v>
      </c>
      <c r="J51" s="27"/>
      <c r="O51">
        <f>(I51*21)/100</f>
        <v>0</v>
      </c>
      <c r="P51" t="s">
        <v>47</v>
      </c>
    </row>
    <row r="52" spans="1:16" ht="51">
      <c r="A52" s="30" t="s">
        <v>81</v>
      </c>
      <c r="E52" s="31" t="s">
        <v>108</v>
      </c>
    </row>
    <row r="53" spans="1:16">
      <c r="A53" s="32" t="s">
        <v>82</v>
      </c>
      <c r="E53" s="33" t="s">
        <v>78</v>
      </c>
    </row>
    <row r="54" spans="1:16">
      <c r="A54" t="s">
        <v>83</v>
      </c>
      <c r="E54" s="31" t="s">
        <v>78</v>
      </c>
    </row>
    <row r="55" spans="1:16" ht="25.5">
      <c r="A55" s="20" t="s">
        <v>76</v>
      </c>
      <c r="B55" s="25" t="s">
        <v>109</v>
      </c>
      <c r="C55" s="25" t="s">
        <v>110</v>
      </c>
      <c r="D55" s="20" t="s">
        <v>78</v>
      </c>
      <c r="E55" s="26" t="s">
        <v>111</v>
      </c>
      <c r="F55" s="27" t="s">
        <v>95</v>
      </c>
      <c r="G55" s="28">
        <v>4</v>
      </c>
      <c r="H55" s="29">
        <v>0</v>
      </c>
      <c r="I55" s="29">
        <f>ROUND(ROUND(H55,2)*ROUND(G55,3),2)</f>
        <v>0</v>
      </c>
      <c r="J55" s="27"/>
      <c r="O55">
        <f>(I55*21)/100</f>
        <v>0</v>
      </c>
      <c r="P55" t="s">
        <v>47</v>
      </c>
    </row>
    <row r="56" spans="1:16" ht="25.5">
      <c r="A56" s="30" t="s">
        <v>81</v>
      </c>
      <c r="E56" s="31" t="s">
        <v>111</v>
      </c>
    </row>
    <row r="57" spans="1:16">
      <c r="A57" s="32" t="s">
        <v>82</v>
      </c>
      <c r="E57" s="33" t="s">
        <v>78</v>
      </c>
    </row>
    <row r="58" spans="1:16">
      <c r="A58" t="s">
        <v>83</v>
      </c>
      <c r="E58" s="31" t="s">
        <v>78</v>
      </c>
    </row>
    <row r="59" spans="1:16" ht="25.5">
      <c r="A59" s="20" t="s">
        <v>76</v>
      </c>
      <c r="B59" s="25" t="s">
        <v>112</v>
      </c>
      <c r="C59" s="25" t="s">
        <v>113</v>
      </c>
      <c r="D59" s="20" t="s">
        <v>78</v>
      </c>
      <c r="E59" s="26" t="s">
        <v>114</v>
      </c>
      <c r="F59" s="27" t="s">
        <v>95</v>
      </c>
      <c r="G59" s="28">
        <v>4</v>
      </c>
      <c r="H59" s="29">
        <v>0</v>
      </c>
      <c r="I59" s="29">
        <f>ROUND(ROUND(H59,2)*ROUND(G59,3),2)</f>
        <v>0</v>
      </c>
      <c r="J59" s="27"/>
      <c r="O59">
        <f>(I59*21)/100</f>
        <v>0</v>
      </c>
      <c r="P59" t="s">
        <v>47</v>
      </c>
    </row>
    <row r="60" spans="1:16" ht="25.5">
      <c r="A60" s="30" t="s">
        <v>81</v>
      </c>
      <c r="E60" s="31" t="s">
        <v>114</v>
      </c>
    </row>
    <row r="61" spans="1:16">
      <c r="A61" s="32" t="s">
        <v>82</v>
      </c>
      <c r="E61" s="33" t="s">
        <v>78</v>
      </c>
    </row>
    <row r="62" spans="1:16">
      <c r="A62" t="s">
        <v>83</v>
      </c>
      <c r="E62" s="31" t="s">
        <v>78</v>
      </c>
    </row>
    <row r="63" spans="1:16" ht="25.5">
      <c r="A63" s="20" t="s">
        <v>76</v>
      </c>
      <c r="B63" s="25" t="s">
        <v>115</v>
      </c>
      <c r="C63" s="25" t="s">
        <v>116</v>
      </c>
      <c r="D63" s="20" t="s">
        <v>78</v>
      </c>
      <c r="E63" s="26" t="s">
        <v>117</v>
      </c>
      <c r="F63" s="27" t="s">
        <v>88</v>
      </c>
      <c r="G63" s="28">
        <v>64</v>
      </c>
      <c r="H63" s="29">
        <v>0</v>
      </c>
      <c r="I63" s="29">
        <f>ROUND(ROUND(H63,2)*ROUND(G63,3),2)</f>
        <v>0</v>
      </c>
      <c r="J63" s="27"/>
      <c r="O63">
        <f>(I63*21)/100</f>
        <v>0</v>
      </c>
      <c r="P63" t="s">
        <v>47</v>
      </c>
    </row>
    <row r="64" spans="1:16" ht="25.5">
      <c r="A64" s="30" t="s">
        <v>81</v>
      </c>
      <c r="E64" s="31" t="s">
        <v>117</v>
      </c>
    </row>
    <row r="65" spans="1:16">
      <c r="A65" s="32" t="s">
        <v>82</v>
      </c>
      <c r="E65" s="33" t="s">
        <v>78</v>
      </c>
    </row>
    <row r="66" spans="1:16">
      <c r="A66" t="s">
        <v>83</v>
      </c>
      <c r="E66" s="31" t="s">
        <v>78</v>
      </c>
    </row>
    <row r="67" spans="1:16" ht="25.5">
      <c r="A67" s="20" t="s">
        <v>76</v>
      </c>
      <c r="B67" s="25" t="s">
        <v>118</v>
      </c>
      <c r="C67" s="25" t="s">
        <v>119</v>
      </c>
      <c r="D67" s="20" t="s">
        <v>78</v>
      </c>
      <c r="E67" s="26" t="s">
        <v>120</v>
      </c>
      <c r="F67" s="27" t="s">
        <v>88</v>
      </c>
      <c r="G67" s="28">
        <v>503</v>
      </c>
      <c r="H67" s="29">
        <v>0</v>
      </c>
      <c r="I67" s="29">
        <f>ROUND(ROUND(H67,2)*ROUND(G67,3),2)</f>
        <v>0</v>
      </c>
      <c r="J67" s="27"/>
      <c r="O67">
        <f>(I67*21)/100</f>
        <v>0</v>
      </c>
      <c r="P67" t="s">
        <v>47</v>
      </c>
    </row>
    <row r="68" spans="1:16" ht="25.5">
      <c r="A68" s="30" t="s">
        <v>81</v>
      </c>
      <c r="E68" s="31" t="s">
        <v>120</v>
      </c>
    </row>
    <row r="69" spans="1:16">
      <c r="A69" s="32" t="s">
        <v>82</v>
      </c>
      <c r="E69" s="33" t="s">
        <v>78</v>
      </c>
    </row>
    <row r="70" spans="1:16">
      <c r="A70" t="s">
        <v>83</v>
      </c>
      <c r="E70" s="31" t="s">
        <v>78</v>
      </c>
    </row>
    <row r="71" spans="1:16" ht="25.5">
      <c r="A71" s="20" t="s">
        <v>76</v>
      </c>
      <c r="B71" s="25" t="s">
        <v>121</v>
      </c>
      <c r="C71" s="25" t="s">
        <v>122</v>
      </c>
      <c r="D71" s="20" t="s">
        <v>78</v>
      </c>
      <c r="E71" s="26" t="s">
        <v>123</v>
      </c>
      <c r="F71" s="27" t="s">
        <v>95</v>
      </c>
      <c r="G71" s="28">
        <v>1</v>
      </c>
      <c r="H71" s="29">
        <v>0</v>
      </c>
      <c r="I71" s="29">
        <f>ROUND(ROUND(H71,2)*ROUND(G71,3),2)</f>
        <v>0</v>
      </c>
      <c r="J71" s="27"/>
      <c r="O71">
        <f>(I71*21)/100</f>
        <v>0</v>
      </c>
      <c r="P71" t="s">
        <v>47</v>
      </c>
    </row>
    <row r="72" spans="1:16" ht="25.5">
      <c r="A72" s="30" t="s">
        <v>81</v>
      </c>
      <c r="E72" s="31" t="s">
        <v>123</v>
      </c>
    </row>
    <row r="73" spans="1:16">
      <c r="A73" s="32" t="s">
        <v>82</v>
      </c>
      <c r="E73" s="33" t="s">
        <v>78</v>
      </c>
    </row>
    <row r="74" spans="1:16">
      <c r="A74" t="s">
        <v>83</v>
      </c>
      <c r="E74" s="31" t="s">
        <v>78</v>
      </c>
    </row>
    <row r="75" spans="1:16" ht="25.5">
      <c r="A75" s="20" t="s">
        <v>76</v>
      </c>
      <c r="B75" s="25" t="s">
        <v>124</v>
      </c>
      <c r="C75" s="25" t="s">
        <v>125</v>
      </c>
      <c r="D75" s="20" t="s">
        <v>78</v>
      </c>
      <c r="E75" s="26" t="s">
        <v>126</v>
      </c>
      <c r="F75" s="27" t="s">
        <v>95</v>
      </c>
      <c r="G75" s="28">
        <v>8</v>
      </c>
      <c r="H75" s="29">
        <v>0</v>
      </c>
      <c r="I75" s="29">
        <f>ROUND(ROUND(H75,2)*ROUND(G75,3),2)</f>
        <v>0</v>
      </c>
      <c r="J75" s="27"/>
      <c r="O75">
        <f>(I75*21)/100</f>
        <v>0</v>
      </c>
      <c r="P75" t="s">
        <v>47</v>
      </c>
    </row>
    <row r="76" spans="1:16" ht="25.5">
      <c r="A76" s="30" t="s">
        <v>81</v>
      </c>
      <c r="E76" s="31" t="s">
        <v>126</v>
      </c>
    </row>
    <row r="77" spans="1:16">
      <c r="A77" s="32" t="s">
        <v>82</v>
      </c>
      <c r="E77" s="33" t="s">
        <v>78</v>
      </c>
    </row>
    <row r="78" spans="1:16">
      <c r="A78" t="s">
        <v>83</v>
      </c>
      <c r="E78" s="31" t="s">
        <v>78</v>
      </c>
    </row>
    <row r="79" spans="1:16" ht="25.5">
      <c r="A79" s="20" t="s">
        <v>76</v>
      </c>
      <c r="B79" s="25" t="s">
        <v>127</v>
      </c>
      <c r="C79" s="25" t="s">
        <v>128</v>
      </c>
      <c r="D79" s="20" t="s">
        <v>78</v>
      </c>
      <c r="E79" s="26" t="s">
        <v>129</v>
      </c>
      <c r="F79" s="27" t="s">
        <v>95</v>
      </c>
      <c r="G79" s="28">
        <v>48</v>
      </c>
      <c r="H79" s="29">
        <v>0</v>
      </c>
      <c r="I79" s="29">
        <f>ROUND(ROUND(H79,2)*ROUND(G79,3),2)</f>
        <v>0</v>
      </c>
      <c r="J79" s="27"/>
      <c r="O79">
        <f>(I79*21)/100</f>
        <v>0</v>
      </c>
      <c r="P79" t="s">
        <v>47</v>
      </c>
    </row>
    <row r="80" spans="1:16" ht="25.5">
      <c r="A80" s="30" t="s">
        <v>81</v>
      </c>
      <c r="E80" s="31" t="s">
        <v>129</v>
      </c>
    </row>
    <row r="81" spans="1:16">
      <c r="A81" s="32" t="s">
        <v>82</v>
      </c>
      <c r="E81" s="33" t="s">
        <v>78</v>
      </c>
    </row>
    <row r="82" spans="1:16">
      <c r="A82" t="s">
        <v>83</v>
      </c>
      <c r="E82" s="31" t="s">
        <v>78</v>
      </c>
    </row>
    <row r="83" spans="1:16" ht="25.5">
      <c r="A83" s="20" t="s">
        <v>76</v>
      </c>
      <c r="B83" s="25" t="s">
        <v>130</v>
      </c>
      <c r="C83" s="25" t="s">
        <v>131</v>
      </c>
      <c r="D83" s="20" t="s">
        <v>78</v>
      </c>
      <c r="E83" s="26" t="s">
        <v>132</v>
      </c>
      <c r="F83" s="27" t="s">
        <v>95</v>
      </c>
      <c r="G83" s="28">
        <v>4</v>
      </c>
      <c r="H83" s="29">
        <v>0</v>
      </c>
      <c r="I83" s="29">
        <f>ROUND(ROUND(H83,2)*ROUND(G83,3),2)</f>
        <v>0</v>
      </c>
      <c r="J83" s="27"/>
      <c r="O83">
        <f>(I83*21)/100</f>
        <v>0</v>
      </c>
      <c r="P83" t="s">
        <v>47</v>
      </c>
    </row>
    <row r="84" spans="1:16" ht="25.5">
      <c r="A84" s="30" t="s">
        <v>81</v>
      </c>
      <c r="E84" s="31" t="s">
        <v>132</v>
      </c>
    </row>
    <row r="85" spans="1:16">
      <c r="A85" s="32" t="s">
        <v>82</v>
      </c>
      <c r="E85" s="33" t="s">
        <v>78</v>
      </c>
    </row>
    <row r="86" spans="1:16">
      <c r="A86" t="s">
        <v>83</v>
      </c>
      <c r="E86" s="31" t="s">
        <v>78</v>
      </c>
    </row>
    <row r="87" spans="1:16" ht="25.5">
      <c r="A87" s="20" t="s">
        <v>76</v>
      </c>
      <c r="B87" s="25" t="s">
        <v>133</v>
      </c>
      <c r="C87" s="25" t="s">
        <v>134</v>
      </c>
      <c r="D87" s="20" t="s">
        <v>78</v>
      </c>
      <c r="E87" s="26" t="s">
        <v>135</v>
      </c>
      <c r="F87" s="27" t="s">
        <v>95</v>
      </c>
      <c r="G87" s="28">
        <v>3</v>
      </c>
      <c r="H87" s="29">
        <v>0</v>
      </c>
      <c r="I87" s="29">
        <f>ROUND(ROUND(H87,2)*ROUND(G87,3),2)</f>
        <v>0</v>
      </c>
      <c r="J87" s="27"/>
      <c r="O87">
        <f>(I87*21)/100</f>
        <v>0</v>
      </c>
      <c r="P87" t="s">
        <v>47</v>
      </c>
    </row>
    <row r="88" spans="1:16" ht="25.5">
      <c r="A88" s="30" t="s">
        <v>81</v>
      </c>
      <c r="E88" s="31" t="s">
        <v>135</v>
      </c>
    </row>
    <row r="89" spans="1:16">
      <c r="A89" s="32" t="s">
        <v>82</v>
      </c>
      <c r="E89" s="33" t="s">
        <v>78</v>
      </c>
    </row>
    <row r="90" spans="1:16">
      <c r="A90" t="s">
        <v>83</v>
      </c>
      <c r="E90" s="31" t="s">
        <v>78</v>
      </c>
    </row>
    <row r="91" spans="1:16" ht="25.5">
      <c r="A91" s="20" t="s">
        <v>76</v>
      </c>
      <c r="B91" s="25" t="s">
        <v>136</v>
      </c>
      <c r="C91" s="25" t="s">
        <v>137</v>
      </c>
      <c r="D91" s="20" t="s">
        <v>78</v>
      </c>
      <c r="E91" s="26" t="s">
        <v>138</v>
      </c>
      <c r="F91" s="27" t="s">
        <v>95</v>
      </c>
      <c r="G91" s="28">
        <v>4</v>
      </c>
      <c r="H91" s="29">
        <v>0</v>
      </c>
      <c r="I91" s="29">
        <f>ROUND(ROUND(H91,2)*ROUND(G91,3),2)</f>
        <v>0</v>
      </c>
      <c r="J91" s="27"/>
      <c r="O91">
        <f>(I91*21)/100</f>
        <v>0</v>
      </c>
      <c r="P91" t="s">
        <v>47</v>
      </c>
    </row>
    <row r="92" spans="1:16" ht="25.5">
      <c r="A92" s="30" t="s">
        <v>81</v>
      </c>
      <c r="E92" s="31" t="s">
        <v>138</v>
      </c>
    </row>
    <row r="93" spans="1:16">
      <c r="A93" s="32" t="s">
        <v>82</v>
      </c>
      <c r="E93" s="33" t="s">
        <v>78</v>
      </c>
    </row>
    <row r="94" spans="1:16">
      <c r="A94" t="s">
        <v>83</v>
      </c>
      <c r="E94" s="31" t="s">
        <v>78</v>
      </c>
    </row>
    <row r="95" spans="1:16">
      <c r="A95" s="20" t="s">
        <v>76</v>
      </c>
      <c r="B95" s="25" t="s">
        <v>139</v>
      </c>
      <c r="C95" s="25" t="s">
        <v>140</v>
      </c>
      <c r="D95" s="20" t="s">
        <v>78</v>
      </c>
      <c r="E95" s="26" t="s">
        <v>141</v>
      </c>
      <c r="F95" s="27" t="s">
        <v>95</v>
      </c>
      <c r="G95" s="28">
        <v>24</v>
      </c>
      <c r="H95" s="29">
        <v>0</v>
      </c>
      <c r="I95" s="29">
        <f>ROUND(ROUND(H95,2)*ROUND(G95,3),2)</f>
        <v>0</v>
      </c>
      <c r="J95" s="27"/>
      <c r="O95">
        <f>(I95*21)/100</f>
        <v>0</v>
      </c>
      <c r="P95" t="s">
        <v>47</v>
      </c>
    </row>
    <row r="96" spans="1:16">
      <c r="A96" s="30" t="s">
        <v>81</v>
      </c>
      <c r="E96" s="31" t="s">
        <v>141</v>
      </c>
    </row>
    <row r="97" spans="1:16">
      <c r="A97" s="32" t="s">
        <v>82</v>
      </c>
      <c r="E97" s="33" t="s">
        <v>78</v>
      </c>
    </row>
    <row r="98" spans="1:16">
      <c r="A98" t="s">
        <v>83</v>
      </c>
      <c r="E98" s="31" t="s">
        <v>78</v>
      </c>
    </row>
    <row r="99" spans="1:16">
      <c r="A99" s="20" t="s">
        <v>76</v>
      </c>
      <c r="B99" s="25" t="s">
        <v>142</v>
      </c>
      <c r="C99" s="25" t="s">
        <v>143</v>
      </c>
      <c r="D99" s="20" t="s">
        <v>78</v>
      </c>
      <c r="E99" s="26" t="s">
        <v>144</v>
      </c>
      <c r="F99" s="27" t="s">
        <v>95</v>
      </c>
      <c r="G99" s="28">
        <v>8</v>
      </c>
      <c r="H99" s="29">
        <v>0</v>
      </c>
      <c r="I99" s="29">
        <f>ROUND(ROUND(H99,2)*ROUND(G99,3),2)</f>
        <v>0</v>
      </c>
      <c r="J99" s="27"/>
      <c r="O99">
        <f>(I99*21)/100</f>
        <v>0</v>
      </c>
      <c r="P99" t="s">
        <v>47</v>
      </c>
    </row>
    <row r="100" spans="1:16">
      <c r="A100" s="30" t="s">
        <v>81</v>
      </c>
      <c r="E100" s="31" t="s">
        <v>144</v>
      </c>
    </row>
    <row r="101" spans="1:16">
      <c r="A101" s="32" t="s">
        <v>82</v>
      </c>
      <c r="E101" s="33" t="s">
        <v>78</v>
      </c>
    </row>
    <row r="102" spans="1:16">
      <c r="A102" t="s">
        <v>83</v>
      </c>
      <c r="E102" s="31" t="s">
        <v>78</v>
      </c>
    </row>
    <row r="103" spans="1:16" ht="38.25">
      <c r="A103" s="20" t="s">
        <v>76</v>
      </c>
      <c r="B103" s="25" t="s">
        <v>145</v>
      </c>
      <c r="C103" s="25" t="s">
        <v>146</v>
      </c>
      <c r="D103" s="20" t="s">
        <v>78</v>
      </c>
      <c r="E103" s="26" t="s">
        <v>147</v>
      </c>
      <c r="F103" s="27" t="s">
        <v>95</v>
      </c>
      <c r="G103" s="28">
        <v>1</v>
      </c>
      <c r="H103" s="29">
        <v>0</v>
      </c>
      <c r="I103" s="29">
        <f>ROUND(ROUND(H103,2)*ROUND(G103,3),2)</f>
        <v>0</v>
      </c>
      <c r="J103" s="27"/>
      <c r="O103">
        <f>(I103*21)/100</f>
        <v>0</v>
      </c>
      <c r="P103" t="s">
        <v>47</v>
      </c>
    </row>
    <row r="104" spans="1:16" ht="51">
      <c r="A104" s="30" t="s">
        <v>81</v>
      </c>
      <c r="E104" s="31" t="s">
        <v>148</v>
      </c>
    </row>
    <row r="105" spans="1:16">
      <c r="A105" s="32" t="s">
        <v>82</v>
      </c>
      <c r="E105" s="33" t="s">
        <v>78</v>
      </c>
    </row>
    <row r="106" spans="1:16">
      <c r="A106" t="s">
        <v>83</v>
      </c>
      <c r="E106" s="31" t="s">
        <v>78</v>
      </c>
    </row>
    <row r="107" spans="1:16">
      <c r="A107" s="20" t="s">
        <v>76</v>
      </c>
      <c r="B107" s="25" t="s">
        <v>149</v>
      </c>
      <c r="C107" s="25" t="s">
        <v>150</v>
      </c>
      <c r="D107" s="20" t="s">
        <v>78</v>
      </c>
      <c r="E107" s="26" t="s">
        <v>151</v>
      </c>
      <c r="F107" s="27" t="s">
        <v>95</v>
      </c>
      <c r="G107" s="28">
        <v>4</v>
      </c>
      <c r="H107" s="29">
        <v>0</v>
      </c>
      <c r="I107" s="29">
        <f>ROUND(ROUND(H107,2)*ROUND(G107,3),2)</f>
        <v>0</v>
      </c>
      <c r="J107" s="27"/>
      <c r="O107">
        <f>(I107*21)/100</f>
        <v>0</v>
      </c>
      <c r="P107" t="s">
        <v>47</v>
      </c>
    </row>
    <row r="108" spans="1:16">
      <c r="A108" s="30" t="s">
        <v>81</v>
      </c>
      <c r="E108" s="31" t="s">
        <v>151</v>
      </c>
    </row>
    <row r="109" spans="1:16">
      <c r="A109" s="32" t="s">
        <v>82</v>
      </c>
      <c r="E109" s="33" t="s">
        <v>78</v>
      </c>
    </row>
    <row r="110" spans="1:16">
      <c r="A110" t="s">
        <v>83</v>
      </c>
      <c r="E110" s="31" t="s">
        <v>78</v>
      </c>
    </row>
    <row r="111" spans="1:16">
      <c r="A111" s="20" t="s">
        <v>76</v>
      </c>
      <c r="B111" s="25" t="s">
        <v>152</v>
      </c>
      <c r="C111" s="25" t="s">
        <v>153</v>
      </c>
      <c r="D111" s="20" t="s">
        <v>78</v>
      </c>
      <c r="E111" s="26" t="s">
        <v>154</v>
      </c>
      <c r="F111" s="27" t="s">
        <v>88</v>
      </c>
      <c r="G111" s="28">
        <v>400</v>
      </c>
      <c r="H111" s="29">
        <v>0</v>
      </c>
      <c r="I111" s="29">
        <f>ROUND(ROUND(H111,2)*ROUND(G111,3),2)</f>
        <v>0</v>
      </c>
      <c r="J111" s="27"/>
      <c r="O111">
        <f>(I111*21)/100</f>
        <v>0</v>
      </c>
      <c r="P111" t="s">
        <v>47</v>
      </c>
    </row>
    <row r="112" spans="1:16">
      <c r="A112" s="30" t="s">
        <v>81</v>
      </c>
      <c r="E112" s="31" t="s">
        <v>154</v>
      </c>
    </row>
    <row r="113" spans="1:16">
      <c r="A113" s="32" t="s">
        <v>82</v>
      </c>
      <c r="E113" s="33" t="s">
        <v>78</v>
      </c>
    </row>
    <row r="114" spans="1:16">
      <c r="A114" t="s">
        <v>83</v>
      </c>
      <c r="E114" s="31" t="s">
        <v>78</v>
      </c>
    </row>
    <row r="115" spans="1:16" ht="25.5">
      <c r="A115" s="20" t="s">
        <v>76</v>
      </c>
      <c r="B115" s="25" t="s">
        <v>155</v>
      </c>
      <c r="C115" s="25" t="s">
        <v>156</v>
      </c>
      <c r="D115" s="20" t="s">
        <v>78</v>
      </c>
      <c r="E115" s="26" t="s">
        <v>157</v>
      </c>
      <c r="F115" s="27" t="s">
        <v>88</v>
      </c>
      <c r="G115" s="28">
        <v>420</v>
      </c>
      <c r="H115" s="29">
        <v>0</v>
      </c>
      <c r="I115" s="29">
        <f>ROUND(ROUND(H115,2)*ROUND(G115,3),2)</f>
        <v>0</v>
      </c>
      <c r="J115" s="27"/>
      <c r="O115">
        <f>(I115*21)/100</f>
        <v>0</v>
      </c>
      <c r="P115" t="s">
        <v>47</v>
      </c>
    </row>
    <row r="116" spans="1:16" ht="25.5">
      <c r="A116" s="30" t="s">
        <v>81</v>
      </c>
      <c r="E116" s="31" t="s">
        <v>157</v>
      </c>
    </row>
    <row r="117" spans="1:16">
      <c r="A117" s="32" t="s">
        <v>82</v>
      </c>
      <c r="E117" s="33" t="s">
        <v>78</v>
      </c>
    </row>
    <row r="118" spans="1:16">
      <c r="A118" t="s">
        <v>83</v>
      </c>
      <c r="E118" s="31" t="s">
        <v>78</v>
      </c>
    </row>
    <row r="119" spans="1:16" ht="38.25">
      <c r="A119" s="20" t="s">
        <v>76</v>
      </c>
      <c r="B119" s="25" t="s">
        <v>158</v>
      </c>
      <c r="C119" s="25" t="s">
        <v>159</v>
      </c>
      <c r="D119" s="20" t="s">
        <v>78</v>
      </c>
      <c r="E119" s="26" t="s">
        <v>160</v>
      </c>
      <c r="F119" s="27" t="s">
        <v>95</v>
      </c>
      <c r="G119" s="28">
        <v>8</v>
      </c>
      <c r="H119" s="29">
        <v>0</v>
      </c>
      <c r="I119" s="29">
        <f>ROUND(ROUND(H119,2)*ROUND(G119,3),2)</f>
        <v>0</v>
      </c>
      <c r="J119" s="27"/>
      <c r="O119">
        <f>(I119*21)/100</f>
        <v>0</v>
      </c>
      <c r="P119" t="s">
        <v>47</v>
      </c>
    </row>
    <row r="120" spans="1:16" ht="38.25">
      <c r="A120" s="30" t="s">
        <v>81</v>
      </c>
      <c r="E120" s="31" t="s">
        <v>160</v>
      </c>
    </row>
    <row r="121" spans="1:16">
      <c r="A121" s="32" t="s">
        <v>82</v>
      </c>
      <c r="E121" s="33" t="s">
        <v>78</v>
      </c>
    </row>
    <row r="122" spans="1:16">
      <c r="A122" t="s">
        <v>83</v>
      </c>
      <c r="E122" s="31" t="s">
        <v>78</v>
      </c>
    </row>
    <row r="123" spans="1:16" ht="25.5">
      <c r="A123" s="20" t="s">
        <v>76</v>
      </c>
      <c r="B123" s="25" t="s">
        <v>161</v>
      </c>
      <c r="C123" s="25" t="s">
        <v>162</v>
      </c>
      <c r="D123" s="20" t="s">
        <v>78</v>
      </c>
      <c r="E123" s="26" t="s">
        <v>163</v>
      </c>
      <c r="F123" s="27" t="s">
        <v>95</v>
      </c>
      <c r="G123" s="28">
        <v>4</v>
      </c>
      <c r="H123" s="29">
        <v>0</v>
      </c>
      <c r="I123" s="29">
        <f>ROUND(ROUND(H123,2)*ROUND(G123,3),2)</f>
        <v>0</v>
      </c>
      <c r="J123" s="27"/>
      <c r="O123">
        <f>(I123*21)/100</f>
        <v>0</v>
      </c>
      <c r="P123" t="s">
        <v>47</v>
      </c>
    </row>
    <row r="124" spans="1:16" ht="25.5">
      <c r="A124" s="30" t="s">
        <v>81</v>
      </c>
      <c r="E124" s="31" t="s">
        <v>163</v>
      </c>
    </row>
    <row r="125" spans="1:16">
      <c r="A125" s="32" t="s">
        <v>82</v>
      </c>
      <c r="E125" s="33" t="s">
        <v>78</v>
      </c>
    </row>
    <row r="126" spans="1:16">
      <c r="A126" t="s">
        <v>83</v>
      </c>
      <c r="E126" s="31" t="s">
        <v>78</v>
      </c>
    </row>
    <row r="127" spans="1:16" ht="25.5">
      <c r="A127" s="20" t="s">
        <v>76</v>
      </c>
      <c r="B127" s="25" t="s">
        <v>164</v>
      </c>
      <c r="C127" s="25" t="s">
        <v>165</v>
      </c>
      <c r="D127" s="20" t="s">
        <v>78</v>
      </c>
      <c r="E127" s="26" t="s">
        <v>166</v>
      </c>
      <c r="F127" s="27" t="s">
        <v>95</v>
      </c>
      <c r="G127" s="28">
        <v>4</v>
      </c>
      <c r="H127" s="29">
        <v>0</v>
      </c>
      <c r="I127" s="29">
        <f>ROUND(ROUND(H127,2)*ROUND(G127,3),2)</f>
        <v>0</v>
      </c>
      <c r="J127" s="27"/>
      <c r="O127">
        <f>(I127*21)/100</f>
        <v>0</v>
      </c>
      <c r="P127" t="s">
        <v>47</v>
      </c>
    </row>
    <row r="128" spans="1:16" ht="25.5">
      <c r="A128" s="30" t="s">
        <v>81</v>
      </c>
      <c r="E128" s="31" t="s">
        <v>166</v>
      </c>
    </row>
    <row r="129" spans="1:16">
      <c r="A129" s="32" t="s">
        <v>82</v>
      </c>
      <c r="E129" s="33" t="s">
        <v>78</v>
      </c>
    </row>
    <row r="130" spans="1:16">
      <c r="A130" t="s">
        <v>83</v>
      </c>
      <c r="E130" s="31" t="s">
        <v>78</v>
      </c>
    </row>
    <row r="131" spans="1:16">
      <c r="A131" s="20" t="s">
        <v>76</v>
      </c>
      <c r="B131" s="25" t="s">
        <v>167</v>
      </c>
      <c r="C131" s="25" t="s">
        <v>168</v>
      </c>
      <c r="D131" s="20" t="s">
        <v>78</v>
      </c>
      <c r="E131" s="26" t="s">
        <v>169</v>
      </c>
      <c r="F131" s="27" t="s">
        <v>95</v>
      </c>
      <c r="G131" s="28">
        <v>4</v>
      </c>
      <c r="H131" s="29">
        <v>0</v>
      </c>
      <c r="I131" s="29">
        <f>ROUND(ROUND(H131,2)*ROUND(G131,3),2)</f>
        <v>0</v>
      </c>
      <c r="J131" s="27"/>
      <c r="O131">
        <f>(I131*21)/100</f>
        <v>0</v>
      </c>
      <c r="P131" t="s">
        <v>47</v>
      </c>
    </row>
    <row r="132" spans="1:16">
      <c r="A132" s="30" t="s">
        <v>81</v>
      </c>
      <c r="E132" s="31" t="s">
        <v>169</v>
      </c>
    </row>
    <row r="133" spans="1:16">
      <c r="A133" s="32" t="s">
        <v>82</v>
      </c>
      <c r="E133" s="33" t="s">
        <v>78</v>
      </c>
    </row>
    <row r="134" spans="1:16">
      <c r="A134" t="s">
        <v>83</v>
      </c>
      <c r="E134" s="31" t="s">
        <v>78</v>
      </c>
    </row>
    <row r="135" spans="1:16">
      <c r="A135" s="20" t="s">
        <v>76</v>
      </c>
      <c r="B135" s="25" t="s">
        <v>170</v>
      </c>
      <c r="C135" s="25" t="s">
        <v>171</v>
      </c>
      <c r="D135" s="20" t="s">
        <v>78</v>
      </c>
      <c r="E135" s="26" t="s">
        <v>172</v>
      </c>
      <c r="F135" s="27" t="s">
        <v>95</v>
      </c>
      <c r="G135" s="28">
        <v>4</v>
      </c>
      <c r="H135" s="29">
        <v>0</v>
      </c>
      <c r="I135" s="29">
        <f>ROUND(ROUND(H135,2)*ROUND(G135,3),2)</f>
        <v>0</v>
      </c>
      <c r="J135" s="27"/>
      <c r="O135">
        <f>(I135*21)/100</f>
        <v>0</v>
      </c>
      <c r="P135" t="s">
        <v>47</v>
      </c>
    </row>
    <row r="136" spans="1:16">
      <c r="A136" s="30" t="s">
        <v>81</v>
      </c>
      <c r="E136" s="31" t="s">
        <v>172</v>
      </c>
    </row>
    <row r="137" spans="1:16">
      <c r="A137" s="32" t="s">
        <v>82</v>
      </c>
      <c r="E137" s="33" t="s">
        <v>78</v>
      </c>
    </row>
    <row r="138" spans="1:16">
      <c r="A138" t="s">
        <v>83</v>
      </c>
      <c r="E138" s="31" t="s">
        <v>78</v>
      </c>
    </row>
    <row r="139" spans="1:16">
      <c r="A139" s="20" t="s">
        <v>76</v>
      </c>
      <c r="B139" s="25" t="s">
        <v>173</v>
      </c>
      <c r="C139" s="25" t="s">
        <v>174</v>
      </c>
      <c r="D139" s="20" t="s">
        <v>78</v>
      </c>
      <c r="E139" s="26" t="s">
        <v>175</v>
      </c>
      <c r="F139" s="27" t="s">
        <v>95</v>
      </c>
      <c r="G139" s="28">
        <v>4</v>
      </c>
      <c r="H139" s="29">
        <v>0</v>
      </c>
      <c r="I139" s="29">
        <f>ROUND(ROUND(H139,2)*ROUND(G139,3),2)</f>
        <v>0</v>
      </c>
      <c r="J139" s="27"/>
      <c r="O139">
        <f>(I139*21)/100</f>
        <v>0</v>
      </c>
      <c r="P139" t="s">
        <v>47</v>
      </c>
    </row>
    <row r="140" spans="1:16">
      <c r="A140" s="30" t="s">
        <v>81</v>
      </c>
      <c r="E140" s="31" t="s">
        <v>175</v>
      </c>
    </row>
    <row r="141" spans="1:16">
      <c r="A141" s="32" t="s">
        <v>82</v>
      </c>
      <c r="E141" s="33" t="s">
        <v>78</v>
      </c>
    </row>
    <row r="142" spans="1:16">
      <c r="A142" t="s">
        <v>83</v>
      </c>
      <c r="E142" s="31" t="s">
        <v>78</v>
      </c>
    </row>
    <row r="143" spans="1:16">
      <c r="A143" s="20" t="s">
        <v>76</v>
      </c>
      <c r="B143" s="25" t="s">
        <v>176</v>
      </c>
      <c r="C143" s="25" t="s">
        <v>177</v>
      </c>
      <c r="D143" s="20" t="s">
        <v>78</v>
      </c>
      <c r="E143" s="26" t="s">
        <v>178</v>
      </c>
      <c r="F143" s="27" t="s">
        <v>95</v>
      </c>
      <c r="G143" s="28">
        <v>4</v>
      </c>
      <c r="H143" s="29">
        <v>0</v>
      </c>
      <c r="I143" s="29">
        <f>ROUND(ROUND(H143,2)*ROUND(G143,3),2)</f>
        <v>0</v>
      </c>
      <c r="J143" s="27"/>
      <c r="O143">
        <f>(I143*21)/100</f>
        <v>0</v>
      </c>
      <c r="P143" t="s">
        <v>47</v>
      </c>
    </row>
    <row r="144" spans="1:16">
      <c r="A144" s="30" t="s">
        <v>81</v>
      </c>
      <c r="E144" s="31" t="s">
        <v>178</v>
      </c>
    </row>
    <row r="145" spans="1:16">
      <c r="A145" s="32" t="s">
        <v>82</v>
      </c>
      <c r="E145" s="33" t="s">
        <v>78</v>
      </c>
    </row>
    <row r="146" spans="1:16">
      <c r="A146" t="s">
        <v>83</v>
      </c>
      <c r="E146" s="31" t="s">
        <v>78</v>
      </c>
    </row>
    <row r="147" spans="1:16">
      <c r="A147" s="20" t="s">
        <v>76</v>
      </c>
      <c r="B147" s="25" t="s">
        <v>179</v>
      </c>
      <c r="C147" s="25" t="s">
        <v>180</v>
      </c>
      <c r="D147" s="20" t="s">
        <v>78</v>
      </c>
      <c r="E147" s="26" t="s">
        <v>181</v>
      </c>
      <c r="F147" s="27" t="s">
        <v>95</v>
      </c>
      <c r="G147" s="28">
        <v>4</v>
      </c>
      <c r="H147" s="29">
        <v>0</v>
      </c>
      <c r="I147" s="29">
        <f>ROUND(ROUND(H147,2)*ROUND(G147,3),2)</f>
        <v>0</v>
      </c>
      <c r="J147" s="27"/>
      <c r="O147">
        <f>(I147*21)/100</f>
        <v>0</v>
      </c>
      <c r="P147" t="s">
        <v>47</v>
      </c>
    </row>
    <row r="148" spans="1:16">
      <c r="A148" s="30" t="s">
        <v>81</v>
      </c>
      <c r="E148" s="31" t="s">
        <v>181</v>
      </c>
    </row>
    <row r="149" spans="1:16">
      <c r="A149" s="32" t="s">
        <v>82</v>
      </c>
      <c r="E149" s="33" t="s">
        <v>78</v>
      </c>
    </row>
    <row r="150" spans="1:16">
      <c r="A150" t="s">
        <v>83</v>
      </c>
      <c r="E150" s="31" t="s">
        <v>78</v>
      </c>
    </row>
    <row r="151" spans="1:16">
      <c r="A151" s="20" t="s">
        <v>76</v>
      </c>
      <c r="B151" s="25" t="s">
        <v>182</v>
      </c>
      <c r="C151" s="25" t="s">
        <v>183</v>
      </c>
      <c r="D151" s="20" t="s">
        <v>78</v>
      </c>
      <c r="E151" s="26" t="s">
        <v>184</v>
      </c>
      <c r="F151" s="27" t="s">
        <v>95</v>
      </c>
      <c r="G151" s="28">
        <v>4</v>
      </c>
      <c r="H151" s="29">
        <v>0</v>
      </c>
      <c r="I151" s="29">
        <f>ROUND(ROUND(H151,2)*ROUND(G151,3),2)</f>
        <v>0</v>
      </c>
      <c r="J151" s="27"/>
      <c r="O151">
        <f>(I151*21)/100</f>
        <v>0</v>
      </c>
      <c r="P151" t="s">
        <v>47</v>
      </c>
    </row>
    <row r="152" spans="1:16">
      <c r="A152" s="30" t="s">
        <v>81</v>
      </c>
      <c r="E152" s="31" t="s">
        <v>184</v>
      </c>
    </row>
    <row r="153" spans="1:16">
      <c r="A153" s="32" t="s">
        <v>82</v>
      </c>
      <c r="E153" s="33" t="s">
        <v>78</v>
      </c>
    </row>
    <row r="154" spans="1:16">
      <c r="A154" t="s">
        <v>83</v>
      </c>
      <c r="E154" s="31" t="s">
        <v>78</v>
      </c>
    </row>
    <row r="155" spans="1:16">
      <c r="A155" s="20" t="s">
        <v>76</v>
      </c>
      <c r="B155" s="25" t="s">
        <v>185</v>
      </c>
      <c r="C155" s="25" t="s">
        <v>186</v>
      </c>
      <c r="D155" s="20" t="s">
        <v>78</v>
      </c>
      <c r="E155" s="26" t="s">
        <v>187</v>
      </c>
      <c r="F155" s="27" t="s">
        <v>95</v>
      </c>
      <c r="G155" s="28">
        <v>4</v>
      </c>
      <c r="H155" s="29">
        <v>0</v>
      </c>
      <c r="I155" s="29">
        <f>ROUND(ROUND(H155,2)*ROUND(G155,3),2)</f>
        <v>0</v>
      </c>
      <c r="J155" s="27"/>
      <c r="O155">
        <f>(I155*21)/100</f>
        <v>0</v>
      </c>
      <c r="P155" t="s">
        <v>47</v>
      </c>
    </row>
    <row r="156" spans="1:16">
      <c r="A156" s="30" t="s">
        <v>81</v>
      </c>
      <c r="E156" s="31" t="s">
        <v>187</v>
      </c>
    </row>
    <row r="157" spans="1:16">
      <c r="A157" s="32" t="s">
        <v>82</v>
      </c>
      <c r="E157" s="33" t="s">
        <v>78</v>
      </c>
    </row>
    <row r="158" spans="1:16">
      <c r="A158" t="s">
        <v>83</v>
      </c>
      <c r="E158" s="31" t="s">
        <v>78</v>
      </c>
    </row>
    <row r="159" spans="1:16" ht="25.5">
      <c r="A159" s="20" t="s">
        <v>76</v>
      </c>
      <c r="B159" s="25" t="s">
        <v>188</v>
      </c>
      <c r="C159" s="25" t="s">
        <v>189</v>
      </c>
      <c r="D159" s="20" t="s">
        <v>78</v>
      </c>
      <c r="E159" s="26" t="s">
        <v>190</v>
      </c>
      <c r="F159" s="27" t="s">
        <v>95</v>
      </c>
      <c r="G159" s="28">
        <v>1</v>
      </c>
      <c r="H159" s="29">
        <v>0</v>
      </c>
      <c r="I159" s="29">
        <f>ROUND(ROUND(H159,2)*ROUND(G159,3),2)</f>
        <v>0</v>
      </c>
      <c r="J159" s="27"/>
      <c r="O159">
        <f>(I159*21)/100</f>
        <v>0</v>
      </c>
      <c r="P159" t="s">
        <v>47</v>
      </c>
    </row>
    <row r="160" spans="1:16" ht="25.5">
      <c r="A160" s="30" t="s">
        <v>81</v>
      </c>
      <c r="E160" s="31" t="s">
        <v>190</v>
      </c>
    </row>
    <row r="161" spans="1:18">
      <c r="A161" s="32" t="s">
        <v>82</v>
      </c>
      <c r="E161" s="33" t="s">
        <v>78</v>
      </c>
    </row>
    <row r="162" spans="1:18">
      <c r="A162" t="s">
        <v>83</v>
      </c>
      <c r="E162" s="31" t="s">
        <v>78</v>
      </c>
    </row>
    <row r="163" spans="1:18" ht="25.5">
      <c r="A163" s="20" t="s">
        <v>76</v>
      </c>
      <c r="B163" s="25" t="s">
        <v>191</v>
      </c>
      <c r="C163" s="25" t="s">
        <v>192</v>
      </c>
      <c r="D163" s="20" t="s">
        <v>78</v>
      </c>
      <c r="E163" s="26" t="s">
        <v>193</v>
      </c>
      <c r="F163" s="27" t="s">
        <v>95</v>
      </c>
      <c r="G163" s="28">
        <v>2</v>
      </c>
      <c r="H163" s="29">
        <v>0</v>
      </c>
      <c r="I163" s="29">
        <f>ROUND(ROUND(H163,2)*ROUND(G163,3),2)</f>
        <v>0</v>
      </c>
      <c r="J163" s="27"/>
      <c r="O163">
        <f>(I163*21)/100</f>
        <v>0</v>
      </c>
      <c r="P163" t="s">
        <v>47</v>
      </c>
    </row>
    <row r="164" spans="1:18" ht="38.25">
      <c r="A164" s="30" t="s">
        <v>81</v>
      </c>
      <c r="E164" s="31" t="s">
        <v>194</v>
      </c>
    </row>
    <row r="165" spans="1:18">
      <c r="A165" s="32" t="s">
        <v>82</v>
      </c>
      <c r="E165" s="33" t="s">
        <v>78</v>
      </c>
    </row>
    <row r="166" spans="1:18">
      <c r="A166" t="s">
        <v>83</v>
      </c>
      <c r="E166" s="31" t="s">
        <v>78</v>
      </c>
    </row>
    <row r="167" spans="1:18">
      <c r="A167" s="20" t="s">
        <v>76</v>
      </c>
      <c r="B167" s="25" t="s">
        <v>195</v>
      </c>
      <c r="C167" s="25" t="s">
        <v>196</v>
      </c>
      <c r="D167" s="20" t="s">
        <v>78</v>
      </c>
      <c r="E167" s="26" t="s">
        <v>197</v>
      </c>
      <c r="F167" s="27" t="s">
        <v>198</v>
      </c>
      <c r="G167" s="28">
        <v>30</v>
      </c>
      <c r="H167" s="29">
        <v>0</v>
      </c>
      <c r="I167" s="29">
        <f>ROUND(ROUND(H167,2)*ROUND(G167,3),2)</f>
        <v>0</v>
      </c>
      <c r="J167" s="27"/>
      <c r="O167">
        <f>(I167*21)/100</f>
        <v>0</v>
      </c>
      <c r="P167" t="s">
        <v>47</v>
      </c>
    </row>
    <row r="168" spans="1:18">
      <c r="A168" s="30" t="s">
        <v>81</v>
      </c>
      <c r="E168" s="31" t="s">
        <v>197</v>
      </c>
    </row>
    <row r="169" spans="1:18">
      <c r="A169" s="32" t="s">
        <v>82</v>
      </c>
      <c r="E169" s="33" t="s">
        <v>78</v>
      </c>
    </row>
    <row r="170" spans="1:18">
      <c r="A170" t="s">
        <v>83</v>
      </c>
      <c r="E170" s="31" t="s">
        <v>78</v>
      </c>
    </row>
    <row r="171" spans="1:18" ht="12.75" customHeight="1">
      <c r="A171" s="2" t="s">
        <v>74</v>
      </c>
      <c r="B171" s="2"/>
      <c r="C171" s="34" t="s">
        <v>199</v>
      </c>
      <c r="D171" s="2"/>
      <c r="E171" s="23" t="s">
        <v>200</v>
      </c>
      <c r="F171" s="2"/>
      <c r="G171" s="2"/>
      <c r="H171" s="2"/>
      <c r="I171" s="35">
        <f>0+Q171</f>
        <v>0</v>
      </c>
      <c r="J171" s="2"/>
      <c r="O171">
        <f>0+R171</f>
        <v>0</v>
      </c>
      <c r="Q171">
        <f>0+I172+I176+I180+I184+I188+I192+I196+I200+I204+I208+I212+I216+I220+I224+I228+I232+I236+I240+I244+I248+I252</f>
        <v>0</v>
      </c>
      <c r="R171">
        <f>0+O172+O176+O180+O184+O188+O192+O196+O200+O204+O208+O212+O216+O220+O224+O228+O232+O236+O240+O244+O248+O252</f>
        <v>0</v>
      </c>
    </row>
    <row r="172" spans="1:18" ht="38.25">
      <c r="A172" s="20" t="s">
        <v>76</v>
      </c>
      <c r="B172" s="25" t="s">
        <v>201</v>
      </c>
      <c r="C172" s="25" t="s">
        <v>202</v>
      </c>
      <c r="D172" s="20" t="s">
        <v>78</v>
      </c>
      <c r="E172" s="26" t="s">
        <v>203</v>
      </c>
      <c r="F172" s="27" t="s">
        <v>95</v>
      </c>
      <c r="G172" s="28">
        <v>1</v>
      </c>
      <c r="H172" s="29">
        <v>0</v>
      </c>
      <c r="I172" s="29">
        <f>ROUND(ROUND(H172,2)*ROUND(G172,3),2)</f>
        <v>0</v>
      </c>
      <c r="J172" s="27"/>
      <c r="O172">
        <f>(I172*21)/100</f>
        <v>0</v>
      </c>
      <c r="P172" t="s">
        <v>47</v>
      </c>
    </row>
    <row r="173" spans="1:18" ht="63.75">
      <c r="A173" s="30" t="s">
        <v>81</v>
      </c>
      <c r="E173" s="31" t="s">
        <v>204</v>
      </c>
    </row>
    <row r="174" spans="1:18">
      <c r="A174" s="32" t="s">
        <v>82</v>
      </c>
      <c r="E174" s="33" t="s">
        <v>78</v>
      </c>
    </row>
    <row r="175" spans="1:18">
      <c r="A175" t="s">
        <v>83</v>
      </c>
      <c r="E175" s="31" t="s">
        <v>78</v>
      </c>
    </row>
    <row r="176" spans="1:18" ht="25.5">
      <c r="A176" s="20" t="s">
        <v>76</v>
      </c>
      <c r="B176" s="25" t="s">
        <v>205</v>
      </c>
      <c r="C176" s="25" t="s">
        <v>206</v>
      </c>
      <c r="D176" s="20" t="s">
        <v>78</v>
      </c>
      <c r="E176" s="26" t="s">
        <v>207</v>
      </c>
      <c r="F176" s="27" t="s">
        <v>95</v>
      </c>
      <c r="G176" s="28">
        <v>1</v>
      </c>
      <c r="H176" s="29">
        <v>0</v>
      </c>
      <c r="I176" s="29">
        <f>ROUND(ROUND(H176,2)*ROUND(G176,3),2)</f>
        <v>0</v>
      </c>
      <c r="J176" s="27"/>
      <c r="O176">
        <f>(I176*21)/100</f>
        <v>0</v>
      </c>
      <c r="P176" t="s">
        <v>47</v>
      </c>
    </row>
    <row r="177" spans="1:16" ht="25.5">
      <c r="A177" s="30" t="s">
        <v>81</v>
      </c>
      <c r="E177" s="31" t="s">
        <v>207</v>
      </c>
    </row>
    <row r="178" spans="1:16">
      <c r="A178" s="32" t="s">
        <v>82</v>
      </c>
      <c r="E178" s="33" t="s">
        <v>78</v>
      </c>
    </row>
    <row r="179" spans="1:16">
      <c r="A179" t="s">
        <v>83</v>
      </c>
      <c r="E179" s="31" t="s">
        <v>78</v>
      </c>
    </row>
    <row r="180" spans="1:16">
      <c r="A180" s="20" t="s">
        <v>76</v>
      </c>
      <c r="B180" s="25" t="s">
        <v>208</v>
      </c>
      <c r="C180" s="25" t="s">
        <v>209</v>
      </c>
      <c r="D180" s="20" t="s">
        <v>78</v>
      </c>
      <c r="E180" s="26" t="s">
        <v>210</v>
      </c>
      <c r="F180" s="27" t="s">
        <v>88</v>
      </c>
      <c r="G180" s="28">
        <v>40</v>
      </c>
      <c r="H180" s="29">
        <v>0</v>
      </c>
      <c r="I180" s="29">
        <f>ROUND(ROUND(H180,2)*ROUND(G180,3),2)</f>
        <v>0</v>
      </c>
      <c r="J180" s="27"/>
      <c r="O180">
        <f>(I180*21)/100</f>
        <v>0</v>
      </c>
      <c r="P180" t="s">
        <v>47</v>
      </c>
    </row>
    <row r="181" spans="1:16">
      <c r="A181" s="30" t="s">
        <v>81</v>
      </c>
      <c r="E181" s="31" t="s">
        <v>210</v>
      </c>
    </row>
    <row r="182" spans="1:16">
      <c r="A182" s="32" t="s">
        <v>82</v>
      </c>
      <c r="E182" s="33" t="s">
        <v>78</v>
      </c>
    </row>
    <row r="183" spans="1:16">
      <c r="A183" t="s">
        <v>83</v>
      </c>
      <c r="E183" s="31" t="s">
        <v>78</v>
      </c>
    </row>
    <row r="184" spans="1:16" ht="25.5">
      <c r="A184" s="20" t="s">
        <v>76</v>
      </c>
      <c r="B184" s="25" t="s">
        <v>211</v>
      </c>
      <c r="C184" s="25" t="s">
        <v>212</v>
      </c>
      <c r="D184" s="20" t="s">
        <v>78</v>
      </c>
      <c r="E184" s="26" t="s">
        <v>213</v>
      </c>
      <c r="F184" s="27" t="s">
        <v>95</v>
      </c>
      <c r="G184" s="28">
        <v>4</v>
      </c>
      <c r="H184" s="29">
        <v>0</v>
      </c>
      <c r="I184" s="29">
        <f>ROUND(ROUND(H184,2)*ROUND(G184,3),2)</f>
        <v>0</v>
      </c>
      <c r="J184" s="27"/>
      <c r="O184">
        <f>(I184*21)/100</f>
        <v>0</v>
      </c>
      <c r="P184" t="s">
        <v>47</v>
      </c>
    </row>
    <row r="185" spans="1:16" ht="25.5">
      <c r="A185" s="30" t="s">
        <v>81</v>
      </c>
      <c r="E185" s="31" t="s">
        <v>213</v>
      </c>
    </row>
    <row r="186" spans="1:16">
      <c r="A186" s="32" t="s">
        <v>82</v>
      </c>
      <c r="E186" s="33" t="s">
        <v>78</v>
      </c>
    </row>
    <row r="187" spans="1:16">
      <c r="A187" t="s">
        <v>83</v>
      </c>
      <c r="E187" s="31" t="s">
        <v>78</v>
      </c>
    </row>
    <row r="188" spans="1:16">
      <c r="A188" s="20" t="s">
        <v>76</v>
      </c>
      <c r="B188" s="25" t="s">
        <v>214</v>
      </c>
      <c r="C188" s="25" t="s">
        <v>215</v>
      </c>
      <c r="D188" s="20" t="s">
        <v>78</v>
      </c>
      <c r="E188" s="26" t="s">
        <v>216</v>
      </c>
      <c r="F188" s="27" t="s">
        <v>95</v>
      </c>
      <c r="G188" s="28">
        <v>3</v>
      </c>
      <c r="H188" s="29">
        <v>0</v>
      </c>
      <c r="I188" s="29">
        <f>ROUND(ROUND(H188,2)*ROUND(G188,3),2)</f>
        <v>0</v>
      </c>
      <c r="J188" s="27"/>
      <c r="O188">
        <f>(I188*21)/100</f>
        <v>0</v>
      </c>
      <c r="P188" t="s">
        <v>47</v>
      </c>
    </row>
    <row r="189" spans="1:16">
      <c r="A189" s="30" t="s">
        <v>81</v>
      </c>
      <c r="E189" s="31" t="s">
        <v>216</v>
      </c>
    </row>
    <row r="190" spans="1:16">
      <c r="A190" s="32" t="s">
        <v>82</v>
      </c>
      <c r="E190" s="33" t="s">
        <v>78</v>
      </c>
    </row>
    <row r="191" spans="1:16">
      <c r="A191" t="s">
        <v>83</v>
      </c>
      <c r="E191" s="31" t="s">
        <v>78</v>
      </c>
    </row>
    <row r="192" spans="1:16">
      <c r="A192" s="20" t="s">
        <v>76</v>
      </c>
      <c r="B192" s="25" t="s">
        <v>217</v>
      </c>
      <c r="C192" s="25" t="s">
        <v>218</v>
      </c>
      <c r="D192" s="20" t="s">
        <v>78</v>
      </c>
      <c r="E192" s="26" t="s">
        <v>219</v>
      </c>
      <c r="F192" s="27" t="s">
        <v>95</v>
      </c>
      <c r="G192" s="28">
        <v>2</v>
      </c>
      <c r="H192" s="29">
        <v>0</v>
      </c>
      <c r="I192" s="29">
        <f>ROUND(ROUND(H192,2)*ROUND(G192,3),2)</f>
        <v>0</v>
      </c>
      <c r="J192" s="27"/>
      <c r="O192">
        <f>(I192*21)/100</f>
        <v>0</v>
      </c>
      <c r="P192" t="s">
        <v>47</v>
      </c>
    </row>
    <row r="193" spans="1:16">
      <c r="A193" s="30" t="s">
        <v>81</v>
      </c>
      <c r="E193" s="31" t="s">
        <v>219</v>
      </c>
    </row>
    <row r="194" spans="1:16">
      <c r="A194" s="32" t="s">
        <v>82</v>
      </c>
      <c r="E194" s="33" t="s">
        <v>78</v>
      </c>
    </row>
    <row r="195" spans="1:16">
      <c r="A195" t="s">
        <v>83</v>
      </c>
      <c r="E195" s="31" t="s">
        <v>78</v>
      </c>
    </row>
    <row r="196" spans="1:16" ht="25.5">
      <c r="A196" s="20" t="s">
        <v>76</v>
      </c>
      <c r="B196" s="25" t="s">
        <v>220</v>
      </c>
      <c r="C196" s="25" t="s">
        <v>221</v>
      </c>
      <c r="D196" s="20" t="s">
        <v>78</v>
      </c>
      <c r="E196" s="26" t="s">
        <v>222</v>
      </c>
      <c r="F196" s="27" t="s">
        <v>88</v>
      </c>
      <c r="G196" s="28">
        <v>503</v>
      </c>
      <c r="H196" s="29">
        <v>0</v>
      </c>
      <c r="I196" s="29">
        <f>ROUND(ROUND(H196,2)*ROUND(G196,3),2)</f>
        <v>0</v>
      </c>
      <c r="J196" s="27"/>
      <c r="O196">
        <f>(I196*21)/100</f>
        <v>0</v>
      </c>
      <c r="P196" t="s">
        <v>47</v>
      </c>
    </row>
    <row r="197" spans="1:16" ht="25.5">
      <c r="A197" s="30" t="s">
        <v>81</v>
      </c>
      <c r="E197" s="31" t="s">
        <v>222</v>
      </c>
    </row>
    <row r="198" spans="1:16">
      <c r="A198" s="32" t="s">
        <v>82</v>
      </c>
      <c r="E198" s="33" t="s">
        <v>78</v>
      </c>
    </row>
    <row r="199" spans="1:16">
      <c r="A199" t="s">
        <v>83</v>
      </c>
      <c r="E199" s="31" t="s">
        <v>78</v>
      </c>
    </row>
    <row r="200" spans="1:16">
      <c r="A200" s="20" t="s">
        <v>76</v>
      </c>
      <c r="B200" s="25" t="s">
        <v>223</v>
      </c>
      <c r="C200" s="25" t="s">
        <v>224</v>
      </c>
      <c r="D200" s="20" t="s">
        <v>78</v>
      </c>
      <c r="E200" s="26" t="s">
        <v>225</v>
      </c>
      <c r="F200" s="27" t="s">
        <v>95</v>
      </c>
      <c r="G200" s="28">
        <v>106</v>
      </c>
      <c r="H200" s="29">
        <v>0</v>
      </c>
      <c r="I200" s="29">
        <f>ROUND(ROUND(H200,2)*ROUND(G200,3),2)</f>
        <v>0</v>
      </c>
      <c r="J200" s="27"/>
      <c r="O200">
        <f>(I200*21)/100</f>
        <v>0</v>
      </c>
      <c r="P200" t="s">
        <v>47</v>
      </c>
    </row>
    <row r="201" spans="1:16">
      <c r="A201" s="30" t="s">
        <v>81</v>
      </c>
      <c r="E201" s="31" t="s">
        <v>225</v>
      </c>
    </row>
    <row r="202" spans="1:16">
      <c r="A202" s="32" t="s">
        <v>82</v>
      </c>
      <c r="E202" s="33" t="s">
        <v>78</v>
      </c>
    </row>
    <row r="203" spans="1:16">
      <c r="A203" t="s">
        <v>83</v>
      </c>
      <c r="E203" s="31" t="s">
        <v>78</v>
      </c>
    </row>
    <row r="204" spans="1:16">
      <c r="A204" s="20" t="s">
        <v>76</v>
      </c>
      <c r="B204" s="25" t="s">
        <v>226</v>
      </c>
      <c r="C204" s="25" t="s">
        <v>227</v>
      </c>
      <c r="D204" s="20" t="s">
        <v>78</v>
      </c>
      <c r="E204" s="26" t="s">
        <v>228</v>
      </c>
      <c r="F204" s="27" t="s">
        <v>88</v>
      </c>
      <c r="G204" s="28">
        <v>400</v>
      </c>
      <c r="H204" s="29">
        <v>0</v>
      </c>
      <c r="I204" s="29">
        <f>ROUND(ROUND(H204,2)*ROUND(G204,3),2)</f>
        <v>0</v>
      </c>
      <c r="J204" s="27"/>
      <c r="O204">
        <f>(I204*21)/100</f>
        <v>0</v>
      </c>
      <c r="P204" t="s">
        <v>47</v>
      </c>
    </row>
    <row r="205" spans="1:16">
      <c r="A205" s="30" t="s">
        <v>81</v>
      </c>
      <c r="E205" s="31" t="s">
        <v>228</v>
      </c>
    </row>
    <row r="206" spans="1:16">
      <c r="A206" s="32" t="s">
        <v>82</v>
      </c>
      <c r="E206" s="33" t="s">
        <v>78</v>
      </c>
    </row>
    <row r="207" spans="1:16">
      <c r="A207" t="s">
        <v>83</v>
      </c>
      <c r="E207" s="31" t="s">
        <v>78</v>
      </c>
    </row>
    <row r="208" spans="1:16">
      <c r="A208" s="20" t="s">
        <v>76</v>
      </c>
      <c r="B208" s="25" t="s">
        <v>229</v>
      </c>
      <c r="C208" s="25" t="s">
        <v>230</v>
      </c>
      <c r="D208" s="20" t="s">
        <v>78</v>
      </c>
      <c r="E208" s="26" t="s">
        <v>231</v>
      </c>
      <c r="F208" s="27" t="s">
        <v>88</v>
      </c>
      <c r="G208" s="28">
        <v>106</v>
      </c>
      <c r="H208" s="29">
        <v>0</v>
      </c>
      <c r="I208" s="29">
        <f>ROUND(ROUND(H208,2)*ROUND(G208,3),2)</f>
        <v>0</v>
      </c>
      <c r="J208" s="27"/>
      <c r="O208">
        <f>(I208*21)/100</f>
        <v>0</v>
      </c>
      <c r="P208" t="s">
        <v>47</v>
      </c>
    </row>
    <row r="209" spans="1:16">
      <c r="A209" s="30" t="s">
        <v>81</v>
      </c>
      <c r="E209" s="31" t="s">
        <v>231</v>
      </c>
    </row>
    <row r="210" spans="1:16">
      <c r="A210" s="32" t="s">
        <v>82</v>
      </c>
      <c r="E210" s="33" t="s">
        <v>78</v>
      </c>
    </row>
    <row r="211" spans="1:16">
      <c r="A211" t="s">
        <v>83</v>
      </c>
      <c r="E211" s="31" t="s">
        <v>78</v>
      </c>
    </row>
    <row r="212" spans="1:16">
      <c r="A212" s="20" t="s">
        <v>76</v>
      </c>
      <c r="B212" s="25" t="s">
        <v>232</v>
      </c>
      <c r="C212" s="25" t="s">
        <v>233</v>
      </c>
      <c r="D212" s="20" t="s">
        <v>78</v>
      </c>
      <c r="E212" s="26" t="s">
        <v>234</v>
      </c>
      <c r="F212" s="27" t="s">
        <v>88</v>
      </c>
      <c r="G212" s="28">
        <v>400</v>
      </c>
      <c r="H212" s="29">
        <v>0</v>
      </c>
      <c r="I212" s="29">
        <f>ROUND(ROUND(H212,2)*ROUND(G212,3),2)</f>
        <v>0</v>
      </c>
      <c r="J212" s="27"/>
      <c r="O212">
        <f>(I212*21)/100</f>
        <v>0</v>
      </c>
      <c r="P212" t="s">
        <v>47</v>
      </c>
    </row>
    <row r="213" spans="1:16">
      <c r="A213" s="30" t="s">
        <v>81</v>
      </c>
      <c r="E213" s="31" t="s">
        <v>234</v>
      </c>
    </row>
    <row r="214" spans="1:16">
      <c r="A214" s="32" t="s">
        <v>82</v>
      </c>
      <c r="E214" s="33" t="s">
        <v>78</v>
      </c>
    </row>
    <row r="215" spans="1:16">
      <c r="A215" t="s">
        <v>83</v>
      </c>
      <c r="E215" s="31" t="s">
        <v>78</v>
      </c>
    </row>
    <row r="216" spans="1:16">
      <c r="A216" s="20" t="s">
        <v>76</v>
      </c>
      <c r="B216" s="25" t="s">
        <v>235</v>
      </c>
      <c r="C216" s="25" t="s">
        <v>236</v>
      </c>
      <c r="D216" s="20" t="s">
        <v>78</v>
      </c>
      <c r="E216" s="26" t="s">
        <v>237</v>
      </c>
      <c r="F216" s="27" t="s">
        <v>95</v>
      </c>
      <c r="G216" s="28">
        <v>4</v>
      </c>
      <c r="H216" s="29">
        <v>0</v>
      </c>
      <c r="I216" s="29">
        <f>ROUND(ROUND(H216,2)*ROUND(G216,3),2)</f>
        <v>0</v>
      </c>
      <c r="J216" s="27"/>
      <c r="O216">
        <f>(I216*21)/100</f>
        <v>0</v>
      </c>
      <c r="P216" t="s">
        <v>47</v>
      </c>
    </row>
    <row r="217" spans="1:16">
      <c r="A217" s="30" t="s">
        <v>81</v>
      </c>
      <c r="E217" s="31" t="s">
        <v>237</v>
      </c>
    </row>
    <row r="218" spans="1:16">
      <c r="A218" s="32" t="s">
        <v>82</v>
      </c>
      <c r="E218" s="33" t="s">
        <v>78</v>
      </c>
    </row>
    <row r="219" spans="1:16">
      <c r="A219" t="s">
        <v>83</v>
      </c>
      <c r="E219" s="31" t="s">
        <v>78</v>
      </c>
    </row>
    <row r="220" spans="1:16" ht="25.5">
      <c r="A220" s="20" t="s">
        <v>76</v>
      </c>
      <c r="B220" s="25" t="s">
        <v>238</v>
      </c>
      <c r="C220" s="25" t="s">
        <v>165</v>
      </c>
      <c r="D220" s="20" t="s">
        <v>68</v>
      </c>
      <c r="E220" s="26" t="s">
        <v>166</v>
      </c>
      <c r="F220" s="27" t="s">
        <v>95</v>
      </c>
      <c r="G220" s="28">
        <v>4</v>
      </c>
      <c r="H220" s="29">
        <v>0</v>
      </c>
      <c r="I220" s="29">
        <f>ROUND(ROUND(H220,2)*ROUND(G220,3),2)</f>
        <v>0</v>
      </c>
      <c r="J220" s="27"/>
      <c r="O220">
        <f>(I220*21)/100</f>
        <v>0</v>
      </c>
      <c r="P220" t="s">
        <v>47</v>
      </c>
    </row>
    <row r="221" spans="1:16" ht="25.5">
      <c r="A221" s="30" t="s">
        <v>81</v>
      </c>
      <c r="E221" s="31" t="s">
        <v>166</v>
      </c>
    </row>
    <row r="222" spans="1:16">
      <c r="A222" s="32" t="s">
        <v>82</v>
      </c>
      <c r="E222" s="33" t="s">
        <v>78</v>
      </c>
    </row>
    <row r="223" spans="1:16">
      <c r="A223" t="s">
        <v>83</v>
      </c>
      <c r="E223" s="31" t="s">
        <v>78</v>
      </c>
    </row>
    <row r="224" spans="1:16" ht="25.5">
      <c r="A224" s="20" t="s">
        <v>76</v>
      </c>
      <c r="B224" s="25" t="s">
        <v>239</v>
      </c>
      <c r="C224" s="25" t="s">
        <v>240</v>
      </c>
      <c r="D224" s="20" t="s">
        <v>78</v>
      </c>
      <c r="E224" s="26" t="s">
        <v>241</v>
      </c>
      <c r="F224" s="27" t="s">
        <v>95</v>
      </c>
      <c r="G224" s="28">
        <v>8</v>
      </c>
      <c r="H224" s="29">
        <v>0</v>
      </c>
      <c r="I224" s="29">
        <f>ROUND(ROUND(H224,2)*ROUND(G224,3),2)</f>
        <v>0</v>
      </c>
      <c r="J224" s="27"/>
      <c r="O224">
        <f>(I224*21)/100</f>
        <v>0</v>
      </c>
      <c r="P224" t="s">
        <v>47</v>
      </c>
    </row>
    <row r="225" spans="1:16" ht="38.25">
      <c r="A225" s="30" t="s">
        <v>81</v>
      </c>
      <c r="E225" s="31" t="s">
        <v>242</v>
      </c>
    </row>
    <row r="226" spans="1:16">
      <c r="A226" s="32" t="s">
        <v>82</v>
      </c>
      <c r="E226" s="33" t="s">
        <v>78</v>
      </c>
    </row>
    <row r="227" spans="1:16">
      <c r="A227" t="s">
        <v>83</v>
      </c>
      <c r="E227" s="31" t="s">
        <v>78</v>
      </c>
    </row>
    <row r="228" spans="1:16">
      <c r="A228" s="20" t="s">
        <v>76</v>
      </c>
      <c r="B228" s="25" t="s">
        <v>243</v>
      </c>
      <c r="C228" s="25" t="s">
        <v>244</v>
      </c>
      <c r="D228" s="20" t="s">
        <v>78</v>
      </c>
      <c r="E228" s="26" t="s">
        <v>245</v>
      </c>
      <c r="F228" s="27" t="s">
        <v>95</v>
      </c>
      <c r="G228" s="28">
        <v>8</v>
      </c>
      <c r="H228" s="29">
        <v>0</v>
      </c>
      <c r="I228" s="29">
        <f>ROUND(ROUND(H228,2)*ROUND(G228,3),2)</f>
        <v>0</v>
      </c>
      <c r="J228" s="27"/>
      <c r="O228">
        <f>(I228*21)/100</f>
        <v>0</v>
      </c>
      <c r="P228" t="s">
        <v>47</v>
      </c>
    </row>
    <row r="229" spans="1:16">
      <c r="A229" s="30" t="s">
        <v>81</v>
      </c>
      <c r="E229" s="31" t="s">
        <v>245</v>
      </c>
    </row>
    <row r="230" spans="1:16">
      <c r="A230" s="32" t="s">
        <v>82</v>
      </c>
      <c r="E230" s="33" t="s">
        <v>78</v>
      </c>
    </row>
    <row r="231" spans="1:16">
      <c r="A231" t="s">
        <v>83</v>
      </c>
      <c r="E231" s="31" t="s">
        <v>78</v>
      </c>
    </row>
    <row r="232" spans="1:16">
      <c r="A232" s="20" t="s">
        <v>76</v>
      </c>
      <c r="B232" s="25" t="s">
        <v>246</v>
      </c>
      <c r="C232" s="25" t="s">
        <v>247</v>
      </c>
      <c r="D232" s="20" t="s">
        <v>78</v>
      </c>
      <c r="E232" s="26" t="s">
        <v>248</v>
      </c>
      <c r="F232" s="27" t="s">
        <v>95</v>
      </c>
      <c r="G232" s="28">
        <v>8</v>
      </c>
      <c r="H232" s="29">
        <v>0</v>
      </c>
      <c r="I232" s="29">
        <f>ROUND(ROUND(H232,2)*ROUND(G232,3),2)</f>
        <v>0</v>
      </c>
      <c r="J232" s="27"/>
      <c r="O232">
        <f>(I232*21)/100</f>
        <v>0</v>
      </c>
      <c r="P232" t="s">
        <v>47</v>
      </c>
    </row>
    <row r="233" spans="1:16">
      <c r="A233" s="30" t="s">
        <v>81</v>
      </c>
      <c r="E233" s="31" t="s">
        <v>248</v>
      </c>
    </row>
    <row r="234" spans="1:16">
      <c r="A234" s="32" t="s">
        <v>82</v>
      </c>
      <c r="E234" s="33" t="s">
        <v>78</v>
      </c>
    </row>
    <row r="235" spans="1:16">
      <c r="A235" t="s">
        <v>83</v>
      </c>
      <c r="E235" s="31" t="s">
        <v>78</v>
      </c>
    </row>
    <row r="236" spans="1:16">
      <c r="A236" s="20" t="s">
        <v>76</v>
      </c>
      <c r="B236" s="25" t="s">
        <v>249</v>
      </c>
      <c r="C236" s="25" t="s">
        <v>250</v>
      </c>
      <c r="D236" s="20" t="s">
        <v>78</v>
      </c>
      <c r="E236" s="26" t="s">
        <v>251</v>
      </c>
      <c r="F236" s="27" t="s">
        <v>95</v>
      </c>
      <c r="G236" s="28">
        <v>8</v>
      </c>
      <c r="H236" s="29">
        <v>0</v>
      </c>
      <c r="I236" s="29">
        <f>ROUND(ROUND(H236,2)*ROUND(G236,3),2)</f>
        <v>0</v>
      </c>
      <c r="J236" s="27"/>
      <c r="O236">
        <f>(I236*21)/100</f>
        <v>0</v>
      </c>
      <c r="P236" t="s">
        <v>47</v>
      </c>
    </row>
    <row r="237" spans="1:16">
      <c r="A237" s="30" t="s">
        <v>81</v>
      </c>
      <c r="E237" s="31" t="s">
        <v>251</v>
      </c>
    </row>
    <row r="238" spans="1:16">
      <c r="A238" s="32" t="s">
        <v>82</v>
      </c>
      <c r="E238" s="33" t="s">
        <v>78</v>
      </c>
    </row>
    <row r="239" spans="1:16">
      <c r="A239" t="s">
        <v>83</v>
      </c>
      <c r="E239" s="31" t="s">
        <v>78</v>
      </c>
    </row>
    <row r="240" spans="1:16">
      <c r="A240" s="20" t="s">
        <v>76</v>
      </c>
      <c r="B240" s="25" t="s">
        <v>252</v>
      </c>
      <c r="C240" s="25" t="s">
        <v>253</v>
      </c>
      <c r="D240" s="20" t="s">
        <v>78</v>
      </c>
      <c r="E240" s="26" t="s">
        <v>254</v>
      </c>
      <c r="F240" s="27" t="s">
        <v>95</v>
      </c>
      <c r="G240" s="28">
        <v>8</v>
      </c>
      <c r="H240" s="29">
        <v>0</v>
      </c>
      <c r="I240" s="29">
        <f>ROUND(ROUND(H240,2)*ROUND(G240,3),2)</f>
        <v>0</v>
      </c>
      <c r="J240" s="27"/>
      <c r="O240">
        <f>(I240*21)/100</f>
        <v>0</v>
      </c>
      <c r="P240" t="s">
        <v>47</v>
      </c>
    </row>
    <row r="241" spans="1:16">
      <c r="A241" s="30" t="s">
        <v>81</v>
      </c>
      <c r="E241" s="31" t="s">
        <v>254</v>
      </c>
    </row>
    <row r="242" spans="1:16">
      <c r="A242" s="32" t="s">
        <v>82</v>
      </c>
      <c r="E242" s="33" t="s">
        <v>78</v>
      </c>
    </row>
    <row r="243" spans="1:16">
      <c r="A243" t="s">
        <v>83</v>
      </c>
      <c r="E243" s="31" t="s">
        <v>78</v>
      </c>
    </row>
    <row r="244" spans="1:16">
      <c r="A244" s="20" t="s">
        <v>76</v>
      </c>
      <c r="B244" s="25" t="s">
        <v>255</v>
      </c>
      <c r="C244" s="25" t="s">
        <v>256</v>
      </c>
      <c r="D244" s="20" t="s">
        <v>78</v>
      </c>
      <c r="E244" s="26" t="s">
        <v>257</v>
      </c>
      <c r="F244" s="27" t="s">
        <v>95</v>
      </c>
      <c r="G244" s="28">
        <v>8</v>
      </c>
      <c r="H244" s="29">
        <v>0</v>
      </c>
      <c r="I244" s="29">
        <f>ROUND(ROUND(H244,2)*ROUND(G244,3),2)</f>
        <v>0</v>
      </c>
      <c r="J244" s="27"/>
      <c r="O244">
        <f>(I244*21)/100</f>
        <v>0</v>
      </c>
      <c r="P244" t="s">
        <v>47</v>
      </c>
    </row>
    <row r="245" spans="1:16">
      <c r="A245" s="30" t="s">
        <v>81</v>
      </c>
      <c r="E245" s="31" t="s">
        <v>257</v>
      </c>
    </row>
    <row r="246" spans="1:16">
      <c r="A246" s="32" t="s">
        <v>82</v>
      </c>
      <c r="E246" s="33" t="s">
        <v>78</v>
      </c>
    </row>
    <row r="247" spans="1:16">
      <c r="A247" t="s">
        <v>83</v>
      </c>
      <c r="E247" s="31" t="s">
        <v>78</v>
      </c>
    </row>
    <row r="248" spans="1:16">
      <c r="A248" s="20" t="s">
        <v>76</v>
      </c>
      <c r="B248" s="25" t="s">
        <v>258</v>
      </c>
      <c r="C248" s="25" t="s">
        <v>259</v>
      </c>
      <c r="D248" s="20" t="s">
        <v>78</v>
      </c>
      <c r="E248" s="26" t="s">
        <v>260</v>
      </c>
      <c r="F248" s="27" t="s">
        <v>95</v>
      </c>
      <c r="G248" s="28">
        <v>8</v>
      </c>
      <c r="H248" s="29">
        <v>0</v>
      </c>
      <c r="I248" s="29">
        <f>ROUND(ROUND(H248,2)*ROUND(G248,3),2)</f>
        <v>0</v>
      </c>
      <c r="J248" s="27"/>
      <c r="O248">
        <f>(I248*21)/100</f>
        <v>0</v>
      </c>
      <c r="P248" t="s">
        <v>47</v>
      </c>
    </row>
    <row r="249" spans="1:16">
      <c r="A249" s="30" t="s">
        <v>81</v>
      </c>
      <c r="E249" s="31" t="s">
        <v>260</v>
      </c>
    </row>
    <row r="250" spans="1:16">
      <c r="A250" s="32" t="s">
        <v>82</v>
      </c>
      <c r="E250" s="33" t="s">
        <v>78</v>
      </c>
    </row>
    <row r="251" spans="1:16">
      <c r="A251" t="s">
        <v>83</v>
      </c>
      <c r="E251" s="31" t="s">
        <v>78</v>
      </c>
    </row>
    <row r="252" spans="1:16">
      <c r="A252" s="20" t="s">
        <v>76</v>
      </c>
      <c r="B252" s="25" t="s">
        <v>261</v>
      </c>
      <c r="C252" s="25" t="s">
        <v>262</v>
      </c>
      <c r="D252" s="20" t="s">
        <v>78</v>
      </c>
      <c r="E252" s="26" t="s">
        <v>263</v>
      </c>
      <c r="F252" s="27" t="s">
        <v>95</v>
      </c>
      <c r="G252" s="28">
        <v>1</v>
      </c>
      <c r="H252" s="29">
        <v>0</v>
      </c>
      <c r="I252" s="29">
        <f>ROUND(ROUND(H252,2)*ROUND(G252,3),2)</f>
        <v>0</v>
      </c>
      <c r="J252" s="27"/>
      <c r="O252">
        <f>(I252*21)/100</f>
        <v>0</v>
      </c>
      <c r="P252" t="s">
        <v>47</v>
      </c>
    </row>
    <row r="253" spans="1:16">
      <c r="A253" s="30" t="s">
        <v>81</v>
      </c>
      <c r="E253" s="31" t="s">
        <v>263</v>
      </c>
    </row>
    <row r="254" spans="1:16">
      <c r="A254" s="32" t="s">
        <v>82</v>
      </c>
      <c r="E254" s="33" t="s">
        <v>78</v>
      </c>
    </row>
    <row r="255" spans="1:16">
      <c r="A255" t="s">
        <v>83</v>
      </c>
      <c r="E255" s="31" t="s">
        <v>78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29"/>
  <sheetViews>
    <sheetView workbookViewId="0">
      <pane ySplit="9" topLeftCell="A10" activePane="bottomLeft" state="frozen"/>
      <selection pane="bottomLeft" activeCell="A10" sqref="A10"/>
    </sheetView>
  </sheetViews>
  <sheetFormatPr defaultColWidth="9.140625"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>
      <c r="A1" t="s">
        <v>37</v>
      </c>
      <c r="B1" s="4"/>
      <c r="C1" s="4"/>
      <c r="D1" s="4"/>
      <c r="E1" s="4" t="s">
        <v>0</v>
      </c>
      <c r="F1" s="4"/>
      <c r="G1" s="4"/>
      <c r="H1" s="4"/>
      <c r="I1" s="4"/>
      <c r="J1" s="4"/>
      <c r="P1" t="s">
        <v>38</v>
      </c>
    </row>
    <row r="2" spans="1:18" ht="24.95" customHeight="1">
      <c r="B2" s="4"/>
      <c r="C2" s="4"/>
      <c r="D2" s="4"/>
      <c r="E2" s="3" t="s">
        <v>39</v>
      </c>
      <c r="F2" s="4"/>
      <c r="G2" s="4"/>
      <c r="H2" s="2"/>
      <c r="I2" s="2"/>
      <c r="J2" s="4"/>
      <c r="O2">
        <f>0+O10+O35+O40+O105</f>
        <v>0</v>
      </c>
      <c r="P2" t="s">
        <v>40</v>
      </c>
    </row>
    <row r="3" spans="1:18" ht="15" customHeight="1">
      <c r="A3" t="s">
        <v>41</v>
      </c>
      <c r="B3" s="12" t="s">
        <v>42</v>
      </c>
      <c r="C3" s="44" t="s">
        <v>43</v>
      </c>
      <c r="D3" s="46"/>
      <c r="E3" s="13" t="s">
        <v>44</v>
      </c>
      <c r="F3" s="4"/>
      <c r="G3" s="9"/>
      <c r="H3" s="8" t="s">
        <v>264</v>
      </c>
      <c r="I3" s="36">
        <f>0+I10+I35+I40+I105</f>
        <v>0</v>
      </c>
      <c r="J3" s="10"/>
      <c r="O3" t="s">
        <v>46</v>
      </c>
      <c r="P3" t="s">
        <v>47</v>
      </c>
    </row>
    <row r="4" spans="1:18" ht="15" customHeight="1">
      <c r="A4" t="s">
        <v>48</v>
      </c>
      <c r="B4" s="12" t="s">
        <v>49</v>
      </c>
      <c r="C4" s="44" t="s">
        <v>11</v>
      </c>
      <c r="D4" s="46"/>
      <c r="E4" s="13" t="s">
        <v>12</v>
      </c>
      <c r="F4" s="4"/>
      <c r="G4" s="4"/>
      <c r="H4" s="11"/>
      <c r="I4" s="11"/>
      <c r="J4" s="4"/>
      <c r="O4" t="s">
        <v>50</v>
      </c>
      <c r="P4" t="s">
        <v>47</v>
      </c>
    </row>
    <row r="5" spans="1:18" ht="12.75" customHeight="1">
      <c r="A5" t="s">
        <v>51</v>
      </c>
      <c r="B5" s="12" t="s">
        <v>49</v>
      </c>
      <c r="C5" s="44" t="s">
        <v>52</v>
      </c>
      <c r="D5" s="46"/>
      <c r="E5" s="13" t="s">
        <v>14</v>
      </c>
      <c r="F5" s="4"/>
      <c r="G5" s="4"/>
      <c r="H5" s="4"/>
      <c r="I5" s="4"/>
      <c r="J5" s="4"/>
      <c r="O5" t="s">
        <v>53</v>
      </c>
      <c r="P5" t="s">
        <v>47</v>
      </c>
    </row>
    <row r="6" spans="1:18" ht="12.75" customHeight="1">
      <c r="A6" t="s">
        <v>54</v>
      </c>
      <c r="B6" s="14" t="s">
        <v>55</v>
      </c>
      <c r="C6" s="45" t="s">
        <v>264</v>
      </c>
      <c r="D6" s="48"/>
      <c r="E6" s="15" t="s">
        <v>18</v>
      </c>
      <c r="F6" s="2"/>
      <c r="G6" s="2"/>
      <c r="H6" s="2"/>
      <c r="I6" s="2"/>
      <c r="J6" s="2"/>
    </row>
    <row r="7" spans="1:18" ht="12.75" customHeight="1">
      <c r="A7" s="43" t="s">
        <v>56</v>
      </c>
      <c r="B7" s="43" t="s">
        <v>57</v>
      </c>
      <c r="C7" s="43" t="s">
        <v>58</v>
      </c>
      <c r="D7" s="43" t="s">
        <v>59</v>
      </c>
      <c r="E7" s="43" t="s">
        <v>60</v>
      </c>
      <c r="F7" s="43" t="s">
        <v>61</v>
      </c>
      <c r="G7" s="43" t="s">
        <v>62</v>
      </c>
      <c r="H7" s="43" t="s">
        <v>63</v>
      </c>
      <c r="I7" s="43"/>
      <c r="J7" s="43" t="s">
        <v>64</v>
      </c>
    </row>
    <row r="8" spans="1:18" ht="12.75" customHeight="1">
      <c r="A8" s="43"/>
      <c r="B8" s="43"/>
      <c r="C8" s="43"/>
      <c r="D8" s="43"/>
      <c r="E8" s="43"/>
      <c r="F8" s="43"/>
      <c r="G8" s="43"/>
      <c r="H8" s="1" t="s">
        <v>65</v>
      </c>
      <c r="I8" s="1" t="s">
        <v>66</v>
      </c>
      <c r="J8" s="43"/>
    </row>
    <row r="9" spans="1:18" ht="12.75" customHeight="1">
      <c r="A9" s="1" t="s">
        <v>67</v>
      </c>
      <c r="B9" s="1" t="s">
        <v>68</v>
      </c>
      <c r="C9" s="1" t="s">
        <v>47</v>
      </c>
      <c r="D9" s="1" t="s">
        <v>38</v>
      </c>
      <c r="E9" s="1" t="s">
        <v>69</v>
      </c>
      <c r="F9" s="1" t="s">
        <v>70</v>
      </c>
      <c r="G9" s="1" t="s">
        <v>40</v>
      </c>
      <c r="H9" s="1" t="s">
        <v>71</v>
      </c>
      <c r="I9" s="1" t="s">
        <v>72</v>
      </c>
      <c r="J9" s="1" t="s">
        <v>73</v>
      </c>
    </row>
    <row r="10" spans="1:18" ht="12.75" customHeight="1">
      <c r="A10" s="21" t="s">
        <v>74</v>
      </c>
      <c r="B10" s="21"/>
      <c r="C10" s="22" t="s">
        <v>265</v>
      </c>
      <c r="D10" s="21"/>
      <c r="E10" s="23" t="s">
        <v>266</v>
      </c>
      <c r="F10" s="21"/>
      <c r="G10" s="21"/>
      <c r="H10" s="21"/>
      <c r="I10" s="24">
        <f>0+Q10</f>
        <v>0</v>
      </c>
      <c r="J10" s="21"/>
      <c r="O10">
        <f>0+R10</f>
        <v>0</v>
      </c>
      <c r="Q10">
        <f>0+I11+I15+I19+I23+I27+I31</f>
        <v>0</v>
      </c>
      <c r="R10">
        <f>0+O11+O15+O19+O23+O27+O31</f>
        <v>0</v>
      </c>
    </row>
    <row r="11" spans="1:18">
      <c r="A11" s="20" t="s">
        <v>76</v>
      </c>
      <c r="B11" s="25" t="s">
        <v>68</v>
      </c>
      <c r="C11" s="25" t="s">
        <v>267</v>
      </c>
      <c r="D11" s="20" t="s">
        <v>78</v>
      </c>
      <c r="E11" s="26" t="s">
        <v>268</v>
      </c>
      <c r="F11" s="27" t="s">
        <v>88</v>
      </c>
      <c r="G11" s="28">
        <v>16.8</v>
      </c>
      <c r="H11" s="29">
        <v>0</v>
      </c>
      <c r="I11" s="29">
        <f>ROUND(ROUND(H11,2)*ROUND(G11,3),2)</f>
        <v>0</v>
      </c>
      <c r="J11" s="27"/>
      <c r="O11">
        <f>(I11*21)/100</f>
        <v>0</v>
      </c>
      <c r="P11" t="s">
        <v>47</v>
      </c>
    </row>
    <row r="12" spans="1:18">
      <c r="A12" s="30" t="s">
        <v>81</v>
      </c>
      <c r="E12" s="31" t="s">
        <v>268</v>
      </c>
    </row>
    <row r="13" spans="1:18">
      <c r="A13" s="32" t="s">
        <v>82</v>
      </c>
      <c r="E13" s="33" t="s">
        <v>78</v>
      </c>
    </row>
    <row r="14" spans="1:18">
      <c r="A14" t="s">
        <v>83</v>
      </c>
      <c r="E14" s="31" t="s">
        <v>78</v>
      </c>
    </row>
    <row r="15" spans="1:18">
      <c r="A15" s="20" t="s">
        <v>76</v>
      </c>
      <c r="B15" s="25" t="s">
        <v>47</v>
      </c>
      <c r="C15" s="25" t="s">
        <v>269</v>
      </c>
      <c r="D15" s="20" t="s">
        <v>78</v>
      </c>
      <c r="E15" s="26" t="s">
        <v>270</v>
      </c>
      <c r="F15" s="27" t="s">
        <v>271</v>
      </c>
      <c r="G15" s="28">
        <v>72</v>
      </c>
      <c r="H15" s="29">
        <v>0</v>
      </c>
      <c r="I15" s="29">
        <f>ROUND(ROUND(H15,2)*ROUND(G15,3),2)</f>
        <v>0</v>
      </c>
      <c r="J15" s="27"/>
      <c r="O15">
        <f>(I15*21)/100</f>
        <v>0</v>
      </c>
      <c r="P15" t="s">
        <v>47</v>
      </c>
    </row>
    <row r="16" spans="1:18">
      <c r="A16" s="30" t="s">
        <v>81</v>
      </c>
      <c r="E16" s="31" t="s">
        <v>270</v>
      </c>
    </row>
    <row r="17" spans="1:16">
      <c r="A17" s="32" t="s">
        <v>82</v>
      </c>
      <c r="E17" s="33" t="s">
        <v>78</v>
      </c>
    </row>
    <row r="18" spans="1:16">
      <c r="A18" t="s">
        <v>83</v>
      </c>
      <c r="E18" s="31" t="s">
        <v>78</v>
      </c>
    </row>
    <row r="19" spans="1:16">
      <c r="A19" s="20" t="s">
        <v>76</v>
      </c>
      <c r="B19" s="25" t="s">
        <v>38</v>
      </c>
      <c r="C19" s="25" t="s">
        <v>272</v>
      </c>
      <c r="D19" s="20" t="s">
        <v>78</v>
      </c>
      <c r="E19" s="26" t="s">
        <v>273</v>
      </c>
      <c r="F19" s="27" t="s">
        <v>271</v>
      </c>
      <c r="G19" s="28">
        <v>6</v>
      </c>
      <c r="H19" s="29">
        <v>0</v>
      </c>
      <c r="I19" s="29">
        <f>ROUND(ROUND(H19,2)*ROUND(G19,3),2)</f>
        <v>0</v>
      </c>
      <c r="J19" s="27"/>
      <c r="O19">
        <f>(I19*21)/100</f>
        <v>0</v>
      </c>
      <c r="P19" t="s">
        <v>47</v>
      </c>
    </row>
    <row r="20" spans="1:16">
      <c r="A20" s="30" t="s">
        <v>81</v>
      </c>
      <c r="E20" s="31" t="s">
        <v>273</v>
      </c>
    </row>
    <row r="21" spans="1:16">
      <c r="A21" s="32" t="s">
        <v>82</v>
      </c>
      <c r="E21" s="33" t="s">
        <v>78</v>
      </c>
    </row>
    <row r="22" spans="1:16">
      <c r="A22" t="s">
        <v>83</v>
      </c>
      <c r="E22" s="31" t="s">
        <v>78</v>
      </c>
    </row>
    <row r="23" spans="1:16">
      <c r="A23" s="20" t="s">
        <v>76</v>
      </c>
      <c r="B23" s="25" t="s">
        <v>69</v>
      </c>
      <c r="C23" s="25" t="s">
        <v>274</v>
      </c>
      <c r="D23" s="20" t="s">
        <v>78</v>
      </c>
      <c r="E23" s="26" t="s">
        <v>275</v>
      </c>
      <c r="F23" s="27" t="s">
        <v>271</v>
      </c>
      <c r="G23" s="28">
        <v>2</v>
      </c>
      <c r="H23" s="29">
        <v>0</v>
      </c>
      <c r="I23" s="29">
        <f>ROUND(ROUND(H23,2)*ROUND(G23,3),2)</f>
        <v>0</v>
      </c>
      <c r="J23" s="27"/>
      <c r="O23">
        <f>(I23*21)/100</f>
        <v>0</v>
      </c>
      <c r="P23" t="s">
        <v>47</v>
      </c>
    </row>
    <row r="24" spans="1:16">
      <c r="A24" s="30" t="s">
        <v>81</v>
      </c>
      <c r="E24" s="31" t="s">
        <v>275</v>
      </c>
    </row>
    <row r="25" spans="1:16">
      <c r="A25" s="32" t="s">
        <v>82</v>
      </c>
      <c r="E25" s="33" t="s">
        <v>78</v>
      </c>
    </row>
    <row r="26" spans="1:16">
      <c r="A26" t="s">
        <v>83</v>
      </c>
      <c r="E26" s="31" t="s">
        <v>78</v>
      </c>
    </row>
    <row r="27" spans="1:16">
      <c r="A27" s="20" t="s">
        <v>76</v>
      </c>
      <c r="B27" s="25" t="s">
        <v>70</v>
      </c>
      <c r="C27" s="25" t="s">
        <v>276</v>
      </c>
      <c r="D27" s="20" t="s">
        <v>78</v>
      </c>
      <c r="E27" s="26" t="s">
        <v>277</v>
      </c>
      <c r="F27" s="27" t="s">
        <v>271</v>
      </c>
      <c r="G27" s="28">
        <v>2</v>
      </c>
      <c r="H27" s="29">
        <v>0</v>
      </c>
      <c r="I27" s="29">
        <f>ROUND(ROUND(H27,2)*ROUND(G27,3),2)</f>
        <v>0</v>
      </c>
      <c r="J27" s="27"/>
      <c r="O27">
        <f>(I27*21)/100</f>
        <v>0</v>
      </c>
      <c r="P27" t="s">
        <v>47</v>
      </c>
    </row>
    <row r="28" spans="1:16">
      <c r="A28" s="30" t="s">
        <v>81</v>
      </c>
      <c r="E28" s="31" t="s">
        <v>277</v>
      </c>
    </row>
    <row r="29" spans="1:16">
      <c r="A29" s="32" t="s">
        <v>82</v>
      </c>
      <c r="E29" s="33" t="s">
        <v>78</v>
      </c>
    </row>
    <row r="30" spans="1:16">
      <c r="A30" t="s">
        <v>83</v>
      </c>
      <c r="E30" s="31" t="s">
        <v>78</v>
      </c>
    </row>
    <row r="31" spans="1:16">
      <c r="A31" s="20" t="s">
        <v>76</v>
      </c>
      <c r="B31" s="25" t="s">
        <v>40</v>
      </c>
      <c r="C31" s="25" t="s">
        <v>278</v>
      </c>
      <c r="D31" s="20" t="s">
        <v>78</v>
      </c>
      <c r="E31" s="26" t="s">
        <v>268</v>
      </c>
      <c r="F31" s="27" t="s">
        <v>88</v>
      </c>
      <c r="G31" s="28">
        <v>16</v>
      </c>
      <c r="H31" s="29">
        <v>0</v>
      </c>
      <c r="I31" s="29">
        <f>ROUND(ROUND(H31,2)*ROUND(G31,3),2)</f>
        <v>0</v>
      </c>
      <c r="J31" s="27"/>
      <c r="O31">
        <f>(I31*21)/100</f>
        <v>0</v>
      </c>
      <c r="P31" t="s">
        <v>47</v>
      </c>
    </row>
    <row r="32" spans="1:16">
      <c r="A32" s="30" t="s">
        <v>81</v>
      </c>
      <c r="E32" s="31" t="s">
        <v>268</v>
      </c>
    </row>
    <row r="33" spans="1:18">
      <c r="A33" s="32" t="s">
        <v>82</v>
      </c>
      <c r="E33" s="33" t="s">
        <v>78</v>
      </c>
    </row>
    <row r="34" spans="1:18">
      <c r="A34" t="s">
        <v>83</v>
      </c>
      <c r="E34" s="31" t="s">
        <v>78</v>
      </c>
    </row>
    <row r="35" spans="1:18" ht="12.75" customHeight="1">
      <c r="A35" s="2" t="s">
        <v>74</v>
      </c>
      <c r="B35" s="2"/>
      <c r="C35" s="34" t="s">
        <v>279</v>
      </c>
      <c r="D35" s="2"/>
      <c r="E35" s="23" t="s">
        <v>280</v>
      </c>
      <c r="F35" s="2"/>
      <c r="G35" s="2"/>
      <c r="H35" s="2"/>
      <c r="I35" s="35">
        <f>0+Q35</f>
        <v>0</v>
      </c>
      <c r="J35" s="2"/>
      <c r="O35">
        <f>0+R35</f>
        <v>0</v>
      </c>
      <c r="Q35">
        <f>0+I36</f>
        <v>0</v>
      </c>
      <c r="R35">
        <f>0+O36</f>
        <v>0</v>
      </c>
    </row>
    <row r="36" spans="1:18">
      <c r="A36" s="20" t="s">
        <v>76</v>
      </c>
      <c r="B36" s="25" t="s">
        <v>96</v>
      </c>
      <c r="C36" s="25" t="s">
        <v>278</v>
      </c>
      <c r="D36" s="20" t="s">
        <v>78</v>
      </c>
      <c r="E36" s="26" t="s">
        <v>268</v>
      </c>
      <c r="F36" s="27" t="s">
        <v>88</v>
      </c>
      <c r="G36" s="28">
        <v>16</v>
      </c>
      <c r="H36" s="29">
        <v>0</v>
      </c>
      <c r="I36" s="29">
        <f>ROUND(ROUND(H36,2)*ROUND(G36,3),2)</f>
        <v>0</v>
      </c>
      <c r="J36" s="27"/>
      <c r="O36">
        <f>(I36*21)/100</f>
        <v>0</v>
      </c>
      <c r="P36" t="s">
        <v>47</v>
      </c>
    </row>
    <row r="37" spans="1:18">
      <c r="A37" s="30" t="s">
        <v>81</v>
      </c>
      <c r="E37" s="31" t="s">
        <v>268</v>
      </c>
    </row>
    <row r="38" spans="1:18">
      <c r="A38" s="32" t="s">
        <v>82</v>
      </c>
      <c r="E38" s="33" t="s">
        <v>78</v>
      </c>
    </row>
    <row r="39" spans="1:18">
      <c r="A39" t="s">
        <v>83</v>
      </c>
      <c r="E39" s="31" t="s">
        <v>78</v>
      </c>
    </row>
    <row r="40" spans="1:18" ht="12.75" customHeight="1">
      <c r="A40" s="2" t="s">
        <v>74</v>
      </c>
      <c r="B40" s="2"/>
      <c r="C40" s="34" t="s">
        <v>281</v>
      </c>
      <c r="D40" s="2"/>
      <c r="E40" s="23" t="s">
        <v>282</v>
      </c>
      <c r="F40" s="2"/>
      <c r="G40" s="2"/>
      <c r="H40" s="2"/>
      <c r="I40" s="35">
        <f>0+Q40</f>
        <v>0</v>
      </c>
      <c r="J40" s="2"/>
      <c r="O40">
        <f>0+R40</f>
        <v>0</v>
      </c>
      <c r="Q40">
        <f>0+I41+I45+I49+I53+I57+I61+I65+I69+I73+I77+I81+I85+I89+I93+I97+I101</f>
        <v>0</v>
      </c>
      <c r="R40">
        <f>0+O41+O45+O49+O53+O57+O61+O65+O69+O73+O77+O81+O85+O89+O93+O97+O101</f>
        <v>0</v>
      </c>
    </row>
    <row r="41" spans="1:18">
      <c r="A41" s="20" t="s">
        <v>76</v>
      </c>
      <c r="B41" s="25" t="s">
        <v>99</v>
      </c>
      <c r="C41" s="25" t="s">
        <v>283</v>
      </c>
      <c r="D41" s="20" t="s">
        <v>78</v>
      </c>
      <c r="E41" s="26" t="s">
        <v>284</v>
      </c>
      <c r="F41" s="27" t="s">
        <v>271</v>
      </c>
      <c r="G41" s="28">
        <v>262</v>
      </c>
      <c r="H41" s="29">
        <v>0</v>
      </c>
      <c r="I41" s="29">
        <f>ROUND(ROUND(H41,2)*ROUND(G41,3),2)</f>
        <v>0</v>
      </c>
      <c r="J41" s="27"/>
      <c r="O41">
        <f>(I41*21)/100</f>
        <v>0</v>
      </c>
      <c r="P41" t="s">
        <v>47</v>
      </c>
    </row>
    <row r="42" spans="1:18">
      <c r="A42" s="30" t="s">
        <v>81</v>
      </c>
      <c r="E42" s="31" t="s">
        <v>285</v>
      </c>
    </row>
    <row r="43" spans="1:18">
      <c r="A43" s="32" t="s">
        <v>82</v>
      </c>
      <c r="E43" s="33" t="s">
        <v>78</v>
      </c>
    </row>
    <row r="44" spans="1:18">
      <c r="A44" t="s">
        <v>83</v>
      </c>
      <c r="E44" s="31" t="s">
        <v>78</v>
      </c>
    </row>
    <row r="45" spans="1:18">
      <c r="A45" s="20" t="s">
        <v>76</v>
      </c>
      <c r="B45" s="25" t="s">
        <v>71</v>
      </c>
      <c r="C45" s="25" t="s">
        <v>286</v>
      </c>
      <c r="D45" s="20" t="s">
        <v>78</v>
      </c>
      <c r="E45" s="26" t="s">
        <v>287</v>
      </c>
      <c r="F45" s="27" t="s">
        <v>271</v>
      </c>
      <c r="G45" s="28">
        <v>262</v>
      </c>
      <c r="H45" s="29">
        <v>0</v>
      </c>
      <c r="I45" s="29">
        <f>ROUND(ROUND(H45,2)*ROUND(G45,3),2)</f>
        <v>0</v>
      </c>
      <c r="J45" s="27"/>
      <c r="O45">
        <f>(I45*21)/100</f>
        <v>0</v>
      </c>
      <c r="P45" t="s">
        <v>47</v>
      </c>
    </row>
    <row r="46" spans="1:18">
      <c r="A46" s="30" t="s">
        <v>81</v>
      </c>
      <c r="E46" s="31" t="s">
        <v>288</v>
      </c>
    </row>
    <row r="47" spans="1:18">
      <c r="A47" s="32" t="s">
        <v>82</v>
      </c>
      <c r="E47" s="33" t="s">
        <v>78</v>
      </c>
    </row>
    <row r="48" spans="1:18">
      <c r="A48" t="s">
        <v>83</v>
      </c>
      <c r="E48" s="31" t="s">
        <v>78</v>
      </c>
    </row>
    <row r="49" spans="1:16">
      <c r="A49" s="20" t="s">
        <v>76</v>
      </c>
      <c r="B49" s="25" t="s">
        <v>72</v>
      </c>
      <c r="C49" s="25" t="s">
        <v>286</v>
      </c>
      <c r="D49" s="20" t="s">
        <v>68</v>
      </c>
      <c r="E49" s="26" t="s">
        <v>287</v>
      </c>
      <c r="F49" s="27" t="s">
        <v>271</v>
      </c>
      <c r="G49" s="28">
        <v>262</v>
      </c>
      <c r="H49" s="29">
        <v>0</v>
      </c>
      <c r="I49" s="29">
        <f>ROUND(ROUND(H49,2)*ROUND(G49,3),2)</f>
        <v>0</v>
      </c>
      <c r="J49" s="27"/>
      <c r="O49">
        <f>(I49*21)/100</f>
        <v>0</v>
      </c>
      <c r="P49" t="s">
        <v>47</v>
      </c>
    </row>
    <row r="50" spans="1:16">
      <c r="A50" s="30" t="s">
        <v>81</v>
      </c>
      <c r="E50" s="31" t="s">
        <v>288</v>
      </c>
    </row>
    <row r="51" spans="1:16">
      <c r="A51" s="32" t="s">
        <v>82</v>
      </c>
      <c r="E51" s="33" t="s">
        <v>78</v>
      </c>
    </row>
    <row r="52" spans="1:16">
      <c r="A52" t="s">
        <v>83</v>
      </c>
      <c r="E52" s="31" t="s">
        <v>78</v>
      </c>
    </row>
    <row r="53" spans="1:16">
      <c r="A53" s="20" t="s">
        <v>76</v>
      </c>
      <c r="B53" s="25" t="s">
        <v>73</v>
      </c>
      <c r="C53" s="25" t="s">
        <v>289</v>
      </c>
      <c r="D53" s="20" t="s">
        <v>78</v>
      </c>
      <c r="E53" s="26" t="s">
        <v>290</v>
      </c>
      <c r="F53" s="27" t="s">
        <v>291</v>
      </c>
      <c r="G53" s="28">
        <v>108992</v>
      </c>
      <c r="H53" s="29">
        <v>0</v>
      </c>
      <c r="I53" s="29">
        <f>ROUND(ROUND(H53,2)*ROUND(G53,3),2)</f>
        <v>0</v>
      </c>
      <c r="J53" s="27"/>
      <c r="O53">
        <f>(I53*21)/100</f>
        <v>0</v>
      </c>
      <c r="P53" t="s">
        <v>47</v>
      </c>
    </row>
    <row r="54" spans="1:16">
      <c r="A54" s="30" t="s">
        <v>81</v>
      </c>
      <c r="E54" s="31" t="s">
        <v>290</v>
      </c>
    </row>
    <row r="55" spans="1:16">
      <c r="A55" s="32" t="s">
        <v>82</v>
      </c>
      <c r="E55" s="33" t="s">
        <v>78</v>
      </c>
    </row>
    <row r="56" spans="1:16">
      <c r="A56" t="s">
        <v>83</v>
      </c>
      <c r="E56" s="31" t="s">
        <v>78</v>
      </c>
    </row>
    <row r="57" spans="1:16">
      <c r="A57" s="20" t="s">
        <v>76</v>
      </c>
      <c r="B57" s="25" t="s">
        <v>109</v>
      </c>
      <c r="C57" s="25" t="s">
        <v>292</v>
      </c>
      <c r="D57" s="20" t="s">
        <v>78</v>
      </c>
      <c r="E57" s="26" t="s">
        <v>293</v>
      </c>
      <c r="F57" s="27" t="s">
        <v>294</v>
      </c>
      <c r="G57" s="28">
        <v>188.64</v>
      </c>
      <c r="H57" s="29">
        <v>0</v>
      </c>
      <c r="I57" s="29">
        <f>ROUND(ROUND(H57,2)*ROUND(G57,3),2)</f>
        <v>0</v>
      </c>
      <c r="J57" s="27"/>
      <c r="O57">
        <f>(I57*21)/100</f>
        <v>0</v>
      </c>
      <c r="P57" t="s">
        <v>47</v>
      </c>
    </row>
    <row r="58" spans="1:16">
      <c r="A58" s="30" t="s">
        <v>81</v>
      </c>
      <c r="E58" s="31" t="s">
        <v>293</v>
      </c>
    </row>
    <row r="59" spans="1:16">
      <c r="A59" s="32" t="s">
        <v>82</v>
      </c>
      <c r="E59" s="33" t="s">
        <v>78</v>
      </c>
    </row>
    <row r="60" spans="1:16">
      <c r="A60" t="s">
        <v>83</v>
      </c>
      <c r="E60" s="31" t="s">
        <v>78</v>
      </c>
    </row>
    <row r="61" spans="1:16">
      <c r="A61" s="20" t="s">
        <v>76</v>
      </c>
      <c r="B61" s="25" t="s">
        <v>112</v>
      </c>
      <c r="C61" s="25" t="s">
        <v>295</v>
      </c>
      <c r="D61" s="20" t="s">
        <v>78</v>
      </c>
      <c r="E61" s="26" t="s">
        <v>296</v>
      </c>
      <c r="F61" s="27" t="s">
        <v>294</v>
      </c>
      <c r="G61" s="28">
        <v>188.64</v>
      </c>
      <c r="H61" s="29">
        <v>0</v>
      </c>
      <c r="I61" s="29">
        <f>ROUND(ROUND(H61,2)*ROUND(G61,3),2)</f>
        <v>0</v>
      </c>
      <c r="J61" s="27"/>
      <c r="O61">
        <f>(I61*21)/100</f>
        <v>0</v>
      </c>
      <c r="P61" t="s">
        <v>47</v>
      </c>
    </row>
    <row r="62" spans="1:16">
      <c r="A62" s="30" t="s">
        <v>81</v>
      </c>
      <c r="E62" s="31" t="s">
        <v>296</v>
      </c>
    </row>
    <row r="63" spans="1:16">
      <c r="A63" s="32" t="s">
        <v>82</v>
      </c>
      <c r="E63" s="33" t="s">
        <v>78</v>
      </c>
    </row>
    <row r="64" spans="1:16">
      <c r="A64" t="s">
        <v>83</v>
      </c>
      <c r="E64" s="31" t="s">
        <v>78</v>
      </c>
    </row>
    <row r="65" spans="1:16">
      <c r="A65" s="20" t="s">
        <v>76</v>
      </c>
      <c r="B65" s="25" t="s">
        <v>115</v>
      </c>
      <c r="C65" s="25" t="s">
        <v>297</v>
      </c>
      <c r="D65" s="20" t="s">
        <v>78</v>
      </c>
      <c r="E65" s="26" t="s">
        <v>298</v>
      </c>
      <c r="F65" s="27" t="s">
        <v>271</v>
      </c>
      <c r="G65" s="28">
        <v>9</v>
      </c>
      <c r="H65" s="29">
        <v>0</v>
      </c>
      <c r="I65" s="29">
        <f>ROUND(ROUND(H65,2)*ROUND(G65,3),2)</f>
        <v>0</v>
      </c>
      <c r="J65" s="27"/>
      <c r="O65">
        <f>(I65*21)/100</f>
        <v>0</v>
      </c>
      <c r="P65" t="s">
        <v>47</v>
      </c>
    </row>
    <row r="66" spans="1:16">
      <c r="A66" s="30" t="s">
        <v>81</v>
      </c>
      <c r="E66" s="31" t="s">
        <v>298</v>
      </c>
    </row>
    <row r="67" spans="1:16">
      <c r="A67" s="32" t="s">
        <v>82</v>
      </c>
      <c r="E67" s="33" t="s">
        <v>78</v>
      </c>
    </row>
    <row r="68" spans="1:16">
      <c r="A68" t="s">
        <v>83</v>
      </c>
      <c r="E68" s="31" t="s">
        <v>78</v>
      </c>
    </row>
    <row r="69" spans="1:16">
      <c r="A69" s="20" t="s">
        <v>76</v>
      </c>
      <c r="B69" s="25" t="s">
        <v>118</v>
      </c>
      <c r="C69" s="25" t="s">
        <v>299</v>
      </c>
      <c r="D69" s="20" t="s">
        <v>78</v>
      </c>
      <c r="E69" s="26" t="s">
        <v>300</v>
      </c>
      <c r="F69" s="27" t="s">
        <v>271</v>
      </c>
      <c r="G69" s="28">
        <v>12</v>
      </c>
      <c r="H69" s="29">
        <v>0</v>
      </c>
      <c r="I69" s="29">
        <f>ROUND(ROUND(H69,2)*ROUND(G69,3),2)</f>
        <v>0</v>
      </c>
      <c r="J69" s="27"/>
      <c r="O69">
        <f>(I69*21)/100</f>
        <v>0</v>
      </c>
      <c r="P69" t="s">
        <v>47</v>
      </c>
    </row>
    <row r="70" spans="1:16">
      <c r="A70" s="30" t="s">
        <v>81</v>
      </c>
      <c r="E70" s="31" t="s">
        <v>300</v>
      </c>
    </row>
    <row r="71" spans="1:16">
      <c r="A71" s="32" t="s">
        <v>82</v>
      </c>
      <c r="E71" s="33" t="s">
        <v>78</v>
      </c>
    </row>
    <row r="72" spans="1:16">
      <c r="A72" t="s">
        <v>83</v>
      </c>
      <c r="E72" s="31" t="s">
        <v>78</v>
      </c>
    </row>
    <row r="73" spans="1:16">
      <c r="A73" s="20" t="s">
        <v>76</v>
      </c>
      <c r="B73" s="25" t="s">
        <v>121</v>
      </c>
      <c r="C73" s="25" t="s">
        <v>301</v>
      </c>
      <c r="D73" s="20" t="s">
        <v>78</v>
      </c>
      <c r="E73" s="26" t="s">
        <v>302</v>
      </c>
      <c r="F73" s="27" t="s">
        <v>88</v>
      </c>
      <c r="G73" s="28">
        <v>273</v>
      </c>
      <c r="H73" s="29">
        <v>0</v>
      </c>
      <c r="I73" s="29">
        <f>ROUND(ROUND(H73,2)*ROUND(G73,3),2)</f>
        <v>0</v>
      </c>
      <c r="J73" s="27"/>
      <c r="O73">
        <f>(I73*21)/100</f>
        <v>0</v>
      </c>
      <c r="P73" t="s">
        <v>47</v>
      </c>
    </row>
    <row r="74" spans="1:16">
      <c r="A74" s="30" t="s">
        <v>81</v>
      </c>
      <c r="E74" s="31" t="s">
        <v>302</v>
      </c>
    </row>
    <row r="75" spans="1:16">
      <c r="A75" s="32" t="s">
        <v>82</v>
      </c>
      <c r="E75" s="33" t="s">
        <v>78</v>
      </c>
    </row>
    <row r="76" spans="1:16">
      <c r="A76" t="s">
        <v>83</v>
      </c>
      <c r="E76" s="31" t="s">
        <v>78</v>
      </c>
    </row>
    <row r="77" spans="1:16">
      <c r="A77" s="20" t="s">
        <v>76</v>
      </c>
      <c r="B77" s="25" t="s">
        <v>124</v>
      </c>
      <c r="C77" s="25" t="s">
        <v>303</v>
      </c>
      <c r="D77" s="20" t="s">
        <v>78</v>
      </c>
      <c r="E77" s="26" t="s">
        <v>304</v>
      </c>
      <c r="F77" s="27" t="s">
        <v>88</v>
      </c>
      <c r="G77" s="28">
        <v>273</v>
      </c>
      <c r="H77" s="29">
        <v>0</v>
      </c>
      <c r="I77" s="29">
        <f>ROUND(ROUND(H77,2)*ROUND(G77,3),2)</f>
        <v>0</v>
      </c>
      <c r="J77" s="27"/>
      <c r="O77">
        <f>(I77*21)/100</f>
        <v>0</v>
      </c>
      <c r="P77" t="s">
        <v>47</v>
      </c>
    </row>
    <row r="78" spans="1:16">
      <c r="A78" s="30" t="s">
        <v>81</v>
      </c>
      <c r="E78" s="31" t="s">
        <v>304</v>
      </c>
    </row>
    <row r="79" spans="1:16">
      <c r="A79" s="32" t="s">
        <v>82</v>
      </c>
      <c r="E79" s="33" t="s">
        <v>78</v>
      </c>
    </row>
    <row r="80" spans="1:16">
      <c r="A80" t="s">
        <v>83</v>
      </c>
      <c r="E80" s="31" t="s">
        <v>78</v>
      </c>
    </row>
    <row r="81" spans="1:16">
      <c r="A81" s="20" t="s">
        <v>76</v>
      </c>
      <c r="B81" s="25" t="s">
        <v>127</v>
      </c>
      <c r="C81" s="25" t="s">
        <v>305</v>
      </c>
      <c r="D81" s="20" t="s">
        <v>78</v>
      </c>
      <c r="E81" s="26" t="s">
        <v>306</v>
      </c>
      <c r="F81" s="27" t="s">
        <v>88</v>
      </c>
      <c r="G81" s="28">
        <v>273</v>
      </c>
      <c r="H81" s="29">
        <v>0</v>
      </c>
      <c r="I81" s="29">
        <f>ROUND(ROUND(H81,2)*ROUND(G81,3),2)</f>
        <v>0</v>
      </c>
      <c r="J81" s="27"/>
      <c r="O81">
        <f>(I81*21)/100</f>
        <v>0</v>
      </c>
      <c r="P81" t="s">
        <v>47</v>
      </c>
    </row>
    <row r="82" spans="1:16">
      <c r="A82" s="30" t="s">
        <v>81</v>
      </c>
      <c r="E82" s="31" t="s">
        <v>306</v>
      </c>
    </row>
    <row r="83" spans="1:16">
      <c r="A83" s="32" t="s">
        <v>82</v>
      </c>
      <c r="E83" s="33" t="s">
        <v>78</v>
      </c>
    </row>
    <row r="84" spans="1:16">
      <c r="A84" t="s">
        <v>83</v>
      </c>
      <c r="E84" s="31" t="s">
        <v>78</v>
      </c>
    </row>
    <row r="85" spans="1:16">
      <c r="A85" s="20" t="s">
        <v>76</v>
      </c>
      <c r="B85" s="25" t="s">
        <v>130</v>
      </c>
      <c r="C85" s="25" t="s">
        <v>307</v>
      </c>
      <c r="D85" s="20" t="s">
        <v>78</v>
      </c>
      <c r="E85" s="26" t="s">
        <v>308</v>
      </c>
      <c r="F85" s="27" t="s">
        <v>80</v>
      </c>
      <c r="G85" s="28">
        <v>167.68</v>
      </c>
      <c r="H85" s="29">
        <v>0</v>
      </c>
      <c r="I85" s="29">
        <f>ROUND(ROUND(H85,2)*ROUND(G85,3),2)</f>
        <v>0</v>
      </c>
      <c r="J85" s="27"/>
      <c r="O85">
        <f>(I85*21)/100</f>
        <v>0</v>
      </c>
      <c r="P85" t="s">
        <v>47</v>
      </c>
    </row>
    <row r="86" spans="1:16">
      <c r="A86" s="30" t="s">
        <v>81</v>
      </c>
      <c r="E86" s="31" t="s">
        <v>308</v>
      </c>
    </row>
    <row r="87" spans="1:16">
      <c r="A87" s="32" t="s">
        <v>82</v>
      </c>
      <c r="E87" s="33" t="s">
        <v>78</v>
      </c>
    </row>
    <row r="88" spans="1:16">
      <c r="A88" t="s">
        <v>83</v>
      </c>
      <c r="E88" s="31" t="s">
        <v>78</v>
      </c>
    </row>
    <row r="89" spans="1:16">
      <c r="A89" s="20" t="s">
        <v>76</v>
      </c>
      <c r="B89" s="25" t="s">
        <v>133</v>
      </c>
      <c r="C89" s="25" t="s">
        <v>309</v>
      </c>
      <c r="D89" s="20" t="s">
        <v>78</v>
      </c>
      <c r="E89" s="26" t="s">
        <v>310</v>
      </c>
      <c r="F89" s="27" t="s">
        <v>80</v>
      </c>
      <c r="G89" s="28">
        <v>188.64</v>
      </c>
      <c r="H89" s="29">
        <v>0</v>
      </c>
      <c r="I89" s="29">
        <f>ROUND(ROUND(H89,2)*ROUND(G89,3),2)</f>
        <v>0</v>
      </c>
      <c r="J89" s="27"/>
      <c r="O89">
        <f>(I89*21)/100</f>
        <v>0</v>
      </c>
      <c r="P89" t="s">
        <v>47</v>
      </c>
    </row>
    <row r="90" spans="1:16">
      <c r="A90" s="30" t="s">
        <v>81</v>
      </c>
      <c r="E90" s="31" t="s">
        <v>310</v>
      </c>
    </row>
    <row r="91" spans="1:16">
      <c r="A91" s="32" t="s">
        <v>82</v>
      </c>
      <c r="E91" s="33" t="s">
        <v>78</v>
      </c>
    </row>
    <row r="92" spans="1:16">
      <c r="A92" t="s">
        <v>83</v>
      </c>
      <c r="E92" s="31" t="s">
        <v>78</v>
      </c>
    </row>
    <row r="93" spans="1:16">
      <c r="A93" s="20" t="s">
        <v>76</v>
      </c>
      <c r="B93" s="25" t="s">
        <v>136</v>
      </c>
      <c r="C93" s="25" t="s">
        <v>311</v>
      </c>
      <c r="D93" s="20" t="s">
        <v>78</v>
      </c>
      <c r="E93" s="26" t="s">
        <v>312</v>
      </c>
      <c r="F93" s="27" t="s">
        <v>88</v>
      </c>
      <c r="G93" s="28">
        <v>262</v>
      </c>
      <c r="H93" s="29">
        <v>0</v>
      </c>
      <c r="I93" s="29">
        <f>ROUND(ROUND(H93,2)*ROUND(G93,3),2)</f>
        <v>0</v>
      </c>
      <c r="J93" s="27"/>
      <c r="O93">
        <f>(I93*21)/100</f>
        <v>0</v>
      </c>
      <c r="P93" t="s">
        <v>47</v>
      </c>
    </row>
    <row r="94" spans="1:16">
      <c r="A94" s="30" t="s">
        <v>81</v>
      </c>
      <c r="E94" s="31" t="s">
        <v>312</v>
      </c>
    </row>
    <row r="95" spans="1:16">
      <c r="A95" s="32" t="s">
        <v>82</v>
      </c>
      <c r="E95" s="33" t="s">
        <v>78</v>
      </c>
    </row>
    <row r="96" spans="1:16">
      <c r="A96" t="s">
        <v>83</v>
      </c>
      <c r="E96" s="31" t="s">
        <v>78</v>
      </c>
    </row>
    <row r="97" spans="1:18">
      <c r="A97" s="20" t="s">
        <v>76</v>
      </c>
      <c r="B97" s="25" t="s">
        <v>139</v>
      </c>
      <c r="C97" s="25" t="s">
        <v>313</v>
      </c>
      <c r="D97" s="20" t="s">
        <v>78</v>
      </c>
      <c r="E97" s="26" t="s">
        <v>314</v>
      </c>
      <c r="F97" s="27" t="s">
        <v>88</v>
      </c>
      <c r="G97" s="28">
        <v>262</v>
      </c>
      <c r="H97" s="29">
        <v>0</v>
      </c>
      <c r="I97" s="29">
        <f>ROUND(ROUND(H97,2)*ROUND(G97,3),2)</f>
        <v>0</v>
      </c>
      <c r="J97" s="27"/>
      <c r="O97">
        <f>(I97*21)/100</f>
        <v>0</v>
      </c>
      <c r="P97" t="s">
        <v>47</v>
      </c>
    </row>
    <row r="98" spans="1:18">
      <c r="A98" s="30" t="s">
        <v>81</v>
      </c>
      <c r="E98" s="31" t="s">
        <v>314</v>
      </c>
    </row>
    <row r="99" spans="1:18">
      <c r="A99" s="32" t="s">
        <v>82</v>
      </c>
      <c r="E99" s="33" t="s">
        <v>78</v>
      </c>
    </row>
    <row r="100" spans="1:18">
      <c r="A100" t="s">
        <v>83</v>
      </c>
      <c r="E100" s="31" t="s">
        <v>78</v>
      </c>
    </row>
    <row r="101" spans="1:18">
      <c r="A101" s="20" t="s">
        <v>76</v>
      </c>
      <c r="B101" s="25" t="s">
        <v>142</v>
      </c>
      <c r="C101" s="25" t="s">
        <v>315</v>
      </c>
      <c r="D101" s="20" t="s">
        <v>78</v>
      </c>
      <c r="E101" s="26" t="s">
        <v>316</v>
      </c>
      <c r="F101" s="27" t="s">
        <v>88</v>
      </c>
      <c r="G101" s="28">
        <v>262</v>
      </c>
      <c r="H101" s="29">
        <v>0</v>
      </c>
      <c r="I101" s="29">
        <f>ROUND(ROUND(H101,2)*ROUND(G101,3),2)</f>
        <v>0</v>
      </c>
      <c r="J101" s="27"/>
      <c r="O101">
        <f>(I101*21)/100</f>
        <v>0</v>
      </c>
      <c r="P101" t="s">
        <v>47</v>
      </c>
    </row>
    <row r="102" spans="1:18">
      <c r="A102" s="30" t="s">
        <v>81</v>
      </c>
      <c r="E102" s="31" t="s">
        <v>316</v>
      </c>
    </row>
    <row r="103" spans="1:18">
      <c r="A103" s="32" t="s">
        <v>82</v>
      </c>
      <c r="E103" s="33" t="s">
        <v>78</v>
      </c>
    </row>
    <row r="104" spans="1:18">
      <c r="A104" t="s">
        <v>83</v>
      </c>
      <c r="E104" s="31" t="s">
        <v>78</v>
      </c>
    </row>
    <row r="105" spans="1:18" ht="12.75" customHeight="1">
      <c r="A105" s="2" t="s">
        <v>74</v>
      </c>
      <c r="B105" s="2"/>
      <c r="C105" s="34" t="s">
        <v>317</v>
      </c>
      <c r="D105" s="2"/>
      <c r="E105" s="23" t="s">
        <v>318</v>
      </c>
      <c r="F105" s="2"/>
      <c r="G105" s="2"/>
      <c r="H105" s="2"/>
      <c r="I105" s="35">
        <f>0+Q105</f>
        <v>0</v>
      </c>
      <c r="J105" s="2"/>
      <c r="O105">
        <f>0+R105</f>
        <v>0</v>
      </c>
      <c r="Q105">
        <f>0+I106+I110+I114+I118+I122+I126</f>
        <v>0</v>
      </c>
      <c r="R105">
        <f>0+O106+O110+O114+O118+O122+O126</f>
        <v>0</v>
      </c>
    </row>
    <row r="106" spans="1:18">
      <c r="A106" s="20" t="s">
        <v>76</v>
      </c>
      <c r="B106" s="25" t="s">
        <v>145</v>
      </c>
      <c r="C106" s="25" t="s">
        <v>292</v>
      </c>
      <c r="D106" s="20" t="s">
        <v>78</v>
      </c>
      <c r="E106" s="26" t="s">
        <v>293</v>
      </c>
      <c r="F106" s="27" t="s">
        <v>294</v>
      </c>
      <c r="G106" s="28">
        <v>188.64</v>
      </c>
      <c r="H106" s="29">
        <v>0</v>
      </c>
      <c r="I106" s="29">
        <f>ROUND(ROUND(H106,2)*ROUND(G106,3),2)</f>
        <v>0</v>
      </c>
      <c r="J106" s="27"/>
      <c r="O106">
        <f>(I106*21)/100</f>
        <v>0</v>
      </c>
      <c r="P106" t="s">
        <v>47</v>
      </c>
    </row>
    <row r="107" spans="1:18">
      <c r="A107" s="30" t="s">
        <v>81</v>
      </c>
      <c r="E107" s="31" t="s">
        <v>293</v>
      </c>
    </row>
    <row r="108" spans="1:18">
      <c r="A108" s="32" t="s">
        <v>82</v>
      </c>
      <c r="E108" s="33" t="s">
        <v>78</v>
      </c>
    </row>
    <row r="109" spans="1:18">
      <c r="A109" t="s">
        <v>83</v>
      </c>
      <c r="E109" s="31" t="s">
        <v>78</v>
      </c>
    </row>
    <row r="110" spans="1:18">
      <c r="A110" s="20" t="s">
        <v>76</v>
      </c>
      <c r="B110" s="25" t="s">
        <v>149</v>
      </c>
      <c r="C110" s="25" t="s">
        <v>295</v>
      </c>
      <c r="D110" s="20" t="s">
        <v>78</v>
      </c>
      <c r="E110" s="26" t="s">
        <v>296</v>
      </c>
      <c r="F110" s="27" t="s">
        <v>294</v>
      </c>
      <c r="G110" s="28">
        <v>188.64</v>
      </c>
      <c r="H110" s="29">
        <v>0</v>
      </c>
      <c r="I110" s="29">
        <f>ROUND(ROUND(H110,2)*ROUND(G110,3),2)</f>
        <v>0</v>
      </c>
      <c r="J110" s="27"/>
      <c r="O110">
        <f>(I110*21)/100</f>
        <v>0</v>
      </c>
      <c r="P110" t="s">
        <v>47</v>
      </c>
    </row>
    <row r="111" spans="1:18">
      <c r="A111" s="30" t="s">
        <v>81</v>
      </c>
      <c r="E111" s="31" t="s">
        <v>296</v>
      </c>
    </row>
    <row r="112" spans="1:18">
      <c r="A112" s="32" t="s">
        <v>82</v>
      </c>
      <c r="E112" s="33" t="s">
        <v>78</v>
      </c>
    </row>
    <row r="113" spans="1:16">
      <c r="A113" t="s">
        <v>83</v>
      </c>
      <c r="E113" s="31" t="s">
        <v>78</v>
      </c>
    </row>
    <row r="114" spans="1:16">
      <c r="A114" s="20" t="s">
        <v>76</v>
      </c>
      <c r="B114" s="25" t="s">
        <v>152</v>
      </c>
      <c r="C114" s="25" t="s">
        <v>307</v>
      </c>
      <c r="D114" s="20" t="s">
        <v>78</v>
      </c>
      <c r="E114" s="26" t="s">
        <v>308</v>
      </c>
      <c r="F114" s="27" t="s">
        <v>80</v>
      </c>
      <c r="G114" s="28">
        <v>188.64</v>
      </c>
      <c r="H114" s="29">
        <v>0</v>
      </c>
      <c r="I114" s="29">
        <f>ROUND(ROUND(H114,2)*ROUND(G114,3),2)</f>
        <v>0</v>
      </c>
      <c r="J114" s="27"/>
      <c r="O114">
        <f>(I114*21)/100</f>
        <v>0</v>
      </c>
      <c r="P114" t="s">
        <v>47</v>
      </c>
    </row>
    <row r="115" spans="1:16">
      <c r="A115" s="30" t="s">
        <v>81</v>
      </c>
      <c r="E115" s="31" t="s">
        <v>308</v>
      </c>
    </row>
    <row r="116" spans="1:16">
      <c r="A116" s="32" t="s">
        <v>82</v>
      </c>
      <c r="E116" s="33" t="s">
        <v>78</v>
      </c>
    </row>
    <row r="117" spans="1:16">
      <c r="A117" t="s">
        <v>83</v>
      </c>
      <c r="E117" s="31" t="s">
        <v>78</v>
      </c>
    </row>
    <row r="118" spans="1:16">
      <c r="A118" s="20" t="s">
        <v>76</v>
      </c>
      <c r="B118" s="25" t="s">
        <v>155</v>
      </c>
      <c r="C118" s="25" t="s">
        <v>309</v>
      </c>
      <c r="D118" s="20" t="s">
        <v>78</v>
      </c>
      <c r="E118" s="26" t="s">
        <v>310</v>
      </c>
      <c r="F118" s="27" t="s">
        <v>80</v>
      </c>
      <c r="G118" s="28">
        <v>188.64</v>
      </c>
      <c r="H118" s="29">
        <v>0</v>
      </c>
      <c r="I118" s="29">
        <f>ROUND(ROUND(H118,2)*ROUND(G118,3),2)</f>
        <v>0</v>
      </c>
      <c r="J118" s="27"/>
      <c r="O118">
        <f>(I118*21)/100</f>
        <v>0</v>
      </c>
      <c r="P118" t="s">
        <v>47</v>
      </c>
    </row>
    <row r="119" spans="1:16">
      <c r="A119" s="30" t="s">
        <v>81</v>
      </c>
      <c r="E119" s="31" t="s">
        <v>310</v>
      </c>
    </row>
    <row r="120" spans="1:16">
      <c r="A120" s="32" t="s">
        <v>82</v>
      </c>
      <c r="E120" s="33" t="s">
        <v>78</v>
      </c>
    </row>
    <row r="121" spans="1:16">
      <c r="A121" t="s">
        <v>83</v>
      </c>
      <c r="E121" s="31" t="s">
        <v>78</v>
      </c>
    </row>
    <row r="122" spans="1:16">
      <c r="A122" s="20" t="s">
        <v>76</v>
      </c>
      <c r="B122" s="25" t="s">
        <v>158</v>
      </c>
      <c r="C122" s="25" t="s">
        <v>313</v>
      </c>
      <c r="D122" s="20" t="s">
        <v>78</v>
      </c>
      <c r="E122" s="26" t="s">
        <v>314</v>
      </c>
      <c r="F122" s="27" t="s">
        <v>88</v>
      </c>
      <c r="G122" s="28">
        <v>262</v>
      </c>
      <c r="H122" s="29">
        <v>0</v>
      </c>
      <c r="I122" s="29">
        <f>ROUND(ROUND(H122,2)*ROUND(G122,3),2)</f>
        <v>0</v>
      </c>
      <c r="J122" s="27"/>
      <c r="O122">
        <f>(I122*21)/100</f>
        <v>0</v>
      </c>
      <c r="P122" t="s">
        <v>47</v>
      </c>
    </row>
    <row r="123" spans="1:16">
      <c r="A123" s="30" t="s">
        <v>81</v>
      </c>
      <c r="E123" s="31" t="s">
        <v>314</v>
      </c>
    </row>
    <row r="124" spans="1:16">
      <c r="A124" s="32" t="s">
        <v>82</v>
      </c>
      <c r="E124" s="33" t="s">
        <v>78</v>
      </c>
    </row>
    <row r="125" spans="1:16">
      <c r="A125" t="s">
        <v>83</v>
      </c>
      <c r="E125" s="31" t="s">
        <v>78</v>
      </c>
    </row>
    <row r="126" spans="1:16">
      <c r="A126" s="20" t="s">
        <v>76</v>
      </c>
      <c r="B126" s="25" t="s">
        <v>161</v>
      </c>
      <c r="C126" s="25" t="s">
        <v>315</v>
      </c>
      <c r="D126" s="20" t="s">
        <v>78</v>
      </c>
      <c r="E126" s="26" t="s">
        <v>316</v>
      </c>
      <c r="F126" s="27" t="s">
        <v>88</v>
      </c>
      <c r="G126" s="28">
        <v>262</v>
      </c>
      <c r="H126" s="29">
        <v>0</v>
      </c>
      <c r="I126" s="29">
        <f>ROUND(ROUND(H126,2)*ROUND(G126,3),2)</f>
        <v>0</v>
      </c>
      <c r="J126" s="27"/>
      <c r="O126">
        <f>(I126*21)/100</f>
        <v>0</v>
      </c>
      <c r="P126" t="s">
        <v>47</v>
      </c>
    </row>
    <row r="127" spans="1:16">
      <c r="A127" s="30" t="s">
        <v>81</v>
      </c>
      <c r="E127" s="31" t="s">
        <v>316</v>
      </c>
    </row>
    <row r="128" spans="1:16">
      <c r="A128" s="32" t="s">
        <v>82</v>
      </c>
      <c r="E128" s="33" t="s">
        <v>78</v>
      </c>
    </row>
    <row r="129" spans="1:5">
      <c r="A129" t="s">
        <v>83</v>
      </c>
      <c r="E129" s="31" t="s">
        <v>78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457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>
      <c r="A1" t="s">
        <v>37</v>
      </c>
      <c r="B1" s="4"/>
      <c r="C1" s="4"/>
      <c r="D1" s="4"/>
      <c r="E1" s="4" t="s">
        <v>0</v>
      </c>
      <c r="F1" s="4"/>
      <c r="G1" s="4"/>
      <c r="H1" s="4"/>
      <c r="I1" s="4"/>
      <c r="J1" s="4"/>
      <c r="P1" t="s">
        <v>38</v>
      </c>
    </row>
    <row r="2" spans="1:18" ht="24.95" customHeight="1">
      <c r="B2" s="4"/>
      <c r="C2" s="4"/>
      <c r="D2" s="4"/>
      <c r="E2" s="3" t="s">
        <v>39</v>
      </c>
      <c r="F2" s="4"/>
      <c r="G2" s="4"/>
      <c r="H2" s="2"/>
      <c r="I2" s="2"/>
      <c r="J2" s="4"/>
      <c r="O2">
        <f>0+O11+O56+O65+O274+O283+O336+O441</f>
        <v>0</v>
      </c>
      <c r="P2" t="s">
        <v>40</v>
      </c>
    </row>
    <row r="3" spans="1:18" ht="15" customHeight="1">
      <c r="A3" t="s">
        <v>41</v>
      </c>
      <c r="B3" s="12" t="s">
        <v>42</v>
      </c>
      <c r="C3" s="44" t="s">
        <v>43</v>
      </c>
      <c r="D3" s="46"/>
      <c r="E3" s="13" t="s">
        <v>44</v>
      </c>
      <c r="F3" s="4"/>
      <c r="G3" s="9"/>
      <c r="H3" s="8" t="s">
        <v>319</v>
      </c>
      <c r="I3" s="36">
        <f>0+I11+I56+I65+I274+I283+I336+I441</f>
        <v>0</v>
      </c>
      <c r="J3" s="10"/>
      <c r="O3" t="s">
        <v>46</v>
      </c>
      <c r="P3" t="s">
        <v>47</v>
      </c>
    </row>
    <row r="4" spans="1:18" ht="15" customHeight="1">
      <c r="A4" t="s">
        <v>48</v>
      </c>
      <c r="B4" s="12" t="s">
        <v>49</v>
      </c>
      <c r="C4" s="44" t="s">
        <v>19</v>
      </c>
      <c r="D4" s="46"/>
      <c r="E4" s="13" t="s">
        <v>20</v>
      </c>
      <c r="F4" s="4"/>
      <c r="G4" s="4"/>
      <c r="H4" s="11"/>
      <c r="I4" s="11"/>
      <c r="J4" s="4"/>
      <c r="O4" t="s">
        <v>50</v>
      </c>
      <c r="P4" t="s">
        <v>47</v>
      </c>
    </row>
    <row r="5" spans="1:18" ht="12.75" customHeight="1">
      <c r="A5" t="s">
        <v>51</v>
      </c>
      <c r="B5" s="12" t="s">
        <v>49</v>
      </c>
      <c r="C5" s="44" t="s">
        <v>320</v>
      </c>
      <c r="D5" s="46"/>
      <c r="E5" s="13" t="s">
        <v>22</v>
      </c>
      <c r="F5" s="4"/>
      <c r="G5" s="4"/>
      <c r="H5" s="4"/>
      <c r="I5" s="4"/>
      <c r="J5" s="4"/>
      <c r="O5" t="s">
        <v>53</v>
      </c>
      <c r="P5" t="s">
        <v>47</v>
      </c>
    </row>
    <row r="6" spans="1:18" ht="12.75" customHeight="1">
      <c r="A6" t="s">
        <v>54</v>
      </c>
      <c r="B6" s="12" t="s">
        <v>49</v>
      </c>
      <c r="C6" s="44" t="s">
        <v>321</v>
      </c>
      <c r="D6" s="46"/>
      <c r="E6" s="13" t="s">
        <v>24</v>
      </c>
      <c r="F6" s="4"/>
      <c r="G6" s="4"/>
      <c r="H6" s="4"/>
      <c r="I6" s="4"/>
      <c r="J6" s="4"/>
    </row>
    <row r="7" spans="1:18" ht="12.75" customHeight="1">
      <c r="A7" t="s">
        <v>322</v>
      </c>
      <c r="B7" s="14" t="s">
        <v>55</v>
      </c>
      <c r="C7" s="45" t="s">
        <v>319</v>
      </c>
      <c r="D7" s="48"/>
      <c r="E7" s="15" t="s">
        <v>26</v>
      </c>
      <c r="F7" s="2"/>
      <c r="G7" s="2"/>
      <c r="H7" s="2"/>
      <c r="I7" s="2"/>
      <c r="J7" s="2"/>
    </row>
    <row r="8" spans="1:18" ht="12.75" customHeight="1">
      <c r="A8" s="43" t="s">
        <v>56</v>
      </c>
      <c r="B8" s="43" t="s">
        <v>57</v>
      </c>
      <c r="C8" s="43" t="s">
        <v>58</v>
      </c>
      <c r="D8" s="43" t="s">
        <v>59</v>
      </c>
      <c r="E8" s="43" t="s">
        <v>60</v>
      </c>
      <c r="F8" s="43" t="s">
        <v>61</v>
      </c>
      <c r="G8" s="43" t="s">
        <v>62</v>
      </c>
      <c r="H8" s="43" t="s">
        <v>63</v>
      </c>
      <c r="I8" s="43"/>
      <c r="J8" s="43" t="s">
        <v>64</v>
      </c>
    </row>
    <row r="9" spans="1:18" ht="12.75" customHeight="1">
      <c r="A9" s="43"/>
      <c r="B9" s="43"/>
      <c r="C9" s="43"/>
      <c r="D9" s="43"/>
      <c r="E9" s="43"/>
      <c r="F9" s="43"/>
      <c r="G9" s="43"/>
      <c r="H9" s="1" t="s">
        <v>65</v>
      </c>
      <c r="I9" s="1" t="s">
        <v>66</v>
      </c>
      <c r="J9" s="43"/>
    </row>
    <row r="10" spans="1:18" ht="12.75" customHeight="1">
      <c r="A10" s="1" t="s">
        <v>67</v>
      </c>
      <c r="B10" s="1" t="s">
        <v>68</v>
      </c>
      <c r="C10" s="1" t="s">
        <v>47</v>
      </c>
      <c r="D10" s="1" t="s">
        <v>38</v>
      </c>
      <c r="E10" s="1" t="s">
        <v>69</v>
      </c>
      <c r="F10" s="1" t="s">
        <v>70</v>
      </c>
      <c r="G10" s="1" t="s">
        <v>40</v>
      </c>
      <c r="H10" s="1" t="s">
        <v>71</v>
      </c>
      <c r="I10" s="1" t="s">
        <v>72</v>
      </c>
      <c r="J10" s="1" t="s">
        <v>73</v>
      </c>
    </row>
    <row r="11" spans="1:18" ht="12.75" customHeight="1">
      <c r="A11" s="21" t="s">
        <v>74</v>
      </c>
      <c r="B11" s="21"/>
      <c r="C11" s="22" t="s">
        <v>323</v>
      </c>
      <c r="D11" s="21"/>
      <c r="E11" s="23" t="s">
        <v>324</v>
      </c>
      <c r="F11" s="21"/>
      <c r="G11" s="21"/>
      <c r="H11" s="21"/>
      <c r="I11" s="24">
        <f>0+Q11</f>
        <v>0</v>
      </c>
      <c r="J11" s="21"/>
      <c r="O11">
        <f>0+R11</f>
        <v>0</v>
      </c>
      <c r="Q11">
        <f>0+I12+I16+I20+I24+I28+I32+I36+I40+I44+I48+I52</f>
        <v>0</v>
      </c>
      <c r="R11">
        <f>0+O12+O16+O20+O24+O28+O32+O36+O40+O44+O48+O52</f>
        <v>0</v>
      </c>
    </row>
    <row r="12" spans="1:18">
      <c r="A12" s="20" t="s">
        <v>76</v>
      </c>
      <c r="B12" s="25" t="s">
        <v>68</v>
      </c>
      <c r="C12" s="25" t="s">
        <v>325</v>
      </c>
      <c r="D12" s="20" t="s">
        <v>78</v>
      </c>
      <c r="E12" s="26" t="s">
        <v>326</v>
      </c>
      <c r="F12" s="27" t="s">
        <v>80</v>
      </c>
      <c r="G12" s="28">
        <v>108.72</v>
      </c>
      <c r="H12" s="29">
        <v>0</v>
      </c>
      <c r="I12" s="29">
        <f>ROUND(ROUND(H12,2)*ROUND(G12,3),2)</f>
        <v>0</v>
      </c>
      <c r="J12" s="27" t="s">
        <v>327</v>
      </c>
      <c r="O12">
        <f>(I12*21)/100</f>
        <v>0</v>
      </c>
      <c r="P12" t="s">
        <v>47</v>
      </c>
    </row>
    <row r="13" spans="1:18">
      <c r="A13" s="30" t="s">
        <v>81</v>
      </c>
      <c r="E13" s="31" t="s">
        <v>78</v>
      </c>
    </row>
    <row r="14" spans="1:18">
      <c r="A14" s="32" t="s">
        <v>82</v>
      </c>
      <c r="E14" s="33" t="s">
        <v>78</v>
      </c>
    </row>
    <row r="15" spans="1:18" ht="191.25">
      <c r="A15" t="s">
        <v>83</v>
      </c>
      <c r="E15" s="31" t="s">
        <v>328</v>
      </c>
    </row>
    <row r="16" spans="1:18">
      <c r="A16" s="20" t="s">
        <v>76</v>
      </c>
      <c r="B16" s="25" t="s">
        <v>47</v>
      </c>
      <c r="C16" s="25" t="s">
        <v>329</v>
      </c>
      <c r="D16" s="20" t="s">
        <v>78</v>
      </c>
      <c r="E16" s="26" t="s">
        <v>330</v>
      </c>
      <c r="F16" s="27" t="s">
        <v>80</v>
      </c>
      <c r="G16" s="28">
        <v>54.96</v>
      </c>
      <c r="H16" s="29">
        <v>0</v>
      </c>
      <c r="I16" s="29">
        <f>ROUND(ROUND(H16,2)*ROUND(G16,3),2)</f>
        <v>0</v>
      </c>
      <c r="J16" s="27" t="s">
        <v>327</v>
      </c>
      <c r="O16">
        <f>(I16*21)/100</f>
        <v>0</v>
      </c>
      <c r="P16" t="s">
        <v>47</v>
      </c>
    </row>
    <row r="17" spans="1:16">
      <c r="A17" s="30" t="s">
        <v>81</v>
      </c>
      <c r="E17" s="31" t="s">
        <v>78</v>
      </c>
    </row>
    <row r="18" spans="1:16">
      <c r="A18" s="32" t="s">
        <v>82</v>
      </c>
      <c r="E18" s="33" t="s">
        <v>78</v>
      </c>
    </row>
    <row r="19" spans="1:16" ht="114.75">
      <c r="A19" t="s">
        <v>83</v>
      </c>
      <c r="E19" s="31" t="s">
        <v>331</v>
      </c>
    </row>
    <row r="20" spans="1:16">
      <c r="A20" s="20" t="s">
        <v>76</v>
      </c>
      <c r="B20" s="25" t="s">
        <v>38</v>
      </c>
      <c r="C20" s="25" t="s">
        <v>332</v>
      </c>
      <c r="D20" s="20" t="s">
        <v>78</v>
      </c>
      <c r="E20" s="26" t="s">
        <v>333</v>
      </c>
      <c r="F20" s="27" t="s">
        <v>95</v>
      </c>
      <c r="G20" s="28">
        <v>12</v>
      </c>
      <c r="H20" s="29">
        <v>0</v>
      </c>
      <c r="I20" s="29">
        <f>ROUND(ROUND(H20,2)*ROUND(G20,3),2)</f>
        <v>0</v>
      </c>
      <c r="J20" s="27" t="s">
        <v>327</v>
      </c>
      <c r="O20">
        <f>(I20*21)/100</f>
        <v>0</v>
      </c>
      <c r="P20" t="s">
        <v>47</v>
      </c>
    </row>
    <row r="21" spans="1:16">
      <c r="A21" s="30" t="s">
        <v>81</v>
      </c>
      <c r="E21" s="31" t="s">
        <v>78</v>
      </c>
    </row>
    <row r="22" spans="1:16">
      <c r="A22" s="32" t="s">
        <v>82</v>
      </c>
      <c r="E22" s="33" t="s">
        <v>78</v>
      </c>
    </row>
    <row r="23" spans="1:16" ht="114.75">
      <c r="A23" t="s">
        <v>83</v>
      </c>
      <c r="E23" s="31" t="s">
        <v>334</v>
      </c>
    </row>
    <row r="24" spans="1:16" ht="25.5">
      <c r="A24" s="20" t="s">
        <v>76</v>
      </c>
      <c r="B24" s="25" t="s">
        <v>69</v>
      </c>
      <c r="C24" s="25" t="s">
        <v>335</v>
      </c>
      <c r="D24" s="20" t="s">
        <v>78</v>
      </c>
      <c r="E24" s="26" t="s">
        <v>336</v>
      </c>
      <c r="F24" s="27" t="s">
        <v>95</v>
      </c>
      <c r="G24" s="28">
        <v>12</v>
      </c>
      <c r="H24" s="29">
        <v>0</v>
      </c>
      <c r="I24" s="29">
        <f>ROUND(ROUND(H24,2)*ROUND(G24,3),2)</f>
        <v>0</v>
      </c>
      <c r="J24" s="27" t="s">
        <v>327</v>
      </c>
      <c r="O24">
        <f>(I24*21)/100</f>
        <v>0</v>
      </c>
      <c r="P24" t="s">
        <v>47</v>
      </c>
    </row>
    <row r="25" spans="1:16">
      <c r="A25" s="30" t="s">
        <v>81</v>
      </c>
      <c r="E25" s="31" t="s">
        <v>78</v>
      </c>
    </row>
    <row r="26" spans="1:16">
      <c r="A26" s="32" t="s">
        <v>82</v>
      </c>
      <c r="E26" s="33" t="s">
        <v>78</v>
      </c>
    </row>
    <row r="27" spans="1:16" ht="102">
      <c r="A27" t="s">
        <v>83</v>
      </c>
      <c r="E27" s="31" t="s">
        <v>337</v>
      </c>
    </row>
    <row r="28" spans="1:16">
      <c r="A28" s="20" t="s">
        <v>76</v>
      </c>
      <c r="B28" s="25" t="s">
        <v>70</v>
      </c>
      <c r="C28" s="25" t="s">
        <v>338</v>
      </c>
      <c r="D28" s="20" t="s">
        <v>78</v>
      </c>
      <c r="E28" s="26" t="s">
        <v>339</v>
      </c>
      <c r="F28" s="27" t="s">
        <v>95</v>
      </c>
      <c r="G28" s="28">
        <v>12</v>
      </c>
      <c r="H28" s="29">
        <v>0</v>
      </c>
      <c r="I28" s="29">
        <f>ROUND(ROUND(H28,2)*ROUND(G28,3),2)</f>
        <v>0</v>
      </c>
      <c r="J28" s="27" t="s">
        <v>327</v>
      </c>
      <c r="O28">
        <f>(I28*21)/100</f>
        <v>0</v>
      </c>
      <c r="P28" t="s">
        <v>47</v>
      </c>
    </row>
    <row r="29" spans="1:16">
      <c r="A29" s="30" t="s">
        <v>81</v>
      </c>
      <c r="E29" s="31" t="s">
        <v>78</v>
      </c>
    </row>
    <row r="30" spans="1:16">
      <c r="A30" s="32" t="s">
        <v>82</v>
      </c>
      <c r="E30" s="33" t="s">
        <v>78</v>
      </c>
    </row>
    <row r="31" spans="1:16" ht="114.75">
      <c r="A31" t="s">
        <v>83</v>
      </c>
      <c r="E31" s="31" t="s">
        <v>340</v>
      </c>
    </row>
    <row r="32" spans="1:16">
      <c r="A32" s="20" t="s">
        <v>76</v>
      </c>
      <c r="B32" s="25" t="s">
        <v>40</v>
      </c>
      <c r="C32" s="25" t="s">
        <v>341</v>
      </c>
      <c r="D32" s="20" t="s">
        <v>78</v>
      </c>
      <c r="E32" s="26" t="s">
        <v>342</v>
      </c>
      <c r="F32" s="27" t="s">
        <v>343</v>
      </c>
      <c r="G32" s="28">
        <v>2174.4</v>
      </c>
      <c r="H32" s="29">
        <v>0</v>
      </c>
      <c r="I32" s="29">
        <f>ROUND(ROUND(H32,2)*ROUND(G32,3),2)</f>
        <v>0</v>
      </c>
      <c r="J32" s="27" t="s">
        <v>327</v>
      </c>
      <c r="O32">
        <f>(I32*21)/100</f>
        <v>0</v>
      </c>
      <c r="P32" t="s">
        <v>47</v>
      </c>
    </row>
    <row r="33" spans="1:16">
      <c r="A33" s="30" t="s">
        <v>81</v>
      </c>
      <c r="E33" s="31" t="s">
        <v>78</v>
      </c>
    </row>
    <row r="34" spans="1:16">
      <c r="A34" s="32" t="s">
        <v>82</v>
      </c>
      <c r="E34" s="33" t="s">
        <v>78</v>
      </c>
    </row>
    <row r="35" spans="1:16" ht="127.5">
      <c r="A35" t="s">
        <v>83</v>
      </c>
      <c r="E35" s="31" t="s">
        <v>344</v>
      </c>
    </row>
    <row r="36" spans="1:16">
      <c r="A36" s="20" t="s">
        <v>76</v>
      </c>
      <c r="B36" s="25" t="s">
        <v>96</v>
      </c>
      <c r="C36" s="25" t="s">
        <v>345</v>
      </c>
      <c r="D36" s="20" t="s">
        <v>78</v>
      </c>
      <c r="E36" s="26" t="s">
        <v>346</v>
      </c>
      <c r="F36" s="27" t="s">
        <v>347</v>
      </c>
      <c r="G36" s="28">
        <v>195.696</v>
      </c>
      <c r="H36" s="29">
        <v>0</v>
      </c>
      <c r="I36" s="29">
        <f>ROUND(ROUND(H36,2)*ROUND(G36,3),2)</f>
        <v>0</v>
      </c>
      <c r="J36" s="27" t="s">
        <v>327</v>
      </c>
      <c r="O36">
        <f>(I36*21)/100</f>
        <v>0</v>
      </c>
      <c r="P36" t="s">
        <v>47</v>
      </c>
    </row>
    <row r="37" spans="1:16">
      <c r="A37" s="30" t="s">
        <v>81</v>
      </c>
      <c r="E37" s="31" t="s">
        <v>78</v>
      </c>
    </row>
    <row r="38" spans="1:16">
      <c r="A38" s="32" t="s">
        <v>82</v>
      </c>
      <c r="E38" s="33" t="s">
        <v>78</v>
      </c>
    </row>
    <row r="39" spans="1:16" ht="102">
      <c r="A39" t="s">
        <v>83</v>
      </c>
      <c r="E39" s="31" t="s">
        <v>348</v>
      </c>
    </row>
    <row r="40" spans="1:16">
      <c r="A40" s="20" t="s">
        <v>76</v>
      </c>
      <c r="B40" s="25" t="s">
        <v>99</v>
      </c>
      <c r="C40" s="25" t="s">
        <v>349</v>
      </c>
      <c r="D40" s="20" t="s">
        <v>78</v>
      </c>
      <c r="E40" s="26" t="s">
        <v>350</v>
      </c>
      <c r="F40" s="27" t="s">
        <v>95</v>
      </c>
      <c r="G40" s="28">
        <v>24</v>
      </c>
      <c r="H40" s="29">
        <v>0</v>
      </c>
      <c r="I40" s="29">
        <f>ROUND(ROUND(H40,2)*ROUND(G40,3),2)</f>
        <v>0</v>
      </c>
      <c r="J40" s="27" t="s">
        <v>327</v>
      </c>
      <c r="O40">
        <f>(I40*21)/100</f>
        <v>0</v>
      </c>
      <c r="P40" t="s">
        <v>47</v>
      </c>
    </row>
    <row r="41" spans="1:16">
      <c r="A41" s="30" t="s">
        <v>81</v>
      </c>
      <c r="E41" s="31" t="s">
        <v>78</v>
      </c>
    </row>
    <row r="42" spans="1:16">
      <c r="A42" s="32" t="s">
        <v>82</v>
      </c>
      <c r="E42" s="33" t="s">
        <v>78</v>
      </c>
    </row>
    <row r="43" spans="1:16" ht="89.25">
      <c r="A43" t="s">
        <v>83</v>
      </c>
      <c r="E43" s="31" t="s">
        <v>351</v>
      </c>
    </row>
    <row r="44" spans="1:16">
      <c r="A44" s="20" t="s">
        <v>76</v>
      </c>
      <c r="B44" s="25" t="s">
        <v>71</v>
      </c>
      <c r="C44" s="25" t="s">
        <v>352</v>
      </c>
      <c r="D44" s="20" t="s">
        <v>78</v>
      </c>
      <c r="E44" s="26" t="s">
        <v>353</v>
      </c>
      <c r="F44" s="27" t="s">
        <v>95</v>
      </c>
      <c r="G44" s="28">
        <v>100</v>
      </c>
      <c r="H44" s="29">
        <v>0</v>
      </c>
      <c r="I44" s="29">
        <f>ROUND(ROUND(H44,2)*ROUND(G44,3),2)</f>
        <v>0</v>
      </c>
      <c r="J44" s="27" t="s">
        <v>327</v>
      </c>
      <c r="O44">
        <f>(I44*21)/100</f>
        <v>0</v>
      </c>
      <c r="P44" t="s">
        <v>47</v>
      </c>
    </row>
    <row r="45" spans="1:16">
      <c r="A45" s="30" t="s">
        <v>81</v>
      </c>
      <c r="E45" s="31" t="s">
        <v>78</v>
      </c>
    </row>
    <row r="46" spans="1:16">
      <c r="A46" s="32" t="s">
        <v>82</v>
      </c>
      <c r="E46" s="33" t="s">
        <v>78</v>
      </c>
    </row>
    <row r="47" spans="1:16" ht="89.25">
      <c r="A47" t="s">
        <v>83</v>
      </c>
      <c r="E47" s="31" t="s">
        <v>354</v>
      </c>
    </row>
    <row r="48" spans="1:16">
      <c r="A48" s="20" t="s">
        <v>76</v>
      </c>
      <c r="B48" s="25" t="s">
        <v>72</v>
      </c>
      <c r="C48" s="25" t="s">
        <v>355</v>
      </c>
      <c r="D48" s="20" t="s">
        <v>78</v>
      </c>
      <c r="E48" s="26" t="s">
        <v>356</v>
      </c>
      <c r="F48" s="27" t="s">
        <v>95</v>
      </c>
      <c r="G48" s="28">
        <v>12</v>
      </c>
      <c r="H48" s="29">
        <v>0</v>
      </c>
      <c r="I48" s="29">
        <f>ROUND(ROUND(H48,2)*ROUND(G48,3),2)</f>
        <v>0</v>
      </c>
      <c r="J48" s="27" t="s">
        <v>327</v>
      </c>
      <c r="O48">
        <f>(I48*21)/100</f>
        <v>0</v>
      </c>
      <c r="P48" t="s">
        <v>47</v>
      </c>
    </row>
    <row r="49" spans="1:18">
      <c r="A49" s="30" t="s">
        <v>81</v>
      </c>
      <c r="E49" s="31" t="s">
        <v>78</v>
      </c>
    </row>
    <row r="50" spans="1:18">
      <c r="A50" s="32" t="s">
        <v>82</v>
      </c>
      <c r="E50" s="33" t="s">
        <v>78</v>
      </c>
    </row>
    <row r="51" spans="1:18" ht="114.75">
      <c r="A51" t="s">
        <v>83</v>
      </c>
      <c r="E51" s="31" t="s">
        <v>357</v>
      </c>
    </row>
    <row r="52" spans="1:18" ht="25.5">
      <c r="A52" s="20" t="s">
        <v>76</v>
      </c>
      <c r="B52" s="25" t="s">
        <v>73</v>
      </c>
      <c r="C52" s="25" t="s">
        <v>358</v>
      </c>
      <c r="D52" s="20" t="s">
        <v>78</v>
      </c>
      <c r="E52" s="26" t="s">
        <v>359</v>
      </c>
      <c r="F52" s="27" t="s">
        <v>198</v>
      </c>
      <c r="G52" s="28">
        <v>136</v>
      </c>
      <c r="H52" s="29">
        <v>0</v>
      </c>
      <c r="I52" s="29">
        <f>ROUND(ROUND(H52,2)*ROUND(G52,3),2)</f>
        <v>0</v>
      </c>
      <c r="J52" s="27" t="s">
        <v>327</v>
      </c>
      <c r="O52">
        <f>(I52*21)/100</f>
        <v>0</v>
      </c>
      <c r="P52" t="s">
        <v>47</v>
      </c>
    </row>
    <row r="53" spans="1:18">
      <c r="A53" s="30" t="s">
        <v>81</v>
      </c>
      <c r="E53" s="31" t="s">
        <v>78</v>
      </c>
    </row>
    <row r="54" spans="1:18">
      <c r="A54" s="32" t="s">
        <v>82</v>
      </c>
      <c r="E54" s="33" t="s">
        <v>78</v>
      </c>
    </row>
    <row r="55" spans="1:18" ht="89.25">
      <c r="A55" t="s">
        <v>83</v>
      </c>
      <c r="E55" s="31" t="s">
        <v>360</v>
      </c>
    </row>
    <row r="56" spans="1:18" ht="12.75" customHeight="1">
      <c r="A56" s="2" t="s">
        <v>74</v>
      </c>
      <c r="B56" s="2"/>
      <c r="C56" s="34" t="s">
        <v>361</v>
      </c>
      <c r="D56" s="2"/>
      <c r="E56" s="23" t="s">
        <v>362</v>
      </c>
      <c r="F56" s="2"/>
      <c r="G56" s="2"/>
      <c r="H56" s="2"/>
      <c r="I56" s="35">
        <f>0+Q56</f>
        <v>0</v>
      </c>
      <c r="J56" s="2"/>
      <c r="O56">
        <f>0+R56</f>
        <v>0</v>
      </c>
      <c r="Q56">
        <f>0+I57+I61</f>
        <v>0</v>
      </c>
      <c r="R56">
        <f>0+O57+O61</f>
        <v>0</v>
      </c>
    </row>
    <row r="57" spans="1:18">
      <c r="A57" s="20" t="s">
        <v>76</v>
      </c>
      <c r="B57" s="25" t="s">
        <v>109</v>
      </c>
      <c r="C57" s="25" t="s">
        <v>363</v>
      </c>
      <c r="D57" s="20" t="s">
        <v>78</v>
      </c>
      <c r="E57" s="26" t="s">
        <v>364</v>
      </c>
      <c r="F57" s="27" t="s">
        <v>95</v>
      </c>
      <c r="G57" s="28">
        <v>12</v>
      </c>
      <c r="H57" s="29">
        <v>0</v>
      </c>
      <c r="I57" s="29">
        <f>ROUND(ROUND(H57,2)*ROUND(G57,3),2)</f>
        <v>0</v>
      </c>
      <c r="J57" s="27" t="s">
        <v>327</v>
      </c>
      <c r="O57">
        <f>(I57*21)/100</f>
        <v>0</v>
      </c>
      <c r="P57" t="s">
        <v>47</v>
      </c>
    </row>
    <row r="58" spans="1:18">
      <c r="A58" s="30" t="s">
        <v>81</v>
      </c>
      <c r="E58" s="31" t="s">
        <v>78</v>
      </c>
    </row>
    <row r="59" spans="1:18">
      <c r="A59" s="32" t="s">
        <v>82</v>
      </c>
      <c r="E59" s="33" t="s">
        <v>78</v>
      </c>
    </row>
    <row r="60" spans="1:18" ht="102">
      <c r="A60" t="s">
        <v>83</v>
      </c>
      <c r="E60" s="31" t="s">
        <v>365</v>
      </c>
    </row>
    <row r="61" spans="1:18" ht="25.5">
      <c r="A61" s="20" t="s">
        <v>76</v>
      </c>
      <c r="B61" s="25" t="s">
        <v>112</v>
      </c>
      <c r="C61" s="25" t="s">
        <v>366</v>
      </c>
      <c r="D61" s="20" t="s">
        <v>78</v>
      </c>
      <c r="E61" s="26" t="s">
        <v>367</v>
      </c>
      <c r="F61" s="27" t="s">
        <v>198</v>
      </c>
      <c r="G61" s="28">
        <v>36</v>
      </c>
      <c r="H61" s="29">
        <v>0</v>
      </c>
      <c r="I61" s="29">
        <f>ROUND(ROUND(H61,2)*ROUND(G61,3),2)</f>
        <v>0</v>
      </c>
      <c r="J61" s="27" t="s">
        <v>327</v>
      </c>
      <c r="O61">
        <f>(I61*21)/100</f>
        <v>0</v>
      </c>
      <c r="P61" t="s">
        <v>47</v>
      </c>
    </row>
    <row r="62" spans="1:18">
      <c r="A62" s="30" t="s">
        <v>81</v>
      </c>
      <c r="E62" s="31" t="s">
        <v>78</v>
      </c>
    </row>
    <row r="63" spans="1:18">
      <c r="A63" s="32" t="s">
        <v>82</v>
      </c>
      <c r="E63" s="33" t="s">
        <v>78</v>
      </c>
    </row>
    <row r="64" spans="1:18" ht="102">
      <c r="A64" t="s">
        <v>83</v>
      </c>
      <c r="E64" s="31" t="s">
        <v>368</v>
      </c>
    </row>
    <row r="65" spans="1:18" ht="12.75" customHeight="1">
      <c r="A65" s="2" t="s">
        <v>74</v>
      </c>
      <c r="B65" s="2"/>
      <c r="C65" s="34" t="s">
        <v>369</v>
      </c>
      <c r="D65" s="2"/>
      <c r="E65" s="23" t="s">
        <v>370</v>
      </c>
      <c r="F65" s="2"/>
      <c r="G65" s="2"/>
      <c r="H65" s="2"/>
      <c r="I65" s="35">
        <f>0+Q65</f>
        <v>0</v>
      </c>
      <c r="J65" s="2"/>
      <c r="O65">
        <f>0+R65</f>
        <v>0</v>
      </c>
      <c r="Q65">
        <f>0+I66+I70+I74+I78+I82+I86+I90+I94+I98+I102+I106+I110+I114+I118+I122+I126+I130+I134+I138+I142+I146+I150+I154+I158+I162+I166+I170+I174+I178+I182+I186+I190+I194+I198+I202+I206+I210+I214+I218+I222+I226+I230+I234+I238+I242+I246+I250+I254+I258+I262+I266+I270</f>
        <v>0</v>
      </c>
      <c r="R65">
        <f>0+O66+O70+O74+O78+O82+O86+O90+O94+O98+O102+O106+O110+O114+O118+O122+O126+O130+O134+O138+O142+O146+O150+O154+O158+O162+O166+O170+O174+O178+O182+O186+O190+O194+O198+O202+O206+O210+O214+O218+O222+O226+O230+O234+O238+O242+O246+O250+O254+O258+O262+O266+O270</f>
        <v>0</v>
      </c>
    </row>
    <row r="66" spans="1:18">
      <c r="A66" s="20" t="s">
        <v>76</v>
      </c>
      <c r="B66" s="25" t="s">
        <v>115</v>
      </c>
      <c r="C66" s="25" t="s">
        <v>371</v>
      </c>
      <c r="D66" s="20" t="s">
        <v>78</v>
      </c>
      <c r="E66" s="26" t="s">
        <v>372</v>
      </c>
      <c r="F66" s="27" t="s">
        <v>95</v>
      </c>
      <c r="G66" s="28">
        <v>12</v>
      </c>
      <c r="H66" s="29">
        <v>0</v>
      </c>
      <c r="I66" s="29">
        <f>ROUND(ROUND(H66,2)*ROUND(G66,3),2)</f>
        <v>0</v>
      </c>
      <c r="J66" s="27" t="s">
        <v>327</v>
      </c>
      <c r="O66">
        <f>(I66*21)/100</f>
        <v>0</v>
      </c>
      <c r="P66" t="s">
        <v>47</v>
      </c>
    </row>
    <row r="67" spans="1:18">
      <c r="A67" s="30" t="s">
        <v>81</v>
      </c>
      <c r="E67" s="31" t="s">
        <v>78</v>
      </c>
    </row>
    <row r="68" spans="1:18">
      <c r="A68" s="32" t="s">
        <v>82</v>
      </c>
      <c r="E68" s="33" t="s">
        <v>78</v>
      </c>
    </row>
    <row r="69" spans="1:18" ht="89.25">
      <c r="A69" t="s">
        <v>83</v>
      </c>
      <c r="E69" s="31" t="s">
        <v>373</v>
      </c>
    </row>
    <row r="70" spans="1:18">
      <c r="A70" s="20" t="s">
        <v>76</v>
      </c>
      <c r="B70" s="25" t="s">
        <v>118</v>
      </c>
      <c r="C70" s="25" t="s">
        <v>374</v>
      </c>
      <c r="D70" s="20" t="s">
        <v>78</v>
      </c>
      <c r="E70" s="26" t="s">
        <v>375</v>
      </c>
      <c r="F70" s="27" t="s">
        <v>95</v>
      </c>
      <c r="G70" s="28">
        <v>20</v>
      </c>
      <c r="H70" s="29">
        <v>0</v>
      </c>
      <c r="I70" s="29">
        <f>ROUND(ROUND(H70,2)*ROUND(G70,3),2)</f>
        <v>0</v>
      </c>
      <c r="J70" s="27" t="s">
        <v>327</v>
      </c>
      <c r="O70">
        <f>(I70*21)/100</f>
        <v>0</v>
      </c>
      <c r="P70" t="s">
        <v>47</v>
      </c>
    </row>
    <row r="71" spans="1:18">
      <c r="A71" s="30" t="s">
        <v>81</v>
      </c>
      <c r="E71" s="31" t="s">
        <v>78</v>
      </c>
    </row>
    <row r="72" spans="1:18">
      <c r="A72" s="32" t="s">
        <v>82</v>
      </c>
      <c r="E72" s="33" t="s">
        <v>78</v>
      </c>
    </row>
    <row r="73" spans="1:18" ht="89.25">
      <c r="A73" t="s">
        <v>83</v>
      </c>
      <c r="E73" s="31" t="s">
        <v>373</v>
      </c>
    </row>
    <row r="74" spans="1:18">
      <c r="A74" s="20" t="s">
        <v>76</v>
      </c>
      <c r="B74" s="25" t="s">
        <v>121</v>
      </c>
      <c r="C74" s="25" t="s">
        <v>376</v>
      </c>
      <c r="D74" s="20" t="s">
        <v>78</v>
      </c>
      <c r="E74" s="26" t="s">
        <v>377</v>
      </c>
      <c r="F74" s="27" t="s">
        <v>95</v>
      </c>
      <c r="G74" s="28">
        <v>64</v>
      </c>
      <c r="H74" s="29">
        <v>0</v>
      </c>
      <c r="I74" s="29">
        <f>ROUND(ROUND(H74,2)*ROUND(G74,3),2)</f>
        <v>0</v>
      </c>
      <c r="J74" s="27" t="s">
        <v>327</v>
      </c>
      <c r="O74">
        <f>(I74*21)/100</f>
        <v>0</v>
      </c>
      <c r="P74" t="s">
        <v>47</v>
      </c>
    </row>
    <row r="75" spans="1:18">
      <c r="A75" s="30" t="s">
        <v>81</v>
      </c>
      <c r="E75" s="31" t="s">
        <v>78</v>
      </c>
    </row>
    <row r="76" spans="1:18">
      <c r="A76" s="32" t="s">
        <v>82</v>
      </c>
      <c r="E76" s="33" t="s">
        <v>78</v>
      </c>
    </row>
    <row r="77" spans="1:18" ht="89.25">
      <c r="A77" t="s">
        <v>83</v>
      </c>
      <c r="E77" s="31" t="s">
        <v>378</v>
      </c>
    </row>
    <row r="78" spans="1:18">
      <c r="A78" s="20" t="s">
        <v>76</v>
      </c>
      <c r="B78" s="25" t="s">
        <v>124</v>
      </c>
      <c r="C78" s="25" t="s">
        <v>379</v>
      </c>
      <c r="D78" s="20" t="s">
        <v>78</v>
      </c>
      <c r="E78" s="26" t="s">
        <v>380</v>
      </c>
      <c r="F78" s="27" t="s">
        <v>95</v>
      </c>
      <c r="G78" s="28">
        <v>10</v>
      </c>
      <c r="H78" s="29">
        <v>0</v>
      </c>
      <c r="I78" s="29">
        <f>ROUND(ROUND(H78,2)*ROUND(G78,3),2)</f>
        <v>0</v>
      </c>
      <c r="J78" s="27" t="s">
        <v>327</v>
      </c>
      <c r="O78">
        <f>(I78*21)/100</f>
        <v>0</v>
      </c>
      <c r="P78" t="s">
        <v>47</v>
      </c>
    </row>
    <row r="79" spans="1:18">
      <c r="A79" s="30" t="s">
        <v>81</v>
      </c>
      <c r="E79" s="31" t="s">
        <v>78</v>
      </c>
    </row>
    <row r="80" spans="1:18">
      <c r="A80" s="32" t="s">
        <v>82</v>
      </c>
      <c r="E80" s="33" t="s">
        <v>78</v>
      </c>
    </row>
    <row r="81" spans="1:16" ht="89.25">
      <c r="A81" t="s">
        <v>83</v>
      </c>
      <c r="E81" s="31" t="s">
        <v>381</v>
      </c>
    </row>
    <row r="82" spans="1:16">
      <c r="A82" s="20" t="s">
        <v>76</v>
      </c>
      <c r="B82" s="25" t="s">
        <v>127</v>
      </c>
      <c r="C82" s="25" t="s">
        <v>382</v>
      </c>
      <c r="D82" s="20" t="s">
        <v>78</v>
      </c>
      <c r="E82" s="26" t="s">
        <v>383</v>
      </c>
      <c r="F82" s="27" t="s">
        <v>95</v>
      </c>
      <c r="G82" s="28">
        <v>20</v>
      </c>
      <c r="H82" s="29">
        <v>0</v>
      </c>
      <c r="I82" s="29">
        <f>ROUND(ROUND(H82,2)*ROUND(G82,3),2)</f>
        <v>0</v>
      </c>
      <c r="J82" s="27" t="s">
        <v>327</v>
      </c>
      <c r="O82">
        <f>(I82*21)/100</f>
        <v>0</v>
      </c>
      <c r="P82" t="s">
        <v>47</v>
      </c>
    </row>
    <row r="83" spans="1:16">
      <c r="A83" s="30" t="s">
        <v>81</v>
      </c>
      <c r="E83" s="31" t="s">
        <v>78</v>
      </c>
    </row>
    <row r="84" spans="1:16">
      <c r="A84" s="32" t="s">
        <v>82</v>
      </c>
      <c r="E84" s="33" t="s">
        <v>78</v>
      </c>
    </row>
    <row r="85" spans="1:16" ht="89.25">
      <c r="A85" t="s">
        <v>83</v>
      </c>
      <c r="E85" s="31" t="s">
        <v>384</v>
      </c>
    </row>
    <row r="86" spans="1:16">
      <c r="A86" s="20" t="s">
        <v>76</v>
      </c>
      <c r="B86" s="25" t="s">
        <v>130</v>
      </c>
      <c r="C86" s="25" t="s">
        <v>385</v>
      </c>
      <c r="D86" s="20" t="s">
        <v>78</v>
      </c>
      <c r="E86" s="26" t="s">
        <v>386</v>
      </c>
      <c r="F86" s="27" t="s">
        <v>95</v>
      </c>
      <c r="G86" s="28">
        <v>204</v>
      </c>
      <c r="H86" s="29">
        <v>0</v>
      </c>
      <c r="I86" s="29">
        <f>ROUND(ROUND(H86,2)*ROUND(G86,3),2)</f>
        <v>0</v>
      </c>
      <c r="J86" s="27" t="s">
        <v>327</v>
      </c>
      <c r="O86">
        <f>(I86*21)/100</f>
        <v>0</v>
      </c>
      <c r="P86" t="s">
        <v>47</v>
      </c>
    </row>
    <row r="87" spans="1:16">
      <c r="A87" s="30" t="s">
        <v>81</v>
      </c>
      <c r="E87" s="31" t="s">
        <v>78</v>
      </c>
    </row>
    <row r="88" spans="1:16">
      <c r="A88" s="32" t="s">
        <v>82</v>
      </c>
      <c r="E88" s="33" t="s">
        <v>78</v>
      </c>
    </row>
    <row r="89" spans="1:16" ht="102">
      <c r="A89" t="s">
        <v>83</v>
      </c>
      <c r="E89" s="31" t="s">
        <v>387</v>
      </c>
    </row>
    <row r="90" spans="1:16">
      <c r="A90" s="20" t="s">
        <v>76</v>
      </c>
      <c r="B90" s="25" t="s">
        <v>133</v>
      </c>
      <c r="C90" s="25" t="s">
        <v>388</v>
      </c>
      <c r="D90" s="20" t="s">
        <v>78</v>
      </c>
      <c r="E90" s="26" t="s">
        <v>389</v>
      </c>
      <c r="F90" s="27" t="s">
        <v>95</v>
      </c>
      <c r="G90" s="28">
        <v>18</v>
      </c>
      <c r="H90" s="29">
        <v>0</v>
      </c>
      <c r="I90" s="29">
        <f>ROUND(ROUND(H90,2)*ROUND(G90,3),2)</f>
        <v>0</v>
      </c>
      <c r="J90" s="27" t="s">
        <v>327</v>
      </c>
      <c r="O90">
        <f>(I90*21)/100</f>
        <v>0</v>
      </c>
      <c r="P90" t="s">
        <v>47</v>
      </c>
    </row>
    <row r="91" spans="1:16">
      <c r="A91" s="30" t="s">
        <v>81</v>
      </c>
      <c r="E91" s="31" t="s">
        <v>78</v>
      </c>
    </row>
    <row r="92" spans="1:16">
      <c r="A92" s="32" t="s">
        <v>82</v>
      </c>
      <c r="E92" s="33" t="s">
        <v>78</v>
      </c>
    </row>
    <row r="93" spans="1:16" ht="102">
      <c r="A93" t="s">
        <v>83</v>
      </c>
      <c r="E93" s="31" t="s">
        <v>387</v>
      </c>
    </row>
    <row r="94" spans="1:16">
      <c r="A94" s="20" t="s">
        <v>76</v>
      </c>
      <c r="B94" s="25" t="s">
        <v>136</v>
      </c>
      <c r="C94" s="25" t="s">
        <v>390</v>
      </c>
      <c r="D94" s="20" t="s">
        <v>78</v>
      </c>
      <c r="E94" s="26" t="s">
        <v>391</v>
      </c>
      <c r="F94" s="27" t="s">
        <v>95</v>
      </c>
      <c r="G94" s="28">
        <v>204</v>
      </c>
      <c r="H94" s="29">
        <v>0</v>
      </c>
      <c r="I94" s="29">
        <f>ROUND(ROUND(H94,2)*ROUND(G94,3),2)</f>
        <v>0</v>
      </c>
      <c r="J94" s="27" t="s">
        <v>327</v>
      </c>
      <c r="O94">
        <f>(I94*21)/100</f>
        <v>0</v>
      </c>
      <c r="P94" t="s">
        <v>47</v>
      </c>
    </row>
    <row r="95" spans="1:16">
      <c r="A95" s="30" t="s">
        <v>81</v>
      </c>
      <c r="E95" s="31" t="s">
        <v>78</v>
      </c>
    </row>
    <row r="96" spans="1:16">
      <c r="A96" s="32" t="s">
        <v>82</v>
      </c>
      <c r="E96" s="33" t="s">
        <v>78</v>
      </c>
    </row>
    <row r="97" spans="1:16" ht="102">
      <c r="A97" t="s">
        <v>83</v>
      </c>
      <c r="E97" s="31" t="s">
        <v>392</v>
      </c>
    </row>
    <row r="98" spans="1:16">
      <c r="A98" s="20" t="s">
        <v>76</v>
      </c>
      <c r="B98" s="25" t="s">
        <v>139</v>
      </c>
      <c r="C98" s="25" t="s">
        <v>393</v>
      </c>
      <c r="D98" s="20" t="s">
        <v>78</v>
      </c>
      <c r="E98" s="26" t="s">
        <v>394</v>
      </c>
      <c r="F98" s="27" t="s">
        <v>95</v>
      </c>
      <c r="G98" s="28">
        <v>4</v>
      </c>
      <c r="H98" s="29">
        <v>0</v>
      </c>
      <c r="I98" s="29">
        <f>ROUND(ROUND(H98,2)*ROUND(G98,3),2)</f>
        <v>0</v>
      </c>
      <c r="J98" s="27" t="s">
        <v>327</v>
      </c>
      <c r="O98">
        <f>(I98*21)/100</f>
        <v>0</v>
      </c>
      <c r="P98" t="s">
        <v>47</v>
      </c>
    </row>
    <row r="99" spans="1:16">
      <c r="A99" s="30" t="s">
        <v>81</v>
      </c>
      <c r="E99" s="31" t="s">
        <v>78</v>
      </c>
    </row>
    <row r="100" spans="1:16">
      <c r="A100" s="32" t="s">
        <v>82</v>
      </c>
      <c r="E100" s="33" t="s">
        <v>78</v>
      </c>
    </row>
    <row r="101" spans="1:16" ht="102">
      <c r="A101" t="s">
        <v>83</v>
      </c>
      <c r="E101" s="31" t="s">
        <v>387</v>
      </c>
    </row>
    <row r="102" spans="1:16">
      <c r="A102" s="20" t="s">
        <v>76</v>
      </c>
      <c r="B102" s="25" t="s">
        <v>142</v>
      </c>
      <c r="C102" s="25" t="s">
        <v>395</v>
      </c>
      <c r="D102" s="20" t="s">
        <v>78</v>
      </c>
      <c r="E102" s="26" t="s">
        <v>396</v>
      </c>
      <c r="F102" s="27" t="s">
        <v>95</v>
      </c>
      <c r="G102" s="28">
        <v>32</v>
      </c>
      <c r="H102" s="29">
        <v>0</v>
      </c>
      <c r="I102" s="29">
        <f>ROUND(ROUND(H102,2)*ROUND(G102,3),2)</f>
        <v>0</v>
      </c>
      <c r="J102" s="27" t="s">
        <v>327</v>
      </c>
      <c r="O102">
        <f>(I102*21)/100</f>
        <v>0</v>
      </c>
      <c r="P102" t="s">
        <v>47</v>
      </c>
    </row>
    <row r="103" spans="1:16">
      <c r="A103" s="30" t="s">
        <v>81</v>
      </c>
      <c r="E103" s="31" t="s">
        <v>78</v>
      </c>
    </row>
    <row r="104" spans="1:16">
      <c r="A104" s="32" t="s">
        <v>82</v>
      </c>
      <c r="E104" s="33" t="s">
        <v>78</v>
      </c>
    </row>
    <row r="105" spans="1:16" ht="102">
      <c r="A105" t="s">
        <v>83</v>
      </c>
      <c r="E105" s="31" t="s">
        <v>387</v>
      </c>
    </row>
    <row r="106" spans="1:16">
      <c r="A106" s="20" t="s">
        <v>76</v>
      </c>
      <c r="B106" s="25" t="s">
        <v>145</v>
      </c>
      <c r="C106" s="25" t="s">
        <v>397</v>
      </c>
      <c r="D106" s="20" t="s">
        <v>78</v>
      </c>
      <c r="E106" s="26" t="s">
        <v>398</v>
      </c>
      <c r="F106" s="27" t="s">
        <v>95</v>
      </c>
      <c r="G106" s="28">
        <v>4</v>
      </c>
      <c r="H106" s="29">
        <v>0</v>
      </c>
      <c r="I106" s="29">
        <f>ROUND(ROUND(H106,2)*ROUND(G106,3),2)</f>
        <v>0</v>
      </c>
      <c r="J106" s="27" t="s">
        <v>327</v>
      </c>
      <c r="O106">
        <f>(I106*21)/100</f>
        <v>0</v>
      </c>
      <c r="P106" t="s">
        <v>47</v>
      </c>
    </row>
    <row r="107" spans="1:16">
      <c r="A107" s="30" t="s">
        <v>81</v>
      </c>
      <c r="E107" s="31" t="s">
        <v>78</v>
      </c>
    </row>
    <row r="108" spans="1:16">
      <c r="A108" s="32" t="s">
        <v>82</v>
      </c>
      <c r="E108" s="33" t="s">
        <v>78</v>
      </c>
    </row>
    <row r="109" spans="1:16" ht="102">
      <c r="A109" t="s">
        <v>83</v>
      </c>
      <c r="E109" s="31" t="s">
        <v>387</v>
      </c>
    </row>
    <row r="110" spans="1:16">
      <c r="A110" s="20" t="s">
        <v>76</v>
      </c>
      <c r="B110" s="25" t="s">
        <v>149</v>
      </c>
      <c r="C110" s="25" t="s">
        <v>399</v>
      </c>
      <c r="D110" s="20" t="s">
        <v>78</v>
      </c>
      <c r="E110" s="26" t="s">
        <v>400</v>
      </c>
      <c r="F110" s="27" t="s">
        <v>95</v>
      </c>
      <c r="G110" s="28">
        <v>12</v>
      </c>
      <c r="H110" s="29">
        <v>0</v>
      </c>
      <c r="I110" s="29">
        <f>ROUND(ROUND(H110,2)*ROUND(G110,3),2)</f>
        <v>0</v>
      </c>
      <c r="J110" s="27" t="s">
        <v>327</v>
      </c>
      <c r="O110">
        <f>(I110*21)/100</f>
        <v>0</v>
      </c>
      <c r="P110" t="s">
        <v>47</v>
      </c>
    </row>
    <row r="111" spans="1:16">
      <c r="A111" s="30" t="s">
        <v>81</v>
      </c>
      <c r="E111" s="31" t="s">
        <v>78</v>
      </c>
    </row>
    <row r="112" spans="1:16">
      <c r="A112" s="32" t="s">
        <v>82</v>
      </c>
      <c r="E112" s="33" t="s">
        <v>78</v>
      </c>
    </row>
    <row r="113" spans="1:16" ht="102">
      <c r="A113" t="s">
        <v>83</v>
      </c>
      <c r="E113" s="31" t="s">
        <v>387</v>
      </c>
    </row>
    <row r="114" spans="1:16">
      <c r="A114" s="20" t="s">
        <v>76</v>
      </c>
      <c r="B114" s="25" t="s">
        <v>152</v>
      </c>
      <c r="C114" s="25" t="s">
        <v>401</v>
      </c>
      <c r="D114" s="20" t="s">
        <v>78</v>
      </c>
      <c r="E114" s="26" t="s">
        <v>402</v>
      </c>
      <c r="F114" s="27" t="s">
        <v>95</v>
      </c>
      <c r="G114" s="28">
        <v>6</v>
      </c>
      <c r="H114" s="29">
        <v>0</v>
      </c>
      <c r="I114" s="29">
        <f>ROUND(ROUND(H114,2)*ROUND(G114,3),2)</f>
        <v>0</v>
      </c>
      <c r="J114" s="27" t="s">
        <v>327</v>
      </c>
      <c r="O114">
        <f>(I114*21)/100</f>
        <v>0</v>
      </c>
      <c r="P114" t="s">
        <v>47</v>
      </c>
    </row>
    <row r="115" spans="1:16">
      <c r="A115" s="30" t="s">
        <v>81</v>
      </c>
      <c r="E115" s="31" t="s">
        <v>78</v>
      </c>
    </row>
    <row r="116" spans="1:16">
      <c r="A116" s="32" t="s">
        <v>82</v>
      </c>
      <c r="E116" s="33" t="s">
        <v>78</v>
      </c>
    </row>
    <row r="117" spans="1:16" ht="114.75">
      <c r="A117" t="s">
        <v>83</v>
      </c>
      <c r="E117" s="31" t="s">
        <v>403</v>
      </c>
    </row>
    <row r="118" spans="1:16">
      <c r="A118" s="20" t="s">
        <v>76</v>
      </c>
      <c r="B118" s="25" t="s">
        <v>155</v>
      </c>
      <c r="C118" s="25" t="s">
        <v>404</v>
      </c>
      <c r="D118" s="20" t="s">
        <v>78</v>
      </c>
      <c r="E118" s="26" t="s">
        <v>405</v>
      </c>
      <c r="F118" s="27" t="s">
        <v>95</v>
      </c>
      <c r="G118" s="28">
        <v>4</v>
      </c>
      <c r="H118" s="29">
        <v>0</v>
      </c>
      <c r="I118" s="29">
        <f>ROUND(ROUND(H118,2)*ROUND(G118,3),2)</f>
        <v>0</v>
      </c>
      <c r="J118" s="27" t="s">
        <v>327</v>
      </c>
      <c r="O118">
        <f>(I118*21)/100</f>
        <v>0</v>
      </c>
      <c r="P118" t="s">
        <v>47</v>
      </c>
    </row>
    <row r="119" spans="1:16">
      <c r="A119" s="30" t="s">
        <v>81</v>
      </c>
      <c r="E119" s="31" t="s">
        <v>78</v>
      </c>
    </row>
    <row r="120" spans="1:16">
      <c r="A120" s="32" t="s">
        <v>82</v>
      </c>
      <c r="E120" s="33" t="s">
        <v>78</v>
      </c>
    </row>
    <row r="121" spans="1:16" ht="114.75">
      <c r="A121" t="s">
        <v>83</v>
      </c>
      <c r="E121" s="31" t="s">
        <v>403</v>
      </c>
    </row>
    <row r="122" spans="1:16">
      <c r="A122" s="20" t="s">
        <v>76</v>
      </c>
      <c r="B122" s="25" t="s">
        <v>158</v>
      </c>
      <c r="C122" s="25" t="s">
        <v>406</v>
      </c>
      <c r="D122" s="20" t="s">
        <v>78</v>
      </c>
      <c r="E122" s="26" t="s">
        <v>407</v>
      </c>
      <c r="F122" s="27" t="s">
        <v>88</v>
      </c>
      <c r="G122" s="28">
        <v>1282</v>
      </c>
      <c r="H122" s="29">
        <v>0</v>
      </c>
      <c r="I122" s="29">
        <f>ROUND(ROUND(H122,2)*ROUND(G122,3),2)</f>
        <v>0</v>
      </c>
      <c r="J122" s="27" t="s">
        <v>327</v>
      </c>
      <c r="O122">
        <f>(I122*21)/100</f>
        <v>0</v>
      </c>
      <c r="P122" t="s">
        <v>47</v>
      </c>
    </row>
    <row r="123" spans="1:16">
      <c r="A123" s="30" t="s">
        <v>81</v>
      </c>
      <c r="E123" s="31" t="s">
        <v>78</v>
      </c>
    </row>
    <row r="124" spans="1:16">
      <c r="A124" s="32" t="s">
        <v>82</v>
      </c>
      <c r="E124" s="33" t="s">
        <v>78</v>
      </c>
    </row>
    <row r="125" spans="1:16" ht="51">
      <c r="A125" t="s">
        <v>83</v>
      </c>
      <c r="E125" s="31" t="s">
        <v>408</v>
      </c>
    </row>
    <row r="126" spans="1:16">
      <c r="A126" s="20" t="s">
        <v>76</v>
      </c>
      <c r="B126" s="25" t="s">
        <v>161</v>
      </c>
      <c r="C126" s="25" t="s">
        <v>409</v>
      </c>
      <c r="D126" s="20" t="s">
        <v>78</v>
      </c>
      <c r="E126" s="26" t="s">
        <v>410</v>
      </c>
      <c r="F126" s="27" t="s">
        <v>88</v>
      </c>
      <c r="G126" s="28">
        <v>1994</v>
      </c>
      <c r="H126" s="29">
        <v>0</v>
      </c>
      <c r="I126" s="29">
        <f>ROUND(ROUND(H126,2)*ROUND(G126,3),2)</f>
        <v>0</v>
      </c>
      <c r="J126" s="27" t="s">
        <v>327</v>
      </c>
      <c r="O126">
        <f>(I126*21)/100</f>
        <v>0</v>
      </c>
      <c r="P126" t="s">
        <v>47</v>
      </c>
    </row>
    <row r="127" spans="1:16">
      <c r="A127" s="30" t="s">
        <v>81</v>
      </c>
      <c r="E127" s="31" t="s">
        <v>78</v>
      </c>
    </row>
    <row r="128" spans="1:16">
      <c r="A128" s="32" t="s">
        <v>82</v>
      </c>
      <c r="E128" s="33" t="s">
        <v>78</v>
      </c>
    </row>
    <row r="129" spans="1:16" ht="102">
      <c r="A129" t="s">
        <v>83</v>
      </c>
      <c r="E129" s="31" t="s">
        <v>411</v>
      </c>
    </row>
    <row r="130" spans="1:16">
      <c r="A130" s="20" t="s">
        <v>76</v>
      </c>
      <c r="B130" s="25" t="s">
        <v>164</v>
      </c>
      <c r="C130" s="25" t="s">
        <v>412</v>
      </c>
      <c r="D130" s="20" t="s">
        <v>78</v>
      </c>
      <c r="E130" s="26" t="s">
        <v>413</v>
      </c>
      <c r="F130" s="27" t="s">
        <v>88</v>
      </c>
      <c r="G130" s="28">
        <v>1282</v>
      </c>
      <c r="H130" s="29">
        <v>0</v>
      </c>
      <c r="I130" s="29">
        <f>ROUND(ROUND(H130,2)*ROUND(G130,3),2)</f>
        <v>0</v>
      </c>
      <c r="J130" s="27" t="s">
        <v>327</v>
      </c>
      <c r="O130">
        <f>(I130*21)/100</f>
        <v>0</v>
      </c>
      <c r="P130" t="s">
        <v>47</v>
      </c>
    </row>
    <row r="131" spans="1:16">
      <c r="A131" s="30" t="s">
        <v>81</v>
      </c>
      <c r="E131" s="31" t="s">
        <v>78</v>
      </c>
    </row>
    <row r="132" spans="1:16">
      <c r="A132" s="32" t="s">
        <v>82</v>
      </c>
      <c r="E132" s="33" t="s">
        <v>78</v>
      </c>
    </row>
    <row r="133" spans="1:16" ht="102">
      <c r="A133" t="s">
        <v>83</v>
      </c>
      <c r="E133" s="31" t="s">
        <v>411</v>
      </c>
    </row>
    <row r="134" spans="1:16">
      <c r="A134" s="20" t="s">
        <v>76</v>
      </c>
      <c r="B134" s="25" t="s">
        <v>167</v>
      </c>
      <c r="C134" s="25" t="s">
        <v>414</v>
      </c>
      <c r="D134" s="20" t="s">
        <v>78</v>
      </c>
      <c r="E134" s="26" t="s">
        <v>415</v>
      </c>
      <c r="F134" s="27" t="s">
        <v>88</v>
      </c>
      <c r="G134" s="28">
        <v>2564</v>
      </c>
      <c r="H134" s="29">
        <v>0</v>
      </c>
      <c r="I134" s="29">
        <f>ROUND(ROUND(H134,2)*ROUND(G134,3),2)</f>
        <v>0</v>
      </c>
      <c r="J134" s="27" t="s">
        <v>327</v>
      </c>
      <c r="O134">
        <f>(I134*21)/100</f>
        <v>0</v>
      </c>
      <c r="P134" t="s">
        <v>47</v>
      </c>
    </row>
    <row r="135" spans="1:16">
      <c r="A135" s="30" t="s">
        <v>81</v>
      </c>
      <c r="E135" s="31" t="s">
        <v>78</v>
      </c>
    </row>
    <row r="136" spans="1:16">
      <c r="A136" s="32" t="s">
        <v>82</v>
      </c>
      <c r="E136" s="33" t="s">
        <v>78</v>
      </c>
    </row>
    <row r="137" spans="1:16" ht="89.25">
      <c r="A137" t="s">
        <v>83</v>
      </c>
      <c r="E137" s="31" t="s">
        <v>416</v>
      </c>
    </row>
    <row r="138" spans="1:16">
      <c r="A138" s="20" t="s">
        <v>76</v>
      </c>
      <c r="B138" s="25" t="s">
        <v>170</v>
      </c>
      <c r="C138" s="25" t="s">
        <v>417</v>
      </c>
      <c r="D138" s="20" t="s">
        <v>78</v>
      </c>
      <c r="E138" s="26" t="s">
        <v>418</v>
      </c>
      <c r="F138" s="27" t="s">
        <v>95</v>
      </c>
      <c r="G138" s="28">
        <v>20</v>
      </c>
      <c r="H138" s="29">
        <v>0</v>
      </c>
      <c r="I138" s="29">
        <f>ROUND(ROUND(H138,2)*ROUND(G138,3),2)</f>
        <v>0</v>
      </c>
      <c r="J138" s="27" t="s">
        <v>327</v>
      </c>
      <c r="O138">
        <f>(I138*21)/100</f>
        <v>0</v>
      </c>
      <c r="P138" t="s">
        <v>47</v>
      </c>
    </row>
    <row r="139" spans="1:16">
      <c r="A139" s="30" t="s">
        <v>81</v>
      </c>
      <c r="E139" s="31" t="s">
        <v>78</v>
      </c>
    </row>
    <row r="140" spans="1:16">
      <c r="A140" s="32" t="s">
        <v>82</v>
      </c>
      <c r="E140" s="33" t="s">
        <v>78</v>
      </c>
    </row>
    <row r="141" spans="1:16" ht="89.25">
      <c r="A141" t="s">
        <v>83</v>
      </c>
      <c r="E141" s="31" t="s">
        <v>419</v>
      </c>
    </row>
    <row r="142" spans="1:16">
      <c r="A142" s="20" t="s">
        <v>76</v>
      </c>
      <c r="B142" s="25" t="s">
        <v>173</v>
      </c>
      <c r="C142" s="25" t="s">
        <v>420</v>
      </c>
      <c r="D142" s="20" t="s">
        <v>78</v>
      </c>
      <c r="E142" s="26" t="s">
        <v>421</v>
      </c>
      <c r="F142" s="27" t="s">
        <v>95</v>
      </c>
      <c r="G142" s="28">
        <v>10</v>
      </c>
      <c r="H142" s="29">
        <v>0</v>
      </c>
      <c r="I142" s="29">
        <f>ROUND(ROUND(H142,2)*ROUND(G142,3),2)</f>
        <v>0</v>
      </c>
      <c r="J142" s="27" t="s">
        <v>327</v>
      </c>
      <c r="O142">
        <f>(I142*21)/100</f>
        <v>0</v>
      </c>
      <c r="P142" t="s">
        <v>47</v>
      </c>
    </row>
    <row r="143" spans="1:16">
      <c r="A143" s="30" t="s">
        <v>81</v>
      </c>
      <c r="E143" s="31" t="s">
        <v>78</v>
      </c>
    </row>
    <row r="144" spans="1:16">
      <c r="A144" s="32" t="s">
        <v>82</v>
      </c>
      <c r="E144" s="33" t="s">
        <v>78</v>
      </c>
    </row>
    <row r="145" spans="1:16" ht="89.25">
      <c r="A145" t="s">
        <v>83</v>
      </c>
      <c r="E145" s="31" t="s">
        <v>419</v>
      </c>
    </row>
    <row r="146" spans="1:16">
      <c r="A146" s="20" t="s">
        <v>76</v>
      </c>
      <c r="B146" s="25" t="s">
        <v>176</v>
      </c>
      <c r="C146" s="25" t="s">
        <v>422</v>
      </c>
      <c r="D146" s="20" t="s">
        <v>78</v>
      </c>
      <c r="E146" s="26" t="s">
        <v>423</v>
      </c>
      <c r="F146" s="27" t="s">
        <v>95</v>
      </c>
      <c r="G146" s="28">
        <v>10</v>
      </c>
      <c r="H146" s="29">
        <v>0</v>
      </c>
      <c r="I146" s="29">
        <f>ROUND(ROUND(H146,2)*ROUND(G146,3),2)</f>
        <v>0</v>
      </c>
      <c r="J146" s="27" t="s">
        <v>327</v>
      </c>
      <c r="O146">
        <f>(I146*21)/100</f>
        <v>0</v>
      </c>
      <c r="P146" t="s">
        <v>47</v>
      </c>
    </row>
    <row r="147" spans="1:16">
      <c r="A147" s="30" t="s">
        <v>81</v>
      </c>
      <c r="E147" s="31" t="s">
        <v>78</v>
      </c>
    </row>
    <row r="148" spans="1:16">
      <c r="A148" s="32" t="s">
        <v>82</v>
      </c>
      <c r="E148" s="33" t="s">
        <v>78</v>
      </c>
    </row>
    <row r="149" spans="1:16" ht="89.25">
      <c r="A149" t="s">
        <v>83</v>
      </c>
      <c r="E149" s="31" t="s">
        <v>419</v>
      </c>
    </row>
    <row r="150" spans="1:16">
      <c r="A150" s="20" t="s">
        <v>76</v>
      </c>
      <c r="B150" s="25" t="s">
        <v>179</v>
      </c>
      <c r="C150" s="25" t="s">
        <v>424</v>
      </c>
      <c r="D150" s="20" t="s">
        <v>78</v>
      </c>
      <c r="E150" s="26" t="s">
        <v>425</v>
      </c>
      <c r="F150" s="27" t="s">
        <v>95</v>
      </c>
      <c r="G150" s="28">
        <v>4</v>
      </c>
      <c r="H150" s="29">
        <v>0</v>
      </c>
      <c r="I150" s="29">
        <f>ROUND(ROUND(H150,2)*ROUND(G150,3),2)</f>
        <v>0</v>
      </c>
      <c r="J150" s="27" t="s">
        <v>327</v>
      </c>
      <c r="O150">
        <f>(I150*21)/100</f>
        <v>0</v>
      </c>
      <c r="P150" t="s">
        <v>47</v>
      </c>
    </row>
    <row r="151" spans="1:16">
      <c r="A151" s="30" t="s">
        <v>81</v>
      </c>
      <c r="E151" s="31" t="s">
        <v>78</v>
      </c>
    </row>
    <row r="152" spans="1:16">
      <c r="A152" s="32" t="s">
        <v>82</v>
      </c>
      <c r="E152" s="33" t="s">
        <v>78</v>
      </c>
    </row>
    <row r="153" spans="1:16" ht="63.75">
      <c r="A153" t="s">
        <v>83</v>
      </c>
      <c r="E153" s="31" t="s">
        <v>426</v>
      </c>
    </row>
    <row r="154" spans="1:16">
      <c r="A154" s="20" t="s">
        <v>76</v>
      </c>
      <c r="B154" s="25" t="s">
        <v>182</v>
      </c>
      <c r="C154" s="25" t="s">
        <v>427</v>
      </c>
      <c r="D154" s="20" t="s">
        <v>78</v>
      </c>
      <c r="E154" s="26" t="s">
        <v>428</v>
      </c>
      <c r="F154" s="27" t="s">
        <v>95</v>
      </c>
      <c r="G154" s="28">
        <v>4</v>
      </c>
      <c r="H154" s="29">
        <v>0</v>
      </c>
      <c r="I154" s="29">
        <f>ROUND(ROUND(H154,2)*ROUND(G154,3),2)</f>
        <v>0</v>
      </c>
      <c r="J154" s="27" t="s">
        <v>327</v>
      </c>
      <c r="O154">
        <f>(I154*21)/100</f>
        <v>0</v>
      </c>
      <c r="P154" t="s">
        <v>47</v>
      </c>
    </row>
    <row r="155" spans="1:16">
      <c r="A155" s="30" t="s">
        <v>81</v>
      </c>
      <c r="E155" s="31" t="s">
        <v>78</v>
      </c>
    </row>
    <row r="156" spans="1:16">
      <c r="A156" s="32" t="s">
        <v>82</v>
      </c>
      <c r="E156" s="33" t="s">
        <v>78</v>
      </c>
    </row>
    <row r="157" spans="1:16" ht="63.75">
      <c r="A157" t="s">
        <v>83</v>
      </c>
      <c r="E157" s="31" t="s">
        <v>426</v>
      </c>
    </row>
    <row r="158" spans="1:16">
      <c r="A158" s="20" t="s">
        <v>76</v>
      </c>
      <c r="B158" s="25" t="s">
        <v>185</v>
      </c>
      <c r="C158" s="25" t="s">
        <v>427</v>
      </c>
      <c r="D158" s="20" t="s">
        <v>68</v>
      </c>
      <c r="E158" s="26" t="s">
        <v>429</v>
      </c>
      <c r="F158" s="27" t="s">
        <v>95</v>
      </c>
      <c r="G158" s="28">
        <v>12</v>
      </c>
      <c r="H158" s="29">
        <v>0</v>
      </c>
      <c r="I158" s="29">
        <f>ROUND(ROUND(H158,2)*ROUND(G158,3),2)</f>
        <v>0</v>
      </c>
      <c r="J158" s="27" t="s">
        <v>327</v>
      </c>
      <c r="O158">
        <f>(I158*21)/100</f>
        <v>0</v>
      </c>
      <c r="P158" t="s">
        <v>47</v>
      </c>
    </row>
    <row r="159" spans="1:16">
      <c r="A159" s="30" t="s">
        <v>81</v>
      </c>
      <c r="E159" s="31" t="s">
        <v>78</v>
      </c>
    </row>
    <row r="160" spans="1:16">
      <c r="A160" s="32" t="s">
        <v>82</v>
      </c>
      <c r="E160" s="33" t="s">
        <v>78</v>
      </c>
    </row>
    <row r="161" spans="1:16" ht="63.75">
      <c r="A161" t="s">
        <v>83</v>
      </c>
      <c r="E161" s="31" t="s">
        <v>426</v>
      </c>
    </row>
    <row r="162" spans="1:16">
      <c r="A162" s="20" t="s">
        <v>76</v>
      </c>
      <c r="B162" s="25" t="s">
        <v>188</v>
      </c>
      <c r="C162" s="25" t="s">
        <v>430</v>
      </c>
      <c r="D162" s="20" t="s">
        <v>78</v>
      </c>
      <c r="E162" s="26" t="s">
        <v>431</v>
      </c>
      <c r="F162" s="27" t="s">
        <v>95</v>
      </c>
      <c r="G162" s="28">
        <v>12</v>
      </c>
      <c r="H162" s="29">
        <v>0</v>
      </c>
      <c r="I162" s="29">
        <f>ROUND(ROUND(H162,2)*ROUND(G162,3),2)</f>
        <v>0</v>
      </c>
      <c r="J162" s="27" t="s">
        <v>327</v>
      </c>
      <c r="O162">
        <f>(I162*21)/100</f>
        <v>0</v>
      </c>
      <c r="P162" t="s">
        <v>47</v>
      </c>
    </row>
    <row r="163" spans="1:16">
      <c r="A163" s="30" t="s">
        <v>81</v>
      </c>
      <c r="E163" s="31" t="s">
        <v>78</v>
      </c>
    </row>
    <row r="164" spans="1:16">
      <c r="A164" s="32" t="s">
        <v>82</v>
      </c>
      <c r="E164" s="33" t="s">
        <v>78</v>
      </c>
    </row>
    <row r="165" spans="1:16" ht="63.75">
      <c r="A165" t="s">
        <v>83</v>
      </c>
      <c r="E165" s="31" t="s">
        <v>426</v>
      </c>
    </row>
    <row r="166" spans="1:16">
      <c r="A166" s="20" t="s">
        <v>76</v>
      </c>
      <c r="B166" s="25" t="s">
        <v>191</v>
      </c>
      <c r="C166" s="25" t="s">
        <v>432</v>
      </c>
      <c r="D166" s="20" t="s">
        <v>78</v>
      </c>
      <c r="E166" s="26" t="s">
        <v>433</v>
      </c>
      <c r="F166" s="27" t="s">
        <v>88</v>
      </c>
      <c r="G166" s="28">
        <v>620</v>
      </c>
      <c r="H166" s="29">
        <v>0</v>
      </c>
      <c r="I166" s="29">
        <f>ROUND(ROUND(H166,2)*ROUND(G166,3),2)</f>
        <v>0</v>
      </c>
      <c r="J166" s="27" t="s">
        <v>327</v>
      </c>
      <c r="O166">
        <f>(I166*21)/100</f>
        <v>0</v>
      </c>
      <c r="P166" t="s">
        <v>47</v>
      </c>
    </row>
    <row r="167" spans="1:16">
      <c r="A167" s="30" t="s">
        <v>81</v>
      </c>
      <c r="E167" s="31" t="s">
        <v>78</v>
      </c>
    </row>
    <row r="168" spans="1:16">
      <c r="A168" s="32" t="s">
        <v>82</v>
      </c>
      <c r="E168" s="33" t="s">
        <v>78</v>
      </c>
    </row>
    <row r="169" spans="1:16" ht="63.75">
      <c r="A169" t="s">
        <v>83</v>
      </c>
      <c r="E169" s="31" t="s">
        <v>434</v>
      </c>
    </row>
    <row r="170" spans="1:16">
      <c r="A170" s="20" t="s">
        <v>76</v>
      </c>
      <c r="B170" s="25" t="s">
        <v>195</v>
      </c>
      <c r="C170" s="25" t="s">
        <v>435</v>
      </c>
      <c r="D170" s="20" t="s">
        <v>78</v>
      </c>
      <c r="E170" s="26" t="s">
        <v>436</v>
      </c>
      <c r="F170" s="27" t="s">
        <v>95</v>
      </c>
      <c r="G170" s="28">
        <v>6</v>
      </c>
      <c r="H170" s="29">
        <v>0</v>
      </c>
      <c r="I170" s="29">
        <f>ROUND(ROUND(H170,2)*ROUND(G170,3),2)</f>
        <v>0</v>
      </c>
      <c r="J170" s="27" t="s">
        <v>327</v>
      </c>
      <c r="O170">
        <f>(I170*21)/100</f>
        <v>0</v>
      </c>
      <c r="P170" t="s">
        <v>47</v>
      </c>
    </row>
    <row r="171" spans="1:16">
      <c r="A171" s="30" t="s">
        <v>81</v>
      </c>
      <c r="E171" s="31" t="s">
        <v>78</v>
      </c>
    </row>
    <row r="172" spans="1:16">
      <c r="A172" s="32" t="s">
        <v>82</v>
      </c>
      <c r="E172" s="33" t="s">
        <v>78</v>
      </c>
    </row>
    <row r="173" spans="1:16" ht="114.75">
      <c r="A173" t="s">
        <v>83</v>
      </c>
      <c r="E173" s="31" t="s">
        <v>403</v>
      </c>
    </row>
    <row r="174" spans="1:16">
      <c r="A174" s="20" t="s">
        <v>76</v>
      </c>
      <c r="B174" s="25" t="s">
        <v>201</v>
      </c>
      <c r="C174" s="25" t="s">
        <v>437</v>
      </c>
      <c r="D174" s="20" t="s">
        <v>78</v>
      </c>
      <c r="E174" s="26" t="s">
        <v>438</v>
      </c>
      <c r="F174" s="27" t="s">
        <v>95</v>
      </c>
      <c r="G174" s="28">
        <v>2</v>
      </c>
      <c r="H174" s="29">
        <v>0</v>
      </c>
      <c r="I174" s="29">
        <f>ROUND(ROUND(H174,2)*ROUND(G174,3),2)</f>
        <v>0</v>
      </c>
      <c r="J174" s="27" t="s">
        <v>327</v>
      </c>
      <c r="O174">
        <f>(I174*21)/100</f>
        <v>0</v>
      </c>
      <c r="P174" t="s">
        <v>47</v>
      </c>
    </row>
    <row r="175" spans="1:16">
      <c r="A175" s="30" t="s">
        <v>81</v>
      </c>
      <c r="E175" s="31" t="s">
        <v>78</v>
      </c>
    </row>
    <row r="176" spans="1:16">
      <c r="A176" s="32" t="s">
        <v>82</v>
      </c>
      <c r="E176" s="33" t="s">
        <v>78</v>
      </c>
    </row>
    <row r="177" spans="1:16" ht="63.75">
      <c r="A177" t="s">
        <v>83</v>
      </c>
      <c r="E177" s="31" t="s">
        <v>426</v>
      </c>
    </row>
    <row r="178" spans="1:16" ht="25.5">
      <c r="A178" s="20" t="s">
        <v>76</v>
      </c>
      <c r="B178" s="25" t="s">
        <v>205</v>
      </c>
      <c r="C178" s="25" t="s">
        <v>439</v>
      </c>
      <c r="D178" s="20" t="s">
        <v>78</v>
      </c>
      <c r="E178" s="26" t="s">
        <v>440</v>
      </c>
      <c r="F178" s="27" t="s">
        <v>95</v>
      </c>
      <c r="G178" s="28">
        <v>8</v>
      </c>
      <c r="H178" s="29">
        <v>0</v>
      </c>
      <c r="I178" s="29">
        <f>ROUND(ROUND(H178,2)*ROUND(G178,3),2)</f>
        <v>0</v>
      </c>
      <c r="J178" s="27" t="s">
        <v>327</v>
      </c>
      <c r="O178">
        <f>(I178*21)/100</f>
        <v>0</v>
      </c>
      <c r="P178" t="s">
        <v>47</v>
      </c>
    </row>
    <row r="179" spans="1:16">
      <c r="A179" s="30" t="s">
        <v>81</v>
      </c>
      <c r="E179" s="31" t="s">
        <v>78</v>
      </c>
    </row>
    <row r="180" spans="1:16">
      <c r="A180" s="32" t="s">
        <v>82</v>
      </c>
      <c r="E180" s="33" t="s">
        <v>78</v>
      </c>
    </row>
    <row r="181" spans="1:16" ht="63.75">
      <c r="A181" t="s">
        <v>83</v>
      </c>
      <c r="E181" s="31" t="s">
        <v>426</v>
      </c>
    </row>
    <row r="182" spans="1:16">
      <c r="A182" s="20" t="s">
        <v>76</v>
      </c>
      <c r="B182" s="25" t="s">
        <v>208</v>
      </c>
      <c r="C182" s="25" t="s">
        <v>441</v>
      </c>
      <c r="D182" s="20" t="s">
        <v>78</v>
      </c>
      <c r="E182" s="26" t="s">
        <v>442</v>
      </c>
      <c r="F182" s="27" t="s">
        <v>95</v>
      </c>
      <c r="G182" s="28">
        <v>2</v>
      </c>
      <c r="H182" s="29">
        <v>0</v>
      </c>
      <c r="I182" s="29">
        <f>ROUND(ROUND(H182,2)*ROUND(G182,3),2)</f>
        <v>0</v>
      </c>
      <c r="J182" s="27" t="s">
        <v>327</v>
      </c>
      <c r="O182">
        <f>(I182*21)/100</f>
        <v>0</v>
      </c>
      <c r="P182" t="s">
        <v>47</v>
      </c>
    </row>
    <row r="183" spans="1:16">
      <c r="A183" s="30" t="s">
        <v>81</v>
      </c>
      <c r="E183" s="31" t="s">
        <v>78</v>
      </c>
    </row>
    <row r="184" spans="1:16">
      <c r="A184" s="32" t="s">
        <v>82</v>
      </c>
      <c r="E184" s="33" t="s">
        <v>78</v>
      </c>
    </row>
    <row r="185" spans="1:16" ht="114.75">
      <c r="A185" t="s">
        <v>83</v>
      </c>
      <c r="E185" s="31" t="s">
        <v>403</v>
      </c>
    </row>
    <row r="186" spans="1:16">
      <c r="A186" s="20" t="s">
        <v>76</v>
      </c>
      <c r="B186" s="25" t="s">
        <v>211</v>
      </c>
      <c r="C186" s="25" t="s">
        <v>443</v>
      </c>
      <c r="D186" s="20" t="s">
        <v>78</v>
      </c>
      <c r="E186" s="26" t="s">
        <v>444</v>
      </c>
      <c r="F186" s="27" t="s">
        <v>95</v>
      </c>
      <c r="G186" s="28">
        <v>6</v>
      </c>
      <c r="H186" s="29">
        <v>0</v>
      </c>
      <c r="I186" s="29">
        <f>ROUND(ROUND(H186,2)*ROUND(G186,3),2)</f>
        <v>0</v>
      </c>
      <c r="J186" s="27" t="s">
        <v>327</v>
      </c>
      <c r="O186">
        <f>(I186*21)/100</f>
        <v>0</v>
      </c>
      <c r="P186" t="s">
        <v>47</v>
      </c>
    </row>
    <row r="187" spans="1:16">
      <c r="A187" s="30" t="s">
        <v>81</v>
      </c>
      <c r="E187" s="31" t="s">
        <v>78</v>
      </c>
    </row>
    <row r="188" spans="1:16">
      <c r="A188" s="32" t="s">
        <v>82</v>
      </c>
      <c r="E188" s="33" t="s">
        <v>78</v>
      </c>
    </row>
    <row r="189" spans="1:16" ht="114.75">
      <c r="A189" t="s">
        <v>83</v>
      </c>
      <c r="E189" s="31" t="s">
        <v>403</v>
      </c>
    </row>
    <row r="190" spans="1:16">
      <c r="A190" s="20" t="s">
        <v>76</v>
      </c>
      <c r="B190" s="25" t="s">
        <v>214</v>
      </c>
      <c r="C190" s="25" t="s">
        <v>445</v>
      </c>
      <c r="D190" s="20" t="s">
        <v>78</v>
      </c>
      <c r="E190" s="26" t="s">
        <v>446</v>
      </c>
      <c r="F190" s="27" t="s">
        <v>95</v>
      </c>
      <c r="G190" s="28">
        <v>48</v>
      </c>
      <c r="H190" s="29">
        <v>0</v>
      </c>
      <c r="I190" s="29">
        <f>ROUND(ROUND(H190,2)*ROUND(G190,3),2)</f>
        <v>0</v>
      </c>
      <c r="J190" s="27" t="s">
        <v>327</v>
      </c>
      <c r="O190">
        <f>(I190*21)/100</f>
        <v>0</v>
      </c>
      <c r="P190" t="s">
        <v>47</v>
      </c>
    </row>
    <row r="191" spans="1:16">
      <c r="A191" s="30" t="s">
        <v>81</v>
      </c>
      <c r="E191" s="31" t="s">
        <v>78</v>
      </c>
    </row>
    <row r="192" spans="1:16">
      <c r="A192" s="32" t="s">
        <v>82</v>
      </c>
      <c r="E192" s="33" t="s">
        <v>78</v>
      </c>
    </row>
    <row r="193" spans="1:16" ht="114.75">
      <c r="A193" t="s">
        <v>83</v>
      </c>
      <c r="E193" s="31" t="s">
        <v>403</v>
      </c>
    </row>
    <row r="194" spans="1:16">
      <c r="A194" s="20" t="s">
        <v>76</v>
      </c>
      <c r="B194" s="25" t="s">
        <v>217</v>
      </c>
      <c r="C194" s="25" t="s">
        <v>447</v>
      </c>
      <c r="D194" s="20" t="s">
        <v>78</v>
      </c>
      <c r="E194" s="26" t="s">
        <v>448</v>
      </c>
      <c r="F194" s="27" t="s">
        <v>95</v>
      </c>
      <c r="G194" s="28">
        <v>8</v>
      </c>
      <c r="H194" s="29">
        <v>0</v>
      </c>
      <c r="I194" s="29">
        <f>ROUND(ROUND(H194,2)*ROUND(G194,3),2)</f>
        <v>0</v>
      </c>
      <c r="J194" s="27" t="s">
        <v>327</v>
      </c>
      <c r="O194">
        <f>(I194*21)/100</f>
        <v>0</v>
      </c>
      <c r="P194" t="s">
        <v>47</v>
      </c>
    </row>
    <row r="195" spans="1:16">
      <c r="A195" s="30" t="s">
        <v>81</v>
      </c>
      <c r="E195" s="31" t="s">
        <v>78</v>
      </c>
    </row>
    <row r="196" spans="1:16">
      <c r="A196" s="32" t="s">
        <v>82</v>
      </c>
      <c r="E196" s="33" t="s">
        <v>78</v>
      </c>
    </row>
    <row r="197" spans="1:16" ht="114.75">
      <c r="A197" t="s">
        <v>83</v>
      </c>
      <c r="E197" s="31" t="s">
        <v>403</v>
      </c>
    </row>
    <row r="198" spans="1:16">
      <c r="A198" s="20" t="s">
        <v>76</v>
      </c>
      <c r="B198" s="25" t="s">
        <v>220</v>
      </c>
      <c r="C198" s="25" t="s">
        <v>449</v>
      </c>
      <c r="D198" s="20" t="s">
        <v>78</v>
      </c>
      <c r="E198" s="26" t="s">
        <v>450</v>
      </c>
      <c r="F198" s="27" t="s">
        <v>95</v>
      </c>
      <c r="G198" s="28">
        <v>4</v>
      </c>
      <c r="H198" s="29">
        <v>0</v>
      </c>
      <c r="I198" s="29">
        <f>ROUND(ROUND(H198,2)*ROUND(G198,3),2)</f>
        <v>0</v>
      </c>
      <c r="J198" s="27" t="s">
        <v>327</v>
      </c>
      <c r="O198">
        <f>(I198*21)/100</f>
        <v>0</v>
      </c>
      <c r="P198" t="s">
        <v>47</v>
      </c>
    </row>
    <row r="199" spans="1:16">
      <c r="A199" s="30" t="s">
        <v>81</v>
      </c>
      <c r="E199" s="31" t="s">
        <v>78</v>
      </c>
    </row>
    <row r="200" spans="1:16">
      <c r="A200" s="32" t="s">
        <v>82</v>
      </c>
      <c r="E200" s="33" t="s">
        <v>78</v>
      </c>
    </row>
    <row r="201" spans="1:16" ht="114.75">
      <c r="A201" t="s">
        <v>83</v>
      </c>
      <c r="E201" s="31" t="s">
        <v>403</v>
      </c>
    </row>
    <row r="202" spans="1:16">
      <c r="A202" s="20" t="s">
        <v>76</v>
      </c>
      <c r="B202" s="25" t="s">
        <v>223</v>
      </c>
      <c r="C202" s="25" t="s">
        <v>451</v>
      </c>
      <c r="D202" s="20" t="s">
        <v>78</v>
      </c>
      <c r="E202" s="26" t="s">
        <v>452</v>
      </c>
      <c r="F202" s="27" t="s">
        <v>95</v>
      </c>
      <c r="G202" s="28">
        <v>4</v>
      </c>
      <c r="H202" s="29">
        <v>0</v>
      </c>
      <c r="I202" s="29">
        <f>ROUND(ROUND(H202,2)*ROUND(G202,3),2)</f>
        <v>0</v>
      </c>
      <c r="J202" s="27" t="s">
        <v>327</v>
      </c>
      <c r="O202">
        <f>(I202*21)/100</f>
        <v>0</v>
      </c>
      <c r="P202" t="s">
        <v>47</v>
      </c>
    </row>
    <row r="203" spans="1:16">
      <c r="A203" s="30" t="s">
        <v>81</v>
      </c>
      <c r="E203" s="31" t="s">
        <v>78</v>
      </c>
    </row>
    <row r="204" spans="1:16">
      <c r="A204" s="32" t="s">
        <v>82</v>
      </c>
      <c r="E204" s="33" t="s">
        <v>78</v>
      </c>
    </row>
    <row r="205" spans="1:16" ht="114.75">
      <c r="A205" t="s">
        <v>83</v>
      </c>
      <c r="E205" s="31" t="s">
        <v>403</v>
      </c>
    </row>
    <row r="206" spans="1:16">
      <c r="A206" s="20" t="s">
        <v>76</v>
      </c>
      <c r="B206" s="25" t="s">
        <v>226</v>
      </c>
      <c r="C206" s="25" t="s">
        <v>453</v>
      </c>
      <c r="D206" s="20" t="s">
        <v>78</v>
      </c>
      <c r="E206" s="26" t="s">
        <v>454</v>
      </c>
      <c r="F206" s="27" t="s">
        <v>95</v>
      </c>
      <c r="G206" s="28">
        <v>8</v>
      </c>
      <c r="H206" s="29">
        <v>0</v>
      </c>
      <c r="I206" s="29">
        <f>ROUND(ROUND(H206,2)*ROUND(G206,3),2)</f>
        <v>0</v>
      </c>
      <c r="J206" s="27" t="s">
        <v>327</v>
      </c>
      <c r="O206">
        <f>(I206*21)/100</f>
        <v>0</v>
      </c>
      <c r="P206" t="s">
        <v>47</v>
      </c>
    </row>
    <row r="207" spans="1:16">
      <c r="A207" s="30" t="s">
        <v>81</v>
      </c>
      <c r="E207" s="31" t="s">
        <v>78</v>
      </c>
    </row>
    <row r="208" spans="1:16">
      <c r="A208" s="32" t="s">
        <v>82</v>
      </c>
      <c r="E208" s="33" t="s">
        <v>78</v>
      </c>
    </row>
    <row r="209" spans="1:16" ht="114.75">
      <c r="A209" t="s">
        <v>83</v>
      </c>
      <c r="E209" s="31" t="s">
        <v>403</v>
      </c>
    </row>
    <row r="210" spans="1:16">
      <c r="A210" s="20" t="s">
        <v>76</v>
      </c>
      <c r="B210" s="25" t="s">
        <v>229</v>
      </c>
      <c r="C210" s="25" t="s">
        <v>455</v>
      </c>
      <c r="D210" s="20" t="s">
        <v>78</v>
      </c>
      <c r="E210" s="26" t="s">
        <v>456</v>
      </c>
      <c r="F210" s="27" t="s">
        <v>95</v>
      </c>
      <c r="G210" s="28">
        <v>8</v>
      </c>
      <c r="H210" s="29">
        <v>0</v>
      </c>
      <c r="I210" s="29">
        <f>ROUND(ROUND(H210,2)*ROUND(G210,3),2)</f>
        <v>0</v>
      </c>
      <c r="J210" s="27" t="s">
        <v>327</v>
      </c>
      <c r="O210">
        <f>(I210*21)/100</f>
        <v>0</v>
      </c>
      <c r="P210" t="s">
        <v>47</v>
      </c>
    </row>
    <row r="211" spans="1:16">
      <c r="A211" s="30" t="s">
        <v>81</v>
      </c>
      <c r="E211" s="31" t="s">
        <v>78</v>
      </c>
    </row>
    <row r="212" spans="1:16">
      <c r="A212" s="32" t="s">
        <v>82</v>
      </c>
      <c r="E212" s="33" t="s">
        <v>78</v>
      </c>
    </row>
    <row r="213" spans="1:16" ht="114.75">
      <c r="A213" t="s">
        <v>83</v>
      </c>
      <c r="E213" s="31" t="s">
        <v>403</v>
      </c>
    </row>
    <row r="214" spans="1:16">
      <c r="A214" s="20" t="s">
        <v>76</v>
      </c>
      <c r="B214" s="25" t="s">
        <v>232</v>
      </c>
      <c r="C214" s="25" t="s">
        <v>457</v>
      </c>
      <c r="D214" s="20" t="s">
        <v>78</v>
      </c>
      <c r="E214" s="26" t="s">
        <v>458</v>
      </c>
      <c r="F214" s="27" t="s">
        <v>95</v>
      </c>
      <c r="G214" s="28">
        <v>8</v>
      </c>
      <c r="H214" s="29">
        <v>0</v>
      </c>
      <c r="I214" s="29">
        <f>ROUND(ROUND(H214,2)*ROUND(G214,3),2)</f>
        <v>0</v>
      </c>
      <c r="J214" s="27" t="s">
        <v>327</v>
      </c>
      <c r="O214">
        <f>(I214*21)/100</f>
        <v>0</v>
      </c>
      <c r="P214" t="s">
        <v>47</v>
      </c>
    </row>
    <row r="215" spans="1:16">
      <c r="A215" s="30" t="s">
        <v>81</v>
      </c>
      <c r="E215" s="31" t="s">
        <v>78</v>
      </c>
    </row>
    <row r="216" spans="1:16">
      <c r="A216" s="32" t="s">
        <v>82</v>
      </c>
      <c r="E216" s="33" t="s">
        <v>78</v>
      </c>
    </row>
    <row r="217" spans="1:16" ht="114.75">
      <c r="A217" t="s">
        <v>83</v>
      </c>
      <c r="E217" s="31" t="s">
        <v>403</v>
      </c>
    </row>
    <row r="218" spans="1:16">
      <c r="A218" s="20" t="s">
        <v>76</v>
      </c>
      <c r="B218" s="25" t="s">
        <v>235</v>
      </c>
      <c r="C218" s="25" t="s">
        <v>459</v>
      </c>
      <c r="D218" s="20" t="s">
        <v>78</v>
      </c>
      <c r="E218" s="26" t="s">
        <v>460</v>
      </c>
      <c r="F218" s="27" t="s">
        <v>95</v>
      </c>
      <c r="G218" s="28">
        <v>8</v>
      </c>
      <c r="H218" s="29">
        <v>0</v>
      </c>
      <c r="I218" s="29">
        <f>ROUND(ROUND(H218,2)*ROUND(G218,3),2)</f>
        <v>0</v>
      </c>
      <c r="J218" s="27" t="s">
        <v>327</v>
      </c>
      <c r="O218">
        <f>(I218*21)/100</f>
        <v>0</v>
      </c>
      <c r="P218" t="s">
        <v>47</v>
      </c>
    </row>
    <row r="219" spans="1:16">
      <c r="A219" s="30" t="s">
        <v>81</v>
      </c>
      <c r="E219" s="31" t="s">
        <v>78</v>
      </c>
    </row>
    <row r="220" spans="1:16">
      <c r="A220" s="32" t="s">
        <v>82</v>
      </c>
      <c r="E220" s="33" t="s">
        <v>78</v>
      </c>
    </row>
    <row r="221" spans="1:16" ht="114.75">
      <c r="A221" t="s">
        <v>83</v>
      </c>
      <c r="E221" s="31" t="s">
        <v>403</v>
      </c>
    </row>
    <row r="222" spans="1:16">
      <c r="A222" s="20" t="s">
        <v>76</v>
      </c>
      <c r="B222" s="25" t="s">
        <v>238</v>
      </c>
      <c r="C222" s="25" t="s">
        <v>461</v>
      </c>
      <c r="D222" s="20" t="s">
        <v>78</v>
      </c>
      <c r="E222" s="26" t="s">
        <v>462</v>
      </c>
      <c r="F222" s="27" t="s">
        <v>95</v>
      </c>
      <c r="G222" s="28">
        <v>8</v>
      </c>
      <c r="H222" s="29">
        <v>0</v>
      </c>
      <c r="I222" s="29">
        <f>ROUND(ROUND(H222,2)*ROUND(G222,3),2)</f>
        <v>0</v>
      </c>
      <c r="J222" s="27" t="s">
        <v>327</v>
      </c>
      <c r="O222">
        <f>(I222*21)/100</f>
        <v>0</v>
      </c>
      <c r="P222" t="s">
        <v>47</v>
      </c>
    </row>
    <row r="223" spans="1:16">
      <c r="A223" s="30" t="s">
        <v>81</v>
      </c>
      <c r="E223" s="31" t="s">
        <v>78</v>
      </c>
    </row>
    <row r="224" spans="1:16">
      <c r="A224" s="32" t="s">
        <v>82</v>
      </c>
      <c r="E224" s="33" t="s">
        <v>78</v>
      </c>
    </row>
    <row r="225" spans="1:16" ht="114.75">
      <c r="A225" t="s">
        <v>83</v>
      </c>
      <c r="E225" s="31" t="s">
        <v>403</v>
      </c>
    </row>
    <row r="226" spans="1:16">
      <c r="A226" s="20" t="s">
        <v>76</v>
      </c>
      <c r="B226" s="25" t="s">
        <v>239</v>
      </c>
      <c r="C226" s="25" t="s">
        <v>463</v>
      </c>
      <c r="D226" s="20" t="s">
        <v>78</v>
      </c>
      <c r="E226" s="26" t="s">
        <v>464</v>
      </c>
      <c r="F226" s="27" t="s">
        <v>95</v>
      </c>
      <c r="G226" s="28">
        <v>20</v>
      </c>
      <c r="H226" s="29">
        <v>0</v>
      </c>
      <c r="I226" s="29">
        <f>ROUND(ROUND(H226,2)*ROUND(G226,3),2)</f>
        <v>0</v>
      </c>
      <c r="J226" s="27" t="s">
        <v>327</v>
      </c>
      <c r="O226">
        <f>(I226*21)/100</f>
        <v>0</v>
      </c>
      <c r="P226" t="s">
        <v>47</v>
      </c>
    </row>
    <row r="227" spans="1:16">
      <c r="A227" s="30" t="s">
        <v>81</v>
      </c>
      <c r="E227" s="31" t="s">
        <v>78</v>
      </c>
    </row>
    <row r="228" spans="1:16">
      <c r="A228" s="32" t="s">
        <v>82</v>
      </c>
      <c r="E228" s="33" t="s">
        <v>78</v>
      </c>
    </row>
    <row r="229" spans="1:16" ht="114.75">
      <c r="A229" t="s">
        <v>83</v>
      </c>
      <c r="E229" s="31" t="s">
        <v>403</v>
      </c>
    </row>
    <row r="230" spans="1:16" ht="25.5">
      <c r="A230" s="20" t="s">
        <v>76</v>
      </c>
      <c r="B230" s="25" t="s">
        <v>243</v>
      </c>
      <c r="C230" s="25" t="s">
        <v>465</v>
      </c>
      <c r="D230" s="20" t="s">
        <v>78</v>
      </c>
      <c r="E230" s="26" t="s">
        <v>466</v>
      </c>
      <c r="F230" s="27" t="s">
        <v>95</v>
      </c>
      <c r="G230" s="28">
        <v>6</v>
      </c>
      <c r="H230" s="29">
        <v>0</v>
      </c>
      <c r="I230" s="29">
        <f>ROUND(ROUND(H230,2)*ROUND(G230,3),2)</f>
        <v>0</v>
      </c>
      <c r="J230" s="27" t="s">
        <v>327</v>
      </c>
      <c r="O230">
        <f>(I230*21)/100</f>
        <v>0</v>
      </c>
      <c r="P230" t="s">
        <v>47</v>
      </c>
    </row>
    <row r="231" spans="1:16">
      <c r="A231" s="30" t="s">
        <v>81</v>
      </c>
      <c r="E231" s="31" t="s">
        <v>78</v>
      </c>
    </row>
    <row r="232" spans="1:16">
      <c r="A232" s="32" t="s">
        <v>82</v>
      </c>
      <c r="E232" s="33" t="s">
        <v>78</v>
      </c>
    </row>
    <row r="233" spans="1:16" ht="89.25">
      <c r="A233" t="s">
        <v>83</v>
      </c>
      <c r="E233" s="31" t="s">
        <v>467</v>
      </c>
    </row>
    <row r="234" spans="1:16" ht="25.5">
      <c r="A234" s="20" t="s">
        <v>76</v>
      </c>
      <c r="B234" s="25" t="s">
        <v>246</v>
      </c>
      <c r="C234" s="25" t="s">
        <v>468</v>
      </c>
      <c r="D234" s="20" t="s">
        <v>78</v>
      </c>
      <c r="E234" s="26" t="s">
        <v>469</v>
      </c>
      <c r="F234" s="27" t="s">
        <v>95</v>
      </c>
      <c r="G234" s="28">
        <v>13</v>
      </c>
      <c r="H234" s="29">
        <v>0</v>
      </c>
      <c r="I234" s="29">
        <f>ROUND(ROUND(H234,2)*ROUND(G234,3),2)</f>
        <v>0</v>
      </c>
      <c r="J234" s="27" t="s">
        <v>327</v>
      </c>
      <c r="O234">
        <f>(I234*21)/100</f>
        <v>0</v>
      </c>
      <c r="P234" t="s">
        <v>47</v>
      </c>
    </row>
    <row r="235" spans="1:16">
      <c r="A235" s="30" t="s">
        <v>81</v>
      </c>
      <c r="E235" s="31" t="s">
        <v>78</v>
      </c>
    </row>
    <row r="236" spans="1:16">
      <c r="A236" s="32" t="s">
        <v>82</v>
      </c>
      <c r="E236" s="33" t="s">
        <v>78</v>
      </c>
    </row>
    <row r="237" spans="1:16" ht="76.5">
      <c r="A237" t="s">
        <v>83</v>
      </c>
      <c r="E237" s="31" t="s">
        <v>470</v>
      </c>
    </row>
    <row r="238" spans="1:16" ht="25.5">
      <c r="A238" s="20" t="s">
        <v>76</v>
      </c>
      <c r="B238" s="25" t="s">
        <v>249</v>
      </c>
      <c r="C238" s="25" t="s">
        <v>471</v>
      </c>
      <c r="D238" s="20" t="s">
        <v>78</v>
      </c>
      <c r="E238" s="26" t="s">
        <v>472</v>
      </c>
      <c r="F238" s="27" t="s">
        <v>198</v>
      </c>
      <c r="G238" s="28">
        <v>267</v>
      </c>
      <c r="H238" s="29">
        <v>0</v>
      </c>
      <c r="I238" s="29">
        <f>ROUND(ROUND(H238,2)*ROUND(G238,3),2)</f>
        <v>0</v>
      </c>
      <c r="J238" s="27" t="s">
        <v>327</v>
      </c>
      <c r="O238">
        <f>(I238*21)/100</f>
        <v>0</v>
      </c>
      <c r="P238" t="s">
        <v>47</v>
      </c>
    </row>
    <row r="239" spans="1:16">
      <c r="A239" s="30" t="s">
        <v>81</v>
      </c>
      <c r="E239" s="31" t="s">
        <v>78</v>
      </c>
    </row>
    <row r="240" spans="1:16">
      <c r="A240" s="32" t="s">
        <v>82</v>
      </c>
      <c r="E240" s="33" t="s">
        <v>78</v>
      </c>
    </row>
    <row r="241" spans="1:16" ht="89.25">
      <c r="A241" t="s">
        <v>83</v>
      </c>
      <c r="E241" s="31" t="s">
        <v>473</v>
      </c>
    </row>
    <row r="242" spans="1:16" ht="25.5">
      <c r="A242" s="20" t="s">
        <v>76</v>
      </c>
      <c r="B242" s="25" t="s">
        <v>252</v>
      </c>
      <c r="C242" s="25" t="s">
        <v>474</v>
      </c>
      <c r="D242" s="20" t="s">
        <v>78</v>
      </c>
      <c r="E242" s="26" t="s">
        <v>475</v>
      </c>
      <c r="F242" s="27" t="s">
        <v>95</v>
      </c>
      <c r="G242" s="28">
        <v>6</v>
      </c>
      <c r="H242" s="29">
        <v>0</v>
      </c>
      <c r="I242" s="29">
        <f>ROUND(ROUND(H242,2)*ROUND(G242,3),2)</f>
        <v>0</v>
      </c>
      <c r="J242" s="27" t="s">
        <v>327</v>
      </c>
      <c r="O242">
        <f>(I242*21)/100</f>
        <v>0</v>
      </c>
      <c r="P242" t="s">
        <v>47</v>
      </c>
    </row>
    <row r="243" spans="1:16">
      <c r="A243" s="30" t="s">
        <v>81</v>
      </c>
      <c r="E243" s="31" t="s">
        <v>78</v>
      </c>
    </row>
    <row r="244" spans="1:16">
      <c r="A244" s="32" t="s">
        <v>82</v>
      </c>
      <c r="E244" s="33" t="s">
        <v>78</v>
      </c>
    </row>
    <row r="245" spans="1:16" ht="63.75">
      <c r="A245" t="s">
        <v>83</v>
      </c>
      <c r="E245" s="31" t="s">
        <v>426</v>
      </c>
    </row>
    <row r="246" spans="1:16">
      <c r="A246" s="20" t="s">
        <v>76</v>
      </c>
      <c r="B246" s="25" t="s">
        <v>255</v>
      </c>
      <c r="C246" s="25" t="s">
        <v>476</v>
      </c>
      <c r="D246" s="20" t="s">
        <v>78</v>
      </c>
      <c r="E246" s="26" t="s">
        <v>477</v>
      </c>
      <c r="F246" s="27" t="s">
        <v>95</v>
      </c>
      <c r="G246" s="28">
        <v>6</v>
      </c>
      <c r="H246" s="29">
        <v>0</v>
      </c>
      <c r="I246" s="29">
        <f>ROUND(ROUND(H246,2)*ROUND(G246,3),2)</f>
        <v>0</v>
      </c>
      <c r="J246" s="27" t="s">
        <v>327</v>
      </c>
      <c r="O246">
        <f>(I246*21)/100</f>
        <v>0</v>
      </c>
      <c r="P246" t="s">
        <v>47</v>
      </c>
    </row>
    <row r="247" spans="1:16">
      <c r="A247" s="30" t="s">
        <v>81</v>
      </c>
      <c r="E247" s="31" t="s">
        <v>78</v>
      </c>
    </row>
    <row r="248" spans="1:16">
      <c r="A248" s="32" t="s">
        <v>82</v>
      </c>
      <c r="E248" s="33" t="s">
        <v>78</v>
      </c>
    </row>
    <row r="249" spans="1:16" ht="63.75">
      <c r="A249" t="s">
        <v>83</v>
      </c>
      <c r="E249" s="31" t="s">
        <v>426</v>
      </c>
    </row>
    <row r="250" spans="1:16">
      <c r="A250" s="20" t="s">
        <v>76</v>
      </c>
      <c r="B250" s="25" t="s">
        <v>258</v>
      </c>
      <c r="C250" s="25" t="s">
        <v>478</v>
      </c>
      <c r="D250" s="20" t="s">
        <v>78</v>
      </c>
      <c r="E250" s="26" t="s">
        <v>479</v>
      </c>
      <c r="F250" s="27" t="s">
        <v>95</v>
      </c>
      <c r="G250" s="28">
        <v>6</v>
      </c>
      <c r="H250" s="29">
        <v>0</v>
      </c>
      <c r="I250" s="29">
        <f>ROUND(ROUND(H250,2)*ROUND(G250,3),2)</f>
        <v>0</v>
      </c>
      <c r="J250" s="27" t="s">
        <v>327</v>
      </c>
      <c r="O250">
        <f>(I250*21)/100</f>
        <v>0</v>
      </c>
      <c r="P250" t="s">
        <v>47</v>
      </c>
    </row>
    <row r="251" spans="1:16">
      <c r="A251" s="30" t="s">
        <v>81</v>
      </c>
      <c r="E251" s="31" t="s">
        <v>78</v>
      </c>
    </row>
    <row r="252" spans="1:16">
      <c r="A252" s="32" t="s">
        <v>82</v>
      </c>
      <c r="E252" s="33" t="s">
        <v>78</v>
      </c>
    </row>
    <row r="253" spans="1:16" ht="63.75">
      <c r="A253" t="s">
        <v>83</v>
      </c>
      <c r="E253" s="31" t="s">
        <v>426</v>
      </c>
    </row>
    <row r="254" spans="1:16" ht="25.5">
      <c r="A254" s="20" t="s">
        <v>76</v>
      </c>
      <c r="B254" s="25" t="s">
        <v>261</v>
      </c>
      <c r="C254" s="25" t="s">
        <v>480</v>
      </c>
      <c r="D254" s="20" t="s">
        <v>78</v>
      </c>
      <c r="E254" s="26" t="s">
        <v>481</v>
      </c>
      <c r="F254" s="27" t="s">
        <v>95</v>
      </c>
      <c r="G254" s="28">
        <v>6</v>
      </c>
      <c r="H254" s="29">
        <v>0</v>
      </c>
      <c r="I254" s="29">
        <f>ROUND(ROUND(H254,2)*ROUND(G254,3),2)</f>
        <v>0</v>
      </c>
      <c r="J254" s="27" t="s">
        <v>327</v>
      </c>
      <c r="O254">
        <f>(I254*21)/100</f>
        <v>0</v>
      </c>
      <c r="P254" t="s">
        <v>47</v>
      </c>
    </row>
    <row r="255" spans="1:16">
      <c r="A255" s="30" t="s">
        <v>81</v>
      </c>
      <c r="E255" s="31" t="s">
        <v>78</v>
      </c>
    </row>
    <row r="256" spans="1:16">
      <c r="A256" s="32" t="s">
        <v>82</v>
      </c>
      <c r="E256" s="33" t="s">
        <v>78</v>
      </c>
    </row>
    <row r="257" spans="1:16" ht="63.75">
      <c r="A257" t="s">
        <v>83</v>
      </c>
      <c r="E257" s="31" t="s">
        <v>426</v>
      </c>
    </row>
    <row r="258" spans="1:16">
      <c r="A258" s="20" t="s">
        <v>76</v>
      </c>
      <c r="B258" s="25" t="s">
        <v>482</v>
      </c>
      <c r="C258" s="25" t="s">
        <v>483</v>
      </c>
      <c r="D258" s="20" t="s">
        <v>78</v>
      </c>
      <c r="E258" s="26" t="s">
        <v>484</v>
      </c>
      <c r="F258" s="27" t="s">
        <v>88</v>
      </c>
      <c r="G258" s="28">
        <v>230</v>
      </c>
      <c r="H258" s="29">
        <v>0</v>
      </c>
      <c r="I258" s="29">
        <f>ROUND(ROUND(H258,2)*ROUND(G258,3),2)</f>
        <v>0</v>
      </c>
      <c r="J258" s="27" t="s">
        <v>327</v>
      </c>
      <c r="O258">
        <f>(I258*21)/100</f>
        <v>0</v>
      </c>
      <c r="P258" t="s">
        <v>47</v>
      </c>
    </row>
    <row r="259" spans="1:16">
      <c r="A259" s="30" t="s">
        <v>81</v>
      </c>
      <c r="E259" s="31" t="s">
        <v>78</v>
      </c>
    </row>
    <row r="260" spans="1:16">
      <c r="A260" s="32" t="s">
        <v>82</v>
      </c>
      <c r="E260" s="33" t="s">
        <v>78</v>
      </c>
    </row>
    <row r="261" spans="1:16" ht="51">
      <c r="A261" t="s">
        <v>83</v>
      </c>
      <c r="E261" s="31" t="s">
        <v>485</v>
      </c>
    </row>
    <row r="262" spans="1:16" ht="25.5">
      <c r="A262" s="20" t="s">
        <v>76</v>
      </c>
      <c r="B262" s="25" t="s">
        <v>486</v>
      </c>
      <c r="C262" s="25" t="s">
        <v>487</v>
      </c>
      <c r="D262" s="20" t="s">
        <v>78</v>
      </c>
      <c r="E262" s="26" t="s">
        <v>488</v>
      </c>
      <c r="F262" s="27" t="s">
        <v>95</v>
      </c>
      <c r="G262" s="28">
        <v>6</v>
      </c>
      <c r="H262" s="29">
        <v>0</v>
      </c>
      <c r="I262" s="29">
        <f>ROUND(ROUND(H262,2)*ROUND(G262,3),2)</f>
        <v>0</v>
      </c>
      <c r="J262" s="27" t="s">
        <v>327</v>
      </c>
      <c r="O262">
        <f>(I262*21)/100</f>
        <v>0</v>
      </c>
      <c r="P262" t="s">
        <v>47</v>
      </c>
    </row>
    <row r="263" spans="1:16">
      <c r="A263" s="30" t="s">
        <v>81</v>
      </c>
      <c r="E263" s="31" t="s">
        <v>78</v>
      </c>
    </row>
    <row r="264" spans="1:16">
      <c r="A264" s="32" t="s">
        <v>82</v>
      </c>
      <c r="E264" s="33" t="s">
        <v>78</v>
      </c>
    </row>
    <row r="265" spans="1:16" ht="51">
      <c r="A265" t="s">
        <v>83</v>
      </c>
      <c r="E265" s="31" t="s">
        <v>485</v>
      </c>
    </row>
    <row r="266" spans="1:16">
      <c r="A266" s="20" t="s">
        <v>76</v>
      </c>
      <c r="B266" s="25" t="s">
        <v>489</v>
      </c>
      <c r="C266" s="25" t="s">
        <v>490</v>
      </c>
      <c r="D266" s="20" t="s">
        <v>78</v>
      </c>
      <c r="E266" s="26" t="s">
        <v>491</v>
      </c>
      <c r="F266" s="27" t="s">
        <v>95</v>
      </c>
      <c r="G266" s="28">
        <v>6</v>
      </c>
      <c r="H266" s="29">
        <v>0</v>
      </c>
      <c r="I266" s="29">
        <f>ROUND(ROUND(H266,2)*ROUND(G266,3),2)</f>
        <v>0</v>
      </c>
      <c r="J266" s="27" t="s">
        <v>327</v>
      </c>
      <c r="O266">
        <f>(I266*21)/100</f>
        <v>0</v>
      </c>
      <c r="P266" t="s">
        <v>47</v>
      </c>
    </row>
    <row r="267" spans="1:16">
      <c r="A267" s="30" t="s">
        <v>81</v>
      </c>
      <c r="E267" s="31" t="s">
        <v>78</v>
      </c>
    </row>
    <row r="268" spans="1:16">
      <c r="A268" s="32" t="s">
        <v>82</v>
      </c>
      <c r="E268" s="33" t="s">
        <v>78</v>
      </c>
    </row>
    <row r="269" spans="1:16" ht="51">
      <c r="A269" t="s">
        <v>83</v>
      </c>
      <c r="E269" s="31" t="s">
        <v>485</v>
      </c>
    </row>
    <row r="270" spans="1:16">
      <c r="A270" s="20" t="s">
        <v>76</v>
      </c>
      <c r="B270" s="25" t="s">
        <v>492</v>
      </c>
      <c r="C270" s="25" t="s">
        <v>493</v>
      </c>
      <c r="D270" s="20" t="s">
        <v>78</v>
      </c>
      <c r="E270" s="26" t="s">
        <v>494</v>
      </c>
      <c r="F270" s="27" t="s">
        <v>88</v>
      </c>
      <c r="G270" s="28">
        <v>230</v>
      </c>
      <c r="H270" s="29">
        <v>0</v>
      </c>
      <c r="I270" s="29">
        <f>ROUND(ROUND(H270,2)*ROUND(G270,3),2)</f>
        <v>0</v>
      </c>
      <c r="J270" s="27" t="s">
        <v>327</v>
      </c>
      <c r="O270">
        <f>(I270*21)/100</f>
        <v>0</v>
      </c>
      <c r="P270" t="s">
        <v>47</v>
      </c>
    </row>
    <row r="271" spans="1:16">
      <c r="A271" s="30" t="s">
        <v>81</v>
      </c>
      <c r="E271" s="31" t="s">
        <v>78</v>
      </c>
    </row>
    <row r="272" spans="1:16">
      <c r="A272" s="32" t="s">
        <v>82</v>
      </c>
      <c r="E272" s="33" t="s">
        <v>78</v>
      </c>
    </row>
    <row r="273" spans="1:18" ht="51">
      <c r="A273" t="s">
        <v>83</v>
      </c>
      <c r="E273" s="31" t="s">
        <v>495</v>
      </c>
    </row>
    <row r="274" spans="1:18" ht="12.75" customHeight="1">
      <c r="A274" s="2" t="s">
        <v>74</v>
      </c>
      <c r="B274" s="2"/>
      <c r="C274" s="34" t="s">
        <v>496</v>
      </c>
      <c r="D274" s="2"/>
      <c r="E274" s="23" t="s">
        <v>497</v>
      </c>
      <c r="F274" s="2"/>
      <c r="G274" s="2"/>
      <c r="H274" s="2"/>
      <c r="I274" s="35">
        <f>0+Q274</f>
        <v>0</v>
      </c>
      <c r="J274" s="2"/>
      <c r="O274">
        <f>0+R274</f>
        <v>0</v>
      </c>
      <c r="Q274">
        <f>0+I275+I279</f>
        <v>0</v>
      </c>
      <c r="R274">
        <f>0+O275+O279</f>
        <v>0</v>
      </c>
    </row>
    <row r="275" spans="1:18">
      <c r="A275" s="20" t="s">
        <v>76</v>
      </c>
      <c r="B275" s="25" t="s">
        <v>498</v>
      </c>
      <c r="C275" s="25" t="s">
        <v>499</v>
      </c>
      <c r="D275" s="20" t="s">
        <v>78</v>
      </c>
      <c r="E275" s="26" t="s">
        <v>500</v>
      </c>
      <c r="F275" s="27" t="s">
        <v>95</v>
      </c>
      <c r="G275" s="28">
        <v>4</v>
      </c>
      <c r="H275" s="29">
        <v>0</v>
      </c>
      <c r="I275" s="29">
        <f>ROUND(ROUND(H275,2)*ROUND(G275,3),2)</f>
        <v>0</v>
      </c>
      <c r="J275" s="27" t="s">
        <v>327</v>
      </c>
      <c r="O275">
        <f>(I275*21)/100</f>
        <v>0</v>
      </c>
      <c r="P275" t="s">
        <v>47</v>
      </c>
    </row>
    <row r="276" spans="1:18">
      <c r="A276" s="30" t="s">
        <v>81</v>
      </c>
      <c r="E276" s="31" t="s">
        <v>78</v>
      </c>
    </row>
    <row r="277" spans="1:18">
      <c r="A277" s="32" t="s">
        <v>82</v>
      </c>
      <c r="E277" s="33" t="s">
        <v>78</v>
      </c>
    </row>
    <row r="278" spans="1:18" ht="89.25">
      <c r="A278" t="s">
        <v>83</v>
      </c>
      <c r="E278" s="31" t="s">
        <v>501</v>
      </c>
    </row>
    <row r="279" spans="1:18">
      <c r="A279" s="20" t="s">
        <v>76</v>
      </c>
      <c r="B279" s="25" t="s">
        <v>502</v>
      </c>
      <c r="C279" s="25" t="s">
        <v>503</v>
      </c>
      <c r="D279" s="20" t="s">
        <v>78</v>
      </c>
      <c r="E279" s="26" t="s">
        <v>504</v>
      </c>
      <c r="F279" s="27" t="s">
        <v>95</v>
      </c>
      <c r="G279" s="28">
        <v>8</v>
      </c>
      <c r="H279" s="29">
        <v>0</v>
      </c>
      <c r="I279" s="29">
        <f>ROUND(ROUND(H279,2)*ROUND(G279,3),2)</f>
        <v>0</v>
      </c>
      <c r="J279" s="27" t="s">
        <v>327</v>
      </c>
      <c r="O279">
        <f>(I279*21)/100</f>
        <v>0</v>
      </c>
      <c r="P279" t="s">
        <v>47</v>
      </c>
    </row>
    <row r="280" spans="1:18">
      <c r="A280" s="30" t="s">
        <v>81</v>
      </c>
      <c r="E280" s="31" t="s">
        <v>78</v>
      </c>
    </row>
    <row r="281" spans="1:18">
      <c r="A281" s="32" t="s">
        <v>82</v>
      </c>
      <c r="E281" s="33" t="s">
        <v>78</v>
      </c>
    </row>
    <row r="282" spans="1:18" ht="89.25">
      <c r="A282" t="s">
        <v>83</v>
      </c>
      <c r="E282" s="31" t="s">
        <v>501</v>
      </c>
    </row>
    <row r="283" spans="1:18" ht="12.75" customHeight="1">
      <c r="A283" s="2" t="s">
        <v>74</v>
      </c>
      <c r="B283" s="2"/>
      <c r="C283" s="34" t="s">
        <v>505</v>
      </c>
      <c r="D283" s="2"/>
      <c r="E283" s="23" t="s">
        <v>506</v>
      </c>
      <c r="F283" s="2"/>
      <c r="G283" s="2"/>
      <c r="H283" s="2"/>
      <c r="I283" s="35">
        <f>0+Q283</f>
        <v>0</v>
      </c>
      <c r="J283" s="2"/>
      <c r="O283">
        <f>0+R283</f>
        <v>0</v>
      </c>
      <c r="Q283">
        <f>0+I284+I288+I292+I296+I300+I304+I308+I312+I316+I320+I324+I328+I332</f>
        <v>0</v>
      </c>
      <c r="R283">
        <f>0+O284+O288+O292+O296+O300+O304+O308+O312+O316+O320+O324+O328+O332</f>
        <v>0</v>
      </c>
    </row>
    <row r="284" spans="1:18">
      <c r="A284" s="20" t="s">
        <v>76</v>
      </c>
      <c r="B284" s="25" t="s">
        <v>507</v>
      </c>
      <c r="C284" s="25" t="s">
        <v>508</v>
      </c>
      <c r="D284" s="20" t="s">
        <v>78</v>
      </c>
      <c r="E284" s="26" t="s">
        <v>509</v>
      </c>
      <c r="F284" s="27" t="s">
        <v>510</v>
      </c>
      <c r="G284" s="28">
        <v>5</v>
      </c>
      <c r="H284" s="29">
        <v>0</v>
      </c>
      <c r="I284" s="29">
        <f>ROUND(ROUND(H284,2)*ROUND(G284,3),2)</f>
        <v>0</v>
      </c>
      <c r="J284" s="27" t="s">
        <v>327</v>
      </c>
      <c r="O284">
        <f>(I284*21)/100</f>
        <v>0</v>
      </c>
      <c r="P284" t="s">
        <v>47</v>
      </c>
    </row>
    <row r="285" spans="1:18">
      <c r="A285" s="30" t="s">
        <v>81</v>
      </c>
      <c r="E285" s="31" t="s">
        <v>78</v>
      </c>
    </row>
    <row r="286" spans="1:18">
      <c r="A286" s="32" t="s">
        <v>82</v>
      </c>
      <c r="E286" s="33" t="s">
        <v>78</v>
      </c>
    </row>
    <row r="287" spans="1:18" ht="114.75">
      <c r="A287" t="s">
        <v>83</v>
      </c>
      <c r="E287" s="31" t="s">
        <v>511</v>
      </c>
    </row>
    <row r="288" spans="1:18">
      <c r="A288" s="20" t="s">
        <v>76</v>
      </c>
      <c r="B288" s="25" t="s">
        <v>512</v>
      </c>
      <c r="C288" s="25" t="s">
        <v>513</v>
      </c>
      <c r="D288" s="20" t="s">
        <v>78</v>
      </c>
      <c r="E288" s="26" t="s">
        <v>514</v>
      </c>
      <c r="F288" s="27" t="s">
        <v>510</v>
      </c>
      <c r="G288" s="28">
        <v>2</v>
      </c>
      <c r="H288" s="29">
        <v>0</v>
      </c>
      <c r="I288" s="29">
        <f>ROUND(ROUND(H288,2)*ROUND(G288,3),2)</f>
        <v>0</v>
      </c>
      <c r="J288" s="27" t="s">
        <v>327</v>
      </c>
      <c r="O288">
        <f>(I288*21)/100</f>
        <v>0</v>
      </c>
      <c r="P288" t="s">
        <v>47</v>
      </c>
    </row>
    <row r="289" spans="1:16">
      <c r="A289" s="30" t="s">
        <v>81</v>
      </c>
      <c r="E289" s="31" t="s">
        <v>78</v>
      </c>
    </row>
    <row r="290" spans="1:16">
      <c r="A290" s="32" t="s">
        <v>82</v>
      </c>
      <c r="E290" s="33" t="s">
        <v>78</v>
      </c>
    </row>
    <row r="291" spans="1:16" ht="102">
      <c r="A291" t="s">
        <v>83</v>
      </c>
      <c r="E291" s="31" t="s">
        <v>515</v>
      </c>
    </row>
    <row r="292" spans="1:16">
      <c r="A292" s="20" t="s">
        <v>76</v>
      </c>
      <c r="B292" s="25" t="s">
        <v>516</v>
      </c>
      <c r="C292" s="25" t="s">
        <v>517</v>
      </c>
      <c r="D292" s="20" t="s">
        <v>78</v>
      </c>
      <c r="E292" s="26" t="s">
        <v>518</v>
      </c>
      <c r="F292" s="27" t="s">
        <v>95</v>
      </c>
      <c r="G292" s="28">
        <v>2</v>
      </c>
      <c r="H292" s="29">
        <v>0</v>
      </c>
      <c r="I292" s="29">
        <f>ROUND(ROUND(H292,2)*ROUND(G292,3),2)</f>
        <v>0</v>
      </c>
      <c r="J292" s="27" t="s">
        <v>327</v>
      </c>
      <c r="O292">
        <f>(I292*21)/100</f>
        <v>0</v>
      </c>
      <c r="P292" t="s">
        <v>47</v>
      </c>
    </row>
    <row r="293" spans="1:16">
      <c r="A293" s="30" t="s">
        <v>81</v>
      </c>
      <c r="E293" s="31" t="s">
        <v>78</v>
      </c>
    </row>
    <row r="294" spans="1:16">
      <c r="A294" s="32" t="s">
        <v>82</v>
      </c>
      <c r="E294" s="33" t="s">
        <v>78</v>
      </c>
    </row>
    <row r="295" spans="1:16" ht="89.25">
      <c r="A295" t="s">
        <v>83</v>
      </c>
      <c r="E295" s="31" t="s">
        <v>519</v>
      </c>
    </row>
    <row r="296" spans="1:16" ht="25.5">
      <c r="A296" s="20" t="s">
        <v>76</v>
      </c>
      <c r="B296" s="25" t="s">
        <v>520</v>
      </c>
      <c r="C296" s="25" t="s">
        <v>521</v>
      </c>
      <c r="D296" s="20" t="s">
        <v>78</v>
      </c>
      <c r="E296" s="26" t="s">
        <v>522</v>
      </c>
      <c r="F296" s="27" t="s">
        <v>95</v>
      </c>
      <c r="G296" s="28">
        <v>12</v>
      </c>
      <c r="H296" s="29">
        <v>0</v>
      </c>
      <c r="I296" s="29">
        <f>ROUND(ROUND(H296,2)*ROUND(G296,3),2)</f>
        <v>0</v>
      </c>
      <c r="J296" s="27" t="s">
        <v>327</v>
      </c>
      <c r="O296">
        <f>(I296*21)/100</f>
        <v>0</v>
      </c>
      <c r="P296" t="s">
        <v>47</v>
      </c>
    </row>
    <row r="297" spans="1:16">
      <c r="A297" s="30" t="s">
        <v>81</v>
      </c>
      <c r="E297" s="31" t="s">
        <v>78</v>
      </c>
    </row>
    <row r="298" spans="1:16">
      <c r="A298" s="32" t="s">
        <v>82</v>
      </c>
      <c r="E298" s="33" t="s">
        <v>78</v>
      </c>
    </row>
    <row r="299" spans="1:16" ht="89.25">
      <c r="A299" t="s">
        <v>83</v>
      </c>
      <c r="E299" s="31" t="s">
        <v>523</v>
      </c>
    </row>
    <row r="300" spans="1:16" ht="25.5">
      <c r="A300" s="20" t="s">
        <v>76</v>
      </c>
      <c r="B300" s="25" t="s">
        <v>524</v>
      </c>
      <c r="C300" s="25" t="s">
        <v>525</v>
      </c>
      <c r="D300" s="20" t="s">
        <v>78</v>
      </c>
      <c r="E300" s="26" t="s">
        <v>526</v>
      </c>
      <c r="F300" s="27" t="s">
        <v>527</v>
      </c>
      <c r="G300" s="28">
        <v>12</v>
      </c>
      <c r="H300" s="29">
        <v>0</v>
      </c>
      <c r="I300" s="29">
        <f>ROUND(ROUND(H300,2)*ROUND(G300,3),2)</f>
        <v>0</v>
      </c>
      <c r="J300" s="27" t="s">
        <v>327</v>
      </c>
      <c r="O300">
        <f>(I300*21)/100</f>
        <v>0</v>
      </c>
      <c r="P300" t="s">
        <v>47</v>
      </c>
    </row>
    <row r="301" spans="1:16">
      <c r="A301" s="30" t="s">
        <v>81</v>
      </c>
      <c r="E301" s="31" t="s">
        <v>78</v>
      </c>
    </row>
    <row r="302" spans="1:16">
      <c r="A302" s="32" t="s">
        <v>82</v>
      </c>
      <c r="E302" s="33" t="s">
        <v>78</v>
      </c>
    </row>
    <row r="303" spans="1:16" ht="89.25">
      <c r="A303" t="s">
        <v>83</v>
      </c>
      <c r="E303" s="31" t="s">
        <v>528</v>
      </c>
    </row>
    <row r="304" spans="1:16">
      <c r="A304" s="20" t="s">
        <v>76</v>
      </c>
      <c r="B304" s="25" t="s">
        <v>529</v>
      </c>
      <c r="C304" s="25" t="s">
        <v>530</v>
      </c>
      <c r="D304" s="20" t="s">
        <v>78</v>
      </c>
      <c r="E304" s="26" t="s">
        <v>531</v>
      </c>
      <c r="F304" s="27" t="s">
        <v>95</v>
      </c>
      <c r="G304" s="28">
        <v>12</v>
      </c>
      <c r="H304" s="29">
        <v>0</v>
      </c>
      <c r="I304" s="29">
        <f>ROUND(ROUND(H304,2)*ROUND(G304,3),2)</f>
        <v>0</v>
      </c>
      <c r="J304" s="27" t="s">
        <v>327</v>
      </c>
      <c r="O304">
        <f>(I304*21)/100</f>
        <v>0</v>
      </c>
      <c r="P304" t="s">
        <v>47</v>
      </c>
    </row>
    <row r="305" spans="1:16">
      <c r="A305" s="30" t="s">
        <v>81</v>
      </c>
      <c r="E305" s="31" t="s">
        <v>78</v>
      </c>
    </row>
    <row r="306" spans="1:16">
      <c r="A306" s="32" t="s">
        <v>82</v>
      </c>
      <c r="E306" s="33" t="s">
        <v>78</v>
      </c>
    </row>
    <row r="307" spans="1:16" ht="102">
      <c r="A307" t="s">
        <v>83</v>
      </c>
      <c r="E307" s="31" t="s">
        <v>532</v>
      </c>
    </row>
    <row r="308" spans="1:16">
      <c r="A308" s="20" t="s">
        <v>76</v>
      </c>
      <c r="B308" s="25" t="s">
        <v>533</v>
      </c>
      <c r="C308" s="25" t="s">
        <v>534</v>
      </c>
      <c r="D308" s="20" t="s">
        <v>78</v>
      </c>
      <c r="E308" s="26" t="s">
        <v>535</v>
      </c>
      <c r="F308" s="27" t="s">
        <v>95</v>
      </c>
      <c r="G308" s="28">
        <v>1</v>
      </c>
      <c r="H308" s="29">
        <v>0</v>
      </c>
      <c r="I308" s="29">
        <f>ROUND(ROUND(H308,2)*ROUND(G308,3),2)</f>
        <v>0</v>
      </c>
      <c r="J308" s="27" t="s">
        <v>327</v>
      </c>
      <c r="O308">
        <f>(I308*21)/100</f>
        <v>0</v>
      </c>
      <c r="P308" t="s">
        <v>47</v>
      </c>
    </row>
    <row r="309" spans="1:16">
      <c r="A309" s="30" t="s">
        <v>81</v>
      </c>
      <c r="E309" s="31" t="s">
        <v>78</v>
      </c>
    </row>
    <row r="310" spans="1:16">
      <c r="A310" s="32" t="s">
        <v>82</v>
      </c>
      <c r="E310" s="33" t="s">
        <v>78</v>
      </c>
    </row>
    <row r="311" spans="1:16" ht="89.25">
      <c r="A311" t="s">
        <v>83</v>
      </c>
      <c r="E311" s="31" t="s">
        <v>536</v>
      </c>
    </row>
    <row r="312" spans="1:16">
      <c r="A312" s="20" t="s">
        <v>76</v>
      </c>
      <c r="B312" s="25" t="s">
        <v>537</v>
      </c>
      <c r="C312" s="25" t="s">
        <v>538</v>
      </c>
      <c r="D312" s="20" t="s">
        <v>78</v>
      </c>
      <c r="E312" s="26" t="s">
        <v>539</v>
      </c>
      <c r="F312" s="27" t="s">
        <v>95</v>
      </c>
      <c r="G312" s="28">
        <v>1</v>
      </c>
      <c r="H312" s="29">
        <v>0</v>
      </c>
      <c r="I312" s="29">
        <f>ROUND(ROUND(H312,2)*ROUND(G312,3),2)</f>
        <v>0</v>
      </c>
      <c r="J312" s="27" t="s">
        <v>327</v>
      </c>
      <c r="O312">
        <f>(I312*21)/100</f>
        <v>0</v>
      </c>
      <c r="P312" t="s">
        <v>47</v>
      </c>
    </row>
    <row r="313" spans="1:16">
      <c r="A313" s="30" t="s">
        <v>81</v>
      </c>
      <c r="E313" s="31" t="s">
        <v>78</v>
      </c>
    </row>
    <row r="314" spans="1:16">
      <c r="A314" s="32" t="s">
        <v>82</v>
      </c>
      <c r="E314" s="33" t="s">
        <v>78</v>
      </c>
    </row>
    <row r="315" spans="1:16" ht="102">
      <c r="A315" t="s">
        <v>83</v>
      </c>
      <c r="E315" s="31" t="s">
        <v>540</v>
      </c>
    </row>
    <row r="316" spans="1:16">
      <c r="A316" s="20" t="s">
        <v>76</v>
      </c>
      <c r="B316" s="25" t="s">
        <v>541</v>
      </c>
      <c r="C316" s="25" t="s">
        <v>542</v>
      </c>
      <c r="D316" s="20" t="s">
        <v>78</v>
      </c>
      <c r="E316" s="26" t="s">
        <v>543</v>
      </c>
      <c r="F316" s="27" t="s">
        <v>95</v>
      </c>
      <c r="G316" s="28">
        <v>1</v>
      </c>
      <c r="H316" s="29">
        <v>0</v>
      </c>
      <c r="I316" s="29">
        <f>ROUND(ROUND(H316,2)*ROUND(G316,3),2)</f>
        <v>0</v>
      </c>
      <c r="J316" s="27" t="s">
        <v>327</v>
      </c>
      <c r="O316">
        <f>(I316*21)/100</f>
        <v>0</v>
      </c>
      <c r="P316" t="s">
        <v>47</v>
      </c>
    </row>
    <row r="317" spans="1:16">
      <c r="A317" s="30" t="s">
        <v>81</v>
      </c>
      <c r="E317" s="31" t="s">
        <v>78</v>
      </c>
    </row>
    <row r="318" spans="1:16">
      <c r="A318" s="32" t="s">
        <v>82</v>
      </c>
      <c r="E318" s="33" t="s">
        <v>78</v>
      </c>
    </row>
    <row r="319" spans="1:16" ht="89.25">
      <c r="A319" t="s">
        <v>83</v>
      </c>
      <c r="E319" s="31" t="s">
        <v>544</v>
      </c>
    </row>
    <row r="320" spans="1:16">
      <c r="A320" s="20" t="s">
        <v>76</v>
      </c>
      <c r="B320" s="25" t="s">
        <v>545</v>
      </c>
      <c r="C320" s="25" t="s">
        <v>546</v>
      </c>
      <c r="D320" s="20" t="s">
        <v>78</v>
      </c>
      <c r="E320" s="26" t="s">
        <v>547</v>
      </c>
      <c r="F320" s="27" t="s">
        <v>198</v>
      </c>
      <c r="G320" s="28">
        <v>25</v>
      </c>
      <c r="H320" s="29">
        <v>0</v>
      </c>
      <c r="I320" s="29">
        <f>ROUND(ROUND(H320,2)*ROUND(G320,3),2)</f>
        <v>0</v>
      </c>
      <c r="J320" s="27" t="s">
        <v>327</v>
      </c>
      <c r="O320">
        <f>(I320*21)/100</f>
        <v>0</v>
      </c>
      <c r="P320" t="s">
        <v>47</v>
      </c>
    </row>
    <row r="321" spans="1:18">
      <c r="A321" s="30" t="s">
        <v>81</v>
      </c>
      <c r="E321" s="31" t="s">
        <v>78</v>
      </c>
    </row>
    <row r="322" spans="1:18">
      <c r="A322" s="32" t="s">
        <v>82</v>
      </c>
      <c r="E322" s="33" t="s">
        <v>78</v>
      </c>
    </row>
    <row r="323" spans="1:18" ht="102">
      <c r="A323" t="s">
        <v>83</v>
      </c>
      <c r="E323" s="31" t="s">
        <v>548</v>
      </c>
    </row>
    <row r="324" spans="1:18">
      <c r="A324" s="20" t="s">
        <v>76</v>
      </c>
      <c r="B324" s="25" t="s">
        <v>549</v>
      </c>
      <c r="C324" s="25" t="s">
        <v>550</v>
      </c>
      <c r="D324" s="20" t="s">
        <v>78</v>
      </c>
      <c r="E324" s="26" t="s">
        <v>551</v>
      </c>
      <c r="F324" s="27" t="s">
        <v>198</v>
      </c>
      <c r="G324" s="28">
        <v>48</v>
      </c>
      <c r="H324" s="29">
        <v>0</v>
      </c>
      <c r="I324" s="29">
        <f>ROUND(ROUND(H324,2)*ROUND(G324,3),2)</f>
        <v>0</v>
      </c>
      <c r="J324" s="27" t="s">
        <v>327</v>
      </c>
      <c r="O324">
        <f>(I324*21)/100</f>
        <v>0</v>
      </c>
      <c r="P324" t="s">
        <v>47</v>
      </c>
    </row>
    <row r="325" spans="1:18">
      <c r="A325" s="30" t="s">
        <v>81</v>
      </c>
      <c r="E325" s="31" t="s">
        <v>78</v>
      </c>
    </row>
    <row r="326" spans="1:18">
      <c r="A326" s="32" t="s">
        <v>82</v>
      </c>
      <c r="E326" s="33" t="s">
        <v>78</v>
      </c>
    </row>
    <row r="327" spans="1:18" ht="89.25">
      <c r="A327" t="s">
        <v>83</v>
      </c>
      <c r="E327" s="31" t="s">
        <v>552</v>
      </c>
    </row>
    <row r="328" spans="1:18" ht="25.5">
      <c r="A328" s="20" t="s">
        <v>76</v>
      </c>
      <c r="B328" s="25" t="s">
        <v>553</v>
      </c>
      <c r="C328" s="25" t="s">
        <v>554</v>
      </c>
      <c r="D328" s="20" t="s">
        <v>78</v>
      </c>
      <c r="E328" s="26" t="s">
        <v>555</v>
      </c>
      <c r="F328" s="27" t="s">
        <v>95</v>
      </c>
      <c r="G328" s="28">
        <v>13</v>
      </c>
      <c r="H328" s="29">
        <v>0</v>
      </c>
      <c r="I328" s="29">
        <f>ROUND(ROUND(H328,2)*ROUND(G328,3),2)</f>
        <v>0</v>
      </c>
      <c r="J328" s="27" t="s">
        <v>327</v>
      </c>
      <c r="O328">
        <f>(I328*21)/100</f>
        <v>0</v>
      </c>
      <c r="P328" t="s">
        <v>47</v>
      </c>
    </row>
    <row r="329" spans="1:18">
      <c r="A329" s="30" t="s">
        <v>81</v>
      </c>
      <c r="E329" s="31" t="s">
        <v>78</v>
      </c>
    </row>
    <row r="330" spans="1:18">
      <c r="A330" s="32" t="s">
        <v>82</v>
      </c>
      <c r="E330" s="33" t="s">
        <v>78</v>
      </c>
    </row>
    <row r="331" spans="1:18" ht="25.5">
      <c r="A331" t="s">
        <v>83</v>
      </c>
      <c r="E331" s="31" t="s">
        <v>556</v>
      </c>
    </row>
    <row r="332" spans="1:18">
      <c r="A332" s="20" t="s">
        <v>76</v>
      </c>
      <c r="B332" s="25" t="s">
        <v>557</v>
      </c>
      <c r="C332" s="25" t="s">
        <v>558</v>
      </c>
      <c r="D332" s="20" t="s">
        <v>78</v>
      </c>
      <c r="E332" s="26" t="s">
        <v>559</v>
      </c>
      <c r="F332" s="27" t="s">
        <v>560</v>
      </c>
      <c r="G332" s="28">
        <v>72</v>
      </c>
      <c r="H332" s="29">
        <v>0</v>
      </c>
      <c r="I332" s="29">
        <f>ROUND(ROUND(H332,2)*ROUND(G332,3),2)</f>
        <v>0</v>
      </c>
      <c r="J332" s="27" t="s">
        <v>327</v>
      </c>
      <c r="O332">
        <f>(I332*21)/100</f>
        <v>0</v>
      </c>
      <c r="P332" t="s">
        <v>47</v>
      </c>
    </row>
    <row r="333" spans="1:18">
      <c r="A333" s="30" t="s">
        <v>81</v>
      </c>
      <c r="E333" s="31" t="s">
        <v>78</v>
      </c>
    </row>
    <row r="334" spans="1:18">
      <c r="A334" s="32" t="s">
        <v>82</v>
      </c>
      <c r="E334" s="33" t="s">
        <v>78</v>
      </c>
    </row>
    <row r="335" spans="1:18" ht="102">
      <c r="A335" t="s">
        <v>83</v>
      </c>
      <c r="E335" s="31" t="s">
        <v>561</v>
      </c>
    </row>
    <row r="336" spans="1:18" ht="12.75" customHeight="1">
      <c r="A336" s="2" t="s">
        <v>74</v>
      </c>
      <c r="B336" s="2"/>
      <c r="C336" s="34" t="s">
        <v>562</v>
      </c>
      <c r="D336" s="2"/>
      <c r="E336" s="23" t="s">
        <v>563</v>
      </c>
      <c r="F336" s="2"/>
      <c r="G336" s="2"/>
      <c r="H336" s="2"/>
      <c r="I336" s="35">
        <f>0+Q336</f>
        <v>0</v>
      </c>
      <c r="J336" s="2"/>
      <c r="O336">
        <f>0+R336</f>
        <v>0</v>
      </c>
      <c r="Q336">
        <f>0+I337+I341+I345+I349+I353+I357+I361+I365+I369+I373+I377+I381+I385+I389+I393+I397+I401+I405+I409+I413+I417+I421+I425+I429+I433+I437</f>
        <v>0</v>
      </c>
      <c r="R336">
        <f>0+O337+O341+O345+O349+O353+O357+O361+O365+O369+O373+O377+O381+O385+O389+O393+O397+O401+O405+O409+O413+O417+O421+O425+O429+O433+O437</f>
        <v>0</v>
      </c>
    </row>
    <row r="337" spans="1:16">
      <c r="A337" s="20" t="s">
        <v>76</v>
      </c>
      <c r="B337" s="25" t="s">
        <v>564</v>
      </c>
      <c r="C337" s="25" t="s">
        <v>565</v>
      </c>
      <c r="D337" s="20" t="s">
        <v>78</v>
      </c>
      <c r="E337" s="26" t="s">
        <v>566</v>
      </c>
      <c r="F337" s="27" t="s">
        <v>198</v>
      </c>
      <c r="G337" s="28">
        <v>131</v>
      </c>
      <c r="H337" s="29">
        <v>0</v>
      </c>
      <c r="I337" s="29">
        <f>ROUND(ROUND(H337,2)*ROUND(G337,3),2)</f>
        <v>0</v>
      </c>
      <c r="J337" s="27" t="s">
        <v>327</v>
      </c>
      <c r="O337">
        <f>(I337*21)/100</f>
        <v>0</v>
      </c>
      <c r="P337" t="s">
        <v>47</v>
      </c>
    </row>
    <row r="338" spans="1:16">
      <c r="A338" s="30" t="s">
        <v>81</v>
      </c>
      <c r="E338" s="31" t="s">
        <v>78</v>
      </c>
    </row>
    <row r="339" spans="1:16">
      <c r="A339" s="32" t="s">
        <v>82</v>
      </c>
      <c r="E339" s="33" t="s">
        <v>78</v>
      </c>
    </row>
    <row r="340" spans="1:16" ht="89.25">
      <c r="A340" t="s">
        <v>83</v>
      </c>
      <c r="E340" s="31" t="s">
        <v>567</v>
      </c>
    </row>
    <row r="341" spans="1:16">
      <c r="A341" s="20" t="s">
        <v>76</v>
      </c>
      <c r="B341" s="25" t="s">
        <v>568</v>
      </c>
      <c r="C341" s="25" t="s">
        <v>569</v>
      </c>
      <c r="D341" s="20" t="s">
        <v>78</v>
      </c>
      <c r="E341" s="26" t="s">
        <v>570</v>
      </c>
      <c r="F341" s="27" t="s">
        <v>80</v>
      </c>
      <c r="G341" s="28">
        <v>16</v>
      </c>
      <c r="H341" s="29">
        <v>0</v>
      </c>
      <c r="I341" s="29">
        <f>ROUND(ROUND(H341,2)*ROUND(G341,3),2)</f>
        <v>0</v>
      </c>
      <c r="J341" s="27" t="s">
        <v>327</v>
      </c>
      <c r="O341">
        <f>(I341*21)/100</f>
        <v>0</v>
      </c>
      <c r="P341" t="s">
        <v>47</v>
      </c>
    </row>
    <row r="342" spans="1:16">
      <c r="A342" s="30" t="s">
        <v>81</v>
      </c>
      <c r="E342" s="31" t="s">
        <v>78</v>
      </c>
    </row>
    <row r="343" spans="1:16">
      <c r="A343" s="32" t="s">
        <v>82</v>
      </c>
      <c r="E343" s="33" t="s">
        <v>78</v>
      </c>
    </row>
    <row r="344" spans="1:16" ht="127.5">
      <c r="A344" t="s">
        <v>83</v>
      </c>
      <c r="E344" s="31" t="s">
        <v>571</v>
      </c>
    </row>
    <row r="345" spans="1:16">
      <c r="A345" s="20" t="s">
        <v>76</v>
      </c>
      <c r="B345" s="25" t="s">
        <v>572</v>
      </c>
      <c r="C345" s="25" t="s">
        <v>573</v>
      </c>
      <c r="D345" s="20" t="s">
        <v>78</v>
      </c>
      <c r="E345" s="26" t="s">
        <v>574</v>
      </c>
      <c r="F345" s="27" t="s">
        <v>95</v>
      </c>
      <c r="G345" s="28">
        <v>2</v>
      </c>
      <c r="H345" s="29">
        <v>0</v>
      </c>
      <c r="I345" s="29">
        <f>ROUND(ROUND(H345,2)*ROUND(G345,3),2)</f>
        <v>0</v>
      </c>
      <c r="J345" s="27" t="s">
        <v>327</v>
      </c>
      <c r="O345">
        <f>(I345*21)/100</f>
        <v>0</v>
      </c>
      <c r="P345" t="s">
        <v>47</v>
      </c>
    </row>
    <row r="346" spans="1:16">
      <c r="A346" s="30" t="s">
        <v>81</v>
      </c>
      <c r="E346" s="31" t="s">
        <v>78</v>
      </c>
    </row>
    <row r="347" spans="1:16">
      <c r="A347" s="32" t="s">
        <v>82</v>
      </c>
      <c r="E347" s="33" t="s">
        <v>78</v>
      </c>
    </row>
    <row r="348" spans="1:16" ht="102">
      <c r="A348" t="s">
        <v>83</v>
      </c>
      <c r="E348" s="31" t="s">
        <v>575</v>
      </c>
    </row>
    <row r="349" spans="1:16">
      <c r="A349" s="20" t="s">
        <v>76</v>
      </c>
      <c r="B349" s="25" t="s">
        <v>576</v>
      </c>
      <c r="C349" s="25" t="s">
        <v>577</v>
      </c>
      <c r="D349" s="20" t="s">
        <v>78</v>
      </c>
      <c r="E349" s="26" t="s">
        <v>578</v>
      </c>
      <c r="F349" s="27" t="s">
        <v>95</v>
      </c>
      <c r="G349" s="28">
        <v>8</v>
      </c>
      <c r="H349" s="29">
        <v>0</v>
      </c>
      <c r="I349" s="29">
        <f>ROUND(ROUND(H349,2)*ROUND(G349,3),2)</f>
        <v>0</v>
      </c>
      <c r="J349" s="27" t="s">
        <v>327</v>
      </c>
      <c r="O349">
        <f>(I349*21)/100</f>
        <v>0</v>
      </c>
      <c r="P349" t="s">
        <v>47</v>
      </c>
    </row>
    <row r="350" spans="1:16">
      <c r="A350" s="30" t="s">
        <v>81</v>
      </c>
      <c r="E350" s="31" t="s">
        <v>78</v>
      </c>
    </row>
    <row r="351" spans="1:16">
      <c r="A351" s="32" t="s">
        <v>82</v>
      </c>
      <c r="E351" s="33" t="s">
        <v>78</v>
      </c>
    </row>
    <row r="352" spans="1:16" ht="102">
      <c r="A352" t="s">
        <v>83</v>
      </c>
      <c r="E352" s="31" t="s">
        <v>575</v>
      </c>
    </row>
    <row r="353" spans="1:16">
      <c r="A353" s="20" t="s">
        <v>76</v>
      </c>
      <c r="B353" s="25" t="s">
        <v>579</v>
      </c>
      <c r="C353" s="25" t="s">
        <v>580</v>
      </c>
      <c r="D353" s="20" t="s">
        <v>78</v>
      </c>
      <c r="E353" s="26" t="s">
        <v>581</v>
      </c>
      <c r="F353" s="27" t="s">
        <v>95</v>
      </c>
      <c r="G353" s="28">
        <v>5</v>
      </c>
      <c r="H353" s="29">
        <v>0</v>
      </c>
      <c r="I353" s="29">
        <f>ROUND(ROUND(H353,2)*ROUND(G353,3),2)</f>
        <v>0</v>
      </c>
      <c r="J353" s="27" t="s">
        <v>327</v>
      </c>
      <c r="O353">
        <f>(I353*21)/100</f>
        <v>0</v>
      </c>
      <c r="P353" t="s">
        <v>47</v>
      </c>
    </row>
    <row r="354" spans="1:16">
      <c r="A354" s="30" t="s">
        <v>81</v>
      </c>
      <c r="E354" s="31" t="s">
        <v>78</v>
      </c>
    </row>
    <row r="355" spans="1:16">
      <c r="A355" s="32" t="s">
        <v>82</v>
      </c>
      <c r="E355" s="33" t="s">
        <v>78</v>
      </c>
    </row>
    <row r="356" spans="1:16" ht="102">
      <c r="A356" t="s">
        <v>83</v>
      </c>
      <c r="E356" s="31" t="s">
        <v>575</v>
      </c>
    </row>
    <row r="357" spans="1:16">
      <c r="A357" s="20" t="s">
        <v>76</v>
      </c>
      <c r="B357" s="25" t="s">
        <v>582</v>
      </c>
      <c r="C357" s="25" t="s">
        <v>583</v>
      </c>
      <c r="D357" s="20" t="s">
        <v>78</v>
      </c>
      <c r="E357" s="26" t="s">
        <v>584</v>
      </c>
      <c r="F357" s="27" t="s">
        <v>95</v>
      </c>
      <c r="G357" s="28">
        <v>5</v>
      </c>
      <c r="H357" s="29">
        <v>0</v>
      </c>
      <c r="I357" s="29">
        <f>ROUND(ROUND(H357,2)*ROUND(G357,3),2)</f>
        <v>0</v>
      </c>
      <c r="J357" s="27" t="s">
        <v>327</v>
      </c>
      <c r="O357">
        <f>(I357*21)/100</f>
        <v>0</v>
      </c>
      <c r="P357" t="s">
        <v>47</v>
      </c>
    </row>
    <row r="358" spans="1:16">
      <c r="A358" s="30" t="s">
        <v>81</v>
      </c>
      <c r="E358" s="31" t="s">
        <v>78</v>
      </c>
    </row>
    <row r="359" spans="1:16">
      <c r="A359" s="32" t="s">
        <v>82</v>
      </c>
      <c r="E359" s="33" t="s">
        <v>78</v>
      </c>
    </row>
    <row r="360" spans="1:16" ht="102">
      <c r="A360" t="s">
        <v>83</v>
      </c>
      <c r="E360" s="31" t="s">
        <v>575</v>
      </c>
    </row>
    <row r="361" spans="1:16">
      <c r="A361" s="20" t="s">
        <v>76</v>
      </c>
      <c r="B361" s="25" t="s">
        <v>585</v>
      </c>
      <c r="C361" s="25" t="s">
        <v>586</v>
      </c>
      <c r="D361" s="20" t="s">
        <v>78</v>
      </c>
      <c r="E361" s="26" t="s">
        <v>587</v>
      </c>
      <c r="F361" s="27" t="s">
        <v>95</v>
      </c>
      <c r="G361" s="28">
        <v>22</v>
      </c>
      <c r="H361" s="29">
        <v>0</v>
      </c>
      <c r="I361" s="29">
        <f>ROUND(ROUND(H361,2)*ROUND(G361,3),2)</f>
        <v>0</v>
      </c>
      <c r="J361" s="27" t="s">
        <v>327</v>
      </c>
      <c r="O361">
        <f>(I361*21)/100</f>
        <v>0</v>
      </c>
      <c r="P361" t="s">
        <v>47</v>
      </c>
    </row>
    <row r="362" spans="1:16">
      <c r="A362" s="30" t="s">
        <v>81</v>
      </c>
      <c r="E362" s="31" t="s">
        <v>78</v>
      </c>
    </row>
    <row r="363" spans="1:16">
      <c r="A363" s="32" t="s">
        <v>82</v>
      </c>
      <c r="E363" s="33" t="s">
        <v>78</v>
      </c>
    </row>
    <row r="364" spans="1:16" ht="102">
      <c r="A364" t="s">
        <v>83</v>
      </c>
      <c r="E364" s="31" t="s">
        <v>588</v>
      </c>
    </row>
    <row r="365" spans="1:16">
      <c r="A365" s="20" t="s">
        <v>76</v>
      </c>
      <c r="B365" s="25" t="s">
        <v>589</v>
      </c>
      <c r="C365" s="25" t="s">
        <v>590</v>
      </c>
      <c r="D365" s="20" t="s">
        <v>78</v>
      </c>
      <c r="E365" s="26" t="s">
        <v>591</v>
      </c>
      <c r="F365" s="27" t="s">
        <v>95</v>
      </c>
      <c r="G365" s="28">
        <v>6</v>
      </c>
      <c r="H365" s="29">
        <v>0</v>
      </c>
      <c r="I365" s="29">
        <f>ROUND(ROUND(H365,2)*ROUND(G365,3),2)</f>
        <v>0</v>
      </c>
      <c r="J365" s="27" t="s">
        <v>327</v>
      </c>
      <c r="O365">
        <f>(I365*21)/100</f>
        <v>0</v>
      </c>
      <c r="P365" t="s">
        <v>47</v>
      </c>
    </row>
    <row r="366" spans="1:16">
      <c r="A366" s="30" t="s">
        <v>81</v>
      </c>
      <c r="E366" s="31" t="s">
        <v>78</v>
      </c>
    </row>
    <row r="367" spans="1:16">
      <c r="A367" s="32" t="s">
        <v>82</v>
      </c>
      <c r="E367" s="33" t="s">
        <v>78</v>
      </c>
    </row>
    <row r="368" spans="1:16" ht="102">
      <c r="A368" t="s">
        <v>83</v>
      </c>
      <c r="E368" s="31" t="s">
        <v>588</v>
      </c>
    </row>
    <row r="369" spans="1:16">
      <c r="A369" s="20" t="s">
        <v>76</v>
      </c>
      <c r="B369" s="25" t="s">
        <v>592</v>
      </c>
      <c r="C369" s="25" t="s">
        <v>593</v>
      </c>
      <c r="D369" s="20" t="s">
        <v>78</v>
      </c>
      <c r="E369" s="26" t="s">
        <v>594</v>
      </c>
      <c r="F369" s="27" t="s">
        <v>95</v>
      </c>
      <c r="G369" s="28">
        <v>6</v>
      </c>
      <c r="H369" s="29">
        <v>0</v>
      </c>
      <c r="I369" s="29">
        <f>ROUND(ROUND(H369,2)*ROUND(G369,3),2)</f>
        <v>0</v>
      </c>
      <c r="J369" s="27" t="s">
        <v>327</v>
      </c>
      <c r="O369">
        <f>(I369*21)/100</f>
        <v>0</v>
      </c>
      <c r="P369" t="s">
        <v>47</v>
      </c>
    </row>
    <row r="370" spans="1:16">
      <c r="A370" s="30" t="s">
        <v>81</v>
      </c>
      <c r="E370" s="31" t="s">
        <v>78</v>
      </c>
    </row>
    <row r="371" spans="1:16">
      <c r="A371" s="32" t="s">
        <v>82</v>
      </c>
      <c r="E371" s="33" t="s">
        <v>78</v>
      </c>
    </row>
    <row r="372" spans="1:16" ht="102">
      <c r="A372" t="s">
        <v>83</v>
      </c>
      <c r="E372" s="31" t="s">
        <v>588</v>
      </c>
    </row>
    <row r="373" spans="1:16">
      <c r="A373" s="20" t="s">
        <v>76</v>
      </c>
      <c r="B373" s="25" t="s">
        <v>595</v>
      </c>
      <c r="C373" s="25" t="s">
        <v>596</v>
      </c>
      <c r="D373" s="20" t="s">
        <v>78</v>
      </c>
      <c r="E373" s="26" t="s">
        <v>597</v>
      </c>
      <c r="F373" s="27" t="s">
        <v>95</v>
      </c>
      <c r="G373" s="28">
        <v>2</v>
      </c>
      <c r="H373" s="29">
        <v>0</v>
      </c>
      <c r="I373" s="29">
        <f>ROUND(ROUND(H373,2)*ROUND(G373,3),2)</f>
        <v>0</v>
      </c>
      <c r="J373" s="27" t="s">
        <v>327</v>
      </c>
      <c r="O373">
        <f>(I373*21)/100</f>
        <v>0</v>
      </c>
      <c r="P373" t="s">
        <v>47</v>
      </c>
    </row>
    <row r="374" spans="1:16">
      <c r="A374" s="30" t="s">
        <v>81</v>
      </c>
      <c r="E374" s="31" t="s">
        <v>78</v>
      </c>
    </row>
    <row r="375" spans="1:16">
      <c r="A375" s="32" t="s">
        <v>82</v>
      </c>
      <c r="E375" s="33" t="s">
        <v>78</v>
      </c>
    </row>
    <row r="376" spans="1:16" ht="102">
      <c r="A376" t="s">
        <v>83</v>
      </c>
      <c r="E376" s="31" t="s">
        <v>588</v>
      </c>
    </row>
    <row r="377" spans="1:16">
      <c r="A377" s="20" t="s">
        <v>76</v>
      </c>
      <c r="B377" s="25" t="s">
        <v>598</v>
      </c>
      <c r="C377" s="25" t="s">
        <v>599</v>
      </c>
      <c r="D377" s="20" t="s">
        <v>78</v>
      </c>
      <c r="E377" s="26" t="s">
        <v>600</v>
      </c>
      <c r="F377" s="27" t="s">
        <v>95</v>
      </c>
      <c r="G377" s="28">
        <v>4</v>
      </c>
      <c r="H377" s="29">
        <v>0</v>
      </c>
      <c r="I377" s="29">
        <f>ROUND(ROUND(H377,2)*ROUND(G377,3),2)</f>
        <v>0</v>
      </c>
      <c r="J377" s="27" t="s">
        <v>327</v>
      </c>
      <c r="O377">
        <f>(I377*21)/100</f>
        <v>0</v>
      </c>
      <c r="P377" t="s">
        <v>47</v>
      </c>
    </row>
    <row r="378" spans="1:16">
      <c r="A378" s="30" t="s">
        <v>81</v>
      </c>
      <c r="E378" s="31" t="s">
        <v>78</v>
      </c>
    </row>
    <row r="379" spans="1:16">
      <c r="A379" s="32" t="s">
        <v>82</v>
      </c>
      <c r="E379" s="33" t="s">
        <v>78</v>
      </c>
    </row>
    <row r="380" spans="1:16" ht="102">
      <c r="A380" t="s">
        <v>83</v>
      </c>
      <c r="E380" s="31" t="s">
        <v>588</v>
      </c>
    </row>
    <row r="381" spans="1:16">
      <c r="A381" s="20" t="s">
        <v>76</v>
      </c>
      <c r="B381" s="25" t="s">
        <v>601</v>
      </c>
      <c r="C381" s="25" t="s">
        <v>602</v>
      </c>
      <c r="D381" s="20" t="s">
        <v>78</v>
      </c>
      <c r="E381" s="26" t="s">
        <v>603</v>
      </c>
      <c r="F381" s="27" t="s">
        <v>95</v>
      </c>
      <c r="G381" s="28">
        <v>10</v>
      </c>
      <c r="H381" s="29">
        <v>0</v>
      </c>
      <c r="I381" s="29">
        <f>ROUND(ROUND(H381,2)*ROUND(G381,3),2)</f>
        <v>0</v>
      </c>
      <c r="J381" s="27" t="s">
        <v>327</v>
      </c>
      <c r="O381">
        <f>(I381*21)/100</f>
        <v>0</v>
      </c>
      <c r="P381" t="s">
        <v>47</v>
      </c>
    </row>
    <row r="382" spans="1:16">
      <c r="A382" s="30" t="s">
        <v>81</v>
      </c>
      <c r="E382" s="31" t="s">
        <v>78</v>
      </c>
    </row>
    <row r="383" spans="1:16">
      <c r="A383" s="32" t="s">
        <v>82</v>
      </c>
      <c r="E383" s="33" t="s">
        <v>78</v>
      </c>
    </row>
    <row r="384" spans="1:16" ht="102">
      <c r="A384" t="s">
        <v>83</v>
      </c>
      <c r="E384" s="31" t="s">
        <v>588</v>
      </c>
    </row>
    <row r="385" spans="1:16" ht="25.5">
      <c r="A385" s="20" t="s">
        <v>76</v>
      </c>
      <c r="B385" s="25" t="s">
        <v>604</v>
      </c>
      <c r="C385" s="25" t="s">
        <v>605</v>
      </c>
      <c r="D385" s="20" t="s">
        <v>78</v>
      </c>
      <c r="E385" s="26" t="s">
        <v>606</v>
      </c>
      <c r="F385" s="27" t="s">
        <v>95</v>
      </c>
      <c r="G385" s="28">
        <v>6</v>
      </c>
      <c r="H385" s="29">
        <v>0</v>
      </c>
      <c r="I385" s="29">
        <f>ROUND(ROUND(H385,2)*ROUND(G385,3),2)</f>
        <v>0</v>
      </c>
      <c r="J385" s="27" t="s">
        <v>327</v>
      </c>
      <c r="O385">
        <f>(I385*21)/100</f>
        <v>0</v>
      </c>
      <c r="P385" t="s">
        <v>47</v>
      </c>
    </row>
    <row r="386" spans="1:16">
      <c r="A386" s="30" t="s">
        <v>81</v>
      </c>
      <c r="E386" s="31" t="s">
        <v>78</v>
      </c>
    </row>
    <row r="387" spans="1:16">
      <c r="A387" s="32" t="s">
        <v>82</v>
      </c>
      <c r="E387" s="33" t="s">
        <v>78</v>
      </c>
    </row>
    <row r="388" spans="1:16" ht="102">
      <c r="A388" t="s">
        <v>83</v>
      </c>
      <c r="E388" s="31" t="s">
        <v>588</v>
      </c>
    </row>
    <row r="389" spans="1:16">
      <c r="A389" s="20" t="s">
        <v>76</v>
      </c>
      <c r="B389" s="25" t="s">
        <v>607</v>
      </c>
      <c r="C389" s="25" t="s">
        <v>608</v>
      </c>
      <c r="D389" s="20" t="s">
        <v>78</v>
      </c>
      <c r="E389" s="26" t="s">
        <v>609</v>
      </c>
      <c r="F389" s="27" t="s">
        <v>95</v>
      </c>
      <c r="G389" s="28">
        <v>6</v>
      </c>
      <c r="H389" s="29">
        <v>0</v>
      </c>
      <c r="I389" s="29">
        <f>ROUND(ROUND(H389,2)*ROUND(G389,3),2)</f>
        <v>0</v>
      </c>
      <c r="J389" s="27" t="s">
        <v>327</v>
      </c>
      <c r="O389">
        <f>(I389*21)/100</f>
        <v>0</v>
      </c>
      <c r="P389" t="s">
        <v>47</v>
      </c>
    </row>
    <row r="390" spans="1:16">
      <c r="A390" s="30" t="s">
        <v>81</v>
      </c>
      <c r="E390" s="31" t="s">
        <v>78</v>
      </c>
    </row>
    <row r="391" spans="1:16">
      <c r="A391" s="32" t="s">
        <v>82</v>
      </c>
      <c r="E391" s="33" t="s">
        <v>78</v>
      </c>
    </row>
    <row r="392" spans="1:16" ht="102">
      <c r="A392" t="s">
        <v>83</v>
      </c>
      <c r="E392" s="31" t="s">
        <v>588</v>
      </c>
    </row>
    <row r="393" spans="1:16">
      <c r="A393" s="20" t="s">
        <v>76</v>
      </c>
      <c r="B393" s="25" t="s">
        <v>610</v>
      </c>
      <c r="C393" s="25" t="s">
        <v>611</v>
      </c>
      <c r="D393" s="20" t="s">
        <v>78</v>
      </c>
      <c r="E393" s="26" t="s">
        <v>612</v>
      </c>
      <c r="F393" s="27" t="s">
        <v>95</v>
      </c>
      <c r="G393" s="28">
        <v>6</v>
      </c>
      <c r="H393" s="29">
        <v>0</v>
      </c>
      <c r="I393" s="29">
        <f>ROUND(ROUND(H393,2)*ROUND(G393,3),2)</f>
        <v>0</v>
      </c>
      <c r="J393" s="27" t="s">
        <v>327</v>
      </c>
      <c r="O393">
        <f>(I393*21)/100</f>
        <v>0</v>
      </c>
      <c r="P393" t="s">
        <v>47</v>
      </c>
    </row>
    <row r="394" spans="1:16">
      <c r="A394" s="30" t="s">
        <v>81</v>
      </c>
      <c r="E394" s="31" t="s">
        <v>78</v>
      </c>
    </row>
    <row r="395" spans="1:16">
      <c r="A395" s="32" t="s">
        <v>82</v>
      </c>
      <c r="E395" s="33" t="s">
        <v>78</v>
      </c>
    </row>
    <row r="396" spans="1:16" ht="102">
      <c r="A396" t="s">
        <v>83</v>
      </c>
      <c r="E396" s="31" t="s">
        <v>588</v>
      </c>
    </row>
    <row r="397" spans="1:16" ht="25.5">
      <c r="A397" s="20" t="s">
        <v>76</v>
      </c>
      <c r="B397" s="25" t="s">
        <v>613</v>
      </c>
      <c r="C397" s="25" t="s">
        <v>614</v>
      </c>
      <c r="D397" s="20" t="s">
        <v>78</v>
      </c>
      <c r="E397" s="26" t="s">
        <v>615</v>
      </c>
      <c r="F397" s="27" t="s">
        <v>95</v>
      </c>
      <c r="G397" s="28">
        <v>6</v>
      </c>
      <c r="H397" s="29">
        <v>0</v>
      </c>
      <c r="I397" s="29">
        <f>ROUND(ROUND(H397,2)*ROUND(G397,3),2)</f>
        <v>0</v>
      </c>
      <c r="J397" s="27" t="s">
        <v>327</v>
      </c>
      <c r="O397">
        <f>(I397*21)/100</f>
        <v>0</v>
      </c>
      <c r="P397" t="s">
        <v>47</v>
      </c>
    </row>
    <row r="398" spans="1:16">
      <c r="A398" s="30" t="s">
        <v>81</v>
      </c>
      <c r="E398" s="31" t="s">
        <v>78</v>
      </c>
    </row>
    <row r="399" spans="1:16">
      <c r="A399" s="32" t="s">
        <v>82</v>
      </c>
      <c r="E399" s="33" t="s">
        <v>78</v>
      </c>
    </row>
    <row r="400" spans="1:16" ht="102">
      <c r="A400" t="s">
        <v>83</v>
      </c>
      <c r="E400" s="31" t="s">
        <v>588</v>
      </c>
    </row>
    <row r="401" spans="1:16">
      <c r="A401" s="20" t="s">
        <v>76</v>
      </c>
      <c r="B401" s="25" t="s">
        <v>616</v>
      </c>
      <c r="C401" s="25" t="s">
        <v>617</v>
      </c>
      <c r="D401" s="20" t="s">
        <v>78</v>
      </c>
      <c r="E401" s="26" t="s">
        <v>618</v>
      </c>
      <c r="F401" s="27" t="s">
        <v>95</v>
      </c>
      <c r="G401" s="28">
        <v>2</v>
      </c>
      <c r="H401" s="29">
        <v>0</v>
      </c>
      <c r="I401" s="29">
        <f>ROUND(ROUND(H401,2)*ROUND(G401,3),2)</f>
        <v>0</v>
      </c>
      <c r="J401" s="27" t="s">
        <v>327</v>
      </c>
      <c r="O401">
        <f>(I401*21)/100</f>
        <v>0</v>
      </c>
      <c r="P401" t="s">
        <v>47</v>
      </c>
    </row>
    <row r="402" spans="1:16">
      <c r="A402" s="30" t="s">
        <v>81</v>
      </c>
      <c r="E402" s="31" t="s">
        <v>78</v>
      </c>
    </row>
    <row r="403" spans="1:16">
      <c r="A403" s="32" t="s">
        <v>82</v>
      </c>
      <c r="E403" s="33" t="s">
        <v>78</v>
      </c>
    </row>
    <row r="404" spans="1:16" ht="102">
      <c r="A404" t="s">
        <v>83</v>
      </c>
      <c r="E404" s="31" t="s">
        <v>588</v>
      </c>
    </row>
    <row r="405" spans="1:16">
      <c r="A405" s="20" t="s">
        <v>76</v>
      </c>
      <c r="B405" s="25" t="s">
        <v>619</v>
      </c>
      <c r="C405" s="25" t="s">
        <v>620</v>
      </c>
      <c r="D405" s="20" t="s">
        <v>78</v>
      </c>
      <c r="E405" s="26" t="s">
        <v>621</v>
      </c>
      <c r="F405" s="27" t="s">
        <v>95</v>
      </c>
      <c r="G405" s="28">
        <v>204</v>
      </c>
      <c r="H405" s="29">
        <v>0</v>
      </c>
      <c r="I405" s="29">
        <f>ROUND(ROUND(H405,2)*ROUND(G405,3),2)</f>
        <v>0</v>
      </c>
      <c r="J405" s="27" t="s">
        <v>327</v>
      </c>
      <c r="O405">
        <f>(I405*21)/100</f>
        <v>0</v>
      </c>
      <c r="P405" t="s">
        <v>47</v>
      </c>
    </row>
    <row r="406" spans="1:16">
      <c r="A406" s="30" t="s">
        <v>81</v>
      </c>
      <c r="E406" s="31" t="s">
        <v>78</v>
      </c>
    </row>
    <row r="407" spans="1:16">
      <c r="A407" s="32" t="s">
        <v>82</v>
      </c>
      <c r="E407" s="33" t="s">
        <v>78</v>
      </c>
    </row>
    <row r="408" spans="1:16" ht="102">
      <c r="A408" t="s">
        <v>83</v>
      </c>
      <c r="E408" s="31" t="s">
        <v>588</v>
      </c>
    </row>
    <row r="409" spans="1:16">
      <c r="A409" s="20" t="s">
        <v>76</v>
      </c>
      <c r="B409" s="25" t="s">
        <v>622</v>
      </c>
      <c r="C409" s="25" t="s">
        <v>623</v>
      </c>
      <c r="D409" s="20" t="s">
        <v>78</v>
      </c>
      <c r="E409" s="26" t="s">
        <v>624</v>
      </c>
      <c r="F409" s="27" t="s">
        <v>95</v>
      </c>
      <c r="G409" s="28">
        <v>18</v>
      </c>
      <c r="H409" s="29">
        <v>0</v>
      </c>
      <c r="I409" s="29">
        <f>ROUND(ROUND(H409,2)*ROUND(G409,3),2)</f>
        <v>0</v>
      </c>
      <c r="J409" s="27" t="s">
        <v>327</v>
      </c>
      <c r="O409">
        <f>(I409*21)/100</f>
        <v>0</v>
      </c>
      <c r="P409" t="s">
        <v>47</v>
      </c>
    </row>
    <row r="410" spans="1:16">
      <c r="A410" s="30" t="s">
        <v>81</v>
      </c>
      <c r="E410" s="31" t="s">
        <v>78</v>
      </c>
    </row>
    <row r="411" spans="1:16">
      <c r="A411" s="32" t="s">
        <v>82</v>
      </c>
      <c r="E411" s="33" t="s">
        <v>78</v>
      </c>
    </row>
    <row r="412" spans="1:16" ht="102">
      <c r="A412" t="s">
        <v>83</v>
      </c>
      <c r="E412" s="31" t="s">
        <v>588</v>
      </c>
    </row>
    <row r="413" spans="1:16">
      <c r="A413" s="20" t="s">
        <v>76</v>
      </c>
      <c r="B413" s="25" t="s">
        <v>625</v>
      </c>
      <c r="C413" s="25" t="s">
        <v>626</v>
      </c>
      <c r="D413" s="20" t="s">
        <v>78</v>
      </c>
      <c r="E413" s="26" t="s">
        <v>627</v>
      </c>
      <c r="F413" s="27" t="s">
        <v>95</v>
      </c>
      <c r="G413" s="28">
        <v>22</v>
      </c>
      <c r="H413" s="29">
        <v>0</v>
      </c>
      <c r="I413" s="29">
        <f>ROUND(ROUND(H413,2)*ROUND(G413,3),2)</f>
        <v>0</v>
      </c>
      <c r="J413" s="27" t="s">
        <v>327</v>
      </c>
      <c r="O413">
        <f>(I413*21)/100</f>
        <v>0</v>
      </c>
      <c r="P413" t="s">
        <v>47</v>
      </c>
    </row>
    <row r="414" spans="1:16">
      <c r="A414" s="30" t="s">
        <v>81</v>
      </c>
      <c r="E414" s="31" t="s">
        <v>78</v>
      </c>
    </row>
    <row r="415" spans="1:16">
      <c r="A415" s="32" t="s">
        <v>82</v>
      </c>
      <c r="E415" s="33" t="s">
        <v>78</v>
      </c>
    </row>
    <row r="416" spans="1:16" ht="102">
      <c r="A416" t="s">
        <v>83</v>
      </c>
      <c r="E416" s="31" t="s">
        <v>588</v>
      </c>
    </row>
    <row r="417" spans="1:16">
      <c r="A417" s="20" t="s">
        <v>76</v>
      </c>
      <c r="B417" s="25" t="s">
        <v>628</v>
      </c>
      <c r="C417" s="25" t="s">
        <v>629</v>
      </c>
      <c r="D417" s="20" t="s">
        <v>78</v>
      </c>
      <c r="E417" s="26" t="s">
        <v>630</v>
      </c>
      <c r="F417" s="27" t="s">
        <v>95</v>
      </c>
      <c r="G417" s="28">
        <v>8</v>
      </c>
      <c r="H417" s="29">
        <v>0</v>
      </c>
      <c r="I417" s="29">
        <f>ROUND(ROUND(H417,2)*ROUND(G417,3),2)</f>
        <v>0</v>
      </c>
      <c r="J417" s="27" t="s">
        <v>327</v>
      </c>
      <c r="O417">
        <f>(I417*21)/100</f>
        <v>0</v>
      </c>
      <c r="P417" t="s">
        <v>47</v>
      </c>
    </row>
    <row r="418" spans="1:16">
      <c r="A418" s="30" t="s">
        <v>81</v>
      </c>
      <c r="E418" s="31" t="s">
        <v>78</v>
      </c>
    </row>
    <row r="419" spans="1:16">
      <c r="A419" s="32" t="s">
        <v>82</v>
      </c>
      <c r="E419" s="33" t="s">
        <v>78</v>
      </c>
    </row>
    <row r="420" spans="1:16" ht="102">
      <c r="A420" t="s">
        <v>83</v>
      </c>
      <c r="E420" s="31" t="s">
        <v>588</v>
      </c>
    </row>
    <row r="421" spans="1:16">
      <c r="A421" s="20" t="s">
        <v>76</v>
      </c>
      <c r="B421" s="25" t="s">
        <v>631</v>
      </c>
      <c r="C421" s="25" t="s">
        <v>632</v>
      </c>
      <c r="D421" s="20" t="s">
        <v>78</v>
      </c>
      <c r="E421" s="26" t="s">
        <v>633</v>
      </c>
      <c r="F421" s="27" t="s">
        <v>88</v>
      </c>
      <c r="G421" s="28">
        <v>1282</v>
      </c>
      <c r="H421" s="29">
        <v>0</v>
      </c>
      <c r="I421" s="29">
        <f>ROUND(ROUND(H421,2)*ROUND(G421,3),2)</f>
        <v>0</v>
      </c>
      <c r="J421" s="27" t="s">
        <v>327</v>
      </c>
      <c r="O421">
        <f>(I421*21)/100</f>
        <v>0</v>
      </c>
      <c r="P421" t="s">
        <v>47</v>
      </c>
    </row>
    <row r="422" spans="1:16">
      <c r="A422" s="30" t="s">
        <v>81</v>
      </c>
      <c r="E422" s="31" t="s">
        <v>78</v>
      </c>
    </row>
    <row r="423" spans="1:16">
      <c r="A423" s="32" t="s">
        <v>82</v>
      </c>
      <c r="E423" s="33" t="s">
        <v>78</v>
      </c>
    </row>
    <row r="424" spans="1:16" ht="102">
      <c r="A424" t="s">
        <v>83</v>
      </c>
      <c r="E424" s="31" t="s">
        <v>634</v>
      </c>
    </row>
    <row r="425" spans="1:16">
      <c r="A425" s="20" t="s">
        <v>76</v>
      </c>
      <c r="B425" s="25" t="s">
        <v>635</v>
      </c>
      <c r="C425" s="25" t="s">
        <v>636</v>
      </c>
      <c r="D425" s="20" t="s">
        <v>78</v>
      </c>
      <c r="E425" s="26" t="s">
        <v>637</v>
      </c>
      <c r="F425" s="27" t="s">
        <v>88</v>
      </c>
      <c r="G425" s="28">
        <v>1994</v>
      </c>
      <c r="H425" s="29">
        <v>0</v>
      </c>
      <c r="I425" s="29">
        <f>ROUND(ROUND(H425,2)*ROUND(G425,3),2)</f>
        <v>0</v>
      </c>
      <c r="J425" s="27" t="s">
        <v>327</v>
      </c>
      <c r="O425">
        <f>(I425*21)/100</f>
        <v>0</v>
      </c>
      <c r="P425" t="s">
        <v>47</v>
      </c>
    </row>
    <row r="426" spans="1:16">
      <c r="A426" s="30" t="s">
        <v>81</v>
      </c>
      <c r="E426" s="31" t="s">
        <v>78</v>
      </c>
    </row>
    <row r="427" spans="1:16">
      <c r="A427" s="32" t="s">
        <v>82</v>
      </c>
      <c r="E427" s="33" t="s">
        <v>78</v>
      </c>
    </row>
    <row r="428" spans="1:16" ht="102">
      <c r="A428" t="s">
        <v>83</v>
      </c>
      <c r="E428" s="31" t="s">
        <v>634</v>
      </c>
    </row>
    <row r="429" spans="1:16">
      <c r="A429" s="20" t="s">
        <v>76</v>
      </c>
      <c r="B429" s="25" t="s">
        <v>638</v>
      </c>
      <c r="C429" s="25" t="s">
        <v>639</v>
      </c>
      <c r="D429" s="20" t="s">
        <v>78</v>
      </c>
      <c r="E429" s="26" t="s">
        <v>640</v>
      </c>
      <c r="F429" s="27" t="s">
        <v>88</v>
      </c>
      <c r="G429" s="28">
        <v>910</v>
      </c>
      <c r="H429" s="29">
        <v>0</v>
      </c>
      <c r="I429" s="29">
        <f>ROUND(ROUND(H429,2)*ROUND(G429,3),2)</f>
        <v>0</v>
      </c>
      <c r="J429" s="27" t="s">
        <v>327</v>
      </c>
      <c r="O429">
        <f>(I429*21)/100</f>
        <v>0</v>
      </c>
      <c r="P429" t="s">
        <v>47</v>
      </c>
    </row>
    <row r="430" spans="1:16">
      <c r="A430" s="30" t="s">
        <v>81</v>
      </c>
      <c r="E430" s="31" t="s">
        <v>78</v>
      </c>
    </row>
    <row r="431" spans="1:16">
      <c r="A431" s="32" t="s">
        <v>82</v>
      </c>
      <c r="E431" s="33" t="s">
        <v>78</v>
      </c>
    </row>
    <row r="432" spans="1:16" ht="102">
      <c r="A432" t="s">
        <v>83</v>
      </c>
      <c r="E432" s="31" t="s">
        <v>634</v>
      </c>
    </row>
    <row r="433" spans="1:18">
      <c r="A433" s="20" t="s">
        <v>76</v>
      </c>
      <c r="B433" s="25" t="s">
        <v>641</v>
      </c>
      <c r="C433" s="25" t="s">
        <v>642</v>
      </c>
      <c r="D433" s="20" t="s">
        <v>78</v>
      </c>
      <c r="E433" s="26" t="s">
        <v>643</v>
      </c>
      <c r="F433" s="27" t="s">
        <v>644</v>
      </c>
      <c r="G433" s="28">
        <v>800</v>
      </c>
      <c r="H433" s="29">
        <v>0</v>
      </c>
      <c r="I433" s="29">
        <f>ROUND(ROUND(H433,2)*ROUND(G433,3),2)</f>
        <v>0</v>
      </c>
      <c r="J433" s="27" t="s">
        <v>327</v>
      </c>
      <c r="O433">
        <f>(I433*21)/100</f>
        <v>0</v>
      </c>
      <c r="P433" t="s">
        <v>47</v>
      </c>
    </row>
    <row r="434" spans="1:18">
      <c r="A434" s="30" t="s">
        <v>81</v>
      </c>
      <c r="E434" s="31" t="s">
        <v>78</v>
      </c>
    </row>
    <row r="435" spans="1:18">
      <c r="A435" s="32" t="s">
        <v>82</v>
      </c>
      <c r="E435" s="33" t="s">
        <v>78</v>
      </c>
    </row>
    <row r="436" spans="1:18" ht="127.5">
      <c r="A436" t="s">
        <v>83</v>
      </c>
      <c r="E436" s="31" t="s">
        <v>645</v>
      </c>
    </row>
    <row r="437" spans="1:18">
      <c r="A437" s="20" t="s">
        <v>76</v>
      </c>
      <c r="B437" s="25" t="s">
        <v>646</v>
      </c>
      <c r="C437" s="25" t="s">
        <v>647</v>
      </c>
      <c r="D437" s="20" t="s">
        <v>78</v>
      </c>
      <c r="E437" s="26" t="s">
        <v>648</v>
      </c>
      <c r="F437" s="27" t="s">
        <v>347</v>
      </c>
      <c r="G437" s="28">
        <v>40</v>
      </c>
      <c r="H437" s="29">
        <v>0</v>
      </c>
      <c r="I437" s="29">
        <f>ROUND(ROUND(H437,2)*ROUND(G437,3),2)</f>
        <v>0</v>
      </c>
      <c r="J437" s="27" t="s">
        <v>327</v>
      </c>
      <c r="O437">
        <f>(I437*21)/100</f>
        <v>0</v>
      </c>
      <c r="P437" t="s">
        <v>47</v>
      </c>
    </row>
    <row r="438" spans="1:18">
      <c r="A438" s="30" t="s">
        <v>81</v>
      </c>
      <c r="E438" s="31" t="s">
        <v>78</v>
      </c>
    </row>
    <row r="439" spans="1:18">
      <c r="A439" s="32" t="s">
        <v>82</v>
      </c>
      <c r="E439" s="33" t="s">
        <v>78</v>
      </c>
    </row>
    <row r="440" spans="1:18" ht="102">
      <c r="A440" t="s">
        <v>83</v>
      </c>
      <c r="E440" s="31" t="s">
        <v>649</v>
      </c>
    </row>
    <row r="441" spans="1:18" ht="12.75" customHeight="1">
      <c r="A441" s="2" t="s">
        <v>74</v>
      </c>
      <c r="B441" s="2"/>
      <c r="C441" s="34" t="s">
        <v>650</v>
      </c>
      <c r="D441" s="2"/>
      <c r="E441" s="23" t="s">
        <v>651</v>
      </c>
      <c r="F441" s="2"/>
      <c r="G441" s="2"/>
      <c r="H441" s="2"/>
      <c r="I441" s="35">
        <f>0+Q441</f>
        <v>0</v>
      </c>
      <c r="J441" s="2"/>
      <c r="O441">
        <f>0+R441</f>
        <v>0</v>
      </c>
      <c r="Q441">
        <f>0+I442+I446+I450+I454</f>
        <v>0</v>
      </c>
      <c r="R441">
        <f>0+O442+O446+O450+O454</f>
        <v>0</v>
      </c>
    </row>
    <row r="442" spans="1:18" ht="25.5">
      <c r="A442" s="20" t="s">
        <v>76</v>
      </c>
      <c r="B442" s="25" t="s">
        <v>652</v>
      </c>
      <c r="C442" s="25" t="s">
        <v>653</v>
      </c>
      <c r="D442" s="20" t="s">
        <v>78</v>
      </c>
      <c r="E442" s="26" t="s">
        <v>654</v>
      </c>
      <c r="F442" s="27" t="s">
        <v>347</v>
      </c>
      <c r="G442" s="28">
        <v>195.696</v>
      </c>
      <c r="H442" s="29">
        <v>0</v>
      </c>
      <c r="I442" s="29">
        <f>ROUND(ROUND(H442,2)*ROUND(G442,3),2)</f>
        <v>0</v>
      </c>
      <c r="J442" s="27" t="s">
        <v>327</v>
      </c>
      <c r="O442">
        <f>(I442*21)/100</f>
        <v>0</v>
      </c>
      <c r="P442" t="s">
        <v>47</v>
      </c>
    </row>
    <row r="443" spans="1:18">
      <c r="A443" s="30" t="s">
        <v>81</v>
      </c>
      <c r="E443" s="31" t="s">
        <v>78</v>
      </c>
    </row>
    <row r="444" spans="1:18">
      <c r="A444" s="32" t="s">
        <v>82</v>
      </c>
      <c r="E444" s="33" t="s">
        <v>655</v>
      </c>
    </row>
    <row r="445" spans="1:18" ht="191.25">
      <c r="A445" t="s">
        <v>83</v>
      </c>
      <c r="E445" s="31" t="s">
        <v>656</v>
      </c>
    </row>
    <row r="446" spans="1:18" ht="25.5">
      <c r="A446" s="20" t="s">
        <v>76</v>
      </c>
      <c r="B446" s="25" t="s">
        <v>657</v>
      </c>
      <c r="C446" s="25" t="s">
        <v>658</v>
      </c>
      <c r="D446" s="20" t="s">
        <v>78</v>
      </c>
      <c r="E446" s="26" t="s">
        <v>659</v>
      </c>
      <c r="F446" s="27" t="s">
        <v>347</v>
      </c>
      <c r="G446" s="28">
        <v>40</v>
      </c>
      <c r="H446" s="29">
        <v>0</v>
      </c>
      <c r="I446" s="29">
        <f>ROUND(ROUND(H446,2)*ROUND(G446,3),2)</f>
        <v>0</v>
      </c>
      <c r="J446" s="27" t="s">
        <v>327</v>
      </c>
      <c r="O446">
        <f>(I446*21)/100</f>
        <v>0</v>
      </c>
      <c r="P446" t="s">
        <v>47</v>
      </c>
    </row>
    <row r="447" spans="1:18">
      <c r="A447" s="30" t="s">
        <v>81</v>
      </c>
      <c r="E447" s="31" t="s">
        <v>78</v>
      </c>
    </row>
    <row r="448" spans="1:18">
      <c r="A448" s="32" t="s">
        <v>82</v>
      </c>
      <c r="E448" s="33" t="s">
        <v>78</v>
      </c>
    </row>
    <row r="449" spans="1:16" ht="191.25">
      <c r="A449" t="s">
        <v>83</v>
      </c>
      <c r="E449" s="31" t="s">
        <v>660</v>
      </c>
    </row>
    <row r="450" spans="1:16" ht="25.5">
      <c r="A450" s="20" t="s">
        <v>76</v>
      </c>
      <c r="B450" s="25" t="s">
        <v>661</v>
      </c>
      <c r="C450" s="25" t="s">
        <v>662</v>
      </c>
      <c r="D450" s="20" t="s">
        <v>78</v>
      </c>
      <c r="E450" s="26" t="s">
        <v>663</v>
      </c>
      <c r="F450" s="27" t="s">
        <v>347</v>
      </c>
      <c r="G450" s="28">
        <v>0.22</v>
      </c>
      <c r="H450" s="29">
        <v>0</v>
      </c>
      <c r="I450" s="29">
        <f>ROUND(ROUND(H450,2)*ROUND(G450,3),2)</f>
        <v>0</v>
      </c>
      <c r="J450" s="27" t="s">
        <v>327</v>
      </c>
      <c r="O450">
        <f>(I450*21)/100</f>
        <v>0</v>
      </c>
      <c r="P450" t="s">
        <v>47</v>
      </c>
    </row>
    <row r="451" spans="1:16">
      <c r="A451" s="30" t="s">
        <v>81</v>
      </c>
      <c r="E451" s="31" t="s">
        <v>78</v>
      </c>
    </row>
    <row r="452" spans="1:16">
      <c r="A452" s="32" t="s">
        <v>82</v>
      </c>
      <c r="E452" s="33" t="s">
        <v>78</v>
      </c>
    </row>
    <row r="453" spans="1:16" ht="191.25">
      <c r="A453" t="s">
        <v>83</v>
      </c>
      <c r="E453" s="31" t="s">
        <v>664</v>
      </c>
    </row>
    <row r="454" spans="1:16" ht="25.5">
      <c r="A454" s="20" t="s">
        <v>76</v>
      </c>
      <c r="B454" s="25" t="s">
        <v>665</v>
      </c>
      <c r="C454" s="25" t="s">
        <v>666</v>
      </c>
      <c r="D454" s="20" t="s">
        <v>78</v>
      </c>
      <c r="E454" s="26" t="s">
        <v>667</v>
      </c>
      <c r="F454" s="27" t="s">
        <v>347</v>
      </c>
      <c r="G454" s="28">
        <v>0.6</v>
      </c>
      <c r="H454" s="29">
        <v>0</v>
      </c>
      <c r="I454" s="29">
        <f>ROUND(ROUND(H454,2)*ROUND(G454,3),2)</f>
        <v>0</v>
      </c>
      <c r="J454" s="27" t="s">
        <v>327</v>
      </c>
      <c r="O454">
        <f>(I454*21)/100</f>
        <v>0</v>
      </c>
      <c r="P454" t="s">
        <v>47</v>
      </c>
    </row>
    <row r="455" spans="1:16">
      <c r="A455" s="30" t="s">
        <v>81</v>
      </c>
      <c r="E455" s="31" t="s">
        <v>78</v>
      </c>
    </row>
    <row r="456" spans="1:16">
      <c r="A456" s="32" t="s">
        <v>82</v>
      </c>
      <c r="E456" s="33" t="s">
        <v>78</v>
      </c>
    </row>
    <row r="457" spans="1:16" ht="191.25">
      <c r="A457" t="s">
        <v>83</v>
      </c>
      <c r="E457" s="31" t="s">
        <v>668</v>
      </c>
    </row>
  </sheetData>
  <mergeCells count="14">
    <mergeCell ref="C3:D3"/>
    <mergeCell ref="C4:D4"/>
    <mergeCell ref="C5:D5"/>
    <mergeCell ref="C6:D6"/>
    <mergeCell ref="C7:D7"/>
    <mergeCell ref="F8:F9"/>
    <mergeCell ref="G8:G9"/>
    <mergeCell ref="H8:I8"/>
    <mergeCell ref="J8:J9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290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>
      <c r="A1" t="s">
        <v>37</v>
      </c>
      <c r="B1" s="4"/>
      <c r="C1" s="4"/>
      <c r="D1" s="4"/>
      <c r="E1" s="4" t="s">
        <v>0</v>
      </c>
      <c r="F1" s="4"/>
      <c r="G1" s="4"/>
      <c r="H1" s="4"/>
      <c r="I1" s="4"/>
      <c r="J1" s="4"/>
      <c r="P1" t="s">
        <v>38</v>
      </c>
    </row>
    <row r="2" spans="1:18" ht="24.95" customHeight="1">
      <c r="B2" s="4"/>
      <c r="C2" s="4"/>
      <c r="D2" s="4"/>
      <c r="E2" s="3" t="s">
        <v>39</v>
      </c>
      <c r="F2" s="4"/>
      <c r="G2" s="4"/>
      <c r="H2" s="2"/>
      <c r="I2" s="2"/>
      <c r="J2" s="4"/>
      <c r="O2">
        <f>0+O11+O64+O85+O126+O167+O208+O241+O254</f>
        <v>0</v>
      </c>
      <c r="P2" t="s">
        <v>40</v>
      </c>
    </row>
    <row r="3" spans="1:18" ht="15" customHeight="1">
      <c r="A3" t="s">
        <v>41</v>
      </c>
      <c r="B3" s="12" t="s">
        <v>42</v>
      </c>
      <c r="C3" s="44" t="s">
        <v>43</v>
      </c>
      <c r="D3" s="46"/>
      <c r="E3" s="13" t="s">
        <v>44</v>
      </c>
      <c r="F3" s="4"/>
      <c r="G3" s="9"/>
      <c r="H3" s="8" t="s">
        <v>669</v>
      </c>
      <c r="I3" s="36">
        <f>0+I11+I64+I85+I126+I167+I208+I241+I254</f>
        <v>0</v>
      </c>
      <c r="J3" s="10"/>
      <c r="O3" t="s">
        <v>46</v>
      </c>
      <c r="P3" t="s">
        <v>47</v>
      </c>
    </row>
    <row r="4" spans="1:18" ht="15" customHeight="1">
      <c r="A4" t="s">
        <v>48</v>
      </c>
      <c r="B4" s="12" t="s">
        <v>49</v>
      </c>
      <c r="C4" s="44" t="s">
        <v>19</v>
      </c>
      <c r="D4" s="46"/>
      <c r="E4" s="13" t="s">
        <v>20</v>
      </c>
      <c r="F4" s="4"/>
      <c r="G4" s="4"/>
      <c r="H4" s="11"/>
      <c r="I4" s="11"/>
      <c r="J4" s="4"/>
      <c r="O4" t="s">
        <v>50</v>
      </c>
      <c r="P4" t="s">
        <v>47</v>
      </c>
    </row>
    <row r="5" spans="1:18" ht="12.75" customHeight="1">
      <c r="A5" t="s">
        <v>51</v>
      </c>
      <c r="B5" s="12" t="s">
        <v>49</v>
      </c>
      <c r="C5" s="44" t="s">
        <v>320</v>
      </c>
      <c r="D5" s="46"/>
      <c r="E5" s="13" t="s">
        <v>22</v>
      </c>
      <c r="F5" s="4"/>
      <c r="G5" s="4"/>
      <c r="H5" s="4"/>
      <c r="I5" s="4"/>
      <c r="J5" s="4"/>
      <c r="O5" t="s">
        <v>53</v>
      </c>
      <c r="P5" t="s">
        <v>47</v>
      </c>
    </row>
    <row r="6" spans="1:18" ht="12.75" customHeight="1">
      <c r="A6" t="s">
        <v>54</v>
      </c>
      <c r="B6" s="12" t="s">
        <v>49</v>
      </c>
      <c r="C6" s="44" t="s">
        <v>670</v>
      </c>
      <c r="D6" s="46"/>
      <c r="E6" s="13" t="s">
        <v>28</v>
      </c>
      <c r="F6" s="4"/>
      <c r="G6" s="4"/>
      <c r="H6" s="4"/>
      <c r="I6" s="4"/>
      <c r="J6" s="4"/>
    </row>
    <row r="7" spans="1:18" ht="12.75" customHeight="1">
      <c r="A7" t="s">
        <v>322</v>
      </c>
      <c r="B7" s="14" t="s">
        <v>55</v>
      </c>
      <c r="C7" s="45" t="s">
        <v>669</v>
      </c>
      <c r="D7" s="48"/>
      <c r="E7" s="15" t="s">
        <v>30</v>
      </c>
      <c r="F7" s="2"/>
      <c r="G7" s="2"/>
      <c r="H7" s="2"/>
      <c r="I7" s="2"/>
      <c r="J7" s="2"/>
    </row>
    <row r="8" spans="1:18" ht="12.75" customHeight="1">
      <c r="A8" s="43" t="s">
        <v>56</v>
      </c>
      <c r="B8" s="43" t="s">
        <v>57</v>
      </c>
      <c r="C8" s="43" t="s">
        <v>58</v>
      </c>
      <c r="D8" s="43" t="s">
        <v>59</v>
      </c>
      <c r="E8" s="43" t="s">
        <v>60</v>
      </c>
      <c r="F8" s="43" t="s">
        <v>61</v>
      </c>
      <c r="G8" s="43" t="s">
        <v>62</v>
      </c>
      <c r="H8" s="43" t="s">
        <v>63</v>
      </c>
      <c r="I8" s="43"/>
      <c r="J8" s="43" t="s">
        <v>64</v>
      </c>
    </row>
    <row r="9" spans="1:18" ht="12.75" customHeight="1">
      <c r="A9" s="43"/>
      <c r="B9" s="43"/>
      <c r="C9" s="43"/>
      <c r="D9" s="43"/>
      <c r="E9" s="43"/>
      <c r="F9" s="43"/>
      <c r="G9" s="43"/>
      <c r="H9" s="1" t="s">
        <v>65</v>
      </c>
      <c r="I9" s="1" t="s">
        <v>66</v>
      </c>
      <c r="J9" s="43"/>
    </row>
    <row r="10" spans="1:18" ht="12.75" customHeight="1">
      <c r="A10" s="1" t="s">
        <v>67</v>
      </c>
      <c r="B10" s="1" t="s">
        <v>68</v>
      </c>
      <c r="C10" s="1" t="s">
        <v>47</v>
      </c>
      <c r="D10" s="1" t="s">
        <v>38</v>
      </c>
      <c r="E10" s="1" t="s">
        <v>69</v>
      </c>
      <c r="F10" s="1" t="s">
        <v>70</v>
      </c>
      <c r="G10" s="1" t="s">
        <v>40</v>
      </c>
      <c r="H10" s="1" t="s">
        <v>71</v>
      </c>
      <c r="I10" s="1" t="s">
        <v>72</v>
      </c>
      <c r="J10" s="1" t="s">
        <v>73</v>
      </c>
    </row>
    <row r="11" spans="1:18" ht="12.75" customHeight="1">
      <c r="A11" s="21" t="s">
        <v>74</v>
      </c>
      <c r="B11" s="21"/>
      <c r="C11" s="22" t="s">
        <v>671</v>
      </c>
      <c r="D11" s="21"/>
      <c r="E11" s="23" t="s">
        <v>282</v>
      </c>
      <c r="F11" s="21"/>
      <c r="G11" s="21"/>
      <c r="H11" s="21"/>
      <c r="I11" s="24">
        <f>0+Q11</f>
        <v>0</v>
      </c>
      <c r="J11" s="21"/>
      <c r="O11">
        <f>0+R11</f>
        <v>0</v>
      </c>
      <c r="Q11">
        <f>0+I12+I16+I20+I24+I28+I32+I36+I40+I44+I48+I52+I56+I60</f>
        <v>0</v>
      </c>
      <c r="R11">
        <f>0+O12+O16+O20+O24+O28+O32+O36+O40+O44+O48+O52+O56+O60</f>
        <v>0</v>
      </c>
    </row>
    <row r="12" spans="1:18">
      <c r="A12" s="20" t="s">
        <v>76</v>
      </c>
      <c r="B12" s="25" t="s">
        <v>68</v>
      </c>
      <c r="C12" s="25" t="s">
        <v>672</v>
      </c>
      <c r="D12" s="20" t="s">
        <v>78</v>
      </c>
      <c r="E12" s="26" t="s">
        <v>673</v>
      </c>
      <c r="F12" s="27" t="s">
        <v>271</v>
      </c>
      <c r="G12" s="28">
        <v>12</v>
      </c>
      <c r="H12" s="29">
        <v>0</v>
      </c>
      <c r="I12" s="29">
        <f>ROUND(ROUND(H12,2)*ROUND(G12,3),2)</f>
        <v>0</v>
      </c>
      <c r="J12" s="27"/>
      <c r="O12">
        <f>(I12*21)/100</f>
        <v>0</v>
      </c>
      <c r="P12" t="s">
        <v>47</v>
      </c>
    </row>
    <row r="13" spans="1:18">
      <c r="A13" s="30" t="s">
        <v>81</v>
      </c>
      <c r="E13" s="31" t="s">
        <v>673</v>
      </c>
    </row>
    <row r="14" spans="1:18">
      <c r="A14" s="32" t="s">
        <v>82</v>
      </c>
      <c r="E14" s="33" t="s">
        <v>78</v>
      </c>
    </row>
    <row r="15" spans="1:18">
      <c r="A15" t="s">
        <v>83</v>
      </c>
      <c r="E15" s="31" t="s">
        <v>78</v>
      </c>
    </row>
    <row r="16" spans="1:18">
      <c r="A16" s="20" t="s">
        <v>76</v>
      </c>
      <c r="B16" s="25" t="s">
        <v>47</v>
      </c>
      <c r="C16" s="25" t="s">
        <v>674</v>
      </c>
      <c r="D16" s="20" t="s">
        <v>78</v>
      </c>
      <c r="E16" s="26" t="s">
        <v>675</v>
      </c>
      <c r="F16" s="27" t="s">
        <v>271</v>
      </c>
      <c r="G16" s="28">
        <v>21</v>
      </c>
      <c r="H16" s="29">
        <v>0</v>
      </c>
      <c r="I16" s="29">
        <f>ROUND(ROUND(H16,2)*ROUND(G16,3),2)</f>
        <v>0</v>
      </c>
      <c r="J16" s="27"/>
      <c r="O16">
        <f>(I16*21)/100</f>
        <v>0</v>
      </c>
      <c r="P16" t="s">
        <v>47</v>
      </c>
    </row>
    <row r="17" spans="1:16">
      <c r="A17" s="30" t="s">
        <v>81</v>
      </c>
      <c r="E17" s="31" t="s">
        <v>675</v>
      </c>
    </row>
    <row r="18" spans="1:16">
      <c r="A18" s="32" t="s">
        <v>82</v>
      </c>
      <c r="E18" s="33" t="s">
        <v>78</v>
      </c>
    </row>
    <row r="19" spans="1:16">
      <c r="A19" t="s">
        <v>83</v>
      </c>
      <c r="E19" s="31" t="s">
        <v>78</v>
      </c>
    </row>
    <row r="20" spans="1:16">
      <c r="A20" s="20" t="s">
        <v>76</v>
      </c>
      <c r="B20" s="25" t="s">
        <v>38</v>
      </c>
      <c r="C20" s="25" t="s">
        <v>676</v>
      </c>
      <c r="D20" s="20" t="s">
        <v>78</v>
      </c>
      <c r="E20" s="26" t="s">
        <v>677</v>
      </c>
      <c r="F20" s="27" t="s">
        <v>678</v>
      </c>
      <c r="G20" s="28">
        <v>0.12</v>
      </c>
      <c r="H20" s="29">
        <v>0</v>
      </c>
      <c r="I20" s="29">
        <f>ROUND(ROUND(H20,2)*ROUND(G20,3),2)</f>
        <v>0</v>
      </c>
      <c r="J20" s="27"/>
      <c r="O20">
        <f>(I20*21)/100</f>
        <v>0</v>
      </c>
      <c r="P20" t="s">
        <v>47</v>
      </c>
    </row>
    <row r="21" spans="1:16">
      <c r="A21" s="30" t="s">
        <v>81</v>
      </c>
      <c r="E21" s="31" t="s">
        <v>677</v>
      </c>
    </row>
    <row r="22" spans="1:16">
      <c r="A22" s="32" t="s">
        <v>82</v>
      </c>
      <c r="E22" s="33" t="s">
        <v>78</v>
      </c>
    </row>
    <row r="23" spans="1:16">
      <c r="A23" t="s">
        <v>83</v>
      </c>
      <c r="E23" s="31" t="s">
        <v>78</v>
      </c>
    </row>
    <row r="24" spans="1:16">
      <c r="A24" s="20" t="s">
        <v>76</v>
      </c>
      <c r="B24" s="25" t="s">
        <v>69</v>
      </c>
      <c r="C24" s="25" t="s">
        <v>679</v>
      </c>
      <c r="D24" s="20" t="s">
        <v>78</v>
      </c>
      <c r="E24" s="26" t="s">
        <v>680</v>
      </c>
      <c r="F24" s="27" t="s">
        <v>678</v>
      </c>
      <c r="G24" s="28">
        <v>0.12</v>
      </c>
      <c r="H24" s="29">
        <v>0</v>
      </c>
      <c r="I24" s="29">
        <f>ROUND(ROUND(H24,2)*ROUND(G24,3),2)</f>
        <v>0</v>
      </c>
      <c r="J24" s="27"/>
      <c r="O24">
        <f>(I24*21)/100</f>
        <v>0</v>
      </c>
      <c r="P24" t="s">
        <v>47</v>
      </c>
    </row>
    <row r="25" spans="1:16">
      <c r="A25" s="30" t="s">
        <v>81</v>
      </c>
      <c r="E25" s="31" t="s">
        <v>680</v>
      </c>
    </row>
    <row r="26" spans="1:16">
      <c r="A26" s="32" t="s">
        <v>82</v>
      </c>
      <c r="E26" s="33" t="s">
        <v>78</v>
      </c>
    </row>
    <row r="27" spans="1:16">
      <c r="A27" t="s">
        <v>83</v>
      </c>
      <c r="E27" s="31" t="s">
        <v>78</v>
      </c>
    </row>
    <row r="28" spans="1:16">
      <c r="A28" s="20" t="s">
        <v>76</v>
      </c>
      <c r="B28" s="25" t="s">
        <v>70</v>
      </c>
      <c r="C28" s="25" t="s">
        <v>681</v>
      </c>
      <c r="D28" s="20" t="s">
        <v>78</v>
      </c>
      <c r="E28" s="26" t="s">
        <v>682</v>
      </c>
      <c r="F28" s="27" t="s">
        <v>271</v>
      </c>
      <c r="G28" s="28">
        <v>321.08999999999997</v>
      </c>
      <c r="H28" s="29">
        <v>0</v>
      </c>
      <c r="I28" s="29">
        <f>ROUND(ROUND(H28,2)*ROUND(G28,3),2)</f>
        <v>0</v>
      </c>
      <c r="J28" s="27"/>
      <c r="O28">
        <f>(I28*21)/100</f>
        <v>0</v>
      </c>
      <c r="P28" t="s">
        <v>47</v>
      </c>
    </row>
    <row r="29" spans="1:16">
      <c r="A29" s="30" t="s">
        <v>81</v>
      </c>
      <c r="E29" s="31" t="s">
        <v>682</v>
      </c>
    </row>
    <row r="30" spans="1:16">
      <c r="A30" s="32" t="s">
        <v>82</v>
      </c>
      <c r="E30" s="33" t="s">
        <v>78</v>
      </c>
    </row>
    <row r="31" spans="1:16">
      <c r="A31" t="s">
        <v>83</v>
      </c>
      <c r="E31" s="31" t="s">
        <v>78</v>
      </c>
    </row>
    <row r="32" spans="1:16">
      <c r="A32" s="20" t="s">
        <v>76</v>
      </c>
      <c r="B32" s="25" t="s">
        <v>40</v>
      </c>
      <c r="C32" s="25" t="s">
        <v>683</v>
      </c>
      <c r="D32" s="20" t="s">
        <v>78</v>
      </c>
      <c r="E32" s="26" t="s">
        <v>684</v>
      </c>
      <c r="F32" s="27" t="s">
        <v>678</v>
      </c>
      <c r="G32" s="28">
        <v>0.24</v>
      </c>
      <c r="H32" s="29">
        <v>0</v>
      </c>
      <c r="I32" s="29">
        <f>ROUND(ROUND(H32,2)*ROUND(G32,3),2)</f>
        <v>0</v>
      </c>
      <c r="J32" s="27"/>
      <c r="O32">
        <f>(I32*21)/100</f>
        <v>0</v>
      </c>
      <c r="P32" t="s">
        <v>47</v>
      </c>
    </row>
    <row r="33" spans="1:16">
      <c r="A33" s="30" t="s">
        <v>81</v>
      </c>
      <c r="E33" s="31" t="s">
        <v>684</v>
      </c>
    </row>
    <row r="34" spans="1:16">
      <c r="A34" s="32" t="s">
        <v>82</v>
      </c>
      <c r="E34" s="33" t="s">
        <v>78</v>
      </c>
    </row>
    <row r="35" spans="1:16">
      <c r="A35" t="s">
        <v>83</v>
      </c>
      <c r="E35" s="31" t="s">
        <v>78</v>
      </c>
    </row>
    <row r="36" spans="1:16">
      <c r="A36" s="20" t="s">
        <v>76</v>
      </c>
      <c r="B36" s="25" t="s">
        <v>96</v>
      </c>
      <c r="C36" s="25" t="s">
        <v>685</v>
      </c>
      <c r="D36" s="20" t="s">
        <v>78</v>
      </c>
      <c r="E36" s="26" t="s">
        <v>686</v>
      </c>
      <c r="F36" s="27" t="s">
        <v>88</v>
      </c>
      <c r="G36" s="28">
        <v>1726</v>
      </c>
      <c r="H36" s="29">
        <v>0</v>
      </c>
      <c r="I36" s="29">
        <f>ROUND(ROUND(H36,2)*ROUND(G36,3),2)</f>
        <v>0</v>
      </c>
      <c r="J36" s="27"/>
      <c r="O36">
        <f>(I36*21)/100</f>
        <v>0</v>
      </c>
      <c r="P36" t="s">
        <v>47</v>
      </c>
    </row>
    <row r="37" spans="1:16" ht="25.5">
      <c r="A37" s="30" t="s">
        <v>81</v>
      </c>
      <c r="E37" s="31" t="s">
        <v>687</v>
      </c>
    </row>
    <row r="38" spans="1:16">
      <c r="A38" s="32" t="s">
        <v>82</v>
      </c>
      <c r="E38" s="33" t="s">
        <v>78</v>
      </c>
    </row>
    <row r="39" spans="1:16">
      <c r="A39" t="s">
        <v>83</v>
      </c>
      <c r="E39" s="31" t="s">
        <v>78</v>
      </c>
    </row>
    <row r="40" spans="1:16">
      <c r="A40" s="20" t="s">
        <v>76</v>
      </c>
      <c r="B40" s="25" t="s">
        <v>99</v>
      </c>
      <c r="C40" s="25" t="s">
        <v>688</v>
      </c>
      <c r="D40" s="20" t="s">
        <v>78</v>
      </c>
      <c r="E40" s="26" t="s">
        <v>689</v>
      </c>
      <c r="F40" s="27" t="s">
        <v>88</v>
      </c>
      <c r="G40" s="28">
        <v>1726</v>
      </c>
      <c r="H40" s="29">
        <v>0</v>
      </c>
      <c r="I40" s="29">
        <f>ROUND(ROUND(H40,2)*ROUND(G40,3),2)</f>
        <v>0</v>
      </c>
      <c r="J40" s="27"/>
      <c r="O40">
        <f>(I40*21)/100</f>
        <v>0</v>
      </c>
      <c r="P40" t="s">
        <v>47</v>
      </c>
    </row>
    <row r="41" spans="1:16">
      <c r="A41" s="30" t="s">
        <v>81</v>
      </c>
      <c r="E41" s="31" t="s">
        <v>689</v>
      </c>
    </row>
    <row r="42" spans="1:16">
      <c r="A42" s="32" t="s">
        <v>82</v>
      </c>
      <c r="E42" s="33" t="s">
        <v>78</v>
      </c>
    </row>
    <row r="43" spans="1:16">
      <c r="A43" t="s">
        <v>83</v>
      </c>
      <c r="E43" s="31" t="s">
        <v>78</v>
      </c>
    </row>
    <row r="44" spans="1:16">
      <c r="A44" s="20" t="s">
        <v>76</v>
      </c>
      <c r="B44" s="25" t="s">
        <v>71</v>
      </c>
      <c r="C44" s="25" t="s">
        <v>690</v>
      </c>
      <c r="D44" s="20" t="s">
        <v>78</v>
      </c>
      <c r="E44" s="26" t="s">
        <v>691</v>
      </c>
      <c r="F44" s="27" t="s">
        <v>271</v>
      </c>
      <c r="G44" s="28">
        <v>84</v>
      </c>
      <c r="H44" s="29">
        <v>0</v>
      </c>
      <c r="I44" s="29">
        <f>ROUND(ROUND(H44,2)*ROUND(G44,3),2)</f>
        <v>0</v>
      </c>
      <c r="J44" s="27"/>
      <c r="O44">
        <f>(I44*21)/100</f>
        <v>0</v>
      </c>
      <c r="P44" t="s">
        <v>47</v>
      </c>
    </row>
    <row r="45" spans="1:16">
      <c r="A45" s="30" t="s">
        <v>81</v>
      </c>
      <c r="E45" s="31" t="s">
        <v>691</v>
      </c>
    </row>
    <row r="46" spans="1:16">
      <c r="A46" s="32" t="s">
        <v>82</v>
      </c>
      <c r="E46" s="33" t="s">
        <v>78</v>
      </c>
    </row>
    <row r="47" spans="1:16">
      <c r="A47" t="s">
        <v>83</v>
      </c>
      <c r="E47" s="31" t="s">
        <v>78</v>
      </c>
    </row>
    <row r="48" spans="1:16">
      <c r="A48" s="20" t="s">
        <v>76</v>
      </c>
      <c r="B48" s="25" t="s">
        <v>72</v>
      </c>
      <c r="C48" s="25" t="s">
        <v>692</v>
      </c>
      <c r="D48" s="20" t="s">
        <v>78</v>
      </c>
      <c r="E48" s="26" t="s">
        <v>693</v>
      </c>
      <c r="F48" s="27" t="s">
        <v>88</v>
      </c>
      <c r="G48" s="28">
        <v>385</v>
      </c>
      <c r="H48" s="29">
        <v>0</v>
      </c>
      <c r="I48" s="29">
        <f>ROUND(ROUND(H48,2)*ROUND(G48,3),2)</f>
        <v>0</v>
      </c>
      <c r="J48" s="27"/>
      <c r="O48">
        <f>(I48*21)/100</f>
        <v>0</v>
      </c>
      <c r="P48" t="s">
        <v>47</v>
      </c>
    </row>
    <row r="49" spans="1:18">
      <c r="A49" s="30" t="s">
        <v>81</v>
      </c>
      <c r="E49" s="31" t="s">
        <v>693</v>
      </c>
    </row>
    <row r="50" spans="1:18">
      <c r="A50" s="32" t="s">
        <v>82</v>
      </c>
      <c r="E50" s="33" t="s">
        <v>78</v>
      </c>
    </row>
    <row r="51" spans="1:18">
      <c r="A51" t="s">
        <v>83</v>
      </c>
      <c r="E51" s="31" t="s">
        <v>78</v>
      </c>
    </row>
    <row r="52" spans="1:18">
      <c r="A52" s="20" t="s">
        <v>76</v>
      </c>
      <c r="B52" s="25" t="s">
        <v>73</v>
      </c>
      <c r="C52" s="25" t="s">
        <v>694</v>
      </c>
      <c r="D52" s="20" t="s">
        <v>78</v>
      </c>
      <c r="E52" s="26" t="s">
        <v>695</v>
      </c>
      <c r="F52" s="27" t="s">
        <v>271</v>
      </c>
      <c r="G52" s="28">
        <v>12</v>
      </c>
      <c r="H52" s="29">
        <v>0</v>
      </c>
      <c r="I52" s="29">
        <f>ROUND(ROUND(H52,2)*ROUND(G52,3),2)</f>
        <v>0</v>
      </c>
      <c r="J52" s="27"/>
      <c r="O52">
        <f>(I52*21)/100</f>
        <v>0</v>
      </c>
      <c r="P52" t="s">
        <v>47</v>
      </c>
    </row>
    <row r="53" spans="1:18">
      <c r="A53" s="30" t="s">
        <v>81</v>
      </c>
      <c r="E53" s="31" t="s">
        <v>695</v>
      </c>
    </row>
    <row r="54" spans="1:18">
      <c r="A54" s="32" t="s">
        <v>82</v>
      </c>
      <c r="E54" s="33" t="s">
        <v>78</v>
      </c>
    </row>
    <row r="55" spans="1:18">
      <c r="A55" t="s">
        <v>83</v>
      </c>
      <c r="E55" s="31" t="s">
        <v>78</v>
      </c>
    </row>
    <row r="56" spans="1:18">
      <c r="A56" s="20" t="s">
        <v>76</v>
      </c>
      <c r="B56" s="25" t="s">
        <v>109</v>
      </c>
      <c r="C56" s="25" t="s">
        <v>696</v>
      </c>
      <c r="D56" s="20" t="s">
        <v>78</v>
      </c>
      <c r="E56" s="26" t="s">
        <v>697</v>
      </c>
      <c r="F56" s="27" t="s">
        <v>271</v>
      </c>
      <c r="G56" s="28">
        <v>12</v>
      </c>
      <c r="H56" s="29">
        <v>0</v>
      </c>
      <c r="I56" s="29">
        <f>ROUND(ROUND(H56,2)*ROUND(G56,3),2)</f>
        <v>0</v>
      </c>
      <c r="J56" s="27"/>
      <c r="O56">
        <f>(I56*21)/100</f>
        <v>0</v>
      </c>
      <c r="P56" t="s">
        <v>47</v>
      </c>
    </row>
    <row r="57" spans="1:18">
      <c r="A57" s="30" t="s">
        <v>81</v>
      </c>
      <c r="E57" s="31" t="s">
        <v>697</v>
      </c>
    </row>
    <row r="58" spans="1:18">
      <c r="A58" s="32" t="s">
        <v>82</v>
      </c>
      <c r="E58" s="33" t="s">
        <v>78</v>
      </c>
    </row>
    <row r="59" spans="1:18">
      <c r="A59" t="s">
        <v>83</v>
      </c>
      <c r="E59" s="31" t="s">
        <v>78</v>
      </c>
    </row>
    <row r="60" spans="1:18">
      <c r="A60" s="20" t="s">
        <v>76</v>
      </c>
      <c r="B60" s="25" t="s">
        <v>112</v>
      </c>
      <c r="C60" s="25" t="s">
        <v>698</v>
      </c>
      <c r="D60" s="20" t="s">
        <v>78</v>
      </c>
      <c r="E60" s="26" t="s">
        <v>699</v>
      </c>
      <c r="F60" s="27" t="s">
        <v>271</v>
      </c>
      <c r="G60" s="28">
        <v>21</v>
      </c>
      <c r="H60" s="29">
        <v>0</v>
      </c>
      <c r="I60" s="29">
        <f>ROUND(ROUND(H60,2)*ROUND(G60,3),2)</f>
        <v>0</v>
      </c>
      <c r="J60" s="27"/>
      <c r="O60">
        <f>(I60*21)/100</f>
        <v>0</v>
      </c>
      <c r="P60" t="s">
        <v>47</v>
      </c>
    </row>
    <row r="61" spans="1:18">
      <c r="A61" s="30" t="s">
        <v>81</v>
      </c>
      <c r="E61" s="31" t="s">
        <v>699</v>
      </c>
    </row>
    <row r="62" spans="1:18">
      <c r="A62" s="32" t="s">
        <v>82</v>
      </c>
      <c r="E62" s="33" t="s">
        <v>78</v>
      </c>
    </row>
    <row r="63" spans="1:18">
      <c r="A63" t="s">
        <v>83</v>
      </c>
      <c r="E63" s="31" t="s">
        <v>78</v>
      </c>
    </row>
    <row r="64" spans="1:18" ht="12.75" customHeight="1">
      <c r="A64" s="2" t="s">
        <v>74</v>
      </c>
      <c r="B64" s="2"/>
      <c r="C64" s="34" t="s">
        <v>700</v>
      </c>
      <c r="D64" s="2"/>
      <c r="E64" s="23" t="s">
        <v>318</v>
      </c>
      <c r="F64" s="2"/>
      <c r="G64" s="2"/>
      <c r="H64" s="2"/>
      <c r="I64" s="35">
        <f>0+Q64</f>
        <v>0</v>
      </c>
      <c r="J64" s="2"/>
      <c r="O64">
        <f>0+R64</f>
        <v>0</v>
      </c>
      <c r="Q64">
        <f>0+I65+I69+I73+I77+I81</f>
        <v>0</v>
      </c>
      <c r="R64">
        <f>0+O65+O69+O73+O77+O81</f>
        <v>0</v>
      </c>
    </row>
    <row r="65" spans="1:16">
      <c r="A65" s="20" t="s">
        <v>76</v>
      </c>
      <c r="B65" s="25" t="s">
        <v>115</v>
      </c>
      <c r="C65" s="25" t="s">
        <v>701</v>
      </c>
      <c r="D65" s="20" t="s">
        <v>78</v>
      </c>
      <c r="E65" s="26" t="s">
        <v>702</v>
      </c>
      <c r="F65" s="27" t="s">
        <v>88</v>
      </c>
      <c r="G65" s="28">
        <v>306</v>
      </c>
      <c r="H65" s="29">
        <v>0</v>
      </c>
      <c r="I65" s="29">
        <f>ROUND(ROUND(H65,2)*ROUND(G65,3),2)</f>
        <v>0</v>
      </c>
      <c r="J65" s="27"/>
      <c r="O65">
        <f>(I65*21)/100</f>
        <v>0</v>
      </c>
      <c r="P65" t="s">
        <v>47</v>
      </c>
    </row>
    <row r="66" spans="1:16">
      <c r="A66" s="30" t="s">
        <v>81</v>
      </c>
      <c r="E66" s="31" t="s">
        <v>702</v>
      </c>
    </row>
    <row r="67" spans="1:16">
      <c r="A67" s="32" t="s">
        <v>82</v>
      </c>
      <c r="E67" s="33" t="s">
        <v>78</v>
      </c>
    </row>
    <row r="68" spans="1:16">
      <c r="A68" t="s">
        <v>83</v>
      </c>
      <c r="E68" s="31" t="s">
        <v>78</v>
      </c>
    </row>
    <row r="69" spans="1:16">
      <c r="A69" s="20" t="s">
        <v>76</v>
      </c>
      <c r="B69" s="25" t="s">
        <v>118</v>
      </c>
      <c r="C69" s="25" t="s">
        <v>690</v>
      </c>
      <c r="D69" s="20" t="s">
        <v>78</v>
      </c>
      <c r="E69" s="26" t="s">
        <v>691</v>
      </c>
      <c r="F69" s="27" t="s">
        <v>271</v>
      </c>
      <c r="G69" s="28">
        <v>84</v>
      </c>
      <c r="H69" s="29">
        <v>0</v>
      </c>
      <c r="I69" s="29">
        <f>ROUND(ROUND(H69,2)*ROUND(G69,3),2)</f>
        <v>0</v>
      </c>
      <c r="J69" s="27"/>
      <c r="O69">
        <f>(I69*21)/100</f>
        <v>0</v>
      </c>
      <c r="P69" t="s">
        <v>47</v>
      </c>
    </row>
    <row r="70" spans="1:16">
      <c r="A70" s="30" t="s">
        <v>81</v>
      </c>
      <c r="E70" s="31" t="s">
        <v>691</v>
      </c>
    </row>
    <row r="71" spans="1:16">
      <c r="A71" s="32" t="s">
        <v>82</v>
      </c>
      <c r="E71" s="33" t="s">
        <v>78</v>
      </c>
    </row>
    <row r="72" spans="1:16">
      <c r="A72" t="s">
        <v>83</v>
      </c>
      <c r="E72" s="31" t="s">
        <v>78</v>
      </c>
    </row>
    <row r="73" spans="1:16">
      <c r="A73" s="20" t="s">
        <v>76</v>
      </c>
      <c r="B73" s="25" t="s">
        <v>121</v>
      </c>
      <c r="C73" s="25" t="s">
        <v>694</v>
      </c>
      <c r="D73" s="20" t="s">
        <v>78</v>
      </c>
      <c r="E73" s="26" t="s">
        <v>695</v>
      </c>
      <c r="F73" s="27" t="s">
        <v>271</v>
      </c>
      <c r="G73" s="28">
        <v>12</v>
      </c>
      <c r="H73" s="29">
        <v>0</v>
      </c>
      <c r="I73" s="29">
        <f>ROUND(ROUND(H73,2)*ROUND(G73,3),2)</f>
        <v>0</v>
      </c>
      <c r="J73" s="27"/>
      <c r="O73">
        <f>(I73*21)/100</f>
        <v>0</v>
      </c>
      <c r="P73" t="s">
        <v>47</v>
      </c>
    </row>
    <row r="74" spans="1:16">
      <c r="A74" s="30" t="s">
        <v>81</v>
      </c>
      <c r="E74" s="31" t="s">
        <v>695</v>
      </c>
    </row>
    <row r="75" spans="1:16">
      <c r="A75" s="32" t="s">
        <v>82</v>
      </c>
      <c r="E75" s="33" t="s">
        <v>78</v>
      </c>
    </row>
    <row r="76" spans="1:16">
      <c r="A76" t="s">
        <v>83</v>
      </c>
      <c r="E76" s="31" t="s">
        <v>78</v>
      </c>
    </row>
    <row r="77" spans="1:16">
      <c r="A77" s="20" t="s">
        <v>76</v>
      </c>
      <c r="B77" s="25" t="s">
        <v>124</v>
      </c>
      <c r="C77" s="25" t="s">
        <v>696</v>
      </c>
      <c r="D77" s="20" t="s">
        <v>78</v>
      </c>
      <c r="E77" s="26" t="s">
        <v>697</v>
      </c>
      <c r="F77" s="27" t="s">
        <v>271</v>
      </c>
      <c r="G77" s="28">
        <v>12</v>
      </c>
      <c r="H77" s="29">
        <v>0</v>
      </c>
      <c r="I77" s="29">
        <f>ROUND(ROUND(H77,2)*ROUND(G77,3),2)</f>
        <v>0</v>
      </c>
      <c r="J77" s="27"/>
      <c r="O77">
        <f>(I77*21)/100</f>
        <v>0</v>
      </c>
      <c r="P77" t="s">
        <v>47</v>
      </c>
    </row>
    <row r="78" spans="1:16">
      <c r="A78" s="30" t="s">
        <v>81</v>
      </c>
      <c r="E78" s="31" t="s">
        <v>697</v>
      </c>
    </row>
    <row r="79" spans="1:16">
      <c r="A79" s="32" t="s">
        <v>82</v>
      </c>
      <c r="E79" s="33" t="s">
        <v>78</v>
      </c>
    </row>
    <row r="80" spans="1:16">
      <c r="A80" t="s">
        <v>83</v>
      </c>
      <c r="E80" s="31" t="s">
        <v>78</v>
      </c>
    </row>
    <row r="81" spans="1:18">
      <c r="A81" s="20" t="s">
        <v>76</v>
      </c>
      <c r="B81" s="25" t="s">
        <v>127</v>
      </c>
      <c r="C81" s="25" t="s">
        <v>703</v>
      </c>
      <c r="D81" s="20" t="s">
        <v>78</v>
      </c>
      <c r="E81" s="26" t="s">
        <v>704</v>
      </c>
      <c r="F81" s="27" t="s">
        <v>88</v>
      </c>
      <c r="G81" s="28">
        <v>260</v>
      </c>
      <c r="H81" s="29">
        <v>0</v>
      </c>
      <c r="I81" s="29">
        <f>ROUND(ROUND(H81,2)*ROUND(G81,3),2)</f>
        <v>0</v>
      </c>
      <c r="J81" s="27"/>
      <c r="O81">
        <f>(I81*21)/100</f>
        <v>0</v>
      </c>
      <c r="P81" t="s">
        <v>47</v>
      </c>
    </row>
    <row r="82" spans="1:18">
      <c r="A82" s="30" t="s">
        <v>81</v>
      </c>
      <c r="E82" s="31" t="s">
        <v>704</v>
      </c>
    </row>
    <row r="83" spans="1:18">
      <c r="A83" s="32" t="s">
        <v>82</v>
      </c>
      <c r="E83" s="33" t="s">
        <v>78</v>
      </c>
    </row>
    <row r="84" spans="1:18">
      <c r="A84" t="s">
        <v>83</v>
      </c>
      <c r="E84" s="31" t="s">
        <v>78</v>
      </c>
    </row>
    <row r="85" spans="1:18" ht="12.75" customHeight="1">
      <c r="A85" s="2" t="s">
        <v>74</v>
      </c>
      <c r="B85" s="2"/>
      <c r="C85" s="34" t="s">
        <v>705</v>
      </c>
      <c r="D85" s="2"/>
      <c r="E85" s="23" t="s">
        <v>706</v>
      </c>
      <c r="F85" s="2"/>
      <c r="G85" s="2"/>
      <c r="H85" s="2"/>
      <c r="I85" s="35">
        <f>0+Q85</f>
        <v>0</v>
      </c>
      <c r="J85" s="2"/>
      <c r="O85">
        <f>0+R85</f>
        <v>0</v>
      </c>
      <c r="Q85">
        <f>0+I86+I90+I94+I98+I102+I106+I110+I114+I118+I122</f>
        <v>0</v>
      </c>
      <c r="R85">
        <f>0+O86+O90+O94+O98+O102+O106+O110+O114+O118+O122</f>
        <v>0</v>
      </c>
    </row>
    <row r="86" spans="1:18">
      <c r="A86" s="20" t="s">
        <v>76</v>
      </c>
      <c r="B86" s="25" t="s">
        <v>130</v>
      </c>
      <c r="C86" s="25" t="s">
        <v>707</v>
      </c>
      <c r="D86" s="20" t="s">
        <v>78</v>
      </c>
      <c r="E86" s="26" t="s">
        <v>708</v>
      </c>
      <c r="F86" s="27" t="s">
        <v>271</v>
      </c>
      <c r="G86" s="28">
        <v>0.67500000000000004</v>
      </c>
      <c r="H86" s="29">
        <v>0</v>
      </c>
      <c r="I86" s="29">
        <f>ROUND(ROUND(H86,2)*ROUND(G86,3),2)</f>
        <v>0</v>
      </c>
      <c r="J86" s="27"/>
      <c r="O86">
        <f>(I86*21)/100</f>
        <v>0</v>
      </c>
      <c r="P86" t="s">
        <v>47</v>
      </c>
    </row>
    <row r="87" spans="1:18">
      <c r="A87" s="30" t="s">
        <v>81</v>
      </c>
      <c r="E87" s="31" t="s">
        <v>708</v>
      </c>
    </row>
    <row r="88" spans="1:18">
      <c r="A88" s="32" t="s">
        <v>82</v>
      </c>
      <c r="E88" s="33" t="s">
        <v>78</v>
      </c>
    </row>
    <row r="89" spans="1:18">
      <c r="A89" t="s">
        <v>83</v>
      </c>
      <c r="E89" s="31" t="s">
        <v>78</v>
      </c>
    </row>
    <row r="90" spans="1:18">
      <c r="A90" s="20" t="s">
        <v>76</v>
      </c>
      <c r="B90" s="25" t="s">
        <v>133</v>
      </c>
      <c r="C90" s="25" t="s">
        <v>709</v>
      </c>
      <c r="D90" s="20" t="s">
        <v>78</v>
      </c>
      <c r="E90" s="26" t="s">
        <v>710</v>
      </c>
      <c r="F90" s="27" t="s">
        <v>291</v>
      </c>
      <c r="G90" s="28">
        <v>1.5</v>
      </c>
      <c r="H90" s="29">
        <v>0</v>
      </c>
      <c r="I90" s="29">
        <f>ROUND(ROUND(H90,2)*ROUND(G90,3),2)</f>
        <v>0</v>
      </c>
      <c r="J90" s="27"/>
      <c r="O90">
        <f>(I90*21)/100</f>
        <v>0</v>
      </c>
      <c r="P90" t="s">
        <v>47</v>
      </c>
    </row>
    <row r="91" spans="1:18">
      <c r="A91" s="30" t="s">
        <v>81</v>
      </c>
      <c r="E91" s="31" t="s">
        <v>710</v>
      </c>
    </row>
    <row r="92" spans="1:18">
      <c r="A92" s="32" t="s">
        <v>82</v>
      </c>
      <c r="E92" s="33" t="s">
        <v>78</v>
      </c>
    </row>
    <row r="93" spans="1:18">
      <c r="A93" t="s">
        <v>83</v>
      </c>
      <c r="E93" s="31" t="s">
        <v>78</v>
      </c>
    </row>
    <row r="94" spans="1:18">
      <c r="A94" s="20" t="s">
        <v>76</v>
      </c>
      <c r="B94" s="25" t="s">
        <v>136</v>
      </c>
      <c r="C94" s="25" t="s">
        <v>711</v>
      </c>
      <c r="D94" s="20" t="s">
        <v>78</v>
      </c>
      <c r="E94" s="26" t="s">
        <v>712</v>
      </c>
      <c r="F94" s="27" t="s">
        <v>88</v>
      </c>
      <c r="G94" s="28">
        <v>300</v>
      </c>
      <c r="H94" s="29">
        <v>0</v>
      </c>
      <c r="I94" s="29">
        <f>ROUND(ROUND(H94,2)*ROUND(G94,3),2)</f>
        <v>0</v>
      </c>
      <c r="J94" s="27"/>
      <c r="O94">
        <f>(I94*21)/100</f>
        <v>0</v>
      </c>
      <c r="P94" t="s">
        <v>47</v>
      </c>
    </row>
    <row r="95" spans="1:18">
      <c r="A95" s="30" t="s">
        <v>81</v>
      </c>
      <c r="E95" s="31" t="s">
        <v>712</v>
      </c>
    </row>
    <row r="96" spans="1:18">
      <c r="A96" s="32" t="s">
        <v>82</v>
      </c>
      <c r="E96" s="33" t="s">
        <v>78</v>
      </c>
    </row>
    <row r="97" spans="1:16">
      <c r="A97" t="s">
        <v>83</v>
      </c>
      <c r="E97" s="31" t="s">
        <v>78</v>
      </c>
    </row>
    <row r="98" spans="1:16">
      <c r="A98" s="20" t="s">
        <v>76</v>
      </c>
      <c r="B98" s="25" t="s">
        <v>139</v>
      </c>
      <c r="C98" s="25" t="s">
        <v>713</v>
      </c>
      <c r="D98" s="20" t="s">
        <v>78</v>
      </c>
      <c r="E98" s="26" t="s">
        <v>714</v>
      </c>
      <c r="F98" s="27" t="s">
        <v>80</v>
      </c>
      <c r="G98" s="28">
        <v>33.75</v>
      </c>
      <c r="H98" s="29">
        <v>0</v>
      </c>
      <c r="I98" s="29">
        <f>ROUND(ROUND(H98,2)*ROUND(G98,3),2)</f>
        <v>0</v>
      </c>
      <c r="J98" s="27"/>
      <c r="O98">
        <f>(I98*21)/100</f>
        <v>0</v>
      </c>
      <c r="P98" t="s">
        <v>47</v>
      </c>
    </row>
    <row r="99" spans="1:16">
      <c r="A99" s="30" t="s">
        <v>81</v>
      </c>
      <c r="E99" s="31" t="s">
        <v>714</v>
      </c>
    </row>
    <row r="100" spans="1:16">
      <c r="A100" s="32" t="s">
        <v>82</v>
      </c>
      <c r="E100" s="33" t="s">
        <v>78</v>
      </c>
    </row>
    <row r="101" spans="1:16">
      <c r="A101" t="s">
        <v>83</v>
      </c>
      <c r="E101" s="31" t="s">
        <v>78</v>
      </c>
    </row>
    <row r="102" spans="1:16">
      <c r="A102" s="20" t="s">
        <v>76</v>
      </c>
      <c r="B102" s="25" t="s">
        <v>142</v>
      </c>
      <c r="C102" s="25" t="s">
        <v>715</v>
      </c>
      <c r="D102" s="20" t="s">
        <v>78</v>
      </c>
      <c r="E102" s="26" t="s">
        <v>716</v>
      </c>
      <c r="F102" s="27" t="s">
        <v>80</v>
      </c>
      <c r="G102" s="28">
        <v>32.44</v>
      </c>
      <c r="H102" s="29">
        <v>0</v>
      </c>
      <c r="I102" s="29">
        <f>ROUND(ROUND(H102,2)*ROUND(G102,3),2)</f>
        <v>0</v>
      </c>
      <c r="J102" s="27"/>
      <c r="O102">
        <f>(I102*21)/100</f>
        <v>0</v>
      </c>
      <c r="P102" t="s">
        <v>47</v>
      </c>
    </row>
    <row r="103" spans="1:16">
      <c r="A103" s="30" t="s">
        <v>81</v>
      </c>
      <c r="E103" s="31" t="s">
        <v>716</v>
      </c>
    </row>
    <row r="104" spans="1:16">
      <c r="A104" s="32" t="s">
        <v>82</v>
      </c>
      <c r="E104" s="33" t="s">
        <v>78</v>
      </c>
    </row>
    <row r="105" spans="1:16">
      <c r="A105" t="s">
        <v>83</v>
      </c>
      <c r="E105" s="31" t="s">
        <v>78</v>
      </c>
    </row>
    <row r="106" spans="1:16">
      <c r="A106" s="20" t="s">
        <v>76</v>
      </c>
      <c r="B106" s="25" t="s">
        <v>145</v>
      </c>
      <c r="C106" s="25" t="s">
        <v>717</v>
      </c>
      <c r="D106" s="20" t="s">
        <v>78</v>
      </c>
      <c r="E106" s="26" t="s">
        <v>718</v>
      </c>
      <c r="F106" s="27" t="s">
        <v>88</v>
      </c>
      <c r="G106" s="28">
        <v>75</v>
      </c>
      <c r="H106" s="29">
        <v>0</v>
      </c>
      <c r="I106" s="29">
        <f>ROUND(ROUND(H106,2)*ROUND(G106,3),2)</f>
        <v>0</v>
      </c>
      <c r="J106" s="27"/>
      <c r="O106">
        <f>(I106*21)/100</f>
        <v>0</v>
      </c>
      <c r="P106" t="s">
        <v>47</v>
      </c>
    </row>
    <row r="107" spans="1:16">
      <c r="A107" s="30" t="s">
        <v>81</v>
      </c>
      <c r="E107" s="31" t="s">
        <v>718</v>
      </c>
    </row>
    <row r="108" spans="1:16">
      <c r="A108" s="32" t="s">
        <v>82</v>
      </c>
      <c r="E108" s="33" t="s">
        <v>78</v>
      </c>
    </row>
    <row r="109" spans="1:16">
      <c r="A109" t="s">
        <v>83</v>
      </c>
      <c r="E109" s="31" t="s">
        <v>78</v>
      </c>
    </row>
    <row r="110" spans="1:16">
      <c r="A110" s="20" t="s">
        <v>76</v>
      </c>
      <c r="B110" s="25" t="s">
        <v>149</v>
      </c>
      <c r="C110" s="25" t="s">
        <v>719</v>
      </c>
      <c r="D110" s="20" t="s">
        <v>78</v>
      </c>
      <c r="E110" s="26" t="s">
        <v>720</v>
      </c>
      <c r="F110" s="27" t="s">
        <v>271</v>
      </c>
      <c r="G110" s="28">
        <v>5</v>
      </c>
      <c r="H110" s="29">
        <v>0</v>
      </c>
      <c r="I110" s="29">
        <f>ROUND(ROUND(H110,2)*ROUND(G110,3),2)</f>
        <v>0</v>
      </c>
      <c r="J110" s="27"/>
      <c r="O110">
        <f>(I110*21)/100</f>
        <v>0</v>
      </c>
      <c r="P110" t="s">
        <v>47</v>
      </c>
    </row>
    <row r="111" spans="1:16">
      <c r="A111" s="30" t="s">
        <v>81</v>
      </c>
      <c r="E111" s="31" t="s">
        <v>720</v>
      </c>
    </row>
    <row r="112" spans="1:16">
      <c r="A112" s="32" t="s">
        <v>82</v>
      </c>
      <c r="E112" s="33" t="s">
        <v>78</v>
      </c>
    </row>
    <row r="113" spans="1:18">
      <c r="A113" t="s">
        <v>83</v>
      </c>
      <c r="E113" s="31" t="s">
        <v>78</v>
      </c>
    </row>
    <row r="114" spans="1:18">
      <c r="A114" s="20" t="s">
        <v>76</v>
      </c>
      <c r="B114" s="25" t="s">
        <v>152</v>
      </c>
      <c r="C114" s="25" t="s">
        <v>721</v>
      </c>
      <c r="D114" s="20" t="s">
        <v>78</v>
      </c>
      <c r="E114" s="26" t="s">
        <v>722</v>
      </c>
      <c r="F114" s="27" t="s">
        <v>88</v>
      </c>
      <c r="G114" s="28">
        <v>75</v>
      </c>
      <c r="H114" s="29">
        <v>0</v>
      </c>
      <c r="I114" s="29">
        <f>ROUND(ROUND(H114,2)*ROUND(G114,3),2)</f>
        <v>0</v>
      </c>
      <c r="J114" s="27"/>
      <c r="O114">
        <f>(I114*21)/100</f>
        <v>0</v>
      </c>
      <c r="P114" t="s">
        <v>47</v>
      </c>
    </row>
    <row r="115" spans="1:18">
      <c r="A115" s="30" t="s">
        <v>81</v>
      </c>
      <c r="E115" s="31" t="s">
        <v>722</v>
      </c>
    </row>
    <row r="116" spans="1:18">
      <c r="A116" s="32" t="s">
        <v>82</v>
      </c>
      <c r="E116" s="33" t="s">
        <v>78</v>
      </c>
    </row>
    <row r="117" spans="1:18">
      <c r="A117" t="s">
        <v>83</v>
      </c>
      <c r="E117" s="31" t="s">
        <v>78</v>
      </c>
    </row>
    <row r="118" spans="1:18">
      <c r="A118" s="20" t="s">
        <v>76</v>
      </c>
      <c r="B118" s="25" t="s">
        <v>155</v>
      </c>
      <c r="C118" s="25" t="s">
        <v>703</v>
      </c>
      <c r="D118" s="20" t="s">
        <v>78</v>
      </c>
      <c r="E118" s="26" t="s">
        <v>704</v>
      </c>
      <c r="F118" s="27" t="s">
        <v>88</v>
      </c>
      <c r="G118" s="28">
        <v>75</v>
      </c>
      <c r="H118" s="29">
        <v>0</v>
      </c>
      <c r="I118" s="29">
        <f>ROUND(ROUND(H118,2)*ROUND(G118,3),2)</f>
        <v>0</v>
      </c>
      <c r="J118" s="27"/>
      <c r="O118">
        <f>(I118*21)/100</f>
        <v>0</v>
      </c>
      <c r="P118" t="s">
        <v>47</v>
      </c>
    </row>
    <row r="119" spans="1:18">
      <c r="A119" s="30" t="s">
        <v>81</v>
      </c>
      <c r="E119" s="31" t="s">
        <v>704</v>
      </c>
    </row>
    <row r="120" spans="1:18">
      <c r="A120" s="32" t="s">
        <v>82</v>
      </c>
      <c r="E120" s="33" t="s">
        <v>78</v>
      </c>
    </row>
    <row r="121" spans="1:18">
      <c r="A121" t="s">
        <v>83</v>
      </c>
      <c r="E121" s="31" t="s">
        <v>78</v>
      </c>
    </row>
    <row r="122" spans="1:18">
      <c r="A122" s="20" t="s">
        <v>76</v>
      </c>
      <c r="B122" s="25" t="s">
        <v>158</v>
      </c>
      <c r="C122" s="25" t="s">
        <v>723</v>
      </c>
      <c r="D122" s="20" t="s">
        <v>78</v>
      </c>
      <c r="E122" s="26" t="s">
        <v>724</v>
      </c>
      <c r="F122" s="27" t="s">
        <v>725</v>
      </c>
      <c r="G122" s="28">
        <v>37.5</v>
      </c>
      <c r="H122" s="29">
        <v>0</v>
      </c>
      <c r="I122" s="29">
        <f>ROUND(ROUND(H122,2)*ROUND(G122,3),2)</f>
        <v>0</v>
      </c>
      <c r="J122" s="27"/>
      <c r="O122">
        <f>(I122*21)/100</f>
        <v>0</v>
      </c>
      <c r="P122" t="s">
        <v>47</v>
      </c>
    </row>
    <row r="123" spans="1:18">
      <c r="A123" s="30" t="s">
        <v>81</v>
      </c>
      <c r="E123" s="31" t="s">
        <v>724</v>
      </c>
    </row>
    <row r="124" spans="1:18">
      <c r="A124" s="32" t="s">
        <v>82</v>
      </c>
      <c r="E124" s="33" t="s">
        <v>78</v>
      </c>
    </row>
    <row r="125" spans="1:18">
      <c r="A125" t="s">
        <v>83</v>
      </c>
      <c r="E125" s="31" t="s">
        <v>78</v>
      </c>
    </row>
    <row r="126" spans="1:18" ht="12.75" customHeight="1">
      <c r="A126" s="2" t="s">
        <v>74</v>
      </c>
      <c r="B126" s="2"/>
      <c r="C126" s="34" t="s">
        <v>726</v>
      </c>
      <c r="D126" s="2"/>
      <c r="E126" s="23" t="s">
        <v>727</v>
      </c>
      <c r="F126" s="2"/>
      <c r="G126" s="2"/>
      <c r="H126" s="2"/>
      <c r="I126" s="35">
        <f>0+Q126</f>
        <v>0</v>
      </c>
      <c r="J126" s="2"/>
      <c r="O126">
        <f>0+R126</f>
        <v>0</v>
      </c>
      <c r="Q126">
        <f>0+I127+I131+I135+I139+I143+I147+I151+I155+I159+I163</f>
        <v>0</v>
      </c>
      <c r="R126">
        <f>0+O127+O131+O135+O139+O143+O147+O151+O155+O159+O163</f>
        <v>0</v>
      </c>
    </row>
    <row r="127" spans="1:18">
      <c r="A127" s="20" t="s">
        <v>76</v>
      </c>
      <c r="B127" s="25" t="s">
        <v>161</v>
      </c>
      <c r="C127" s="25" t="s">
        <v>709</v>
      </c>
      <c r="D127" s="20" t="s">
        <v>78</v>
      </c>
      <c r="E127" s="26" t="s">
        <v>710</v>
      </c>
      <c r="F127" s="27" t="s">
        <v>291</v>
      </c>
      <c r="G127" s="28">
        <v>0.16</v>
      </c>
      <c r="H127" s="29">
        <v>0</v>
      </c>
      <c r="I127" s="29">
        <f>ROUND(ROUND(H127,2)*ROUND(G127,3),2)</f>
        <v>0</v>
      </c>
      <c r="J127" s="27"/>
      <c r="O127">
        <f>(I127*21)/100</f>
        <v>0</v>
      </c>
      <c r="P127" t="s">
        <v>47</v>
      </c>
    </row>
    <row r="128" spans="1:18">
      <c r="A128" s="30" t="s">
        <v>81</v>
      </c>
      <c r="E128" s="31" t="s">
        <v>710</v>
      </c>
    </row>
    <row r="129" spans="1:16">
      <c r="A129" s="32" t="s">
        <v>82</v>
      </c>
      <c r="E129" s="33" t="s">
        <v>78</v>
      </c>
    </row>
    <row r="130" spans="1:16">
      <c r="A130" t="s">
        <v>83</v>
      </c>
      <c r="E130" s="31" t="s">
        <v>78</v>
      </c>
    </row>
    <row r="131" spans="1:16">
      <c r="A131" s="20" t="s">
        <v>76</v>
      </c>
      <c r="B131" s="25" t="s">
        <v>164</v>
      </c>
      <c r="C131" s="25" t="s">
        <v>728</v>
      </c>
      <c r="D131" s="20" t="s">
        <v>78</v>
      </c>
      <c r="E131" s="26" t="s">
        <v>729</v>
      </c>
      <c r="F131" s="27" t="s">
        <v>88</v>
      </c>
      <c r="G131" s="28">
        <v>38.5</v>
      </c>
      <c r="H131" s="29">
        <v>0</v>
      </c>
      <c r="I131" s="29">
        <f>ROUND(ROUND(H131,2)*ROUND(G131,3),2)</f>
        <v>0</v>
      </c>
      <c r="J131" s="27"/>
      <c r="O131">
        <f>(I131*21)/100</f>
        <v>0</v>
      </c>
      <c r="P131" t="s">
        <v>47</v>
      </c>
    </row>
    <row r="132" spans="1:16">
      <c r="A132" s="30" t="s">
        <v>81</v>
      </c>
      <c r="E132" s="31" t="s">
        <v>729</v>
      </c>
    </row>
    <row r="133" spans="1:16">
      <c r="A133" s="32" t="s">
        <v>82</v>
      </c>
      <c r="E133" s="33" t="s">
        <v>78</v>
      </c>
    </row>
    <row r="134" spans="1:16">
      <c r="A134" t="s">
        <v>83</v>
      </c>
      <c r="E134" s="31" t="s">
        <v>78</v>
      </c>
    </row>
    <row r="135" spans="1:16">
      <c r="A135" s="20" t="s">
        <v>76</v>
      </c>
      <c r="B135" s="25" t="s">
        <v>167</v>
      </c>
      <c r="C135" s="25" t="s">
        <v>292</v>
      </c>
      <c r="D135" s="20" t="s">
        <v>78</v>
      </c>
      <c r="E135" s="26" t="s">
        <v>293</v>
      </c>
      <c r="F135" s="27" t="s">
        <v>294</v>
      </c>
      <c r="G135" s="28">
        <v>6</v>
      </c>
      <c r="H135" s="29">
        <v>0</v>
      </c>
      <c r="I135" s="29">
        <f>ROUND(ROUND(H135,2)*ROUND(G135,3),2)</f>
        <v>0</v>
      </c>
      <c r="J135" s="27"/>
      <c r="O135">
        <f>(I135*21)/100</f>
        <v>0</v>
      </c>
      <c r="P135" t="s">
        <v>47</v>
      </c>
    </row>
    <row r="136" spans="1:16">
      <c r="A136" s="30" t="s">
        <v>81</v>
      </c>
      <c r="E136" s="31" t="s">
        <v>293</v>
      </c>
    </row>
    <row r="137" spans="1:16">
      <c r="A137" s="32" t="s">
        <v>82</v>
      </c>
      <c r="E137" s="33" t="s">
        <v>78</v>
      </c>
    </row>
    <row r="138" spans="1:16">
      <c r="A138" t="s">
        <v>83</v>
      </c>
      <c r="E138" s="31" t="s">
        <v>78</v>
      </c>
    </row>
    <row r="139" spans="1:16">
      <c r="A139" s="20" t="s">
        <v>76</v>
      </c>
      <c r="B139" s="25" t="s">
        <v>170</v>
      </c>
      <c r="C139" s="25" t="s">
        <v>730</v>
      </c>
      <c r="D139" s="20" t="s">
        <v>78</v>
      </c>
      <c r="E139" s="26" t="s">
        <v>731</v>
      </c>
      <c r="F139" s="27" t="s">
        <v>294</v>
      </c>
      <c r="G139" s="28">
        <v>14.926</v>
      </c>
      <c r="H139" s="29">
        <v>0</v>
      </c>
      <c r="I139" s="29">
        <f>ROUND(ROUND(H139,2)*ROUND(G139,3),2)</f>
        <v>0</v>
      </c>
      <c r="J139" s="27"/>
      <c r="O139">
        <f>(I139*21)/100</f>
        <v>0</v>
      </c>
      <c r="P139" t="s">
        <v>47</v>
      </c>
    </row>
    <row r="140" spans="1:16">
      <c r="A140" s="30" t="s">
        <v>81</v>
      </c>
      <c r="E140" s="31" t="s">
        <v>731</v>
      </c>
    </row>
    <row r="141" spans="1:16">
      <c r="A141" s="32" t="s">
        <v>82</v>
      </c>
      <c r="E141" s="33" t="s">
        <v>78</v>
      </c>
    </row>
    <row r="142" spans="1:16">
      <c r="A142" t="s">
        <v>83</v>
      </c>
      <c r="E142" s="31" t="s">
        <v>78</v>
      </c>
    </row>
    <row r="143" spans="1:16">
      <c r="A143" s="20" t="s">
        <v>76</v>
      </c>
      <c r="B143" s="25" t="s">
        <v>173</v>
      </c>
      <c r="C143" s="25" t="s">
        <v>730</v>
      </c>
      <c r="D143" s="20" t="s">
        <v>68</v>
      </c>
      <c r="E143" s="26" t="s">
        <v>731</v>
      </c>
      <c r="F143" s="27" t="s">
        <v>294</v>
      </c>
      <c r="G143" s="28">
        <v>14.736000000000001</v>
      </c>
      <c r="H143" s="29">
        <v>0</v>
      </c>
      <c r="I143" s="29">
        <f>ROUND(ROUND(H143,2)*ROUND(G143,3),2)</f>
        <v>0</v>
      </c>
      <c r="J143" s="27"/>
      <c r="O143">
        <f>(I143*21)/100</f>
        <v>0</v>
      </c>
      <c r="P143" t="s">
        <v>47</v>
      </c>
    </row>
    <row r="144" spans="1:16">
      <c r="A144" s="30" t="s">
        <v>81</v>
      </c>
      <c r="E144" s="31" t="s">
        <v>731</v>
      </c>
    </row>
    <row r="145" spans="1:16">
      <c r="A145" s="32" t="s">
        <v>82</v>
      </c>
      <c r="E145" s="33" t="s">
        <v>78</v>
      </c>
    </row>
    <row r="146" spans="1:16">
      <c r="A146" t="s">
        <v>83</v>
      </c>
      <c r="E146" s="31" t="s">
        <v>78</v>
      </c>
    </row>
    <row r="147" spans="1:16">
      <c r="A147" s="20" t="s">
        <v>76</v>
      </c>
      <c r="B147" s="25" t="s">
        <v>176</v>
      </c>
      <c r="C147" s="25" t="s">
        <v>711</v>
      </c>
      <c r="D147" s="20" t="s">
        <v>78</v>
      </c>
      <c r="E147" s="26" t="s">
        <v>712</v>
      </c>
      <c r="F147" s="27" t="s">
        <v>88</v>
      </c>
      <c r="G147" s="28">
        <v>70</v>
      </c>
      <c r="H147" s="29">
        <v>0</v>
      </c>
      <c r="I147" s="29">
        <f>ROUND(ROUND(H147,2)*ROUND(G147,3),2)</f>
        <v>0</v>
      </c>
      <c r="J147" s="27"/>
      <c r="O147">
        <f>(I147*21)/100</f>
        <v>0</v>
      </c>
      <c r="P147" t="s">
        <v>47</v>
      </c>
    </row>
    <row r="148" spans="1:16">
      <c r="A148" s="30" t="s">
        <v>81</v>
      </c>
      <c r="E148" s="31" t="s">
        <v>712</v>
      </c>
    </row>
    <row r="149" spans="1:16">
      <c r="A149" s="32" t="s">
        <v>82</v>
      </c>
      <c r="E149" s="33" t="s">
        <v>78</v>
      </c>
    </row>
    <row r="150" spans="1:16">
      <c r="A150" t="s">
        <v>83</v>
      </c>
      <c r="E150" s="31" t="s">
        <v>78</v>
      </c>
    </row>
    <row r="151" spans="1:16">
      <c r="A151" s="20" t="s">
        <v>76</v>
      </c>
      <c r="B151" s="25" t="s">
        <v>179</v>
      </c>
      <c r="C151" s="25" t="s">
        <v>723</v>
      </c>
      <c r="D151" s="20" t="s">
        <v>78</v>
      </c>
      <c r="E151" s="26" t="s">
        <v>724</v>
      </c>
      <c r="F151" s="27" t="s">
        <v>725</v>
      </c>
      <c r="G151" s="28">
        <v>4</v>
      </c>
      <c r="H151" s="29">
        <v>0</v>
      </c>
      <c r="I151" s="29">
        <f>ROUND(ROUND(H151,2)*ROUND(G151,3),2)</f>
        <v>0</v>
      </c>
      <c r="J151" s="27"/>
      <c r="O151">
        <f>(I151*21)/100</f>
        <v>0</v>
      </c>
      <c r="P151" t="s">
        <v>47</v>
      </c>
    </row>
    <row r="152" spans="1:16">
      <c r="A152" s="30" t="s">
        <v>81</v>
      </c>
      <c r="E152" s="31" t="s">
        <v>724</v>
      </c>
    </row>
    <row r="153" spans="1:16">
      <c r="A153" s="32" t="s">
        <v>82</v>
      </c>
      <c r="E153" s="33" t="s">
        <v>78</v>
      </c>
    </row>
    <row r="154" spans="1:16">
      <c r="A154" t="s">
        <v>83</v>
      </c>
      <c r="E154" s="31" t="s">
        <v>78</v>
      </c>
    </row>
    <row r="155" spans="1:16">
      <c r="A155" s="20" t="s">
        <v>76</v>
      </c>
      <c r="B155" s="25" t="s">
        <v>182</v>
      </c>
      <c r="C155" s="25" t="s">
        <v>732</v>
      </c>
      <c r="D155" s="20" t="s">
        <v>78</v>
      </c>
      <c r="E155" s="26" t="s">
        <v>733</v>
      </c>
      <c r="F155" s="27" t="s">
        <v>271</v>
      </c>
      <c r="G155" s="28">
        <v>2</v>
      </c>
      <c r="H155" s="29">
        <v>0</v>
      </c>
      <c r="I155" s="29">
        <f>ROUND(ROUND(H155,2)*ROUND(G155,3),2)</f>
        <v>0</v>
      </c>
      <c r="J155" s="27"/>
      <c r="O155">
        <f>(I155*21)/100</f>
        <v>0</v>
      </c>
      <c r="P155" t="s">
        <v>47</v>
      </c>
    </row>
    <row r="156" spans="1:16">
      <c r="A156" s="30" t="s">
        <v>81</v>
      </c>
      <c r="E156" s="31" t="s">
        <v>733</v>
      </c>
    </row>
    <row r="157" spans="1:16">
      <c r="A157" s="32" t="s">
        <v>82</v>
      </c>
      <c r="E157" s="33" t="s">
        <v>78</v>
      </c>
    </row>
    <row r="158" spans="1:16">
      <c r="A158" t="s">
        <v>83</v>
      </c>
      <c r="E158" s="31" t="s">
        <v>78</v>
      </c>
    </row>
    <row r="159" spans="1:16">
      <c r="A159" s="20" t="s">
        <v>76</v>
      </c>
      <c r="B159" s="25" t="s">
        <v>185</v>
      </c>
      <c r="C159" s="25" t="s">
        <v>734</v>
      </c>
      <c r="D159" s="20" t="s">
        <v>78</v>
      </c>
      <c r="E159" s="26" t="s">
        <v>735</v>
      </c>
      <c r="F159" s="27" t="s">
        <v>88</v>
      </c>
      <c r="G159" s="28">
        <v>35</v>
      </c>
      <c r="H159" s="29">
        <v>0</v>
      </c>
      <c r="I159" s="29">
        <f>ROUND(ROUND(H159,2)*ROUND(G159,3),2)</f>
        <v>0</v>
      </c>
      <c r="J159" s="27"/>
      <c r="O159">
        <f>(I159*21)/100</f>
        <v>0</v>
      </c>
      <c r="P159" t="s">
        <v>47</v>
      </c>
    </row>
    <row r="160" spans="1:16">
      <c r="A160" s="30" t="s">
        <v>81</v>
      </c>
      <c r="E160" s="31" t="s">
        <v>735</v>
      </c>
    </row>
    <row r="161" spans="1:18">
      <c r="A161" s="32" t="s">
        <v>82</v>
      </c>
      <c r="E161" s="33" t="s">
        <v>78</v>
      </c>
    </row>
    <row r="162" spans="1:18">
      <c r="A162" t="s">
        <v>83</v>
      </c>
      <c r="E162" s="31" t="s">
        <v>78</v>
      </c>
    </row>
    <row r="163" spans="1:18">
      <c r="A163" s="20" t="s">
        <v>76</v>
      </c>
      <c r="B163" s="25" t="s">
        <v>188</v>
      </c>
      <c r="C163" s="25" t="s">
        <v>736</v>
      </c>
      <c r="D163" s="20" t="s">
        <v>78</v>
      </c>
      <c r="E163" s="26" t="s">
        <v>737</v>
      </c>
      <c r="F163" s="27" t="s">
        <v>80</v>
      </c>
      <c r="G163" s="28">
        <v>8</v>
      </c>
      <c r="H163" s="29">
        <v>0</v>
      </c>
      <c r="I163" s="29">
        <f>ROUND(ROUND(H163,2)*ROUND(G163,3),2)</f>
        <v>0</v>
      </c>
      <c r="J163" s="27"/>
      <c r="O163">
        <f>(I163*21)/100</f>
        <v>0</v>
      </c>
      <c r="P163" t="s">
        <v>47</v>
      </c>
    </row>
    <row r="164" spans="1:18">
      <c r="A164" s="30" t="s">
        <v>81</v>
      </c>
      <c r="E164" s="31" t="s">
        <v>737</v>
      </c>
    </row>
    <row r="165" spans="1:18">
      <c r="A165" s="32" t="s">
        <v>82</v>
      </c>
      <c r="E165" s="33" t="s">
        <v>78</v>
      </c>
    </row>
    <row r="166" spans="1:18">
      <c r="A166" t="s">
        <v>83</v>
      </c>
      <c r="E166" s="31" t="s">
        <v>78</v>
      </c>
    </row>
    <row r="167" spans="1:18" ht="12.75" customHeight="1">
      <c r="A167" s="2" t="s">
        <v>74</v>
      </c>
      <c r="B167" s="2"/>
      <c r="C167" s="34" t="s">
        <v>738</v>
      </c>
      <c r="D167" s="2"/>
      <c r="E167" s="23" t="s">
        <v>739</v>
      </c>
      <c r="F167" s="2"/>
      <c r="G167" s="2"/>
      <c r="H167" s="2"/>
      <c r="I167" s="35">
        <f>0+Q167</f>
        <v>0</v>
      </c>
      <c r="J167" s="2"/>
      <c r="O167">
        <f>0+R167</f>
        <v>0</v>
      </c>
      <c r="Q167">
        <f>0+I168+I172+I176+I180+I184+I188+I192+I196+I200+I204</f>
        <v>0</v>
      </c>
      <c r="R167">
        <f>0+O168+O172+O176+O180+O184+O188+O192+O196+O200+O204</f>
        <v>0</v>
      </c>
    </row>
    <row r="168" spans="1:18">
      <c r="A168" s="20" t="s">
        <v>76</v>
      </c>
      <c r="B168" s="25" t="s">
        <v>191</v>
      </c>
      <c r="C168" s="25" t="s">
        <v>709</v>
      </c>
      <c r="D168" s="20" t="s">
        <v>78</v>
      </c>
      <c r="E168" s="26" t="s">
        <v>710</v>
      </c>
      <c r="F168" s="27" t="s">
        <v>291</v>
      </c>
      <c r="G168" s="28">
        <v>0.16</v>
      </c>
      <c r="H168" s="29">
        <v>0</v>
      </c>
      <c r="I168" s="29">
        <f>ROUND(ROUND(H168,2)*ROUND(G168,3),2)</f>
        <v>0</v>
      </c>
      <c r="J168" s="27"/>
      <c r="O168">
        <f>(I168*21)/100</f>
        <v>0</v>
      </c>
      <c r="P168" t="s">
        <v>47</v>
      </c>
    </row>
    <row r="169" spans="1:18">
      <c r="A169" s="30" t="s">
        <v>81</v>
      </c>
      <c r="E169" s="31" t="s">
        <v>710</v>
      </c>
    </row>
    <row r="170" spans="1:18">
      <c r="A170" s="32" t="s">
        <v>82</v>
      </c>
      <c r="E170" s="33" t="s">
        <v>78</v>
      </c>
    </row>
    <row r="171" spans="1:18">
      <c r="A171" t="s">
        <v>83</v>
      </c>
      <c r="E171" s="31" t="s">
        <v>78</v>
      </c>
    </row>
    <row r="172" spans="1:18">
      <c r="A172" s="20" t="s">
        <v>76</v>
      </c>
      <c r="B172" s="25" t="s">
        <v>195</v>
      </c>
      <c r="C172" s="25" t="s">
        <v>728</v>
      </c>
      <c r="D172" s="20" t="s">
        <v>78</v>
      </c>
      <c r="E172" s="26" t="s">
        <v>729</v>
      </c>
      <c r="F172" s="27" t="s">
        <v>88</v>
      </c>
      <c r="G172" s="28">
        <v>19.8</v>
      </c>
      <c r="H172" s="29">
        <v>0</v>
      </c>
      <c r="I172" s="29">
        <f>ROUND(ROUND(H172,2)*ROUND(G172,3),2)</f>
        <v>0</v>
      </c>
      <c r="J172" s="27"/>
      <c r="O172">
        <f>(I172*21)/100</f>
        <v>0</v>
      </c>
      <c r="P172" t="s">
        <v>47</v>
      </c>
    </row>
    <row r="173" spans="1:18">
      <c r="A173" s="30" t="s">
        <v>81</v>
      </c>
      <c r="E173" s="31" t="s">
        <v>729</v>
      </c>
    </row>
    <row r="174" spans="1:18">
      <c r="A174" s="32" t="s">
        <v>82</v>
      </c>
      <c r="E174" s="33" t="s">
        <v>78</v>
      </c>
    </row>
    <row r="175" spans="1:18">
      <c r="A175" t="s">
        <v>83</v>
      </c>
      <c r="E175" s="31" t="s">
        <v>78</v>
      </c>
    </row>
    <row r="176" spans="1:18">
      <c r="A176" s="20" t="s">
        <v>76</v>
      </c>
      <c r="B176" s="25" t="s">
        <v>201</v>
      </c>
      <c r="C176" s="25" t="s">
        <v>292</v>
      </c>
      <c r="D176" s="20" t="s">
        <v>78</v>
      </c>
      <c r="E176" s="26" t="s">
        <v>293</v>
      </c>
      <c r="F176" s="27" t="s">
        <v>294</v>
      </c>
      <c r="G176" s="28">
        <v>6</v>
      </c>
      <c r="H176" s="29">
        <v>0</v>
      </c>
      <c r="I176" s="29">
        <f>ROUND(ROUND(H176,2)*ROUND(G176,3),2)</f>
        <v>0</v>
      </c>
      <c r="J176" s="27"/>
      <c r="O176">
        <f>(I176*21)/100</f>
        <v>0</v>
      </c>
      <c r="P176" t="s">
        <v>47</v>
      </c>
    </row>
    <row r="177" spans="1:16">
      <c r="A177" s="30" t="s">
        <v>81</v>
      </c>
      <c r="E177" s="31" t="s">
        <v>293</v>
      </c>
    </row>
    <row r="178" spans="1:16">
      <c r="A178" s="32" t="s">
        <v>82</v>
      </c>
      <c r="E178" s="33" t="s">
        <v>78</v>
      </c>
    </row>
    <row r="179" spans="1:16">
      <c r="A179" t="s">
        <v>83</v>
      </c>
      <c r="E179" s="31" t="s">
        <v>78</v>
      </c>
    </row>
    <row r="180" spans="1:16">
      <c r="A180" s="20" t="s">
        <v>76</v>
      </c>
      <c r="B180" s="25" t="s">
        <v>205</v>
      </c>
      <c r="C180" s="25" t="s">
        <v>730</v>
      </c>
      <c r="D180" s="20" t="s">
        <v>78</v>
      </c>
      <c r="E180" s="26" t="s">
        <v>731</v>
      </c>
      <c r="F180" s="27" t="s">
        <v>294</v>
      </c>
      <c r="G180" s="28">
        <v>14.926</v>
      </c>
      <c r="H180" s="29">
        <v>0</v>
      </c>
      <c r="I180" s="29">
        <f>ROUND(ROUND(H180,2)*ROUND(G180,3),2)</f>
        <v>0</v>
      </c>
      <c r="J180" s="27"/>
      <c r="O180">
        <f>(I180*21)/100</f>
        <v>0</v>
      </c>
      <c r="P180" t="s">
        <v>47</v>
      </c>
    </row>
    <row r="181" spans="1:16">
      <c r="A181" s="30" t="s">
        <v>81</v>
      </c>
      <c r="E181" s="31" t="s">
        <v>731</v>
      </c>
    </row>
    <row r="182" spans="1:16">
      <c r="A182" s="32" t="s">
        <v>82</v>
      </c>
      <c r="E182" s="33" t="s">
        <v>78</v>
      </c>
    </row>
    <row r="183" spans="1:16">
      <c r="A183" t="s">
        <v>83</v>
      </c>
      <c r="E183" s="31" t="s">
        <v>78</v>
      </c>
    </row>
    <row r="184" spans="1:16">
      <c r="A184" s="20" t="s">
        <v>76</v>
      </c>
      <c r="B184" s="25" t="s">
        <v>208</v>
      </c>
      <c r="C184" s="25" t="s">
        <v>730</v>
      </c>
      <c r="D184" s="20" t="s">
        <v>68</v>
      </c>
      <c r="E184" s="26" t="s">
        <v>731</v>
      </c>
      <c r="F184" s="27" t="s">
        <v>294</v>
      </c>
      <c r="G184" s="28">
        <v>14.736000000000001</v>
      </c>
      <c r="H184" s="29">
        <v>0</v>
      </c>
      <c r="I184" s="29">
        <f>ROUND(ROUND(H184,2)*ROUND(G184,3),2)</f>
        <v>0</v>
      </c>
      <c r="J184" s="27"/>
      <c r="O184">
        <f>(I184*21)/100</f>
        <v>0</v>
      </c>
      <c r="P184" t="s">
        <v>47</v>
      </c>
    </row>
    <row r="185" spans="1:16">
      <c r="A185" s="30" t="s">
        <v>81</v>
      </c>
      <c r="E185" s="31" t="s">
        <v>731</v>
      </c>
    </row>
    <row r="186" spans="1:16">
      <c r="A186" s="32" t="s">
        <v>82</v>
      </c>
      <c r="E186" s="33" t="s">
        <v>78</v>
      </c>
    </row>
    <row r="187" spans="1:16">
      <c r="A187" t="s">
        <v>83</v>
      </c>
      <c r="E187" s="31" t="s">
        <v>78</v>
      </c>
    </row>
    <row r="188" spans="1:16">
      <c r="A188" s="20" t="s">
        <v>76</v>
      </c>
      <c r="B188" s="25" t="s">
        <v>211</v>
      </c>
      <c r="C188" s="25" t="s">
        <v>711</v>
      </c>
      <c r="D188" s="20" t="s">
        <v>78</v>
      </c>
      <c r="E188" s="26" t="s">
        <v>712</v>
      </c>
      <c r="F188" s="27" t="s">
        <v>88</v>
      </c>
      <c r="G188" s="28">
        <v>36</v>
      </c>
      <c r="H188" s="29">
        <v>0</v>
      </c>
      <c r="I188" s="29">
        <f>ROUND(ROUND(H188,2)*ROUND(G188,3),2)</f>
        <v>0</v>
      </c>
      <c r="J188" s="27"/>
      <c r="O188">
        <f>(I188*21)/100</f>
        <v>0</v>
      </c>
      <c r="P188" t="s">
        <v>47</v>
      </c>
    </row>
    <row r="189" spans="1:16">
      <c r="A189" s="30" t="s">
        <v>81</v>
      </c>
      <c r="E189" s="31" t="s">
        <v>712</v>
      </c>
    </row>
    <row r="190" spans="1:16">
      <c r="A190" s="32" t="s">
        <v>82</v>
      </c>
      <c r="E190" s="33" t="s">
        <v>78</v>
      </c>
    </row>
    <row r="191" spans="1:16">
      <c r="A191" t="s">
        <v>83</v>
      </c>
      <c r="E191" s="31" t="s">
        <v>78</v>
      </c>
    </row>
    <row r="192" spans="1:16">
      <c r="A192" s="20" t="s">
        <v>76</v>
      </c>
      <c r="B192" s="25" t="s">
        <v>214</v>
      </c>
      <c r="C192" s="25" t="s">
        <v>723</v>
      </c>
      <c r="D192" s="20" t="s">
        <v>78</v>
      </c>
      <c r="E192" s="26" t="s">
        <v>724</v>
      </c>
      <c r="F192" s="27" t="s">
        <v>725</v>
      </c>
      <c r="G192" s="28">
        <v>4</v>
      </c>
      <c r="H192" s="29">
        <v>0</v>
      </c>
      <c r="I192" s="29">
        <f>ROUND(ROUND(H192,2)*ROUND(G192,3),2)</f>
        <v>0</v>
      </c>
      <c r="J192" s="27"/>
      <c r="O192">
        <f>(I192*21)/100</f>
        <v>0</v>
      </c>
      <c r="P192" t="s">
        <v>47</v>
      </c>
    </row>
    <row r="193" spans="1:18">
      <c r="A193" s="30" t="s">
        <v>81</v>
      </c>
      <c r="E193" s="31" t="s">
        <v>724</v>
      </c>
    </row>
    <row r="194" spans="1:18">
      <c r="A194" s="32" t="s">
        <v>82</v>
      </c>
      <c r="E194" s="33" t="s">
        <v>78</v>
      </c>
    </row>
    <row r="195" spans="1:18">
      <c r="A195" t="s">
        <v>83</v>
      </c>
      <c r="E195" s="31" t="s">
        <v>78</v>
      </c>
    </row>
    <row r="196" spans="1:18">
      <c r="A196" s="20" t="s">
        <v>76</v>
      </c>
      <c r="B196" s="25" t="s">
        <v>217</v>
      </c>
      <c r="C196" s="25" t="s">
        <v>732</v>
      </c>
      <c r="D196" s="20" t="s">
        <v>78</v>
      </c>
      <c r="E196" s="26" t="s">
        <v>733</v>
      </c>
      <c r="F196" s="27" t="s">
        <v>271</v>
      </c>
      <c r="G196" s="28">
        <v>2</v>
      </c>
      <c r="H196" s="29">
        <v>0</v>
      </c>
      <c r="I196" s="29">
        <f>ROUND(ROUND(H196,2)*ROUND(G196,3),2)</f>
        <v>0</v>
      </c>
      <c r="J196" s="27"/>
      <c r="O196">
        <f>(I196*21)/100</f>
        <v>0</v>
      </c>
      <c r="P196" t="s">
        <v>47</v>
      </c>
    </row>
    <row r="197" spans="1:18">
      <c r="A197" s="30" t="s">
        <v>81</v>
      </c>
      <c r="E197" s="31" t="s">
        <v>733</v>
      </c>
    </row>
    <row r="198" spans="1:18">
      <c r="A198" s="32" t="s">
        <v>82</v>
      </c>
      <c r="E198" s="33" t="s">
        <v>78</v>
      </c>
    </row>
    <row r="199" spans="1:18">
      <c r="A199" t="s">
        <v>83</v>
      </c>
      <c r="E199" s="31" t="s">
        <v>78</v>
      </c>
    </row>
    <row r="200" spans="1:18">
      <c r="A200" s="20" t="s">
        <v>76</v>
      </c>
      <c r="B200" s="25" t="s">
        <v>220</v>
      </c>
      <c r="C200" s="25" t="s">
        <v>734</v>
      </c>
      <c r="D200" s="20" t="s">
        <v>78</v>
      </c>
      <c r="E200" s="26" t="s">
        <v>735</v>
      </c>
      <c r="F200" s="27" t="s">
        <v>88</v>
      </c>
      <c r="G200" s="28">
        <v>18</v>
      </c>
      <c r="H200" s="29">
        <v>0</v>
      </c>
      <c r="I200" s="29">
        <f>ROUND(ROUND(H200,2)*ROUND(G200,3),2)</f>
        <v>0</v>
      </c>
      <c r="J200" s="27"/>
      <c r="O200">
        <f>(I200*21)/100</f>
        <v>0</v>
      </c>
      <c r="P200" t="s">
        <v>47</v>
      </c>
    </row>
    <row r="201" spans="1:18">
      <c r="A201" s="30" t="s">
        <v>81</v>
      </c>
      <c r="E201" s="31" t="s">
        <v>735</v>
      </c>
    </row>
    <row r="202" spans="1:18">
      <c r="A202" s="32" t="s">
        <v>82</v>
      </c>
      <c r="E202" s="33" t="s">
        <v>78</v>
      </c>
    </row>
    <row r="203" spans="1:18">
      <c r="A203" t="s">
        <v>83</v>
      </c>
      <c r="E203" s="31" t="s">
        <v>78</v>
      </c>
    </row>
    <row r="204" spans="1:18">
      <c r="A204" s="20" t="s">
        <v>76</v>
      </c>
      <c r="B204" s="25" t="s">
        <v>223</v>
      </c>
      <c r="C204" s="25" t="s">
        <v>736</v>
      </c>
      <c r="D204" s="20" t="s">
        <v>78</v>
      </c>
      <c r="E204" s="26" t="s">
        <v>737</v>
      </c>
      <c r="F204" s="27" t="s">
        <v>80</v>
      </c>
      <c r="G204" s="28">
        <v>8</v>
      </c>
      <c r="H204" s="29">
        <v>0</v>
      </c>
      <c r="I204" s="29">
        <f>ROUND(ROUND(H204,2)*ROUND(G204,3),2)</f>
        <v>0</v>
      </c>
      <c r="J204" s="27"/>
      <c r="O204">
        <f>(I204*21)/100</f>
        <v>0</v>
      </c>
      <c r="P204" t="s">
        <v>47</v>
      </c>
    </row>
    <row r="205" spans="1:18">
      <c r="A205" s="30" t="s">
        <v>81</v>
      </c>
      <c r="E205" s="31" t="s">
        <v>737</v>
      </c>
    </row>
    <row r="206" spans="1:18">
      <c r="A206" s="32" t="s">
        <v>82</v>
      </c>
      <c r="E206" s="33" t="s">
        <v>78</v>
      </c>
    </row>
    <row r="207" spans="1:18">
      <c r="A207" t="s">
        <v>83</v>
      </c>
      <c r="E207" s="31" t="s">
        <v>78</v>
      </c>
    </row>
    <row r="208" spans="1:18" ht="12.75" customHeight="1">
      <c r="A208" s="2" t="s">
        <v>74</v>
      </c>
      <c r="B208" s="2"/>
      <c r="C208" s="34" t="s">
        <v>740</v>
      </c>
      <c r="D208" s="2"/>
      <c r="E208" s="23" t="s">
        <v>741</v>
      </c>
      <c r="F208" s="2"/>
      <c r="G208" s="2"/>
      <c r="H208" s="2"/>
      <c r="I208" s="35">
        <f>0+Q208</f>
        <v>0</v>
      </c>
      <c r="J208" s="2"/>
      <c r="O208">
        <f>0+R208</f>
        <v>0</v>
      </c>
      <c r="Q208">
        <f>0+I209+I213+I217+I221+I225+I229+I233+I237</f>
        <v>0</v>
      </c>
      <c r="R208">
        <f>0+O209+O213+O217+O221+O225+O229+O233+O237</f>
        <v>0</v>
      </c>
    </row>
    <row r="209" spans="1:16">
      <c r="A209" s="20" t="s">
        <v>76</v>
      </c>
      <c r="B209" s="25" t="s">
        <v>226</v>
      </c>
      <c r="C209" s="25" t="s">
        <v>707</v>
      </c>
      <c r="D209" s="20" t="s">
        <v>78</v>
      </c>
      <c r="E209" s="26" t="s">
        <v>708</v>
      </c>
      <c r="F209" s="27" t="s">
        <v>271</v>
      </c>
      <c r="G209" s="28">
        <v>2.79</v>
      </c>
      <c r="H209" s="29">
        <v>0</v>
      </c>
      <c r="I209" s="29">
        <f>ROUND(ROUND(H209,2)*ROUND(G209,3),2)</f>
        <v>0</v>
      </c>
      <c r="J209" s="27"/>
      <c r="O209">
        <f>(I209*21)/100</f>
        <v>0</v>
      </c>
      <c r="P209" t="s">
        <v>47</v>
      </c>
    </row>
    <row r="210" spans="1:16">
      <c r="A210" s="30" t="s">
        <v>81</v>
      </c>
      <c r="E210" s="31" t="s">
        <v>708</v>
      </c>
    </row>
    <row r="211" spans="1:16">
      <c r="A211" s="32" t="s">
        <v>82</v>
      </c>
      <c r="E211" s="33" t="s">
        <v>78</v>
      </c>
    </row>
    <row r="212" spans="1:16">
      <c r="A212" t="s">
        <v>83</v>
      </c>
      <c r="E212" s="31" t="s">
        <v>78</v>
      </c>
    </row>
    <row r="213" spans="1:16">
      <c r="A213" s="20" t="s">
        <v>76</v>
      </c>
      <c r="B213" s="25" t="s">
        <v>229</v>
      </c>
      <c r="C213" s="25" t="s">
        <v>709</v>
      </c>
      <c r="D213" s="20" t="s">
        <v>78</v>
      </c>
      <c r="E213" s="26" t="s">
        <v>710</v>
      </c>
      <c r="F213" s="27" t="s">
        <v>291</v>
      </c>
      <c r="G213" s="28">
        <v>6.2</v>
      </c>
      <c r="H213" s="29">
        <v>0</v>
      </c>
      <c r="I213" s="29">
        <f>ROUND(ROUND(H213,2)*ROUND(G213,3),2)</f>
        <v>0</v>
      </c>
      <c r="J213" s="27"/>
      <c r="O213">
        <f>(I213*21)/100</f>
        <v>0</v>
      </c>
      <c r="P213" t="s">
        <v>47</v>
      </c>
    </row>
    <row r="214" spans="1:16">
      <c r="A214" s="30" t="s">
        <v>81</v>
      </c>
      <c r="E214" s="31" t="s">
        <v>710</v>
      </c>
    </row>
    <row r="215" spans="1:16">
      <c r="A215" s="32" t="s">
        <v>82</v>
      </c>
      <c r="E215" s="33" t="s">
        <v>78</v>
      </c>
    </row>
    <row r="216" spans="1:16">
      <c r="A216" t="s">
        <v>83</v>
      </c>
      <c r="E216" s="31" t="s">
        <v>78</v>
      </c>
    </row>
    <row r="217" spans="1:16">
      <c r="A217" s="20" t="s">
        <v>76</v>
      </c>
      <c r="B217" s="25" t="s">
        <v>232</v>
      </c>
      <c r="C217" s="25" t="s">
        <v>711</v>
      </c>
      <c r="D217" s="20" t="s">
        <v>78</v>
      </c>
      <c r="E217" s="26" t="s">
        <v>712</v>
      </c>
      <c r="F217" s="27" t="s">
        <v>88</v>
      </c>
      <c r="G217" s="28">
        <v>300</v>
      </c>
      <c r="H217" s="29">
        <v>0</v>
      </c>
      <c r="I217" s="29">
        <f>ROUND(ROUND(H217,2)*ROUND(G217,3),2)</f>
        <v>0</v>
      </c>
      <c r="J217" s="27"/>
      <c r="O217">
        <f>(I217*21)/100</f>
        <v>0</v>
      </c>
      <c r="P217" t="s">
        <v>47</v>
      </c>
    </row>
    <row r="218" spans="1:16">
      <c r="A218" s="30" t="s">
        <v>81</v>
      </c>
      <c r="E218" s="31" t="s">
        <v>712</v>
      </c>
    </row>
    <row r="219" spans="1:16">
      <c r="A219" s="32" t="s">
        <v>82</v>
      </c>
      <c r="E219" s="33" t="s">
        <v>78</v>
      </c>
    </row>
    <row r="220" spans="1:16">
      <c r="A220" t="s">
        <v>83</v>
      </c>
      <c r="E220" s="31" t="s">
        <v>78</v>
      </c>
    </row>
    <row r="221" spans="1:16">
      <c r="A221" s="20" t="s">
        <v>76</v>
      </c>
      <c r="B221" s="25" t="s">
        <v>235</v>
      </c>
      <c r="C221" s="25" t="s">
        <v>713</v>
      </c>
      <c r="D221" s="20" t="s">
        <v>78</v>
      </c>
      <c r="E221" s="26" t="s">
        <v>714</v>
      </c>
      <c r="F221" s="27" t="s">
        <v>80</v>
      </c>
      <c r="G221" s="28">
        <v>139.5</v>
      </c>
      <c r="H221" s="29">
        <v>0</v>
      </c>
      <c r="I221" s="29">
        <f>ROUND(ROUND(H221,2)*ROUND(G221,3),2)</f>
        <v>0</v>
      </c>
      <c r="J221" s="27"/>
      <c r="O221">
        <f>(I221*21)/100</f>
        <v>0</v>
      </c>
      <c r="P221" t="s">
        <v>47</v>
      </c>
    </row>
    <row r="222" spans="1:16">
      <c r="A222" s="30" t="s">
        <v>81</v>
      </c>
      <c r="E222" s="31" t="s">
        <v>714</v>
      </c>
    </row>
    <row r="223" spans="1:16">
      <c r="A223" s="32" t="s">
        <v>82</v>
      </c>
      <c r="E223" s="33" t="s">
        <v>78</v>
      </c>
    </row>
    <row r="224" spans="1:16">
      <c r="A224" t="s">
        <v>83</v>
      </c>
      <c r="E224" s="31" t="s">
        <v>78</v>
      </c>
    </row>
    <row r="225" spans="1:16">
      <c r="A225" s="20" t="s">
        <v>76</v>
      </c>
      <c r="B225" s="25" t="s">
        <v>238</v>
      </c>
      <c r="C225" s="25" t="s">
        <v>715</v>
      </c>
      <c r="D225" s="20" t="s">
        <v>78</v>
      </c>
      <c r="E225" s="26" t="s">
        <v>716</v>
      </c>
      <c r="F225" s="27" t="s">
        <v>80</v>
      </c>
      <c r="G225" s="28">
        <v>130.4</v>
      </c>
      <c r="H225" s="29">
        <v>0</v>
      </c>
      <c r="I225" s="29">
        <f>ROUND(ROUND(H225,2)*ROUND(G225,3),2)</f>
        <v>0</v>
      </c>
      <c r="J225" s="27"/>
      <c r="O225">
        <f>(I225*21)/100</f>
        <v>0</v>
      </c>
      <c r="P225" t="s">
        <v>47</v>
      </c>
    </row>
    <row r="226" spans="1:16">
      <c r="A226" s="30" t="s">
        <v>81</v>
      </c>
      <c r="E226" s="31" t="s">
        <v>716</v>
      </c>
    </row>
    <row r="227" spans="1:16">
      <c r="A227" s="32" t="s">
        <v>82</v>
      </c>
      <c r="E227" s="33" t="s">
        <v>78</v>
      </c>
    </row>
    <row r="228" spans="1:16">
      <c r="A228" t="s">
        <v>83</v>
      </c>
      <c r="E228" s="31" t="s">
        <v>78</v>
      </c>
    </row>
    <row r="229" spans="1:16">
      <c r="A229" s="20" t="s">
        <v>76</v>
      </c>
      <c r="B229" s="25" t="s">
        <v>239</v>
      </c>
      <c r="C229" s="25" t="s">
        <v>721</v>
      </c>
      <c r="D229" s="20" t="s">
        <v>78</v>
      </c>
      <c r="E229" s="26" t="s">
        <v>722</v>
      </c>
      <c r="F229" s="27" t="s">
        <v>88</v>
      </c>
      <c r="G229" s="28">
        <v>310</v>
      </c>
      <c r="H229" s="29">
        <v>0</v>
      </c>
      <c r="I229" s="29">
        <f>ROUND(ROUND(H229,2)*ROUND(G229,3),2)</f>
        <v>0</v>
      </c>
      <c r="J229" s="27"/>
      <c r="O229">
        <f>(I229*21)/100</f>
        <v>0</v>
      </c>
      <c r="P229" t="s">
        <v>47</v>
      </c>
    </row>
    <row r="230" spans="1:16">
      <c r="A230" s="30" t="s">
        <v>81</v>
      </c>
      <c r="E230" s="31" t="s">
        <v>722</v>
      </c>
    </row>
    <row r="231" spans="1:16">
      <c r="A231" s="32" t="s">
        <v>82</v>
      </c>
      <c r="E231" s="33" t="s">
        <v>78</v>
      </c>
    </row>
    <row r="232" spans="1:16">
      <c r="A232" t="s">
        <v>83</v>
      </c>
      <c r="E232" s="31" t="s">
        <v>78</v>
      </c>
    </row>
    <row r="233" spans="1:16">
      <c r="A233" s="20" t="s">
        <v>76</v>
      </c>
      <c r="B233" s="25" t="s">
        <v>243</v>
      </c>
      <c r="C233" s="25" t="s">
        <v>703</v>
      </c>
      <c r="D233" s="20" t="s">
        <v>78</v>
      </c>
      <c r="E233" s="26" t="s">
        <v>704</v>
      </c>
      <c r="F233" s="27" t="s">
        <v>88</v>
      </c>
      <c r="G233" s="28">
        <v>310</v>
      </c>
      <c r="H233" s="29">
        <v>0</v>
      </c>
      <c r="I233" s="29">
        <f>ROUND(ROUND(H233,2)*ROUND(G233,3),2)</f>
        <v>0</v>
      </c>
      <c r="J233" s="27"/>
      <c r="O233">
        <f>(I233*21)/100</f>
        <v>0</v>
      </c>
      <c r="P233" t="s">
        <v>47</v>
      </c>
    </row>
    <row r="234" spans="1:16">
      <c r="A234" s="30" t="s">
        <v>81</v>
      </c>
      <c r="E234" s="31" t="s">
        <v>704</v>
      </c>
    </row>
    <row r="235" spans="1:16">
      <c r="A235" s="32" t="s">
        <v>82</v>
      </c>
      <c r="E235" s="33" t="s">
        <v>78</v>
      </c>
    </row>
    <row r="236" spans="1:16">
      <c r="A236" t="s">
        <v>83</v>
      </c>
      <c r="E236" s="31" t="s">
        <v>78</v>
      </c>
    </row>
    <row r="237" spans="1:16">
      <c r="A237" s="20" t="s">
        <v>76</v>
      </c>
      <c r="B237" s="25" t="s">
        <v>246</v>
      </c>
      <c r="C237" s="25" t="s">
        <v>723</v>
      </c>
      <c r="D237" s="20" t="s">
        <v>78</v>
      </c>
      <c r="E237" s="26" t="s">
        <v>724</v>
      </c>
      <c r="F237" s="27" t="s">
        <v>725</v>
      </c>
      <c r="G237" s="28">
        <v>155</v>
      </c>
      <c r="H237" s="29">
        <v>0</v>
      </c>
      <c r="I237" s="29">
        <f>ROUND(ROUND(H237,2)*ROUND(G237,3),2)</f>
        <v>0</v>
      </c>
      <c r="J237" s="27"/>
      <c r="O237">
        <f>(I237*21)/100</f>
        <v>0</v>
      </c>
      <c r="P237" t="s">
        <v>47</v>
      </c>
    </row>
    <row r="238" spans="1:16">
      <c r="A238" s="30" t="s">
        <v>81</v>
      </c>
      <c r="E238" s="31" t="s">
        <v>724</v>
      </c>
    </row>
    <row r="239" spans="1:16">
      <c r="A239" s="32" t="s">
        <v>82</v>
      </c>
      <c r="E239" s="33" t="s">
        <v>78</v>
      </c>
    </row>
    <row r="240" spans="1:16">
      <c r="A240" t="s">
        <v>83</v>
      </c>
      <c r="E240" s="31" t="s">
        <v>78</v>
      </c>
    </row>
    <row r="241" spans="1:18" ht="12.75" customHeight="1">
      <c r="A241" s="2" t="s">
        <v>74</v>
      </c>
      <c r="B241" s="2"/>
      <c r="C241" s="34" t="s">
        <v>742</v>
      </c>
      <c r="D241" s="2"/>
      <c r="E241" s="23" t="s">
        <v>743</v>
      </c>
      <c r="F241" s="2"/>
      <c r="G241" s="2"/>
      <c r="H241" s="2"/>
      <c r="I241" s="35">
        <f>0+Q241</f>
        <v>0</v>
      </c>
      <c r="J241" s="2"/>
      <c r="O241">
        <f>0+R241</f>
        <v>0</v>
      </c>
      <c r="Q241">
        <f>0+I242+I246+I250</f>
        <v>0</v>
      </c>
      <c r="R241">
        <f>0+O242+O246+O250</f>
        <v>0</v>
      </c>
    </row>
    <row r="242" spans="1:18">
      <c r="A242" s="20" t="s">
        <v>76</v>
      </c>
      <c r="B242" s="25" t="s">
        <v>249</v>
      </c>
      <c r="C242" s="25" t="s">
        <v>744</v>
      </c>
      <c r="D242" s="20" t="s">
        <v>78</v>
      </c>
      <c r="E242" s="26" t="s">
        <v>745</v>
      </c>
      <c r="F242" s="27" t="s">
        <v>95</v>
      </c>
      <c r="G242" s="28">
        <v>1</v>
      </c>
      <c r="H242" s="29">
        <v>0</v>
      </c>
      <c r="I242" s="29">
        <f>ROUND(ROUND(H242,2)*ROUND(G242,3),2)</f>
        <v>0</v>
      </c>
      <c r="J242" s="27"/>
      <c r="O242">
        <f>(I242*21)/100</f>
        <v>0</v>
      </c>
      <c r="P242" t="s">
        <v>47</v>
      </c>
    </row>
    <row r="243" spans="1:18">
      <c r="A243" s="30" t="s">
        <v>81</v>
      </c>
      <c r="E243" s="31" t="s">
        <v>745</v>
      </c>
    </row>
    <row r="244" spans="1:18">
      <c r="A244" s="32" t="s">
        <v>82</v>
      </c>
      <c r="E244" s="33" t="s">
        <v>78</v>
      </c>
    </row>
    <row r="245" spans="1:18">
      <c r="A245" t="s">
        <v>83</v>
      </c>
      <c r="E245" s="31" t="s">
        <v>78</v>
      </c>
    </row>
    <row r="246" spans="1:18">
      <c r="A246" s="20" t="s">
        <v>76</v>
      </c>
      <c r="B246" s="25" t="s">
        <v>252</v>
      </c>
      <c r="C246" s="25" t="s">
        <v>746</v>
      </c>
      <c r="D246" s="20" t="s">
        <v>78</v>
      </c>
      <c r="E246" s="26" t="s">
        <v>747</v>
      </c>
      <c r="F246" s="27" t="s">
        <v>725</v>
      </c>
      <c r="G246" s="28">
        <v>1</v>
      </c>
      <c r="H246" s="29">
        <v>0</v>
      </c>
      <c r="I246" s="29">
        <f>ROUND(ROUND(H246,2)*ROUND(G246,3),2)</f>
        <v>0</v>
      </c>
      <c r="J246" s="27"/>
      <c r="O246">
        <f>(I246*21)/100</f>
        <v>0</v>
      </c>
      <c r="P246" t="s">
        <v>47</v>
      </c>
    </row>
    <row r="247" spans="1:18">
      <c r="A247" s="30" t="s">
        <v>81</v>
      </c>
      <c r="E247" s="31" t="s">
        <v>747</v>
      </c>
    </row>
    <row r="248" spans="1:18">
      <c r="A248" s="32" t="s">
        <v>82</v>
      </c>
      <c r="E248" s="33" t="s">
        <v>78</v>
      </c>
    </row>
    <row r="249" spans="1:18">
      <c r="A249" t="s">
        <v>83</v>
      </c>
      <c r="E249" s="31" t="s">
        <v>78</v>
      </c>
    </row>
    <row r="250" spans="1:18">
      <c r="A250" s="20" t="s">
        <v>76</v>
      </c>
      <c r="B250" s="25" t="s">
        <v>255</v>
      </c>
      <c r="C250" s="25" t="s">
        <v>748</v>
      </c>
      <c r="D250" s="20" t="s">
        <v>78</v>
      </c>
      <c r="E250" s="26" t="s">
        <v>749</v>
      </c>
      <c r="F250" s="27" t="s">
        <v>678</v>
      </c>
      <c r="G250" s="28">
        <v>1</v>
      </c>
      <c r="H250" s="29">
        <v>0</v>
      </c>
      <c r="I250" s="29">
        <f>ROUND(ROUND(H250,2)*ROUND(G250,3),2)</f>
        <v>0</v>
      </c>
      <c r="J250" s="27"/>
      <c r="O250">
        <f>(I250*21)/100</f>
        <v>0</v>
      </c>
      <c r="P250" t="s">
        <v>47</v>
      </c>
    </row>
    <row r="251" spans="1:18">
      <c r="A251" s="30" t="s">
        <v>81</v>
      </c>
      <c r="E251" s="31" t="s">
        <v>749</v>
      </c>
    </row>
    <row r="252" spans="1:18">
      <c r="A252" s="32" t="s">
        <v>82</v>
      </c>
      <c r="E252" s="33" t="s">
        <v>78</v>
      </c>
    </row>
    <row r="253" spans="1:18">
      <c r="A253" t="s">
        <v>83</v>
      </c>
      <c r="E253" s="31" t="s">
        <v>78</v>
      </c>
    </row>
    <row r="254" spans="1:18" ht="12.75" customHeight="1">
      <c r="A254" s="2" t="s">
        <v>74</v>
      </c>
      <c r="B254" s="2"/>
      <c r="C254" s="34" t="s">
        <v>750</v>
      </c>
      <c r="D254" s="2"/>
      <c r="E254" s="23" t="s">
        <v>200</v>
      </c>
      <c r="F254" s="2"/>
      <c r="G254" s="2"/>
      <c r="H254" s="2"/>
      <c r="I254" s="35">
        <f>0+Q254</f>
        <v>0</v>
      </c>
      <c r="J254" s="2"/>
      <c r="O254">
        <f>0+R254</f>
        <v>0</v>
      </c>
      <c r="Q254">
        <f>0+I255+I259+I263+I267+I271+I275+I279+I283+I287</f>
        <v>0</v>
      </c>
      <c r="R254">
        <f>0+O255+O259+O263+O267+O271+O275+O279+O283+O287</f>
        <v>0</v>
      </c>
    </row>
    <row r="255" spans="1:18">
      <c r="A255" s="20" t="s">
        <v>76</v>
      </c>
      <c r="B255" s="25" t="s">
        <v>258</v>
      </c>
      <c r="C255" s="25" t="s">
        <v>751</v>
      </c>
      <c r="D255" s="20" t="s">
        <v>78</v>
      </c>
      <c r="E255" s="26" t="s">
        <v>752</v>
      </c>
      <c r="F255" s="27" t="s">
        <v>753</v>
      </c>
      <c r="G255" s="28">
        <v>1</v>
      </c>
      <c r="H255" s="29">
        <v>0</v>
      </c>
      <c r="I255" s="29">
        <f>ROUND(ROUND(H255,2)*ROUND(G255,3),2)</f>
        <v>0</v>
      </c>
      <c r="J255" s="27"/>
      <c r="O255">
        <f>(I255*21)/100</f>
        <v>0</v>
      </c>
      <c r="P255" t="s">
        <v>47</v>
      </c>
    </row>
    <row r="256" spans="1:18">
      <c r="A256" s="30" t="s">
        <v>81</v>
      </c>
      <c r="E256" s="31" t="s">
        <v>752</v>
      </c>
    </row>
    <row r="257" spans="1:16">
      <c r="A257" s="32" t="s">
        <v>82</v>
      </c>
      <c r="E257" s="33" t="s">
        <v>78</v>
      </c>
    </row>
    <row r="258" spans="1:16">
      <c r="A258" t="s">
        <v>83</v>
      </c>
      <c r="E258" s="31" t="s">
        <v>78</v>
      </c>
    </row>
    <row r="259" spans="1:16">
      <c r="A259" s="20" t="s">
        <v>76</v>
      </c>
      <c r="B259" s="25" t="s">
        <v>261</v>
      </c>
      <c r="C259" s="25" t="s">
        <v>754</v>
      </c>
      <c r="D259" s="20" t="s">
        <v>78</v>
      </c>
      <c r="E259" s="26" t="s">
        <v>755</v>
      </c>
      <c r="F259" s="27" t="s">
        <v>753</v>
      </c>
      <c r="G259" s="28">
        <v>1</v>
      </c>
      <c r="H259" s="29">
        <v>0</v>
      </c>
      <c r="I259" s="29">
        <f>ROUND(ROUND(H259,2)*ROUND(G259,3),2)</f>
        <v>0</v>
      </c>
      <c r="J259" s="27"/>
      <c r="O259">
        <f>(I259*21)/100</f>
        <v>0</v>
      </c>
      <c r="P259" t="s">
        <v>47</v>
      </c>
    </row>
    <row r="260" spans="1:16">
      <c r="A260" s="30" t="s">
        <v>81</v>
      </c>
      <c r="E260" s="31" t="s">
        <v>755</v>
      </c>
    </row>
    <row r="261" spans="1:16">
      <c r="A261" s="32" t="s">
        <v>82</v>
      </c>
      <c r="E261" s="33" t="s">
        <v>78</v>
      </c>
    </row>
    <row r="262" spans="1:16">
      <c r="A262" t="s">
        <v>83</v>
      </c>
      <c r="E262" s="31" t="s">
        <v>78</v>
      </c>
    </row>
    <row r="263" spans="1:16">
      <c r="A263" s="20" t="s">
        <v>76</v>
      </c>
      <c r="B263" s="25" t="s">
        <v>482</v>
      </c>
      <c r="C263" s="25" t="s">
        <v>756</v>
      </c>
      <c r="D263" s="20" t="s">
        <v>78</v>
      </c>
      <c r="E263" s="26" t="s">
        <v>757</v>
      </c>
      <c r="F263" s="27" t="s">
        <v>753</v>
      </c>
      <c r="G263" s="28">
        <v>1</v>
      </c>
      <c r="H263" s="29">
        <v>0</v>
      </c>
      <c r="I263" s="29">
        <f>ROUND(ROUND(H263,2)*ROUND(G263,3),2)</f>
        <v>0</v>
      </c>
      <c r="J263" s="27"/>
      <c r="O263">
        <f>(I263*21)/100</f>
        <v>0</v>
      </c>
      <c r="P263" t="s">
        <v>47</v>
      </c>
    </row>
    <row r="264" spans="1:16">
      <c r="A264" s="30" t="s">
        <v>81</v>
      </c>
      <c r="E264" s="31" t="s">
        <v>757</v>
      </c>
    </row>
    <row r="265" spans="1:16">
      <c r="A265" s="32" t="s">
        <v>82</v>
      </c>
      <c r="E265" s="33" t="s">
        <v>78</v>
      </c>
    </row>
    <row r="266" spans="1:16">
      <c r="A266" t="s">
        <v>83</v>
      </c>
      <c r="E266" s="31" t="s">
        <v>78</v>
      </c>
    </row>
    <row r="267" spans="1:16">
      <c r="A267" s="20" t="s">
        <v>76</v>
      </c>
      <c r="B267" s="25" t="s">
        <v>486</v>
      </c>
      <c r="C267" s="25" t="s">
        <v>758</v>
      </c>
      <c r="D267" s="20" t="s">
        <v>78</v>
      </c>
      <c r="E267" s="26" t="s">
        <v>759</v>
      </c>
      <c r="F267" s="27" t="s">
        <v>753</v>
      </c>
      <c r="G267" s="28">
        <v>1</v>
      </c>
      <c r="H267" s="29">
        <v>0</v>
      </c>
      <c r="I267" s="29">
        <f>ROUND(ROUND(H267,2)*ROUND(G267,3),2)</f>
        <v>0</v>
      </c>
      <c r="J267" s="27"/>
      <c r="O267">
        <f>(I267*21)/100</f>
        <v>0</v>
      </c>
      <c r="P267" t="s">
        <v>47</v>
      </c>
    </row>
    <row r="268" spans="1:16">
      <c r="A268" s="30" t="s">
        <v>81</v>
      </c>
      <c r="E268" s="31" t="s">
        <v>759</v>
      </c>
    </row>
    <row r="269" spans="1:16">
      <c r="A269" s="32" t="s">
        <v>82</v>
      </c>
      <c r="E269" s="33" t="s">
        <v>78</v>
      </c>
    </row>
    <row r="270" spans="1:16">
      <c r="A270" t="s">
        <v>83</v>
      </c>
      <c r="E270" s="31" t="s">
        <v>78</v>
      </c>
    </row>
    <row r="271" spans="1:16">
      <c r="A271" s="20" t="s">
        <v>76</v>
      </c>
      <c r="B271" s="25" t="s">
        <v>489</v>
      </c>
      <c r="C271" s="25" t="s">
        <v>760</v>
      </c>
      <c r="D271" s="20" t="s">
        <v>78</v>
      </c>
      <c r="E271" s="26" t="s">
        <v>761</v>
      </c>
      <c r="F271" s="27" t="s">
        <v>753</v>
      </c>
      <c r="G271" s="28">
        <v>1</v>
      </c>
      <c r="H271" s="29">
        <v>0</v>
      </c>
      <c r="I271" s="29">
        <f>ROUND(ROUND(H271,2)*ROUND(G271,3),2)</f>
        <v>0</v>
      </c>
      <c r="J271" s="27"/>
      <c r="O271">
        <f>(I271*21)/100</f>
        <v>0</v>
      </c>
      <c r="P271" t="s">
        <v>47</v>
      </c>
    </row>
    <row r="272" spans="1:16">
      <c r="A272" s="30" t="s">
        <v>81</v>
      </c>
      <c r="E272" s="31" t="s">
        <v>761</v>
      </c>
    </row>
    <row r="273" spans="1:16">
      <c r="A273" s="32" t="s">
        <v>82</v>
      </c>
      <c r="E273" s="33" t="s">
        <v>78</v>
      </c>
    </row>
    <row r="274" spans="1:16">
      <c r="A274" t="s">
        <v>83</v>
      </c>
      <c r="E274" s="31" t="s">
        <v>78</v>
      </c>
    </row>
    <row r="275" spans="1:16">
      <c r="A275" s="20" t="s">
        <v>76</v>
      </c>
      <c r="B275" s="25" t="s">
        <v>492</v>
      </c>
      <c r="C275" s="25" t="s">
        <v>762</v>
      </c>
      <c r="D275" s="20" t="s">
        <v>78</v>
      </c>
      <c r="E275" s="26" t="s">
        <v>763</v>
      </c>
      <c r="F275" s="27" t="s">
        <v>753</v>
      </c>
      <c r="G275" s="28">
        <v>1</v>
      </c>
      <c r="H275" s="29">
        <v>0</v>
      </c>
      <c r="I275" s="29">
        <f>ROUND(ROUND(H275,2)*ROUND(G275,3),2)</f>
        <v>0</v>
      </c>
      <c r="J275" s="27"/>
      <c r="O275">
        <f>(I275*21)/100</f>
        <v>0</v>
      </c>
      <c r="P275" t="s">
        <v>47</v>
      </c>
    </row>
    <row r="276" spans="1:16">
      <c r="A276" s="30" t="s">
        <v>81</v>
      </c>
      <c r="E276" s="31" t="s">
        <v>763</v>
      </c>
    </row>
    <row r="277" spans="1:16">
      <c r="A277" s="32" t="s">
        <v>82</v>
      </c>
      <c r="E277" s="33" t="s">
        <v>78</v>
      </c>
    </row>
    <row r="278" spans="1:16">
      <c r="A278" t="s">
        <v>83</v>
      </c>
      <c r="E278" s="31" t="s">
        <v>78</v>
      </c>
    </row>
    <row r="279" spans="1:16">
      <c r="A279" s="20" t="s">
        <v>76</v>
      </c>
      <c r="B279" s="25" t="s">
        <v>498</v>
      </c>
      <c r="C279" s="25" t="s">
        <v>764</v>
      </c>
      <c r="D279" s="20" t="s">
        <v>78</v>
      </c>
      <c r="E279" s="26" t="s">
        <v>765</v>
      </c>
      <c r="F279" s="27" t="s">
        <v>753</v>
      </c>
      <c r="G279" s="28">
        <v>1</v>
      </c>
      <c r="H279" s="29">
        <v>0</v>
      </c>
      <c r="I279" s="29">
        <f>ROUND(ROUND(H279,2)*ROUND(G279,3),2)</f>
        <v>0</v>
      </c>
      <c r="J279" s="27"/>
      <c r="O279">
        <f>(I279*21)/100</f>
        <v>0</v>
      </c>
      <c r="P279" t="s">
        <v>47</v>
      </c>
    </row>
    <row r="280" spans="1:16">
      <c r="A280" s="30" t="s">
        <v>81</v>
      </c>
      <c r="E280" s="31" t="s">
        <v>765</v>
      </c>
    </row>
    <row r="281" spans="1:16">
      <c r="A281" s="32" t="s">
        <v>82</v>
      </c>
      <c r="E281" s="33" t="s">
        <v>78</v>
      </c>
    </row>
    <row r="282" spans="1:16">
      <c r="A282" t="s">
        <v>83</v>
      </c>
      <c r="E282" s="31" t="s">
        <v>78</v>
      </c>
    </row>
    <row r="283" spans="1:16">
      <c r="A283" s="20" t="s">
        <v>76</v>
      </c>
      <c r="B283" s="25" t="s">
        <v>502</v>
      </c>
      <c r="C283" s="25" t="s">
        <v>766</v>
      </c>
      <c r="D283" s="20" t="s">
        <v>78</v>
      </c>
      <c r="E283" s="26" t="s">
        <v>767</v>
      </c>
      <c r="F283" s="27" t="s">
        <v>753</v>
      </c>
      <c r="G283" s="28">
        <v>1</v>
      </c>
      <c r="H283" s="29">
        <v>0</v>
      </c>
      <c r="I283" s="29">
        <f>ROUND(ROUND(H283,2)*ROUND(G283,3),2)</f>
        <v>0</v>
      </c>
      <c r="J283" s="27"/>
      <c r="O283">
        <f>(I283*21)/100</f>
        <v>0</v>
      </c>
      <c r="P283" t="s">
        <v>47</v>
      </c>
    </row>
    <row r="284" spans="1:16">
      <c r="A284" s="30" t="s">
        <v>81</v>
      </c>
      <c r="E284" s="31" t="s">
        <v>767</v>
      </c>
    </row>
    <row r="285" spans="1:16">
      <c r="A285" s="32" t="s">
        <v>82</v>
      </c>
      <c r="E285" s="33" t="s">
        <v>78</v>
      </c>
    </row>
    <row r="286" spans="1:16">
      <c r="A286" t="s">
        <v>83</v>
      </c>
      <c r="E286" s="31" t="s">
        <v>78</v>
      </c>
    </row>
    <row r="287" spans="1:16">
      <c r="A287" s="20" t="s">
        <v>76</v>
      </c>
      <c r="B287" s="25" t="s">
        <v>507</v>
      </c>
      <c r="C287" s="25" t="s">
        <v>768</v>
      </c>
      <c r="D287" s="20" t="s">
        <v>78</v>
      </c>
      <c r="E287" s="26" t="s">
        <v>769</v>
      </c>
      <c r="F287" s="27" t="s">
        <v>753</v>
      </c>
      <c r="G287" s="28">
        <v>1</v>
      </c>
      <c r="H287" s="29">
        <v>0</v>
      </c>
      <c r="I287" s="29">
        <f>ROUND(ROUND(H287,2)*ROUND(G287,3),2)</f>
        <v>0</v>
      </c>
      <c r="J287" s="27"/>
      <c r="O287">
        <f>(I287*21)/100</f>
        <v>0</v>
      </c>
      <c r="P287" t="s">
        <v>47</v>
      </c>
    </row>
    <row r="288" spans="1:16">
      <c r="A288" s="30" t="s">
        <v>81</v>
      </c>
      <c r="E288" s="31" t="s">
        <v>769</v>
      </c>
    </row>
    <row r="289" spans="1:5">
      <c r="A289" s="32" t="s">
        <v>82</v>
      </c>
      <c r="E289" s="33" t="s">
        <v>78</v>
      </c>
    </row>
    <row r="290" spans="1:5">
      <c r="A290" t="s">
        <v>83</v>
      </c>
      <c r="E290" s="31" t="s">
        <v>78</v>
      </c>
    </row>
  </sheetData>
  <mergeCells count="14">
    <mergeCell ref="C3:D3"/>
    <mergeCell ref="C4:D4"/>
    <mergeCell ref="C5:D5"/>
    <mergeCell ref="C6:D6"/>
    <mergeCell ref="C7:D7"/>
    <mergeCell ref="F8:F9"/>
    <mergeCell ref="G8:G9"/>
    <mergeCell ref="H8:I8"/>
    <mergeCell ref="J8:J9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101"/>
  <sheetViews>
    <sheetView workbookViewId="0">
      <pane ySplit="10" topLeftCell="B11" activePane="bottomLeft" state="frozen"/>
      <selection pane="bottomLeft" activeCell="A11" sqref="A11"/>
    </sheetView>
  </sheetViews>
  <sheetFormatPr defaultColWidth="9.140625"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>
      <c r="A1" t="s">
        <v>37</v>
      </c>
      <c r="B1" s="4"/>
      <c r="C1" s="4"/>
      <c r="D1" s="4"/>
      <c r="E1" s="4" t="s">
        <v>0</v>
      </c>
      <c r="F1" s="4"/>
      <c r="G1" s="4"/>
      <c r="H1" s="4"/>
      <c r="I1" s="4"/>
      <c r="J1" s="4"/>
      <c r="P1" t="s">
        <v>38</v>
      </c>
    </row>
    <row r="2" spans="1:18" ht="24.95" customHeight="1">
      <c r="B2" s="4"/>
      <c r="C2" s="4"/>
      <c r="D2" s="4"/>
      <c r="E2" s="3" t="s">
        <v>39</v>
      </c>
      <c r="F2" s="4"/>
      <c r="G2" s="4"/>
      <c r="H2" s="2"/>
      <c r="I2" s="2"/>
      <c r="J2" s="4"/>
      <c r="O2">
        <f>0+O11+O60+O89</f>
        <v>0</v>
      </c>
      <c r="P2" t="s">
        <v>40</v>
      </c>
    </row>
    <row r="3" spans="1:18" ht="15" customHeight="1">
      <c r="A3" t="s">
        <v>41</v>
      </c>
      <c r="B3" s="12" t="s">
        <v>42</v>
      </c>
      <c r="C3" s="44" t="s">
        <v>43</v>
      </c>
      <c r="D3" s="46"/>
      <c r="E3" s="13" t="s">
        <v>44</v>
      </c>
      <c r="F3" s="4"/>
      <c r="G3" s="9"/>
      <c r="H3" s="8" t="s">
        <v>770</v>
      </c>
      <c r="I3" s="36">
        <f>0+I11+I60+I89</f>
        <v>0</v>
      </c>
      <c r="J3" s="10"/>
      <c r="O3" t="s">
        <v>46</v>
      </c>
      <c r="P3" t="s">
        <v>47</v>
      </c>
    </row>
    <row r="4" spans="1:18" ht="15" customHeight="1">
      <c r="A4" t="s">
        <v>48</v>
      </c>
      <c r="B4" s="12" t="s">
        <v>49</v>
      </c>
      <c r="C4" s="44" t="s">
        <v>19</v>
      </c>
      <c r="D4" s="46"/>
      <c r="E4" s="13" t="s">
        <v>20</v>
      </c>
      <c r="F4" s="4"/>
      <c r="G4" s="4"/>
      <c r="H4" s="11"/>
      <c r="I4" s="11"/>
      <c r="J4" s="4"/>
      <c r="O4" t="s">
        <v>50</v>
      </c>
      <c r="P4" t="s">
        <v>47</v>
      </c>
    </row>
    <row r="5" spans="1:18" ht="12.75" customHeight="1">
      <c r="A5" t="s">
        <v>51</v>
      </c>
      <c r="B5" s="12" t="s">
        <v>49</v>
      </c>
      <c r="C5" s="44" t="s">
        <v>320</v>
      </c>
      <c r="D5" s="46"/>
      <c r="E5" s="13" t="s">
        <v>22</v>
      </c>
      <c r="F5" s="4"/>
      <c r="G5" s="4"/>
      <c r="H5" s="4"/>
      <c r="I5" s="4"/>
      <c r="J5" s="4"/>
      <c r="O5" t="s">
        <v>53</v>
      </c>
      <c r="P5" t="s">
        <v>47</v>
      </c>
    </row>
    <row r="6" spans="1:18" ht="12.75" customHeight="1">
      <c r="A6" t="s">
        <v>54</v>
      </c>
      <c r="B6" s="12" t="s">
        <v>49</v>
      </c>
      <c r="C6" s="44" t="s">
        <v>771</v>
      </c>
      <c r="D6" s="46"/>
      <c r="E6" s="13" t="s">
        <v>32</v>
      </c>
      <c r="F6" s="4"/>
      <c r="G6" s="4"/>
      <c r="H6" s="4"/>
      <c r="I6" s="4"/>
      <c r="J6" s="4"/>
    </row>
    <row r="7" spans="1:18" ht="12.75" customHeight="1">
      <c r="A7" t="s">
        <v>322</v>
      </c>
      <c r="B7" s="14" t="s">
        <v>55</v>
      </c>
      <c r="C7" s="45" t="s">
        <v>770</v>
      </c>
      <c r="D7" s="48"/>
      <c r="E7" s="15" t="s">
        <v>34</v>
      </c>
      <c r="F7" s="2"/>
      <c r="G7" s="2"/>
      <c r="H7" s="2"/>
      <c r="I7" s="2"/>
      <c r="J7" s="2"/>
    </row>
    <row r="8" spans="1:18" ht="12.75" customHeight="1">
      <c r="A8" s="43" t="s">
        <v>56</v>
      </c>
      <c r="B8" s="43" t="s">
        <v>57</v>
      </c>
      <c r="C8" s="43" t="s">
        <v>58</v>
      </c>
      <c r="D8" s="43" t="s">
        <v>59</v>
      </c>
      <c r="E8" s="43" t="s">
        <v>60</v>
      </c>
      <c r="F8" s="43" t="s">
        <v>61</v>
      </c>
      <c r="G8" s="43" t="s">
        <v>62</v>
      </c>
      <c r="H8" s="43" t="s">
        <v>63</v>
      </c>
      <c r="I8" s="43"/>
      <c r="J8" s="43" t="s">
        <v>64</v>
      </c>
    </row>
    <row r="9" spans="1:18" ht="12.75" customHeight="1">
      <c r="A9" s="43"/>
      <c r="B9" s="43"/>
      <c r="C9" s="43"/>
      <c r="D9" s="43"/>
      <c r="E9" s="43"/>
      <c r="F9" s="43"/>
      <c r="G9" s="43"/>
      <c r="H9" s="1" t="s">
        <v>65</v>
      </c>
      <c r="I9" s="1" t="s">
        <v>66</v>
      </c>
      <c r="J9" s="43"/>
    </row>
    <row r="10" spans="1:18" ht="12.75" customHeight="1">
      <c r="A10" s="1" t="s">
        <v>67</v>
      </c>
      <c r="B10" s="1" t="s">
        <v>68</v>
      </c>
      <c r="C10" s="1" t="s">
        <v>47</v>
      </c>
      <c r="D10" s="1" t="s">
        <v>38</v>
      </c>
      <c r="E10" s="1" t="s">
        <v>69</v>
      </c>
      <c r="F10" s="1" t="s">
        <v>70</v>
      </c>
      <c r="G10" s="1" t="s">
        <v>40</v>
      </c>
      <c r="H10" s="1" t="s">
        <v>71</v>
      </c>
      <c r="I10" s="1" t="s">
        <v>72</v>
      </c>
      <c r="J10" s="1" t="s">
        <v>73</v>
      </c>
    </row>
    <row r="11" spans="1:18" ht="12.75" customHeight="1">
      <c r="A11" s="21" t="s">
        <v>74</v>
      </c>
      <c r="B11" s="21"/>
      <c r="C11" s="22" t="s">
        <v>369</v>
      </c>
      <c r="D11" s="21"/>
      <c r="E11" s="23" t="s">
        <v>370</v>
      </c>
      <c r="F11" s="21"/>
      <c r="G11" s="21"/>
      <c r="H11" s="21"/>
      <c r="I11" s="24">
        <f>0+Q11</f>
        <v>0</v>
      </c>
      <c r="J11" s="21"/>
      <c r="O11">
        <f>0+R11</f>
        <v>0</v>
      </c>
      <c r="Q11">
        <f>0+I12+I16+I20+I24+I28+I32+I36+I40+I44+I48+I52+I56</f>
        <v>0</v>
      </c>
      <c r="R11">
        <f>0+O12+O16+O20+O24+O28+O32+O36+O40+O44+O48+O52+O56</f>
        <v>0</v>
      </c>
    </row>
    <row r="12" spans="1:18" ht="25.5">
      <c r="A12" s="20" t="s">
        <v>76</v>
      </c>
      <c r="B12" s="25" t="s">
        <v>68</v>
      </c>
      <c r="C12" s="25" t="s">
        <v>772</v>
      </c>
      <c r="D12" s="20" t="s">
        <v>78</v>
      </c>
      <c r="E12" s="26" t="s">
        <v>773</v>
      </c>
      <c r="F12" s="27" t="s">
        <v>95</v>
      </c>
      <c r="G12" s="28">
        <v>4</v>
      </c>
      <c r="H12" s="29">
        <v>0</v>
      </c>
      <c r="I12" s="29">
        <f>ROUND(ROUND(H12,2)*ROUND(G12,3),2)</f>
        <v>0</v>
      </c>
      <c r="J12" s="27" t="s">
        <v>327</v>
      </c>
      <c r="O12">
        <f>(I12*21)/100</f>
        <v>0</v>
      </c>
      <c r="P12" t="s">
        <v>47</v>
      </c>
    </row>
    <row r="13" spans="1:18">
      <c r="A13" s="30" t="s">
        <v>81</v>
      </c>
      <c r="E13" s="31" t="s">
        <v>78</v>
      </c>
    </row>
    <row r="14" spans="1:18">
      <c r="A14" s="32" t="s">
        <v>82</v>
      </c>
      <c r="E14" s="33" t="s">
        <v>655</v>
      </c>
    </row>
    <row r="15" spans="1:18" ht="114.75">
      <c r="A15" t="s">
        <v>83</v>
      </c>
      <c r="E15" s="31" t="s">
        <v>403</v>
      </c>
    </row>
    <row r="16" spans="1:18" ht="25.5">
      <c r="A16" s="20" t="s">
        <v>76</v>
      </c>
      <c r="B16" s="25" t="s">
        <v>47</v>
      </c>
      <c r="C16" s="25" t="s">
        <v>774</v>
      </c>
      <c r="D16" s="20" t="s">
        <v>78</v>
      </c>
      <c r="E16" s="26" t="s">
        <v>775</v>
      </c>
      <c r="F16" s="27" t="s">
        <v>95</v>
      </c>
      <c r="G16" s="28">
        <v>8</v>
      </c>
      <c r="H16" s="29">
        <v>0</v>
      </c>
      <c r="I16" s="29">
        <f>ROUND(ROUND(H16,2)*ROUND(G16,3),2)</f>
        <v>0</v>
      </c>
      <c r="J16" s="27" t="s">
        <v>327</v>
      </c>
      <c r="O16">
        <f>(I16*21)/100</f>
        <v>0</v>
      </c>
      <c r="P16" t="s">
        <v>47</v>
      </c>
    </row>
    <row r="17" spans="1:16">
      <c r="A17" s="30" t="s">
        <v>81</v>
      </c>
      <c r="E17" s="31" t="s">
        <v>78</v>
      </c>
    </row>
    <row r="18" spans="1:16">
      <c r="A18" s="32" t="s">
        <v>82</v>
      </c>
      <c r="E18" s="33" t="s">
        <v>78</v>
      </c>
    </row>
    <row r="19" spans="1:16" ht="114.75">
      <c r="A19" t="s">
        <v>83</v>
      </c>
      <c r="E19" s="31" t="s">
        <v>403</v>
      </c>
    </row>
    <row r="20" spans="1:16" ht="25.5">
      <c r="A20" s="20" t="s">
        <v>76</v>
      </c>
      <c r="B20" s="25" t="s">
        <v>38</v>
      </c>
      <c r="C20" s="25" t="s">
        <v>776</v>
      </c>
      <c r="D20" s="20" t="s">
        <v>78</v>
      </c>
      <c r="E20" s="26" t="s">
        <v>777</v>
      </c>
      <c r="F20" s="27" t="s">
        <v>95</v>
      </c>
      <c r="G20" s="28">
        <v>9</v>
      </c>
      <c r="H20" s="29">
        <v>0</v>
      </c>
      <c r="I20" s="29">
        <f>ROUND(ROUND(H20,2)*ROUND(G20,3),2)</f>
        <v>0</v>
      </c>
      <c r="J20" s="27" t="s">
        <v>327</v>
      </c>
      <c r="O20">
        <f>(I20*21)/100</f>
        <v>0</v>
      </c>
      <c r="P20" t="s">
        <v>47</v>
      </c>
    </row>
    <row r="21" spans="1:16">
      <c r="A21" s="30" t="s">
        <v>81</v>
      </c>
      <c r="E21" s="31" t="s">
        <v>78</v>
      </c>
    </row>
    <row r="22" spans="1:16">
      <c r="A22" s="32" t="s">
        <v>82</v>
      </c>
      <c r="E22" s="33" t="s">
        <v>78</v>
      </c>
    </row>
    <row r="23" spans="1:16" ht="114.75">
      <c r="A23" t="s">
        <v>83</v>
      </c>
      <c r="E23" s="31" t="s">
        <v>403</v>
      </c>
    </row>
    <row r="24" spans="1:16" ht="25.5">
      <c r="A24" s="20" t="s">
        <v>76</v>
      </c>
      <c r="B24" s="25" t="s">
        <v>69</v>
      </c>
      <c r="C24" s="25" t="s">
        <v>778</v>
      </c>
      <c r="D24" s="20" t="s">
        <v>78</v>
      </c>
      <c r="E24" s="26" t="s">
        <v>779</v>
      </c>
      <c r="F24" s="27" t="s">
        <v>88</v>
      </c>
      <c r="G24" s="28">
        <v>120</v>
      </c>
      <c r="H24" s="29">
        <v>0</v>
      </c>
      <c r="I24" s="29">
        <f>ROUND(ROUND(H24,2)*ROUND(G24,3),2)</f>
        <v>0</v>
      </c>
      <c r="J24" s="27" t="s">
        <v>327</v>
      </c>
      <c r="O24">
        <f>(I24*21)/100</f>
        <v>0</v>
      </c>
      <c r="P24" t="s">
        <v>47</v>
      </c>
    </row>
    <row r="25" spans="1:16">
      <c r="A25" s="30" t="s">
        <v>81</v>
      </c>
      <c r="E25" s="31" t="s">
        <v>78</v>
      </c>
    </row>
    <row r="26" spans="1:16">
      <c r="A26" s="32" t="s">
        <v>82</v>
      </c>
      <c r="E26" s="33" t="s">
        <v>78</v>
      </c>
    </row>
    <row r="27" spans="1:16" ht="114.75">
      <c r="A27" t="s">
        <v>83</v>
      </c>
      <c r="E27" s="31" t="s">
        <v>780</v>
      </c>
    </row>
    <row r="28" spans="1:16">
      <c r="A28" s="20" t="s">
        <v>76</v>
      </c>
      <c r="B28" s="25" t="s">
        <v>70</v>
      </c>
      <c r="C28" s="25" t="s">
        <v>781</v>
      </c>
      <c r="D28" s="20" t="s">
        <v>78</v>
      </c>
      <c r="E28" s="26" t="s">
        <v>782</v>
      </c>
      <c r="F28" s="27" t="s">
        <v>95</v>
      </c>
      <c r="G28" s="28">
        <v>4</v>
      </c>
      <c r="H28" s="29">
        <v>0</v>
      </c>
      <c r="I28" s="29">
        <f>ROUND(ROUND(H28,2)*ROUND(G28,3),2)</f>
        <v>0</v>
      </c>
      <c r="J28" s="27" t="s">
        <v>327</v>
      </c>
      <c r="O28">
        <f>(I28*21)/100</f>
        <v>0</v>
      </c>
      <c r="P28" t="s">
        <v>47</v>
      </c>
    </row>
    <row r="29" spans="1:16">
      <c r="A29" s="30" t="s">
        <v>81</v>
      </c>
      <c r="E29" s="31" t="s">
        <v>78</v>
      </c>
    </row>
    <row r="30" spans="1:16">
      <c r="A30" s="32" t="s">
        <v>82</v>
      </c>
      <c r="E30" s="33" t="s">
        <v>78</v>
      </c>
    </row>
    <row r="31" spans="1:16" ht="114.75">
      <c r="A31" t="s">
        <v>83</v>
      </c>
      <c r="E31" s="31" t="s">
        <v>403</v>
      </c>
    </row>
    <row r="32" spans="1:16" ht="25.5">
      <c r="A32" s="20" t="s">
        <v>76</v>
      </c>
      <c r="B32" s="25" t="s">
        <v>40</v>
      </c>
      <c r="C32" s="25" t="s">
        <v>783</v>
      </c>
      <c r="D32" s="20" t="s">
        <v>78</v>
      </c>
      <c r="E32" s="26" t="s">
        <v>784</v>
      </c>
      <c r="F32" s="27" t="s">
        <v>95</v>
      </c>
      <c r="G32" s="28">
        <v>8</v>
      </c>
      <c r="H32" s="29">
        <v>0</v>
      </c>
      <c r="I32" s="29">
        <f>ROUND(ROUND(H32,2)*ROUND(G32,3),2)</f>
        <v>0</v>
      </c>
      <c r="J32" s="27" t="s">
        <v>327</v>
      </c>
      <c r="O32">
        <f>(I32*21)/100</f>
        <v>0</v>
      </c>
      <c r="P32" t="s">
        <v>47</v>
      </c>
    </row>
    <row r="33" spans="1:16">
      <c r="A33" s="30" t="s">
        <v>81</v>
      </c>
      <c r="E33" s="31" t="s">
        <v>78</v>
      </c>
    </row>
    <row r="34" spans="1:16">
      <c r="A34" s="32" t="s">
        <v>82</v>
      </c>
      <c r="E34" s="33" t="s">
        <v>78</v>
      </c>
    </row>
    <row r="35" spans="1:16" ht="76.5">
      <c r="A35" t="s">
        <v>83</v>
      </c>
      <c r="E35" s="31" t="s">
        <v>785</v>
      </c>
    </row>
    <row r="36" spans="1:16" ht="25.5">
      <c r="A36" s="20" t="s">
        <v>76</v>
      </c>
      <c r="B36" s="25" t="s">
        <v>96</v>
      </c>
      <c r="C36" s="25" t="s">
        <v>786</v>
      </c>
      <c r="D36" s="20" t="s">
        <v>78</v>
      </c>
      <c r="E36" s="26" t="s">
        <v>787</v>
      </c>
      <c r="F36" s="27" t="s">
        <v>95</v>
      </c>
      <c r="G36" s="28">
        <v>8</v>
      </c>
      <c r="H36" s="29">
        <v>0</v>
      </c>
      <c r="I36" s="29">
        <f>ROUND(ROUND(H36,2)*ROUND(G36,3),2)</f>
        <v>0</v>
      </c>
      <c r="J36" s="27" t="s">
        <v>327</v>
      </c>
      <c r="O36">
        <f>(I36*21)/100</f>
        <v>0</v>
      </c>
      <c r="P36" t="s">
        <v>47</v>
      </c>
    </row>
    <row r="37" spans="1:16">
      <c r="A37" s="30" t="s">
        <v>81</v>
      </c>
      <c r="E37" s="31" t="s">
        <v>78</v>
      </c>
    </row>
    <row r="38" spans="1:16">
      <c r="A38" s="32" t="s">
        <v>82</v>
      </c>
      <c r="E38" s="33" t="s">
        <v>78</v>
      </c>
    </row>
    <row r="39" spans="1:16" ht="89.25">
      <c r="A39" t="s">
        <v>83</v>
      </c>
      <c r="E39" s="31" t="s">
        <v>788</v>
      </c>
    </row>
    <row r="40" spans="1:16" ht="25.5">
      <c r="A40" s="20" t="s">
        <v>76</v>
      </c>
      <c r="B40" s="25" t="s">
        <v>99</v>
      </c>
      <c r="C40" s="25" t="s">
        <v>471</v>
      </c>
      <c r="D40" s="20" t="s">
        <v>78</v>
      </c>
      <c r="E40" s="26" t="s">
        <v>472</v>
      </c>
      <c r="F40" s="27" t="s">
        <v>198</v>
      </c>
      <c r="G40" s="28">
        <v>4</v>
      </c>
      <c r="H40" s="29">
        <v>0</v>
      </c>
      <c r="I40" s="29">
        <f>ROUND(ROUND(H40,2)*ROUND(G40,3),2)</f>
        <v>0</v>
      </c>
      <c r="J40" s="27" t="s">
        <v>327</v>
      </c>
      <c r="O40">
        <f>(I40*21)/100</f>
        <v>0</v>
      </c>
      <c r="P40" t="s">
        <v>47</v>
      </c>
    </row>
    <row r="41" spans="1:16">
      <c r="A41" s="30" t="s">
        <v>81</v>
      </c>
      <c r="E41" s="31" t="s">
        <v>78</v>
      </c>
    </row>
    <row r="42" spans="1:16">
      <c r="A42" s="32" t="s">
        <v>82</v>
      </c>
      <c r="E42" s="33" t="s">
        <v>78</v>
      </c>
    </row>
    <row r="43" spans="1:16" ht="89.25">
      <c r="A43" t="s">
        <v>83</v>
      </c>
      <c r="E43" s="31" t="s">
        <v>473</v>
      </c>
    </row>
    <row r="44" spans="1:16">
      <c r="A44" s="20" t="s">
        <v>76</v>
      </c>
      <c r="B44" s="25" t="s">
        <v>71</v>
      </c>
      <c r="C44" s="25" t="s">
        <v>789</v>
      </c>
      <c r="D44" s="20" t="s">
        <v>78</v>
      </c>
      <c r="E44" s="26" t="s">
        <v>790</v>
      </c>
      <c r="F44" s="27" t="s">
        <v>95</v>
      </c>
      <c r="G44" s="28">
        <v>2</v>
      </c>
      <c r="H44" s="29">
        <v>0</v>
      </c>
      <c r="I44" s="29">
        <f>ROUND(ROUND(H44,2)*ROUND(G44,3),2)</f>
        <v>0</v>
      </c>
      <c r="J44" s="27" t="s">
        <v>327</v>
      </c>
      <c r="O44">
        <f>(I44*21)/100</f>
        <v>0</v>
      </c>
      <c r="P44" t="s">
        <v>47</v>
      </c>
    </row>
    <row r="45" spans="1:16">
      <c r="A45" s="30" t="s">
        <v>81</v>
      </c>
      <c r="E45" s="31" t="s">
        <v>78</v>
      </c>
    </row>
    <row r="46" spans="1:16">
      <c r="A46" s="32" t="s">
        <v>82</v>
      </c>
      <c r="E46" s="33" t="s">
        <v>78</v>
      </c>
    </row>
    <row r="47" spans="1:16" ht="63.75">
      <c r="A47" t="s">
        <v>83</v>
      </c>
      <c r="E47" s="31" t="s">
        <v>791</v>
      </c>
    </row>
    <row r="48" spans="1:16" ht="25.5">
      <c r="A48" s="20" t="s">
        <v>76</v>
      </c>
      <c r="B48" s="25" t="s">
        <v>72</v>
      </c>
      <c r="C48" s="25" t="s">
        <v>792</v>
      </c>
      <c r="D48" s="20" t="s">
        <v>78</v>
      </c>
      <c r="E48" s="26" t="s">
        <v>793</v>
      </c>
      <c r="F48" s="27" t="s">
        <v>95</v>
      </c>
      <c r="G48" s="28">
        <v>2</v>
      </c>
      <c r="H48" s="29">
        <v>0</v>
      </c>
      <c r="I48" s="29">
        <f>ROUND(ROUND(H48,2)*ROUND(G48,3),2)</f>
        <v>0</v>
      </c>
      <c r="J48" s="27" t="s">
        <v>327</v>
      </c>
      <c r="O48">
        <f>(I48*21)/100</f>
        <v>0</v>
      </c>
      <c r="P48" t="s">
        <v>47</v>
      </c>
    </row>
    <row r="49" spans="1:18">
      <c r="A49" s="30" t="s">
        <v>81</v>
      </c>
      <c r="E49" s="31" t="s">
        <v>78</v>
      </c>
    </row>
    <row r="50" spans="1:18">
      <c r="A50" s="32" t="s">
        <v>82</v>
      </c>
      <c r="E50" s="33" t="s">
        <v>78</v>
      </c>
    </row>
    <row r="51" spans="1:18" ht="76.5">
      <c r="A51" t="s">
        <v>83</v>
      </c>
      <c r="E51" s="31" t="s">
        <v>794</v>
      </c>
    </row>
    <row r="52" spans="1:18" ht="25.5">
      <c r="A52" s="20" t="s">
        <v>76</v>
      </c>
      <c r="B52" s="25" t="s">
        <v>73</v>
      </c>
      <c r="C52" s="25" t="s">
        <v>795</v>
      </c>
      <c r="D52" s="20" t="s">
        <v>78</v>
      </c>
      <c r="E52" s="26" t="s">
        <v>796</v>
      </c>
      <c r="F52" s="27" t="s">
        <v>95</v>
      </c>
      <c r="G52" s="28">
        <v>4</v>
      </c>
      <c r="H52" s="29">
        <v>0</v>
      </c>
      <c r="I52" s="29">
        <f>ROUND(ROUND(H52,2)*ROUND(G52,3),2)</f>
        <v>0</v>
      </c>
      <c r="J52" s="27" t="s">
        <v>327</v>
      </c>
      <c r="O52">
        <f>(I52*21)/100</f>
        <v>0</v>
      </c>
      <c r="P52" t="s">
        <v>47</v>
      </c>
    </row>
    <row r="53" spans="1:18">
      <c r="A53" s="30" t="s">
        <v>81</v>
      </c>
      <c r="E53" s="31" t="s">
        <v>78</v>
      </c>
    </row>
    <row r="54" spans="1:18">
      <c r="A54" s="32" t="s">
        <v>82</v>
      </c>
      <c r="E54" s="33" t="s">
        <v>78</v>
      </c>
    </row>
    <row r="55" spans="1:18" ht="63.75">
      <c r="A55" t="s">
        <v>83</v>
      </c>
      <c r="E55" s="31" t="s">
        <v>797</v>
      </c>
    </row>
    <row r="56" spans="1:18" ht="25.5">
      <c r="A56" s="20" t="s">
        <v>76</v>
      </c>
      <c r="B56" s="25" t="s">
        <v>109</v>
      </c>
      <c r="C56" s="25" t="s">
        <v>798</v>
      </c>
      <c r="D56" s="20" t="s">
        <v>78</v>
      </c>
      <c r="E56" s="26" t="s">
        <v>799</v>
      </c>
      <c r="F56" s="27" t="s">
        <v>95</v>
      </c>
      <c r="G56" s="28">
        <v>4</v>
      </c>
      <c r="H56" s="29">
        <v>0</v>
      </c>
      <c r="I56" s="29">
        <f>ROUND(ROUND(H56,2)*ROUND(G56,3),2)</f>
        <v>0</v>
      </c>
      <c r="J56" s="27" t="s">
        <v>327</v>
      </c>
      <c r="O56">
        <f>(I56*21)/100</f>
        <v>0</v>
      </c>
      <c r="P56" t="s">
        <v>47</v>
      </c>
    </row>
    <row r="57" spans="1:18">
      <c r="A57" s="30" t="s">
        <v>81</v>
      </c>
      <c r="E57" s="31" t="s">
        <v>78</v>
      </c>
    </row>
    <row r="58" spans="1:18">
      <c r="A58" s="32" t="s">
        <v>82</v>
      </c>
      <c r="E58" s="33" t="s">
        <v>78</v>
      </c>
    </row>
    <row r="59" spans="1:18" ht="89.25">
      <c r="A59" t="s">
        <v>83</v>
      </c>
      <c r="E59" s="31" t="s">
        <v>800</v>
      </c>
    </row>
    <row r="60" spans="1:18" ht="12.75" customHeight="1">
      <c r="A60" s="2" t="s">
        <v>74</v>
      </c>
      <c r="B60" s="2"/>
      <c r="C60" s="34" t="s">
        <v>505</v>
      </c>
      <c r="D60" s="2"/>
      <c r="E60" s="23" t="s">
        <v>506</v>
      </c>
      <c r="F60" s="2"/>
      <c r="G60" s="2"/>
      <c r="H60" s="2"/>
      <c r="I60" s="35">
        <f>0+Q60</f>
        <v>0</v>
      </c>
      <c r="J60" s="2"/>
      <c r="O60">
        <f>0+R60</f>
        <v>0</v>
      </c>
      <c r="Q60">
        <f>0+I61+I65+I69+I73+I77+I81+I85</f>
        <v>0</v>
      </c>
      <c r="R60">
        <f>0+O61+O65+O69+O73+O77+O81+O85</f>
        <v>0</v>
      </c>
    </row>
    <row r="61" spans="1:18">
      <c r="A61" s="20" t="s">
        <v>76</v>
      </c>
      <c r="B61" s="25" t="s">
        <v>112</v>
      </c>
      <c r="C61" s="25" t="s">
        <v>801</v>
      </c>
      <c r="D61" s="20" t="s">
        <v>78</v>
      </c>
      <c r="E61" s="26" t="s">
        <v>802</v>
      </c>
      <c r="F61" s="27" t="s">
        <v>95</v>
      </c>
      <c r="G61" s="28">
        <v>21</v>
      </c>
      <c r="H61" s="29">
        <v>0</v>
      </c>
      <c r="I61" s="29">
        <f>ROUND(ROUND(H61,2)*ROUND(G61,3),2)</f>
        <v>0</v>
      </c>
      <c r="J61" s="27" t="s">
        <v>327</v>
      </c>
      <c r="O61">
        <f>(I61*21)/100</f>
        <v>0</v>
      </c>
      <c r="P61" t="s">
        <v>47</v>
      </c>
    </row>
    <row r="62" spans="1:18">
      <c r="A62" s="30" t="s">
        <v>81</v>
      </c>
      <c r="E62" s="31" t="s">
        <v>78</v>
      </c>
    </row>
    <row r="63" spans="1:18">
      <c r="A63" s="32" t="s">
        <v>82</v>
      </c>
      <c r="E63" s="33" t="s">
        <v>78</v>
      </c>
    </row>
    <row r="64" spans="1:18" ht="89.25">
      <c r="A64" t="s">
        <v>83</v>
      </c>
      <c r="E64" s="31" t="s">
        <v>803</v>
      </c>
    </row>
    <row r="65" spans="1:16">
      <c r="A65" s="20" t="s">
        <v>76</v>
      </c>
      <c r="B65" s="25" t="s">
        <v>115</v>
      </c>
      <c r="C65" s="25" t="s">
        <v>804</v>
      </c>
      <c r="D65" s="20" t="s">
        <v>78</v>
      </c>
      <c r="E65" s="26" t="s">
        <v>805</v>
      </c>
      <c r="F65" s="27" t="s">
        <v>95</v>
      </c>
      <c r="G65" s="28">
        <v>21</v>
      </c>
      <c r="H65" s="29">
        <v>0</v>
      </c>
      <c r="I65" s="29">
        <f>ROUND(ROUND(H65,2)*ROUND(G65,3),2)</f>
        <v>0</v>
      </c>
      <c r="J65" s="27" t="s">
        <v>327</v>
      </c>
      <c r="O65">
        <f>(I65*21)/100</f>
        <v>0</v>
      </c>
      <c r="P65" t="s">
        <v>47</v>
      </c>
    </row>
    <row r="66" spans="1:16">
      <c r="A66" s="30" t="s">
        <v>81</v>
      </c>
      <c r="E66" s="31" t="s">
        <v>78</v>
      </c>
    </row>
    <row r="67" spans="1:16">
      <c r="A67" s="32" t="s">
        <v>82</v>
      </c>
      <c r="E67" s="33" t="s">
        <v>78</v>
      </c>
    </row>
    <row r="68" spans="1:16" ht="89.25">
      <c r="A68" t="s">
        <v>83</v>
      </c>
      <c r="E68" s="31" t="s">
        <v>806</v>
      </c>
    </row>
    <row r="69" spans="1:16">
      <c r="A69" s="20" t="s">
        <v>76</v>
      </c>
      <c r="B69" s="25" t="s">
        <v>118</v>
      </c>
      <c r="C69" s="25" t="s">
        <v>538</v>
      </c>
      <c r="D69" s="20" t="s">
        <v>78</v>
      </c>
      <c r="E69" s="26" t="s">
        <v>535</v>
      </c>
      <c r="F69" s="27" t="s">
        <v>95</v>
      </c>
      <c r="G69" s="28">
        <v>1</v>
      </c>
      <c r="H69" s="29">
        <v>0</v>
      </c>
      <c r="I69" s="29">
        <f>ROUND(ROUND(H69,2)*ROUND(G69,3),2)</f>
        <v>0</v>
      </c>
      <c r="J69" s="27" t="s">
        <v>327</v>
      </c>
      <c r="O69">
        <f>(I69*21)/100</f>
        <v>0</v>
      </c>
      <c r="P69" t="s">
        <v>47</v>
      </c>
    </row>
    <row r="70" spans="1:16">
      <c r="A70" s="30" t="s">
        <v>81</v>
      </c>
      <c r="E70" s="31" t="s">
        <v>78</v>
      </c>
    </row>
    <row r="71" spans="1:16">
      <c r="A71" s="32" t="s">
        <v>82</v>
      </c>
      <c r="E71" s="33" t="s">
        <v>78</v>
      </c>
    </row>
    <row r="72" spans="1:16" ht="89.25">
      <c r="A72" t="s">
        <v>83</v>
      </c>
      <c r="E72" s="31" t="s">
        <v>536</v>
      </c>
    </row>
    <row r="73" spans="1:16">
      <c r="A73" s="20" t="s">
        <v>76</v>
      </c>
      <c r="B73" s="25" t="s">
        <v>121</v>
      </c>
      <c r="C73" s="25" t="s">
        <v>542</v>
      </c>
      <c r="D73" s="20" t="s">
        <v>78</v>
      </c>
      <c r="E73" s="26" t="s">
        <v>539</v>
      </c>
      <c r="F73" s="27" t="s">
        <v>95</v>
      </c>
      <c r="G73" s="28">
        <v>1</v>
      </c>
      <c r="H73" s="29">
        <v>0</v>
      </c>
      <c r="I73" s="29">
        <f>ROUND(ROUND(H73,2)*ROUND(G73,3),2)</f>
        <v>0</v>
      </c>
      <c r="J73" s="27" t="s">
        <v>327</v>
      </c>
      <c r="O73">
        <f>(I73*21)/100</f>
        <v>0</v>
      </c>
      <c r="P73" t="s">
        <v>47</v>
      </c>
    </row>
    <row r="74" spans="1:16">
      <c r="A74" s="30" t="s">
        <v>81</v>
      </c>
      <c r="E74" s="31" t="s">
        <v>78</v>
      </c>
    </row>
    <row r="75" spans="1:16">
      <c r="A75" s="32" t="s">
        <v>82</v>
      </c>
      <c r="E75" s="33" t="s">
        <v>78</v>
      </c>
    </row>
    <row r="76" spans="1:16" ht="102">
      <c r="A76" t="s">
        <v>83</v>
      </c>
      <c r="E76" s="31" t="s">
        <v>540</v>
      </c>
    </row>
    <row r="77" spans="1:16">
      <c r="A77" s="20" t="s">
        <v>76</v>
      </c>
      <c r="B77" s="25" t="s">
        <v>124</v>
      </c>
      <c r="C77" s="25" t="s">
        <v>807</v>
      </c>
      <c r="D77" s="20" t="s">
        <v>78</v>
      </c>
      <c r="E77" s="26" t="s">
        <v>543</v>
      </c>
      <c r="F77" s="27" t="s">
        <v>95</v>
      </c>
      <c r="G77" s="28">
        <v>1</v>
      </c>
      <c r="H77" s="29">
        <v>0</v>
      </c>
      <c r="I77" s="29">
        <f>ROUND(ROUND(H77,2)*ROUND(G77,3),2)</f>
        <v>0</v>
      </c>
      <c r="J77" s="27" t="s">
        <v>327</v>
      </c>
      <c r="O77">
        <f>(I77*21)/100</f>
        <v>0</v>
      </c>
      <c r="P77" t="s">
        <v>47</v>
      </c>
    </row>
    <row r="78" spans="1:16">
      <c r="A78" s="30" t="s">
        <v>81</v>
      </c>
      <c r="E78" s="31" t="s">
        <v>78</v>
      </c>
    </row>
    <row r="79" spans="1:16">
      <c r="A79" s="32" t="s">
        <v>82</v>
      </c>
      <c r="E79" s="33" t="s">
        <v>78</v>
      </c>
    </row>
    <row r="80" spans="1:16" ht="89.25">
      <c r="A80" t="s">
        <v>83</v>
      </c>
      <c r="E80" s="31" t="s">
        <v>544</v>
      </c>
    </row>
    <row r="81" spans="1:18">
      <c r="A81" s="20" t="s">
        <v>76</v>
      </c>
      <c r="B81" s="25" t="s">
        <v>127</v>
      </c>
      <c r="C81" s="25" t="s">
        <v>546</v>
      </c>
      <c r="D81" s="20" t="s">
        <v>78</v>
      </c>
      <c r="E81" s="26" t="s">
        <v>547</v>
      </c>
      <c r="F81" s="27" t="s">
        <v>198</v>
      </c>
      <c r="G81" s="28">
        <v>15</v>
      </c>
      <c r="H81" s="29">
        <v>0</v>
      </c>
      <c r="I81" s="29">
        <f>ROUND(ROUND(H81,2)*ROUND(G81,3),2)</f>
        <v>0</v>
      </c>
      <c r="J81" s="27" t="s">
        <v>327</v>
      </c>
      <c r="O81">
        <f>(I81*21)/100</f>
        <v>0</v>
      </c>
      <c r="P81" t="s">
        <v>47</v>
      </c>
    </row>
    <row r="82" spans="1:18">
      <c r="A82" s="30" t="s">
        <v>81</v>
      </c>
      <c r="E82" s="31" t="s">
        <v>78</v>
      </c>
    </row>
    <row r="83" spans="1:18">
      <c r="A83" s="32" t="s">
        <v>82</v>
      </c>
      <c r="E83" s="33" t="s">
        <v>78</v>
      </c>
    </row>
    <row r="84" spans="1:18" ht="102">
      <c r="A84" t="s">
        <v>83</v>
      </c>
      <c r="E84" s="31" t="s">
        <v>548</v>
      </c>
    </row>
    <row r="85" spans="1:18">
      <c r="A85" s="20" t="s">
        <v>76</v>
      </c>
      <c r="B85" s="25" t="s">
        <v>130</v>
      </c>
      <c r="C85" s="25" t="s">
        <v>550</v>
      </c>
      <c r="D85" s="20" t="s">
        <v>78</v>
      </c>
      <c r="E85" s="26" t="s">
        <v>551</v>
      </c>
      <c r="F85" s="27" t="s">
        <v>198</v>
      </c>
      <c r="G85" s="28">
        <v>10</v>
      </c>
      <c r="H85" s="29">
        <v>0</v>
      </c>
      <c r="I85" s="29">
        <f>ROUND(ROUND(H85,2)*ROUND(G85,3),2)</f>
        <v>0</v>
      </c>
      <c r="J85" s="27" t="s">
        <v>327</v>
      </c>
      <c r="O85">
        <f>(I85*21)/100</f>
        <v>0</v>
      </c>
      <c r="P85" t="s">
        <v>47</v>
      </c>
    </row>
    <row r="86" spans="1:18">
      <c r="A86" s="30" t="s">
        <v>81</v>
      </c>
      <c r="E86" s="31" t="s">
        <v>78</v>
      </c>
    </row>
    <row r="87" spans="1:18">
      <c r="A87" s="32" t="s">
        <v>82</v>
      </c>
      <c r="E87" s="33" t="s">
        <v>78</v>
      </c>
    </row>
    <row r="88" spans="1:18" ht="89.25">
      <c r="A88" t="s">
        <v>83</v>
      </c>
      <c r="E88" s="31" t="s">
        <v>552</v>
      </c>
    </row>
    <row r="89" spans="1:18" ht="12.75" customHeight="1">
      <c r="A89" s="2" t="s">
        <v>74</v>
      </c>
      <c r="B89" s="2"/>
      <c r="C89" s="34" t="s">
        <v>562</v>
      </c>
      <c r="D89" s="2"/>
      <c r="E89" s="23" t="s">
        <v>563</v>
      </c>
      <c r="F89" s="2"/>
      <c r="G89" s="2"/>
      <c r="H89" s="2"/>
      <c r="I89" s="35">
        <f>0+Q89</f>
        <v>0</v>
      </c>
      <c r="J89" s="2"/>
      <c r="O89">
        <f>0+R89</f>
        <v>0</v>
      </c>
      <c r="Q89">
        <f>0+I90+I94+I98</f>
        <v>0</v>
      </c>
      <c r="R89">
        <f>0+O90+O94+O98</f>
        <v>0</v>
      </c>
    </row>
    <row r="90" spans="1:18" ht="25.5">
      <c r="A90" s="20" t="s">
        <v>76</v>
      </c>
      <c r="B90" s="25" t="s">
        <v>133</v>
      </c>
      <c r="C90" s="25" t="s">
        <v>808</v>
      </c>
      <c r="D90" s="20" t="s">
        <v>78</v>
      </c>
      <c r="E90" s="26" t="s">
        <v>809</v>
      </c>
      <c r="F90" s="27" t="s">
        <v>95</v>
      </c>
      <c r="G90" s="28">
        <v>10</v>
      </c>
      <c r="H90" s="29">
        <v>0</v>
      </c>
      <c r="I90" s="29">
        <f>ROUND(ROUND(H90,2)*ROUND(G90,3),2)</f>
        <v>0</v>
      </c>
      <c r="J90" s="27" t="s">
        <v>327</v>
      </c>
      <c r="O90">
        <f>(I90*21)/100</f>
        <v>0</v>
      </c>
      <c r="P90" t="s">
        <v>47</v>
      </c>
    </row>
    <row r="91" spans="1:18">
      <c r="A91" s="30" t="s">
        <v>81</v>
      </c>
      <c r="E91" s="31" t="s">
        <v>78</v>
      </c>
    </row>
    <row r="92" spans="1:18">
      <c r="A92" s="32" t="s">
        <v>82</v>
      </c>
      <c r="E92" s="33" t="s">
        <v>78</v>
      </c>
    </row>
    <row r="93" spans="1:18" ht="102">
      <c r="A93" t="s">
        <v>83</v>
      </c>
      <c r="E93" s="31" t="s">
        <v>588</v>
      </c>
    </row>
    <row r="94" spans="1:18">
      <c r="A94" s="20" t="s">
        <v>76</v>
      </c>
      <c r="B94" s="25" t="s">
        <v>136</v>
      </c>
      <c r="C94" s="25" t="s">
        <v>810</v>
      </c>
      <c r="D94" s="20" t="s">
        <v>78</v>
      </c>
      <c r="E94" s="26" t="s">
        <v>811</v>
      </c>
      <c r="F94" s="27" t="s">
        <v>88</v>
      </c>
      <c r="G94" s="28">
        <v>560</v>
      </c>
      <c r="H94" s="29">
        <v>0</v>
      </c>
      <c r="I94" s="29">
        <f>ROUND(ROUND(H94,2)*ROUND(G94,3),2)</f>
        <v>0</v>
      </c>
      <c r="J94" s="27" t="s">
        <v>327</v>
      </c>
      <c r="O94">
        <f>(I94*21)/100</f>
        <v>0</v>
      </c>
      <c r="P94" t="s">
        <v>47</v>
      </c>
    </row>
    <row r="95" spans="1:18">
      <c r="A95" s="30" t="s">
        <v>81</v>
      </c>
      <c r="E95" s="31" t="s">
        <v>78</v>
      </c>
    </row>
    <row r="96" spans="1:18">
      <c r="A96" s="32" t="s">
        <v>82</v>
      </c>
      <c r="E96" s="33" t="s">
        <v>78</v>
      </c>
    </row>
    <row r="97" spans="1:16" ht="102">
      <c r="A97" t="s">
        <v>83</v>
      </c>
      <c r="E97" s="31" t="s">
        <v>812</v>
      </c>
    </row>
    <row r="98" spans="1:16" ht="25.5">
      <c r="A98" s="20" t="s">
        <v>76</v>
      </c>
      <c r="B98" s="25" t="s">
        <v>139</v>
      </c>
      <c r="C98" s="25" t="s">
        <v>813</v>
      </c>
      <c r="D98" s="20" t="s">
        <v>78</v>
      </c>
      <c r="E98" s="26" t="s">
        <v>814</v>
      </c>
      <c r="F98" s="27" t="s">
        <v>88</v>
      </c>
      <c r="G98" s="28">
        <v>30</v>
      </c>
      <c r="H98" s="29">
        <v>0</v>
      </c>
      <c r="I98" s="29">
        <f>ROUND(ROUND(H98,2)*ROUND(G98,3),2)</f>
        <v>0</v>
      </c>
      <c r="J98" s="27" t="s">
        <v>327</v>
      </c>
      <c r="O98">
        <f>(I98*21)/100</f>
        <v>0</v>
      </c>
      <c r="P98" t="s">
        <v>47</v>
      </c>
    </row>
    <row r="99" spans="1:16">
      <c r="A99" s="30" t="s">
        <v>81</v>
      </c>
      <c r="E99" s="31" t="s">
        <v>78</v>
      </c>
    </row>
    <row r="100" spans="1:16">
      <c r="A100" s="32" t="s">
        <v>82</v>
      </c>
      <c r="E100" s="33" t="s">
        <v>78</v>
      </c>
    </row>
    <row r="101" spans="1:16" ht="102">
      <c r="A101" t="s">
        <v>83</v>
      </c>
      <c r="E101" s="31" t="s">
        <v>588</v>
      </c>
    </row>
  </sheetData>
  <mergeCells count="14">
    <mergeCell ref="C3:D3"/>
    <mergeCell ref="C4:D4"/>
    <mergeCell ref="C5:D5"/>
    <mergeCell ref="C6:D6"/>
    <mergeCell ref="C7:D7"/>
    <mergeCell ref="F8:F9"/>
    <mergeCell ref="G8:G9"/>
    <mergeCell ref="H8:I8"/>
    <mergeCell ref="J8:J9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S37"/>
  <sheetViews>
    <sheetView topLeftCell="C1" workbookViewId="0">
      <pane ySplit="8" topLeftCell="B9" activePane="bottomLeft" state="frozen"/>
      <selection pane="bottomLeft" activeCell="U11" sqref="U11"/>
    </sheetView>
  </sheetViews>
  <sheetFormatPr defaultColWidth="9.140625"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3" max="13" width="7.7109375" customWidth="1"/>
    <col min="14" max="14" width="10.42578125" customWidth="1"/>
    <col min="15" max="19" width="10.42578125" style="40" hidden="1" customWidth="1"/>
    <col min="20" max="20" width="10.42578125" customWidth="1"/>
  </cols>
  <sheetData>
    <row r="1" spans="1:18" ht="12.75" customHeight="1">
      <c r="A1" t="s">
        <v>37</v>
      </c>
      <c r="B1" s="4"/>
      <c r="C1" s="4"/>
      <c r="D1" s="4"/>
      <c r="E1" s="4" t="s">
        <v>0</v>
      </c>
      <c r="F1" s="4"/>
      <c r="G1" s="4"/>
      <c r="H1" s="4"/>
      <c r="I1" s="4"/>
      <c r="J1" s="4"/>
      <c r="P1" s="40" t="s">
        <v>38</v>
      </c>
    </row>
    <row r="2" spans="1:18" ht="24.95" customHeight="1">
      <c r="B2" s="4"/>
      <c r="C2" s="4"/>
      <c r="D2" s="4"/>
      <c r="E2" s="3" t="s">
        <v>39</v>
      </c>
      <c r="F2" s="4"/>
      <c r="G2" s="4"/>
      <c r="H2" s="2"/>
      <c r="I2" s="2"/>
      <c r="J2" s="4"/>
      <c r="O2" s="40">
        <f>0+O9+O26</f>
        <v>0</v>
      </c>
      <c r="P2" s="40" t="s">
        <v>40</v>
      </c>
    </row>
    <row r="3" spans="1:18" ht="15" customHeight="1">
      <c r="A3" t="s">
        <v>41</v>
      </c>
      <c r="B3" s="12" t="s">
        <v>42</v>
      </c>
      <c r="C3" s="44" t="s">
        <v>43</v>
      </c>
      <c r="D3" s="46"/>
      <c r="E3" s="13" t="s">
        <v>44</v>
      </c>
      <c r="F3" s="4"/>
      <c r="G3" s="9"/>
      <c r="H3" s="8" t="s">
        <v>815</v>
      </c>
      <c r="I3" s="36">
        <f>0+I9+I26</f>
        <v>0</v>
      </c>
      <c r="J3" s="10"/>
      <c r="O3" s="40" t="s">
        <v>46</v>
      </c>
      <c r="P3" s="40" t="s">
        <v>47</v>
      </c>
    </row>
    <row r="4" spans="1:18" ht="15" customHeight="1">
      <c r="A4" t="s">
        <v>48</v>
      </c>
      <c r="B4" s="12" t="s">
        <v>49</v>
      </c>
      <c r="C4" s="44" t="s">
        <v>19</v>
      </c>
      <c r="D4" s="46"/>
      <c r="E4" s="13" t="s">
        <v>20</v>
      </c>
      <c r="F4" s="4"/>
      <c r="G4" s="4"/>
      <c r="H4" s="11"/>
      <c r="I4" s="11"/>
      <c r="J4" s="4"/>
      <c r="O4" s="40" t="s">
        <v>50</v>
      </c>
      <c r="P4" s="40" t="s">
        <v>47</v>
      </c>
    </row>
    <row r="5" spans="1:18" ht="12.75" customHeight="1">
      <c r="A5" t="s">
        <v>51</v>
      </c>
      <c r="B5" s="14" t="s">
        <v>55</v>
      </c>
      <c r="C5" s="45" t="s">
        <v>815</v>
      </c>
      <c r="D5" s="48"/>
      <c r="E5" s="15" t="s">
        <v>36</v>
      </c>
      <c r="F5" s="2"/>
      <c r="G5" s="2"/>
      <c r="H5" s="2"/>
      <c r="I5" s="2"/>
      <c r="J5" s="2"/>
      <c r="O5" s="40" t="s">
        <v>53</v>
      </c>
      <c r="P5" s="40" t="s">
        <v>47</v>
      </c>
    </row>
    <row r="6" spans="1:18" ht="12.75" customHeight="1">
      <c r="A6" s="43" t="s">
        <v>56</v>
      </c>
      <c r="B6" s="43" t="s">
        <v>57</v>
      </c>
      <c r="C6" s="43" t="s">
        <v>58</v>
      </c>
      <c r="D6" s="43" t="s">
        <v>59</v>
      </c>
      <c r="E6" s="43" t="s">
        <v>60</v>
      </c>
      <c r="F6" s="43" t="s">
        <v>61</v>
      </c>
      <c r="G6" s="43" t="s">
        <v>62</v>
      </c>
      <c r="H6" s="43" t="s">
        <v>63</v>
      </c>
      <c r="I6" s="43"/>
      <c r="J6" s="43" t="s">
        <v>64</v>
      </c>
    </row>
    <row r="7" spans="1:18" ht="12.75" customHeight="1">
      <c r="A7" s="43"/>
      <c r="B7" s="43"/>
      <c r="C7" s="43"/>
      <c r="D7" s="43"/>
      <c r="E7" s="43"/>
      <c r="F7" s="43"/>
      <c r="G7" s="43"/>
      <c r="H7" s="1" t="s">
        <v>65</v>
      </c>
      <c r="I7" s="1" t="s">
        <v>66</v>
      </c>
      <c r="J7" s="43"/>
    </row>
    <row r="8" spans="1:18" ht="12.75" customHeight="1">
      <c r="A8" s="1" t="s">
        <v>67</v>
      </c>
      <c r="B8" s="1" t="s">
        <v>68</v>
      </c>
      <c r="C8" s="1" t="s">
        <v>47</v>
      </c>
      <c r="D8" s="1" t="s">
        <v>38</v>
      </c>
      <c r="E8" s="1" t="s">
        <v>69</v>
      </c>
      <c r="F8" s="1" t="s">
        <v>70</v>
      </c>
      <c r="G8" s="1" t="s">
        <v>40</v>
      </c>
      <c r="H8" s="1" t="s">
        <v>71</v>
      </c>
      <c r="I8" s="1" t="s">
        <v>72</v>
      </c>
      <c r="J8" s="1" t="s">
        <v>73</v>
      </c>
    </row>
    <row r="9" spans="1:18" ht="12.75" customHeight="1">
      <c r="A9" s="21" t="s">
        <v>74</v>
      </c>
      <c r="B9" s="21"/>
      <c r="C9" s="22" t="s">
        <v>68</v>
      </c>
      <c r="D9" s="21"/>
      <c r="E9" s="23" t="s">
        <v>816</v>
      </c>
      <c r="F9" s="21"/>
      <c r="G9" s="21"/>
      <c r="H9" s="21"/>
      <c r="I9" s="24">
        <f>0+Q9</f>
        <v>0</v>
      </c>
      <c r="J9" s="21"/>
      <c r="O9" s="40">
        <f>0+R9</f>
        <v>0</v>
      </c>
      <c r="Q9" s="40">
        <f>0+I10+I14+I18+I22</f>
        <v>0</v>
      </c>
      <c r="R9" s="40">
        <f>0+O10+O14+O18+O22</f>
        <v>0</v>
      </c>
    </row>
    <row r="10" spans="1:18">
      <c r="A10" s="20" t="s">
        <v>76</v>
      </c>
      <c r="B10" s="25" t="s">
        <v>68</v>
      </c>
      <c r="C10" s="25" t="s">
        <v>817</v>
      </c>
      <c r="D10" s="20" t="s">
        <v>78</v>
      </c>
      <c r="E10" s="26" t="s">
        <v>818</v>
      </c>
      <c r="F10" s="27" t="s">
        <v>819</v>
      </c>
      <c r="G10" s="28">
        <v>1</v>
      </c>
      <c r="H10" s="29">
        <v>0</v>
      </c>
      <c r="I10" s="29">
        <f>ROUND(ROUND(H10,2)*ROUND(G10,3),2)</f>
        <v>0</v>
      </c>
      <c r="J10" s="27"/>
      <c r="O10" s="40">
        <f>(I10*21)/100</f>
        <v>0</v>
      </c>
      <c r="P10" s="40" t="s">
        <v>47</v>
      </c>
    </row>
    <row r="11" spans="1:18">
      <c r="A11" s="30" t="s">
        <v>81</v>
      </c>
      <c r="E11" s="31" t="s">
        <v>820</v>
      </c>
    </row>
    <row r="12" spans="1:18">
      <c r="A12" s="32" t="s">
        <v>82</v>
      </c>
      <c r="E12" s="33" t="s">
        <v>821</v>
      </c>
    </row>
    <row r="13" spans="1:18" ht="89.25">
      <c r="A13" t="s">
        <v>83</v>
      </c>
      <c r="E13" s="31" t="s">
        <v>822</v>
      </c>
    </row>
    <row r="14" spans="1:18">
      <c r="A14" s="20" t="s">
        <v>76</v>
      </c>
      <c r="B14" s="25" t="s">
        <v>47</v>
      </c>
      <c r="C14" s="25" t="s">
        <v>823</v>
      </c>
      <c r="D14" s="20" t="s">
        <v>78</v>
      </c>
      <c r="E14" s="26" t="s">
        <v>824</v>
      </c>
      <c r="F14" s="27" t="s">
        <v>819</v>
      </c>
      <c r="G14" s="28">
        <v>1</v>
      </c>
      <c r="H14" s="29">
        <v>0</v>
      </c>
      <c r="I14" s="29">
        <f>ROUND(ROUND(H14,2)*ROUND(G14,3),2)</f>
        <v>0</v>
      </c>
      <c r="J14" s="27"/>
      <c r="O14" s="40">
        <f>(I14*21)/100</f>
        <v>0</v>
      </c>
      <c r="P14" s="40" t="s">
        <v>47</v>
      </c>
    </row>
    <row r="15" spans="1:18">
      <c r="A15" s="30" t="s">
        <v>81</v>
      </c>
      <c r="E15" s="31" t="s">
        <v>825</v>
      </c>
    </row>
    <row r="16" spans="1:18">
      <c r="A16" s="32" t="s">
        <v>82</v>
      </c>
      <c r="E16" s="33" t="s">
        <v>821</v>
      </c>
    </row>
    <row r="17" spans="1:18" ht="38.25">
      <c r="A17" t="s">
        <v>83</v>
      </c>
      <c r="E17" s="31" t="s">
        <v>826</v>
      </c>
    </row>
    <row r="18" spans="1:18">
      <c r="A18" s="20" t="s">
        <v>76</v>
      </c>
      <c r="B18" s="25" t="s">
        <v>38</v>
      </c>
      <c r="C18" s="25" t="s">
        <v>827</v>
      </c>
      <c r="D18" s="20" t="s">
        <v>78</v>
      </c>
      <c r="E18" s="26" t="s">
        <v>828</v>
      </c>
      <c r="F18" s="27" t="s">
        <v>819</v>
      </c>
      <c r="G18" s="28">
        <v>1</v>
      </c>
      <c r="H18" s="29">
        <v>0</v>
      </c>
      <c r="I18" s="29">
        <f>ROUND(ROUND(H18,2)*ROUND(G18,3),2)</f>
        <v>0</v>
      </c>
      <c r="J18" s="27"/>
      <c r="O18" s="40">
        <f>(I18*21)/100</f>
        <v>0</v>
      </c>
      <c r="P18" s="40" t="s">
        <v>47</v>
      </c>
    </row>
    <row r="19" spans="1:18">
      <c r="A19" s="30" t="s">
        <v>81</v>
      </c>
      <c r="E19" s="31" t="s">
        <v>829</v>
      </c>
    </row>
    <row r="20" spans="1:18">
      <c r="A20" s="32" t="s">
        <v>82</v>
      </c>
      <c r="E20" s="33" t="s">
        <v>821</v>
      </c>
    </row>
    <row r="21" spans="1:18" ht="114.75">
      <c r="A21" t="s">
        <v>83</v>
      </c>
      <c r="E21" s="31" t="s">
        <v>830</v>
      </c>
    </row>
    <row r="22" spans="1:18">
      <c r="A22" s="20" t="s">
        <v>76</v>
      </c>
      <c r="B22" s="25" t="s">
        <v>69</v>
      </c>
      <c r="C22" s="25" t="s">
        <v>831</v>
      </c>
      <c r="D22" s="20" t="s">
        <v>78</v>
      </c>
      <c r="E22" s="26" t="s">
        <v>832</v>
      </c>
      <c r="F22" s="27" t="s">
        <v>819</v>
      </c>
      <c r="G22" s="28">
        <v>1</v>
      </c>
      <c r="H22" s="29">
        <v>0</v>
      </c>
      <c r="I22" s="29">
        <f>ROUND(ROUND(H22,2)*ROUND(G22,3),2)</f>
        <v>0</v>
      </c>
      <c r="J22" s="27"/>
      <c r="O22" s="40">
        <f>(I22*21)/100</f>
        <v>0</v>
      </c>
      <c r="P22" s="40" t="s">
        <v>47</v>
      </c>
    </row>
    <row r="23" spans="1:18">
      <c r="A23" s="30" t="s">
        <v>81</v>
      </c>
      <c r="E23" s="31" t="s">
        <v>833</v>
      </c>
    </row>
    <row r="24" spans="1:18">
      <c r="A24" s="32" t="s">
        <v>82</v>
      </c>
      <c r="E24" s="33" t="s">
        <v>821</v>
      </c>
    </row>
    <row r="25" spans="1:18" ht="51">
      <c r="A25" t="s">
        <v>83</v>
      </c>
      <c r="E25" s="31" t="s">
        <v>834</v>
      </c>
    </row>
    <row r="26" spans="1:18" ht="12.75" customHeight="1">
      <c r="A26" s="2" t="s">
        <v>74</v>
      </c>
      <c r="B26" s="2"/>
      <c r="C26" s="34" t="s">
        <v>47</v>
      </c>
      <c r="D26" s="2"/>
      <c r="E26" s="23" t="s">
        <v>200</v>
      </c>
      <c r="F26" s="2"/>
      <c r="G26" s="2"/>
      <c r="H26" s="2"/>
      <c r="I26" s="35">
        <f>0+Q26</f>
        <v>0</v>
      </c>
      <c r="J26" s="2"/>
      <c r="O26" s="40">
        <f>0+R26</f>
        <v>0</v>
      </c>
      <c r="Q26" s="41">
        <f>0+I27+I31+I35</f>
        <v>0</v>
      </c>
      <c r="R26" s="40">
        <f>0+O27+O31+O35</f>
        <v>0</v>
      </c>
    </row>
    <row r="27" spans="1:18">
      <c r="A27" s="20" t="s">
        <v>76</v>
      </c>
      <c r="B27" s="25" t="s">
        <v>70</v>
      </c>
      <c r="C27" s="25" t="s">
        <v>835</v>
      </c>
      <c r="D27" s="20" t="s">
        <v>78</v>
      </c>
      <c r="E27" s="26" t="s">
        <v>836</v>
      </c>
      <c r="F27" s="27" t="s">
        <v>819</v>
      </c>
      <c r="G27" s="28">
        <v>1</v>
      </c>
      <c r="H27" s="29">
        <v>0</v>
      </c>
      <c r="I27" s="29">
        <f>ROUND(ROUND(H27,2)*ROUND(G27,3),2)</f>
        <v>0</v>
      </c>
      <c r="J27" s="27"/>
      <c r="O27" s="40">
        <f>(I27*21)/100</f>
        <v>0</v>
      </c>
      <c r="P27" s="40" t="s">
        <v>47</v>
      </c>
    </row>
    <row r="28" spans="1:18">
      <c r="A28" s="30" t="s">
        <v>81</v>
      </c>
      <c r="E28" s="31" t="s">
        <v>837</v>
      </c>
    </row>
    <row r="29" spans="1:18">
      <c r="A29" s="32" t="s">
        <v>82</v>
      </c>
      <c r="E29" s="33" t="s">
        <v>821</v>
      </c>
    </row>
    <row r="30" spans="1:18" ht="89.25">
      <c r="A30" t="s">
        <v>83</v>
      </c>
      <c r="E30" s="31" t="s">
        <v>838</v>
      </c>
    </row>
    <row r="31" spans="1:18">
      <c r="A31" s="20" t="s">
        <v>76</v>
      </c>
      <c r="B31" s="25" t="s">
        <v>40</v>
      </c>
      <c r="C31" s="25" t="s">
        <v>839</v>
      </c>
      <c r="D31" s="20" t="s">
        <v>78</v>
      </c>
      <c r="E31" s="26" t="s">
        <v>840</v>
      </c>
      <c r="F31" s="27" t="s">
        <v>819</v>
      </c>
      <c r="G31" s="28">
        <v>1</v>
      </c>
      <c r="H31" s="29">
        <v>0</v>
      </c>
      <c r="I31" s="29">
        <f>ROUND(ROUND(H31,2)*ROUND(G31,3),2)</f>
        <v>0</v>
      </c>
      <c r="J31" s="27"/>
      <c r="O31" s="40">
        <f>(I31*21)/100</f>
        <v>0</v>
      </c>
      <c r="P31" s="40" t="s">
        <v>47</v>
      </c>
    </row>
    <row r="32" spans="1:18">
      <c r="A32" s="30" t="s">
        <v>81</v>
      </c>
      <c r="E32" s="31" t="s">
        <v>841</v>
      </c>
      <c r="I32" s="39"/>
    </row>
    <row r="33" spans="1:16">
      <c r="A33" s="32" t="s">
        <v>82</v>
      </c>
      <c r="E33" s="33" t="s">
        <v>821</v>
      </c>
      <c r="I33" s="39"/>
    </row>
    <row r="34" spans="1:16" ht="76.5">
      <c r="A34" t="s">
        <v>83</v>
      </c>
      <c r="E34" s="37" t="s">
        <v>842</v>
      </c>
      <c r="I34" s="39"/>
    </row>
    <row r="35" spans="1:16" ht="12.75" customHeight="1">
      <c r="B35" s="38">
        <v>7</v>
      </c>
      <c r="C35" s="25" t="s">
        <v>843</v>
      </c>
      <c r="D35" s="38"/>
      <c r="E35" s="31" t="s">
        <v>844</v>
      </c>
      <c r="F35" s="27" t="s">
        <v>819</v>
      </c>
      <c r="G35" s="28">
        <v>1</v>
      </c>
      <c r="H35" s="29">
        <v>0</v>
      </c>
      <c r="I35" s="29">
        <f t="shared" ref="I32:I35" si="0">ROUND(ROUND(H35,2)*ROUND(G35,3),2)</f>
        <v>0</v>
      </c>
      <c r="J35" s="27"/>
      <c r="O35" s="40">
        <f t="shared" ref="O32:O35" si="1">(I35*21)/100</f>
        <v>0</v>
      </c>
      <c r="P35" s="40">
        <v>2</v>
      </c>
    </row>
    <row r="36" spans="1:16" ht="12.75" customHeight="1">
      <c r="E36" s="31" t="s">
        <v>845</v>
      </c>
    </row>
    <row r="37" spans="1:16" ht="12.75" customHeight="1">
      <c r="E37" s="31" t="s">
        <v>846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84F9A-10F4-49A0-AA54-8669A7F170F8}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Majerová Renáta</cp:lastModifiedBy>
  <cp:revision/>
  <dcterms:created xsi:type="dcterms:W3CDTF">2023-05-22T07:37:05Z</dcterms:created>
  <dcterms:modified xsi:type="dcterms:W3CDTF">2023-05-22T07:37:05Z</dcterms:modified>
  <cp:category/>
  <cp:contentStatus/>
</cp:coreProperties>
</file>