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Rozhlasové zařízení ..." sheetId="2" r:id="rId2"/>
    <sheet name="02 - Informační zařízení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'01 - Rozhlasové zařízení ...'!$C$116:$K$156</definedName>
    <definedName name="_xlnm.Print_Area" localSheetId="1">'01 - Rozhlasové zařízení ...'!$C$4:$J$76,'01 - Rozhlasové zařízení ...'!$C$82:$J$98,'01 - Rozhlasové zařízení ...'!$C$104:$K$156</definedName>
    <definedName name="_xlnm.Print_Titles" localSheetId="1">'01 - Rozhlasové zařízení ...'!$116:$116</definedName>
    <definedName name="_xlnm._FilterDatabase" localSheetId="2" hidden="1">'02 - Informační zařízení'!$C$116:$K$160</definedName>
    <definedName name="_xlnm.Print_Area" localSheetId="2">'02 - Informační zařízení'!$C$4:$J$76,'02 - Informační zařízení'!$C$82:$J$98,'02 - Informační zařízení'!$C$104:$K$160</definedName>
    <definedName name="_xlnm.Print_Titles" localSheetId="2">'02 - Informační zařízení'!$116:$116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18"/>
  <c r="BH118"/>
  <c r="BG118"/>
  <c r="BF118"/>
  <c r="T118"/>
  <c r="R118"/>
  <c r="P118"/>
  <c r="J114"/>
  <c r="F111"/>
  <c r="E109"/>
  <c r="J92"/>
  <c r="F89"/>
  <c r="E87"/>
  <c r="J21"/>
  <c r="E21"/>
  <c r="J91"/>
  <c r="J20"/>
  <c r="J18"/>
  <c r="E18"/>
  <c r="F114"/>
  <c r="J17"/>
  <c r="J15"/>
  <c r="E15"/>
  <c r="F91"/>
  <c r="J14"/>
  <c r="J12"/>
  <c r="J111"/>
  <c r="E7"/>
  <c r="E85"/>
  <c i="2" r="J37"/>
  <c r="J36"/>
  <c i="1" r="AY95"/>
  <c i="2" r="J35"/>
  <c i="1" r="AX95"/>
  <c i="2"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J114"/>
  <c r="F111"/>
  <c r="E109"/>
  <c r="J92"/>
  <c r="F89"/>
  <c r="E87"/>
  <c r="J21"/>
  <c r="E21"/>
  <c r="J113"/>
  <c r="J20"/>
  <c r="J18"/>
  <c r="E18"/>
  <c r="F92"/>
  <c r="J17"/>
  <c r="J15"/>
  <c r="E15"/>
  <c r="F91"/>
  <c r="J14"/>
  <c r="J12"/>
  <c r="J111"/>
  <c r="E7"/>
  <c r="E107"/>
  <c i="1" r="L90"/>
  <c r="AM90"/>
  <c r="AM89"/>
  <c r="L89"/>
  <c r="AM87"/>
  <c r="L87"/>
  <c r="L85"/>
  <c r="L84"/>
  <c i="2" r="BK134"/>
  <c r="J149"/>
  <c r="J155"/>
  <c r="BK151"/>
  <c i="1" r="AS94"/>
  <c i="2" r="J128"/>
  <c r="BK130"/>
  <c i="3" r="BK136"/>
  <c r="J126"/>
  <c r="J132"/>
  <c r="BK157"/>
  <c r="BK148"/>
  <c r="BK140"/>
  <c i="2" r="BK125"/>
  <c r="BK153"/>
  <c r="J141"/>
  <c i="3" r="BK124"/>
  <c r="BK159"/>
  <c r="BK132"/>
  <c i="2" r="BK139"/>
  <c r="BK123"/>
  <c r="BK145"/>
  <c r="BK147"/>
  <c i="3" r="J138"/>
  <c i="2" r="J147"/>
  <c r="J132"/>
  <c r="BK141"/>
  <c i="3" r="J128"/>
  <c r="J122"/>
  <c r="BK138"/>
  <c r="BK126"/>
  <c i="2" r="BK121"/>
  <c r="J153"/>
  <c r="BK143"/>
  <c r="F37"/>
  <c r="J139"/>
  <c r="BK132"/>
  <c i="3" r="J157"/>
  <c r="J150"/>
  <c r="J144"/>
  <c r="J140"/>
  <c r="J153"/>
  <c r="BK122"/>
  <c i="2" r="BK155"/>
  <c r="J151"/>
  <c r="J121"/>
  <c i="3" r="J159"/>
  <c r="J118"/>
  <c i="2" r="J136"/>
  <c r="J145"/>
  <c r="J119"/>
  <c i="3" r="BK118"/>
  <c r="J134"/>
  <c r="BK146"/>
  <c i="2" r="J34"/>
  <c r="BK149"/>
  <c i="3" r="BK150"/>
  <c r="BK155"/>
  <c r="BK128"/>
  <c r="BK153"/>
  <c r="BK144"/>
  <c r="BK142"/>
  <c r="J146"/>
  <c i="2" r="BK128"/>
  <c r="J134"/>
  <c r="BK119"/>
  <c r="F35"/>
  <c r="J130"/>
  <c r="F34"/>
  <c r="J143"/>
  <c r="BK136"/>
  <c r="J125"/>
  <c r="J123"/>
  <c i="3" r="J130"/>
  <c r="BK130"/>
  <c r="BK134"/>
  <c r="J148"/>
  <c r="J142"/>
  <c r="J124"/>
  <c r="J155"/>
  <c r="J136"/>
  <c i="2" r="F36"/>
  <c l="1" r="BK118"/>
  <c r="J118"/>
  <c r="J97"/>
  <c r="R118"/>
  <c r="R117"/>
  <c r="T118"/>
  <c r="T117"/>
  <c i="3" r="P121"/>
  <c r="P117"/>
  <c i="1" r="AU96"/>
  <c i="3" r="BK121"/>
  <c r="J121"/>
  <c r="J97"/>
  <c r="R121"/>
  <c r="R117"/>
  <c i="2" r="P118"/>
  <c r="P117"/>
  <c i="1" r="AU95"/>
  <c i="3" r="T121"/>
  <c r="T117"/>
  <c r="BK117"/>
  <c r="J117"/>
  <c r="J89"/>
  <c r="F92"/>
  <c r="E107"/>
  <c r="F113"/>
  <c r="BE140"/>
  <c r="BE142"/>
  <c r="BE155"/>
  <c r="BE134"/>
  <c r="J113"/>
  <c r="BE148"/>
  <c r="BE118"/>
  <c r="BE124"/>
  <c r="BE136"/>
  <c r="BE157"/>
  <c r="BE159"/>
  <c r="BE126"/>
  <c r="BE128"/>
  <c r="BE130"/>
  <c r="BE150"/>
  <c r="BE153"/>
  <c r="BE132"/>
  <c r="BE138"/>
  <c r="BE146"/>
  <c i="2" r="BK117"/>
  <c r="J117"/>
  <c r="J96"/>
  <c i="3" r="BE122"/>
  <c r="BE144"/>
  <c i="2" r="E85"/>
  <c r="J91"/>
  <c r="F113"/>
  <c r="BE128"/>
  <c r="BE147"/>
  <c i="1" r="BC95"/>
  <c i="2" r="BE155"/>
  <c i="1" r="AW95"/>
  <c i="2" r="BE130"/>
  <c r="BE141"/>
  <c r="BE143"/>
  <c r="BE153"/>
  <c r="BE151"/>
  <c r="BE121"/>
  <c r="BE132"/>
  <c r="BE145"/>
  <c r="F114"/>
  <c r="BE123"/>
  <c r="BE134"/>
  <c r="BE136"/>
  <c r="BE139"/>
  <c i="1" r="BA95"/>
  <c i="2" r="BE119"/>
  <c r="BE125"/>
  <c r="BE149"/>
  <c r="J89"/>
  <c i="1" r="BB95"/>
  <c r="BD95"/>
  <c i="3" r="F34"/>
  <c i="1" r="BA96"/>
  <c r="BA94"/>
  <c r="W30"/>
  <c i="3" r="J30"/>
  <c r="F37"/>
  <c i="1" r="BD96"/>
  <c r="BD94"/>
  <c r="W33"/>
  <c i="3" r="J34"/>
  <c i="1" r="AW96"/>
  <c i="3" r="F35"/>
  <c i="1" r="BB96"/>
  <c r="BB94"/>
  <c r="W31"/>
  <c i="3" r="F36"/>
  <c i="1" r="BC96"/>
  <c r="BC94"/>
  <c r="W32"/>
  <c l="1" r="AG96"/>
  <c i="3" r="J96"/>
  <c i="1" r="AU94"/>
  <c i="2" r="J33"/>
  <c i="1" r="AV95"/>
  <c r="AT95"/>
  <c i="3" r="J33"/>
  <c i="1" r="AV96"/>
  <c r="AT96"/>
  <c r="AN96"/>
  <c i="2" r="F33"/>
  <c i="1" r="AZ95"/>
  <c r="AW94"/>
  <c r="AK30"/>
  <c i="2" r="J30"/>
  <c i="1" r="AG95"/>
  <c r="AG94"/>
  <c r="AK26"/>
  <c i="3" r="F33"/>
  <c i="1" r="AZ96"/>
  <c r="AY94"/>
  <c r="AX94"/>
  <c l="1" r="AN95"/>
  <c i="3" r="J39"/>
  <c i="2" r="J39"/>
  <c i="1" r="AZ94"/>
  <c r="W29"/>
  <c l="1"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<sst xmlns="http://schemas.openxmlformats.org/spreadsheetml/2006/main">
  <si>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</si>
  <si>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</si>
  <si>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</si>
  <si>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</si>
  <si>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</si>
  <si>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{6402a047-dc95-4357-821f-b4430d85bfd2}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</si>
  <si>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</si>
  <si>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</si>
  <si>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</si>
  <si>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</si>
  <si>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</si>
  <si>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</si>
  <si>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</si>
  <si>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</si>
  <si>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2022-09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</si>
  <si>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</si>
  <si>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</si>
  <si>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Rozhlasové a informační zařízení včetně revizí</t>
  </si>
  <si>
    <t>KSO:</t>
  </si>
  <si>
    <t>CC-CZ:</t>
  </si>
  <si>
    <t>Místo:</t>
  </si>
  <si>
    <t>ŽST Ústí nad Labem-Střekov</t>
  </si>
  <si>
    <t>Datum:</t>
  </si>
  <si>
    <t>19. 9. 2022</t>
  </si>
  <si>
    <t>Zadavatel:</t>
  </si>
  <si>
    <t>IČ:</t>
  </si>
  <si>
    <t>Správa železnic s.o.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</si>
  <si>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</si>
  <si>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</si>
  <si>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</si>
  <si>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</si>
  <si>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</si>
  <si>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</si>
  <si>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</si>
  <si>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Tomáš Třešňák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</si>
  <si>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</si>
  <si>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</si>
  <si>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</si>
  <si>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</si>
  <si>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</si>
  <si>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</si>
  <si>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</si>
  <si>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</si>
  <si>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</si>
  <si>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</si>
  <si>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</si>
  <si>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</si>
  <si>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</si>
  <si>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</si>
  <si>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</si>
  <si>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</si>
  <si>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</si>
  <si>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</si>
  <si>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</si>
  <si>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</si>
  <si>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</si>
  <si>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</si>
  <si>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</si>
  <si>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</si>
  <si>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</si>
  <si>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</si>
  <si>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</si>
  <si>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</si>
  <si>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</si>
  <si>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</si>
  <si>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</si>
  <si>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</si>
  <si>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</si>
  <si>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</si>
  <si>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</si>
  <si>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</si>
  <si>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</si>
  <si>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</si>
  <si>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</si>
  <si>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</si>
  <si>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</si>
  <si>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</si>
  <si>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</si>
  <si>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</si>
  <si>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</si>
  <si>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</si>
  <si>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</si>
  <si>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Rozhlasové zařízení a revize</t>
  </si>
  <si>
    <t>STA</t>
  </si>
  <si>
    <t>1</t>
  </si>
  <si>
    <t>{2588a850-ffbe-480c-9658-86ee39b1e28c}</t>
  </si>
  <si>
    <t>2</t>
  </si>
  <si>
    <t>02</t>
  </si>
  <si>
    <t>Informační zařízení</t>
  </si>
  <si>
    <t>{af285cac-50f9-460a-8c3a-6e4ce0d27fb5}</t>
  </si>
  <si>
    <t>KRYCÍ LIST SOUPISU PRACÍ</t>
  </si>
  <si>
    <t>Objekt:</t>
  </si>
  <si>
    <t>01 - Rozhlasové zařízení a revize</t>
  </si>
  <si>
    <t>ŽST Střekov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</si>
  <si>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</si>
  <si>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</si>
  <si>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</si>
  <si>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</si>
  <si>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</si>
  <si>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</si>
  <si>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</si>
  <si>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</si>
  <si>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</si>
  <si>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</si>
  <si>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</si>
  <si>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</si>
  <si>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</si>
  <si>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</si>
  <si>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</si>
  <si>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</si>
  <si>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</si>
  <si>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</si>
  <si>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</si>
  <si>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</si>
  <si>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</si>
  <si>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</si>
  <si>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</si>
  <si>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19</t>
  </si>
  <si>
    <t>M</t>
  </si>
  <si>
    <t>7492501690</t>
  </si>
  <si>
    <t>Kabely, vodiče, šňůry Cu - nn Kabel silový 2 a 3-žílový Cu, plastová izolace CYKY 2O1,5 (2Dx1,5)</t>
  </si>
  <si>
    <t>m</t>
  </si>
  <si>
    <t>Sborník UOŽI 01 2022</t>
  </si>
  <si>
    <t>512</t>
  </si>
  <si>
    <t>262751813</t>
  </si>
  <si>
    <t>PP</t>
  </si>
  <si>
    <t>20</t>
  </si>
  <si>
    <t>7492501770</t>
  </si>
  <si>
    <t xml:space="preserve">Kabely, vodiče, šňůry Cu - nn Kabel silový 2 a 3-žílový Cu, plastová izolace CYKY 3J2,5  (3Cx 2,5)</t>
  </si>
  <si>
    <t>1501743770</t>
  </si>
  <si>
    <t>9</t>
  </si>
  <si>
    <t>K</t>
  </si>
  <si>
    <t>7498153080</t>
  </si>
  <si>
    <t>Montáž SKŘ - DŘT, IPC, PLC školení obsluhy na nové telemechanické zařízení</t>
  </si>
  <si>
    <t>kus</t>
  </si>
  <si>
    <t>-1284909867</t>
  </si>
  <si>
    <t>7596330530</t>
  </si>
  <si>
    <t>Větve rozhlasového zařízení Nástěnné regulátory hlasitosti 20W, relé nuceného poslechu</t>
  </si>
  <si>
    <t>94707438</t>
  </si>
  <si>
    <t>P</t>
  </si>
  <si>
    <t>Poznámka k položce:_x000d_
Lze nahradit venkovním tlakovým reproduktroem s výkonem do 20W /100V.</t>
  </si>
  <si>
    <t>7590545050</t>
  </si>
  <si>
    <t>Uložení kabelu CYKY do žlabového rozvodu zabezpečovací ústředny do 4 x 10 mm</t>
  </si>
  <si>
    <t>1678417252</t>
  </si>
  <si>
    <t>Uložení kabelu CYKY do žlabového rozvodu zabezpečovací ústředny do 4 x 10 mm - odvinutí, naměření a položení šňůry na lávku nebo do žlabového rozvodu včetně uchycení v ohybech, zakrytí žlabu a zaizolování konců kabelu, prozvonění a označení</t>
  </si>
  <si>
    <t>16</t>
  </si>
  <si>
    <t>7596335045</t>
  </si>
  <si>
    <t>Montáž reproduktoru směrového, tlakového</t>
  </si>
  <si>
    <t>535868187</t>
  </si>
  <si>
    <t>Montáž reproduktoru směrového, tlakového - upevnění reprodukturu na připravné body nebo konstrukci, připojení k vedení, nastavení optimální hlasitosti, směrování a odzkoušení ozvučení</t>
  </si>
  <si>
    <t>17</t>
  </si>
  <si>
    <t>7596335095</t>
  </si>
  <si>
    <t>Montáž konzoly pro reproduktor na železnou konstrukci</t>
  </si>
  <si>
    <t>-1236328432</t>
  </si>
  <si>
    <t>18</t>
  </si>
  <si>
    <t>7596345010</t>
  </si>
  <si>
    <t>Montáž jednotky zesilovače 100 W</t>
  </si>
  <si>
    <t>1226333886</t>
  </si>
  <si>
    <t>Montáž jednotky zesilovače 100 W - včetně připojení, seřízení a přezkoušení funkce</t>
  </si>
  <si>
    <t>10</t>
  </si>
  <si>
    <t>7598035206R</t>
  </si>
  <si>
    <t>Úprava přenosové a datové sítě (konfigurace nebo nastavení např. firewall, switchů, routerů, modemů)</t>
  </si>
  <si>
    <t>hod</t>
  </si>
  <si>
    <t>946002120</t>
  </si>
  <si>
    <t>Poznámka k položce:_x000d_
Konfigurace a instalace (TOP, RÚ, VoIP_x000d_
PBX, adaptét a brána + navazující_x000d_
technologie RV3)</t>
  </si>
  <si>
    <t>11</t>
  </si>
  <si>
    <t>7598095537</t>
  </si>
  <si>
    <t>Vyhotovení protokolu UTZ pro silnoproudé zařízení</t>
  </si>
  <si>
    <t>-177824235</t>
  </si>
  <si>
    <t>Vyhotovení protokolu UTZ pro silnoproudé zařízení - vykonání prohlídky a zkoušky včetně vyhotovení protokolu podle vyhl. 100/1995 Sb., pro rozhlasový, kamerový systém a kabelovou přípojku</t>
  </si>
  <si>
    <t>12</t>
  </si>
  <si>
    <t>7598095651</t>
  </si>
  <si>
    <t>Vyhotovení revizní zprávy RZ - rozhlasové zařízení</t>
  </si>
  <si>
    <t>1135564497</t>
  </si>
  <si>
    <t>Vyhotovení revizní zprávy RZ - rozhlasové zařízení - vykonání prohlídky a zkoušky pro napájení elektrického zařízení včetně vyhotovení revizní zprávy podle vyhl. 100/1995 Sb. a norem ČSN</t>
  </si>
  <si>
    <t>13</t>
  </si>
  <si>
    <t>7598095661</t>
  </si>
  <si>
    <t>Vyhotovení revizní zprávy kamerový systém</t>
  </si>
  <si>
    <t>1107836238</t>
  </si>
  <si>
    <t>Vyhotovení revizní zprávy kamerový systém - vykonání prohlídky a zkoušky pro napájení elektrického zařízení včetně vyhotovení revizní zprávy podle vyhl. 100/1995 Sb. a norem ČSN</t>
  </si>
  <si>
    <t>7596820630</t>
  </si>
  <si>
    <t xml:space="preserve">Ovládací skříňky telefonního zapojovače Dispečerský dotykový terminál - TOP s možností vstupu  do služební telefonní sítě, radiové sítě MRS, TRS, GSM-R, dotyková obrazovka. Včetně konfigurace a nastavení.</t>
  </si>
  <si>
    <t>-1144914553</t>
  </si>
  <si>
    <t>8</t>
  </si>
  <si>
    <t>7596810020</t>
  </si>
  <si>
    <t>Telefonní zapojovače Malá sdělovací technika pro ČD Zapojovač telef.náhradní NTZ 2 (CV540539002)</t>
  </si>
  <si>
    <t>-202735587</t>
  </si>
  <si>
    <t>7</t>
  </si>
  <si>
    <t>7596001600</t>
  </si>
  <si>
    <t>Rádiová zařízení Sdružovač, zátěž apod. RV3 adaptér MB</t>
  </si>
  <si>
    <t>1026623431</t>
  </si>
  <si>
    <t>6</t>
  </si>
  <si>
    <t>7596001675</t>
  </si>
  <si>
    <t>Rádiová zařízení Sdružovač, zátěž apod. ústředna VoIP PBX 390 (bez E1) *</t>
  </si>
  <si>
    <t>-1194562260</t>
  </si>
  <si>
    <t>5</t>
  </si>
  <si>
    <t>7596001670</t>
  </si>
  <si>
    <t>Rádiová zařízení Sdružovač, zátěž apod. Rozhlasová ústředna RU6IP</t>
  </si>
  <si>
    <t>932591962</t>
  </si>
  <si>
    <t>14</t>
  </si>
  <si>
    <t>7598095663</t>
  </si>
  <si>
    <t>Vyhotovení revizní zprávy kabelová přípojka</t>
  </si>
  <si>
    <t>1507420577</t>
  </si>
  <si>
    <t>Vyhotovení revizní zprávy kabelová přípojka - vykonání prohlídky a zkoušky pro napájení elektrického zařízení včetně vyhotovení revizní zprávy podle vyhl. 100/1995 Sb. a norem ČSN</t>
  </si>
  <si>
    <t>02 - Informační zařízení</t>
  </si>
  <si>
    <t>7596520020</t>
  </si>
  <si>
    <t>Informační tabule Elektronický zobrazovací panel oboustranný s hlas.výstupem</t>
  </si>
  <si>
    <t>1708944694</t>
  </si>
  <si>
    <t xml:space="preserve">Poznámka k položce:_x000d_
Lze nahradit dvěma montory o velikosti 55", FHD, 2.700 cd/m2, 24/7, eth,  s venkovním krytem včetně antireflexního skla, ventilací a elektrickou výbavou</t>
  </si>
  <si>
    <t>1382969326</t>
  </si>
  <si>
    <t>7590540579</t>
  </si>
  <si>
    <t xml:space="preserve">Slaboproudé rozvody, kabely pro přívod a vnitřní instalaci UTP/FTP kategorie 6,  250MHz  1 Gbps FTP Stíněný, PE venkovní, drát</t>
  </si>
  <si>
    <t>-420606524</t>
  </si>
  <si>
    <t>7590540589</t>
  </si>
  <si>
    <t xml:space="preserve">Slaboproudé rozvody, kabely pro přívod a vnitřní instalaci UTP/FTP kategorie 6,  250MHz  1 Gbps FTP Stíněný, vnitřní, drát, nehořlavý, bezhalogenní, nízkodýmavý</t>
  </si>
  <si>
    <t>-1892758966</t>
  </si>
  <si>
    <t>7590540644</t>
  </si>
  <si>
    <t xml:space="preserve">Slaboproudé rozvody, kabely pro přívod a vnitřní instalaci UTP/FTP kategorie 6a,  250MHz  1 Gbps FTP propojovací kabel RJ45/RJ45 1m</t>
  </si>
  <si>
    <t>-436402607</t>
  </si>
  <si>
    <t>7590540646</t>
  </si>
  <si>
    <t xml:space="preserve">Slaboproudé rozvody, kabely pro přívod a vnitřní instalaci UTP/FTP kategorie 6a,  250MHz  1 Gbps FTP propojovací kabel RJ45/RJ45 3m</t>
  </si>
  <si>
    <t>1902602736</t>
  </si>
  <si>
    <t>7592605020</t>
  </si>
  <si>
    <t>Konfigurace SW v PC</t>
  </si>
  <si>
    <t>2091702557</t>
  </si>
  <si>
    <t>7595115130</t>
  </si>
  <si>
    <t>Instalace a konfigurace IP telefonu s expansion modulem</t>
  </si>
  <si>
    <t>1849653122</t>
  </si>
  <si>
    <t>7595605185</t>
  </si>
  <si>
    <t>Montáž routeru (směrovače), switche (přepínače) a huby (rozbočovače) instalace a konfigurace switche L2 upevněného - expertní</t>
  </si>
  <si>
    <t>1268823516</t>
  </si>
  <si>
    <t>7595600090</t>
  </si>
  <si>
    <t>Přenosová a datová zařízení Přenosové 1G ethernet Switch L3, 24 / 48 portů, optické rozhraní 1Gb s dlouhým dosahem</t>
  </si>
  <si>
    <t>866102795</t>
  </si>
  <si>
    <t>7596525012</t>
  </si>
  <si>
    <t>Montáž informační tabule na nosnou konstrukci hmotnosti tabule jednotlivě do 200 kg</t>
  </si>
  <si>
    <t>-308466880</t>
  </si>
  <si>
    <t>Montáž informační tabule na nosnou konstrukci hmotnosti tabule jednotlivě do 200 kg - včetně připojení, seřízení a přezkoušení funkce</t>
  </si>
  <si>
    <t>7597200120</t>
  </si>
  <si>
    <t>Monitor 27" LCD LED , HD 1920x1080, 16:9, 2 xBNC, 1 xHDMI, PIP, 230V, včetně držáku</t>
  </si>
  <si>
    <t>-390306352</t>
  </si>
  <si>
    <t>7597200160</t>
  </si>
  <si>
    <t>MiniPC, ovládací modul pro LCD a LED monitory vč. OS Linux</t>
  </si>
  <si>
    <t>2079628669</t>
  </si>
  <si>
    <t>7592600190</t>
  </si>
  <si>
    <t>Počítače, SW Technologické PC</t>
  </si>
  <si>
    <t>1908988793</t>
  </si>
  <si>
    <t>7596550030</t>
  </si>
  <si>
    <t>Majáčky a akustické úpravy pro nevidomé Blok příjímače pro dálkovou aktivaci signalizace pro nevidomé</t>
  </si>
  <si>
    <t>-1978994664</t>
  </si>
  <si>
    <t>7597200140</t>
  </si>
  <si>
    <t>Monitor 42" LCD, provoz 24/7; 700cd/m2; vč. držáku</t>
  </si>
  <si>
    <t>-1152324063</t>
  </si>
  <si>
    <t>Poznámka k položce:_x000d_
Lze nahradit jedním Monitorem 49", provoz 24/7, 700cd/m2, včetně držáku</t>
  </si>
  <si>
    <t>3</t>
  </si>
  <si>
    <t>7596525056</t>
  </si>
  <si>
    <t>Montáž nástupištní tabule zavěšením do třmenů hmotnosti tabule jednotlivě do 200 kg</t>
  </si>
  <si>
    <t>1439123260</t>
  </si>
  <si>
    <t>Montáž nástupištní tabule zavěšením do třmenů hmotnosti tabule jednotlivě do 200 kg - včetně připojení, seřízení a přezkoušení funkce</t>
  </si>
  <si>
    <t>7596527012</t>
  </si>
  <si>
    <t>Demontáž informační tabule z nosné konstrukce hmotnosti tabule jednotlivě do 200 kg</t>
  </si>
  <si>
    <t>2074043183</t>
  </si>
  <si>
    <t>7596527056</t>
  </si>
  <si>
    <t>Demontáž nástupištní tabule zavěšené do třmenů hmotnosti tabule jednotlivě do 200 kg</t>
  </si>
  <si>
    <t>-1962711479</t>
  </si>
  <si>
    <t>7598095125</t>
  </si>
  <si>
    <t>Přezkoušení a regulace diagnostiky</t>
  </si>
  <si>
    <t>494444000</t>
  </si>
  <si>
    <t>Přezkoušení a regulace diagnostiky - kontrola zapojení včetně příslušného zkoušení hodnot zařízení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</si>
</sst>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0" fontId="34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26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27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28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29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29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27</v>
      </c>
      <c r="AL14" s="18"/>
      <c r="AM14" s="18"/>
      <c r="AN14" s="30" t="s">
        <v>29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30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31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27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32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33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34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27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32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35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36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37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38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39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40</v>
      </c>
      <c r="E29" s="43"/>
      <c r="F29" s="28" t="s">
        <v>41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42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43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44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45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46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47</v>
      </c>
      <c r="U35" s="50"/>
      <c r="V35" s="50"/>
      <c r="W35" s="50"/>
      <c r="X35" s="52" t="s">
        <v>48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49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50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51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52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51</v>
      </c>
      <c r="AI60" s="38"/>
      <c r="AJ60" s="38"/>
      <c r="AK60" s="38"/>
      <c r="AL60" s="38"/>
      <c r="AM60" s="60" t="s">
        <v>52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53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54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51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52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51</v>
      </c>
      <c r="AI75" s="38"/>
      <c r="AJ75" s="38"/>
      <c r="AK75" s="38"/>
      <c r="AL75" s="38"/>
      <c r="AM75" s="60" t="s">
        <v>52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55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2022-09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Rozhlasové a informační zařízení včetně revizí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>ŽST Ústí nad Labem-Střekov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19. 9. 2022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>Správa železnic s.o.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30</v>
      </c>
      <c r="AJ89" s="36"/>
      <c r="AK89" s="36"/>
      <c r="AL89" s="36"/>
      <c r="AM89" s="76" t="str">
        <f>IF(E17="","",E17)</f>
        <v xml:space="preserve"> </v>
      </c>
      <c r="AN89" s="67"/>
      <c r="AO89" s="67"/>
      <c r="AP89" s="67"/>
      <c r="AQ89" s="36"/>
      <c r="AR89" s="40"/>
      <c r="AS89" s="77" t="s">
        <v>56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28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33</v>
      </c>
      <c r="AJ90" s="36"/>
      <c r="AK90" s="36"/>
      <c r="AL90" s="36"/>
      <c r="AM90" s="76" t="str">
        <f>IF(E20="","",E20)</f>
        <v>Tomáš Třešňák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57</v>
      </c>
      <c r="D92" s="90"/>
      <c r="E92" s="90"/>
      <c r="F92" s="90"/>
      <c r="G92" s="90"/>
      <c r="H92" s="91"/>
      <c r="I92" s="92" t="s">
        <v>58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59</v>
      </c>
      <c r="AH92" s="90"/>
      <c r="AI92" s="90"/>
      <c r="AJ92" s="90"/>
      <c r="AK92" s="90"/>
      <c r="AL92" s="90"/>
      <c r="AM92" s="90"/>
      <c r="AN92" s="92" t="s">
        <v>60</v>
      </c>
      <c r="AO92" s="90"/>
      <c r="AP92" s="94"/>
      <c r="AQ92" s="95" t="s">
        <v>61</v>
      </c>
      <c r="AR92" s="40"/>
      <c r="AS92" s="96" t="s">
        <v>62</v>
      </c>
      <c r="AT92" s="97" t="s">
        <v>63</v>
      </c>
      <c r="AU92" s="97" t="s">
        <v>64</v>
      </c>
      <c r="AV92" s="97" t="s">
        <v>65</v>
      </c>
      <c r="AW92" s="97" t="s">
        <v>66</v>
      </c>
      <c r="AX92" s="97" t="s">
        <v>67</v>
      </c>
      <c r="AY92" s="97" t="s">
        <v>68</v>
      </c>
      <c r="AZ92" s="97" t="s">
        <v>69</v>
      </c>
      <c r="BA92" s="97" t="s">
        <v>70</v>
      </c>
      <c r="BB92" s="97" t="s">
        <v>71</v>
      </c>
      <c r="BC92" s="97" t="s">
        <v>72</v>
      </c>
      <c r="BD92" s="98" t="s">
        <v>73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74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ROUND(SUM(AG95:AG96),2)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ROUND(SUM(AS95:AS96),2)</f>
        <v>0</v>
      </c>
      <c r="AT94" s="110">
        <f>ROUND(SUM(AV94:AW94),2)</f>
        <v>0</v>
      </c>
      <c r="AU94" s="111">
        <f>ROUND(SUM(AU95:AU96),5)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ROUND(SUM(AZ95:AZ96),2)</f>
        <v>0</v>
      </c>
      <c r="BA94" s="110">
        <f>ROUND(SUM(BA95:BA96),2)</f>
        <v>0</v>
      </c>
      <c r="BB94" s="110">
        <f>ROUND(SUM(BB95:BB96),2)</f>
        <v>0</v>
      </c>
      <c r="BC94" s="110">
        <f>ROUND(SUM(BC95:BC96),2)</f>
        <v>0</v>
      </c>
      <c r="BD94" s="112">
        <f>ROUND(SUM(BD95:BD96),2)</f>
        <v>0</v>
      </c>
      <c r="BE94" s="6"/>
      <c r="BS94" s="113" t="s">
        <v>75</v>
      </c>
      <c r="BT94" s="113" t="s">
        <v>76</v>
      </c>
      <c r="BU94" s="114" t="s">
        <v>77</v>
      </c>
      <c r="BV94" s="113" t="s">
        <v>78</v>
      </c>
      <c r="BW94" s="113" t="s">
        <v>5</v>
      </c>
      <c r="BX94" s="113" t="s">
        <v>79</v>
      </c>
      <c r="CL94" s="113" t="s">
        <v>1</v>
      </c>
    </row>
    <row r="95" s="7" customFormat="1" ht="16.5" customHeight="1">
      <c r="A95" s="115" t="s">
        <v>80</v>
      </c>
      <c r="B95" s="116"/>
      <c r="C95" s="117"/>
      <c r="D95" s="118" t="s">
        <v>81</v>
      </c>
      <c r="E95" s="118"/>
      <c r="F95" s="118"/>
      <c r="G95" s="118"/>
      <c r="H95" s="118"/>
      <c r="I95" s="119"/>
      <c r="J95" s="118" t="s">
        <v>82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'01 - Rozhlasové zařízení ...'!J30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83</v>
      </c>
      <c r="AR95" s="122"/>
      <c r="AS95" s="123">
        <v>0</v>
      </c>
      <c r="AT95" s="124">
        <f>ROUND(SUM(AV95:AW95),2)</f>
        <v>0</v>
      </c>
      <c r="AU95" s="125">
        <f>'01 - Rozhlasové zařízení ...'!P117</f>
        <v>0</v>
      </c>
      <c r="AV95" s="124">
        <f>'01 - Rozhlasové zařízení ...'!J33</f>
        <v>0</v>
      </c>
      <c r="AW95" s="124">
        <f>'01 - Rozhlasové zařízení ...'!J34</f>
        <v>0</v>
      </c>
      <c r="AX95" s="124">
        <f>'01 - Rozhlasové zařízení ...'!J35</f>
        <v>0</v>
      </c>
      <c r="AY95" s="124">
        <f>'01 - Rozhlasové zařízení ...'!J36</f>
        <v>0</v>
      </c>
      <c r="AZ95" s="124">
        <f>'01 - Rozhlasové zařízení ...'!F33</f>
        <v>0</v>
      </c>
      <c r="BA95" s="124">
        <f>'01 - Rozhlasové zařízení ...'!F34</f>
        <v>0</v>
      </c>
      <c r="BB95" s="124">
        <f>'01 - Rozhlasové zařízení ...'!F35</f>
        <v>0</v>
      </c>
      <c r="BC95" s="124">
        <f>'01 - Rozhlasové zařízení ...'!F36</f>
        <v>0</v>
      </c>
      <c r="BD95" s="126">
        <f>'01 - Rozhlasové zařízení ...'!F37</f>
        <v>0</v>
      </c>
      <c r="BE95" s="7"/>
      <c r="BT95" s="127" t="s">
        <v>84</v>
      </c>
      <c r="BV95" s="127" t="s">
        <v>78</v>
      </c>
      <c r="BW95" s="127" t="s">
        <v>85</v>
      </c>
      <c r="BX95" s="127" t="s">
        <v>5</v>
      </c>
      <c r="CL95" s="127" t="s">
        <v>1</v>
      </c>
      <c r="CM95" s="127" t="s">
        <v>86</v>
      </c>
    </row>
    <row r="96" s="7" customFormat="1" ht="16.5" customHeight="1">
      <c r="A96" s="115" t="s">
        <v>80</v>
      </c>
      <c r="B96" s="116"/>
      <c r="C96" s="117"/>
      <c r="D96" s="118" t="s">
        <v>87</v>
      </c>
      <c r="E96" s="118"/>
      <c r="F96" s="118"/>
      <c r="G96" s="118"/>
      <c r="H96" s="118"/>
      <c r="I96" s="119"/>
      <c r="J96" s="118" t="s">
        <v>88</v>
      </c>
      <c r="K96" s="118"/>
      <c r="L96" s="118"/>
      <c r="M96" s="118"/>
      <c r="N96" s="118"/>
      <c r="O96" s="118"/>
      <c r="P96" s="118"/>
      <c r="Q96" s="118"/>
      <c r="R96" s="118"/>
      <c r="S96" s="118"/>
      <c r="T96" s="118"/>
      <c r="U96" s="118"/>
      <c r="V96" s="118"/>
      <c r="W96" s="118"/>
      <c r="X96" s="118"/>
      <c r="Y96" s="118"/>
      <c r="Z96" s="118"/>
      <c r="AA96" s="118"/>
      <c r="AB96" s="118"/>
      <c r="AC96" s="118"/>
      <c r="AD96" s="118"/>
      <c r="AE96" s="118"/>
      <c r="AF96" s="118"/>
      <c r="AG96" s="120">
        <f>'02 - Informační zařízení'!J30</f>
        <v>0</v>
      </c>
      <c r="AH96" s="119"/>
      <c r="AI96" s="119"/>
      <c r="AJ96" s="119"/>
      <c r="AK96" s="119"/>
      <c r="AL96" s="119"/>
      <c r="AM96" s="119"/>
      <c r="AN96" s="120">
        <f>SUM(AG96,AT96)</f>
        <v>0</v>
      </c>
      <c r="AO96" s="119"/>
      <c r="AP96" s="119"/>
      <c r="AQ96" s="121" t="s">
        <v>83</v>
      </c>
      <c r="AR96" s="122"/>
      <c r="AS96" s="128">
        <v>0</v>
      </c>
      <c r="AT96" s="129">
        <f>ROUND(SUM(AV96:AW96),2)</f>
        <v>0</v>
      </c>
      <c r="AU96" s="130">
        <f>'02 - Informační zařízení'!P117</f>
        <v>0</v>
      </c>
      <c r="AV96" s="129">
        <f>'02 - Informační zařízení'!J33</f>
        <v>0</v>
      </c>
      <c r="AW96" s="129">
        <f>'02 - Informační zařízení'!J34</f>
        <v>0</v>
      </c>
      <c r="AX96" s="129">
        <f>'02 - Informační zařízení'!J35</f>
        <v>0</v>
      </c>
      <c r="AY96" s="129">
        <f>'02 - Informační zařízení'!J36</f>
        <v>0</v>
      </c>
      <c r="AZ96" s="129">
        <f>'02 - Informační zařízení'!F33</f>
        <v>0</v>
      </c>
      <c r="BA96" s="129">
        <f>'02 - Informační zařízení'!F34</f>
        <v>0</v>
      </c>
      <c r="BB96" s="129">
        <f>'02 - Informační zařízení'!F35</f>
        <v>0</v>
      </c>
      <c r="BC96" s="129">
        <f>'02 - Informační zařízení'!F36</f>
        <v>0</v>
      </c>
      <c r="BD96" s="131">
        <f>'02 - Informační zařízení'!F37</f>
        <v>0</v>
      </c>
      <c r="BE96" s="7"/>
      <c r="BT96" s="127" t="s">
        <v>84</v>
      </c>
      <c r="BV96" s="127" t="s">
        <v>78</v>
      </c>
      <c r="BW96" s="127" t="s">
        <v>89</v>
      </c>
      <c r="BX96" s="127" t="s">
        <v>5</v>
      </c>
      <c r="CL96" s="127" t="s">
        <v>1</v>
      </c>
      <c r="CM96" s="127" t="s">
        <v>86</v>
      </c>
    </row>
    <row r="97" s="2" customFormat="1" ht="30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4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  <row r="98" s="2" customFormat="1" ht="6.96" customHeight="1">
      <c r="A98" s="34"/>
      <c r="B98" s="62"/>
      <c r="C98" s="63"/>
      <c r="D98" s="63"/>
      <c r="E98" s="63"/>
      <c r="F98" s="63"/>
      <c r="G98" s="63"/>
      <c r="H98" s="63"/>
      <c r="I98" s="63"/>
      <c r="J98" s="63"/>
      <c r="K98" s="63"/>
      <c r="L98" s="63"/>
      <c r="M98" s="63"/>
      <c r="N98" s="63"/>
      <c r="O98" s="63"/>
      <c r="P98" s="63"/>
      <c r="Q98" s="63"/>
      <c r="R98" s="63"/>
      <c r="S98" s="63"/>
      <c r="T98" s="63"/>
      <c r="U98" s="63"/>
      <c r="V98" s="63"/>
      <c r="W98" s="63"/>
      <c r="X98" s="63"/>
      <c r="Y98" s="63"/>
      <c r="Z98" s="63"/>
      <c r="AA98" s="63"/>
      <c r="AB98" s="63"/>
      <c r="AC98" s="63"/>
      <c r="AD98" s="63"/>
      <c r="AE98" s="63"/>
      <c r="AF98" s="63"/>
      <c r="AG98" s="63"/>
      <c r="AH98" s="63"/>
      <c r="AI98" s="63"/>
      <c r="AJ98" s="63"/>
      <c r="AK98" s="63"/>
      <c r="AL98" s="63"/>
      <c r="AM98" s="63"/>
      <c r="AN98" s="63"/>
      <c r="AO98" s="63"/>
      <c r="AP98" s="63"/>
      <c r="AQ98" s="63"/>
      <c r="AR98" s="40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</sheetData>
  <sheetProtection sheet="1" formatColumns="0" formatRows="0" objects="1" scenarios="1" spinCount="100000" saltValue="u8y4ctHPU5WhHJDnXi4UPHrn/QUqlnc1/Q71bRnD2323uAtj8Nl/mXrodVvRDQzpp+iZIy3eqC+fE4lUUGRGew==" hashValue="RLy8rTnLuY23pu7D8okvhvyHC8yA/fRmWOiNaOLRzAb56EwmXW3jOWiDbjLby9ATGhb6ebB1MvJmDBxw57l9rQ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1 - Rozhlasové zařízení ...'!C2" display="/"/>
    <hyperlink ref="A96" location="'02 - Informační zařízen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85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6"/>
      <c r="AT3" s="13" t="s">
        <v>86</v>
      </c>
    </row>
    <row r="4" s="1" customFormat="1" ht="24.96" customHeight="1">
      <c r="B4" s="16"/>
      <c r="D4" s="134" t="s">
        <v>90</v>
      </c>
      <c r="L4" s="16"/>
      <c r="M4" s="13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6" t="s">
        <v>16</v>
      </c>
      <c r="L6" s="16"/>
    </row>
    <row r="7" s="1" customFormat="1" ht="16.5" customHeight="1">
      <c r="B7" s="16"/>
      <c r="E7" s="137" t="str">
        <f>'Rekapitulace stavby'!K6</f>
        <v>Rozhlasové a informační zařízení včetně revizí</v>
      </c>
      <c r="F7" s="136"/>
      <c r="G7" s="136"/>
      <c r="H7" s="136"/>
      <c r="L7" s="16"/>
    </row>
    <row r="8" s="2" customFormat="1" ht="12" customHeight="1">
      <c r="A8" s="34"/>
      <c r="B8" s="40"/>
      <c r="C8" s="34"/>
      <c r="D8" s="136" t="s">
        <v>91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8" t="s">
        <v>92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6" t="s">
        <v>18</v>
      </c>
      <c r="E11" s="34"/>
      <c r="F11" s="139" t="s">
        <v>1</v>
      </c>
      <c r="G11" s="34"/>
      <c r="H11" s="34"/>
      <c r="I11" s="136" t="s">
        <v>19</v>
      </c>
      <c r="J11" s="139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6" t="s">
        <v>20</v>
      </c>
      <c r="E12" s="34"/>
      <c r="F12" s="139" t="s">
        <v>93</v>
      </c>
      <c r="G12" s="34"/>
      <c r="H12" s="34"/>
      <c r="I12" s="136" t="s">
        <v>22</v>
      </c>
      <c r="J12" s="140" t="str">
        <f>'Rekapitulace stavby'!AN8</f>
        <v>19. 9. 2022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6" t="s">
        <v>24</v>
      </c>
      <c r="E14" s="34"/>
      <c r="F14" s="34"/>
      <c r="G14" s="34"/>
      <c r="H14" s="34"/>
      <c r="I14" s="136" t="s">
        <v>25</v>
      </c>
      <c r="J14" s="139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9" t="str">
        <f>IF('Rekapitulace stavby'!E11="","",'Rekapitulace stavby'!E11)</f>
        <v>Správa železnic s.o.</v>
      </c>
      <c r="F15" s="34"/>
      <c r="G15" s="34"/>
      <c r="H15" s="34"/>
      <c r="I15" s="136" t="s">
        <v>27</v>
      </c>
      <c r="J15" s="139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6" t="s">
        <v>28</v>
      </c>
      <c r="E17" s="34"/>
      <c r="F17" s="34"/>
      <c r="G17" s="34"/>
      <c r="H17" s="34"/>
      <c r="I17" s="136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9"/>
      <c r="G18" s="139"/>
      <c r="H18" s="139"/>
      <c r="I18" s="136" t="s">
        <v>27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6" t="s">
        <v>30</v>
      </c>
      <c r="E20" s="34"/>
      <c r="F20" s="34"/>
      <c r="G20" s="34"/>
      <c r="H20" s="34"/>
      <c r="I20" s="136" t="s">
        <v>25</v>
      </c>
      <c r="J20" s="139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9" t="str">
        <f>IF('Rekapitulace stavby'!E17="","",'Rekapitulace stavby'!E17)</f>
        <v xml:space="preserve"> </v>
      </c>
      <c r="F21" s="34"/>
      <c r="G21" s="34"/>
      <c r="H21" s="34"/>
      <c r="I21" s="136" t="s">
        <v>27</v>
      </c>
      <c r="J21" s="139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6" t="s">
        <v>33</v>
      </c>
      <c r="E23" s="34"/>
      <c r="F23" s="34"/>
      <c r="G23" s="34"/>
      <c r="H23" s="34"/>
      <c r="I23" s="136" t="s">
        <v>25</v>
      </c>
      <c r="J23" s="139" t="s">
        <v>1</v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9" t="s">
        <v>34</v>
      </c>
      <c r="F24" s="34"/>
      <c r="G24" s="34"/>
      <c r="H24" s="34"/>
      <c r="I24" s="136" t="s">
        <v>27</v>
      </c>
      <c r="J24" s="139" t="s">
        <v>1</v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6" t="s">
        <v>35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5"/>
      <c r="E29" s="145"/>
      <c r="F29" s="145"/>
      <c r="G29" s="145"/>
      <c r="H29" s="145"/>
      <c r="I29" s="145"/>
      <c r="J29" s="145"/>
      <c r="K29" s="145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6" t="s">
        <v>36</v>
      </c>
      <c r="E30" s="34"/>
      <c r="F30" s="34"/>
      <c r="G30" s="34"/>
      <c r="H30" s="34"/>
      <c r="I30" s="34"/>
      <c r="J30" s="147">
        <f>ROUND(J117,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5"/>
      <c r="E31" s="145"/>
      <c r="F31" s="145"/>
      <c r="G31" s="145"/>
      <c r="H31" s="145"/>
      <c r="I31" s="145"/>
      <c r="J31" s="145"/>
      <c r="K31" s="145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8" t="s">
        <v>38</v>
      </c>
      <c r="G32" s="34"/>
      <c r="H32" s="34"/>
      <c r="I32" s="148" t="s">
        <v>37</v>
      </c>
      <c r="J32" s="148" t="s">
        <v>39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9" t="s">
        <v>40</v>
      </c>
      <c r="E33" s="136" t="s">
        <v>41</v>
      </c>
      <c r="F33" s="150">
        <f>ROUND((SUM(BE117:BE156)),  2)</f>
        <v>0</v>
      </c>
      <c r="G33" s="34"/>
      <c r="H33" s="34"/>
      <c r="I33" s="151">
        <v>0.20999999999999999</v>
      </c>
      <c r="J33" s="150">
        <f>ROUND(((SUM(BE117:BE156))*I33),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6" t="s">
        <v>42</v>
      </c>
      <c r="F34" s="150">
        <f>ROUND((SUM(BF117:BF156)),  2)</f>
        <v>0</v>
      </c>
      <c r="G34" s="34"/>
      <c r="H34" s="34"/>
      <c r="I34" s="151">
        <v>0.14999999999999999</v>
      </c>
      <c r="J34" s="150">
        <f>ROUND(((SUM(BF117:BF156))*I34),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6" t="s">
        <v>43</v>
      </c>
      <c r="F35" s="150">
        <f>ROUND((SUM(BG117:BG156)),  2)</f>
        <v>0</v>
      </c>
      <c r="G35" s="34"/>
      <c r="H35" s="34"/>
      <c r="I35" s="151">
        <v>0.20999999999999999</v>
      </c>
      <c r="J35" s="150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6" t="s">
        <v>44</v>
      </c>
      <c r="F36" s="150">
        <f>ROUND((SUM(BH117:BH156)),  2)</f>
        <v>0</v>
      </c>
      <c r="G36" s="34"/>
      <c r="H36" s="34"/>
      <c r="I36" s="151">
        <v>0.14999999999999999</v>
      </c>
      <c r="J36" s="150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6" t="s">
        <v>45</v>
      </c>
      <c r="F37" s="150">
        <f>ROUND((SUM(BI117:BI156)),  2)</f>
        <v>0</v>
      </c>
      <c r="G37" s="34"/>
      <c r="H37" s="34"/>
      <c r="I37" s="151">
        <v>0</v>
      </c>
      <c r="J37" s="150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52"/>
      <c r="D39" s="153" t="s">
        <v>46</v>
      </c>
      <c r="E39" s="154"/>
      <c r="F39" s="154"/>
      <c r="G39" s="155" t="s">
        <v>47</v>
      </c>
      <c r="H39" s="156" t="s">
        <v>48</v>
      </c>
      <c r="I39" s="154"/>
      <c r="J39" s="157">
        <f>SUM(J30:J37)</f>
        <v>0</v>
      </c>
      <c r="K39" s="158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9" t="s">
        <v>49</v>
      </c>
      <c r="E50" s="160"/>
      <c r="F50" s="160"/>
      <c r="G50" s="159" t="s">
        <v>50</v>
      </c>
      <c r="H50" s="160"/>
      <c r="I50" s="160"/>
      <c r="J50" s="160"/>
      <c r="K50" s="160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61" t="s">
        <v>51</v>
      </c>
      <c r="E61" s="162"/>
      <c r="F61" s="163" t="s">
        <v>52</v>
      </c>
      <c r="G61" s="161" t="s">
        <v>51</v>
      </c>
      <c r="H61" s="162"/>
      <c r="I61" s="162"/>
      <c r="J61" s="164" t="s">
        <v>52</v>
      </c>
      <c r="K61" s="162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9" t="s">
        <v>53</v>
      </c>
      <c r="E65" s="165"/>
      <c r="F65" s="165"/>
      <c r="G65" s="159" t="s">
        <v>54</v>
      </c>
      <c r="H65" s="165"/>
      <c r="I65" s="165"/>
      <c r="J65" s="165"/>
      <c r="K65" s="165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61" t="s">
        <v>51</v>
      </c>
      <c r="E76" s="162"/>
      <c r="F76" s="163" t="s">
        <v>52</v>
      </c>
      <c r="G76" s="161" t="s">
        <v>51</v>
      </c>
      <c r="H76" s="162"/>
      <c r="I76" s="162"/>
      <c r="J76" s="164" t="s">
        <v>52</v>
      </c>
      <c r="K76" s="162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94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0" t="str">
        <f>E7</f>
        <v>Rozhlasové a informační zařízení včetně revizí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91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01 - Rozhlasové zařízení a revize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>ŽST Střekov</v>
      </c>
      <c r="G89" s="36"/>
      <c r="H89" s="36"/>
      <c r="I89" s="28" t="s">
        <v>22</v>
      </c>
      <c r="J89" s="75" t="str">
        <f>IF(J12="","",J12)</f>
        <v>19. 9. 2022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>Správa železnic s.o.</v>
      </c>
      <c r="G91" s="36"/>
      <c r="H91" s="36"/>
      <c r="I91" s="28" t="s">
        <v>30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28</v>
      </c>
      <c r="D92" s="36"/>
      <c r="E92" s="36"/>
      <c r="F92" s="23" t="str">
        <f>IF(E18="","",E18)</f>
        <v>Vyplň údaj</v>
      </c>
      <c r="G92" s="36"/>
      <c r="H92" s="36"/>
      <c r="I92" s="28" t="s">
        <v>33</v>
      </c>
      <c r="J92" s="32" t="str">
        <f>E24</f>
        <v>Tomáš Třešňák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71" t="s">
        <v>95</v>
      </c>
      <c r="D94" s="172"/>
      <c r="E94" s="172"/>
      <c r="F94" s="172"/>
      <c r="G94" s="172"/>
      <c r="H94" s="172"/>
      <c r="I94" s="172"/>
      <c r="J94" s="173" t="s">
        <v>96</v>
      </c>
      <c r="K94" s="172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4" t="s">
        <v>97</v>
      </c>
      <c r="D96" s="36"/>
      <c r="E96" s="36"/>
      <c r="F96" s="36"/>
      <c r="G96" s="36"/>
      <c r="H96" s="36"/>
      <c r="I96" s="36"/>
      <c r="J96" s="106">
        <f>J117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98</v>
      </c>
    </row>
    <row r="97" s="9" customFormat="1" ht="24.96" customHeight="1">
      <c r="A97" s="9"/>
      <c r="B97" s="175"/>
      <c r="C97" s="176"/>
      <c r="D97" s="177" t="s">
        <v>99</v>
      </c>
      <c r="E97" s="178"/>
      <c r="F97" s="178"/>
      <c r="G97" s="178"/>
      <c r="H97" s="178"/>
      <c r="I97" s="178"/>
      <c r="J97" s="179">
        <f>J118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6.96" customHeight="1">
      <c r="A99" s="34"/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="2" customFormat="1" ht="6.96" customHeight="1">
      <c r="A103" s="34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19" t="s">
        <v>100</v>
      </c>
      <c r="D104" s="36"/>
      <c r="E104" s="36"/>
      <c r="F104" s="36"/>
      <c r="G104" s="36"/>
      <c r="H104" s="36"/>
      <c r="I104" s="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28" t="s">
        <v>16</v>
      </c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6.5" customHeight="1">
      <c r="A107" s="34"/>
      <c r="B107" s="35"/>
      <c r="C107" s="36"/>
      <c r="D107" s="36"/>
      <c r="E107" s="170" t="str">
        <f>E7</f>
        <v>Rozhlasové a informační zařízení včetně revizí</v>
      </c>
      <c r="F107" s="28"/>
      <c r="G107" s="28"/>
      <c r="H107" s="28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91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72" t="str">
        <f>E9</f>
        <v>01 - Rozhlasové zařízení a revize</v>
      </c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20</v>
      </c>
      <c r="D111" s="36"/>
      <c r="E111" s="36"/>
      <c r="F111" s="23" t="str">
        <f>F12</f>
        <v>ŽST Střekov</v>
      </c>
      <c r="G111" s="36"/>
      <c r="H111" s="36"/>
      <c r="I111" s="28" t="s">
        <v>22</v>
      </c>
      <c r="J111" s="75" t="str">
        <f>IF(J12="","",J12)</f>
        <v>19. 9. 2022</v>
      </c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24</v>
      </c>
      <c r="D113" s="36"/>
      <c r="E113" s="36"/>
      <c r="F113" s="23" t="str">
        <f>E15</f>
        <v>Správa železnic s.o.</v>
      </c>
      <c r="G113" s="36"/>
      <c r="H113" s="36"/>
      <c r="I113" s="28" t="s">
        <v>30</v>
      </c>
      <c r="J113" s="32" t="str">
        <f>E21</f>
        <v xml:space="preserve"> 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28</v>
      </c>
      <c r="D114" s="36"/>
      <c r="E114" s="36"/>
      <c r="F114" s="23" t="str">
        <f>IF(E18="","",E18)</f>
        <v>Vyplň údaj</v>
      </c>
      <c r="G114" s="36"/>
      <c r="H114" s="36"/>
      <c r="I114" s="28" t="s">
        <v>33</v>
      </c>
      <c r="J114" s="32" t="str">
        <f>E24</f>
        <v>Tomáš Třešňák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0" customFormat="1" ht="29.28" customHeight="1">
      <c r="A116" s="181"/>
      <c r="B116" s="182"/>
      <c r="C116" s="183" t="s">
        <v>101</v>
      </c>
      <c r="D116" s="184" t="s">
        <v>61</v>
      </c>
      <c r="E116" s="184" t="s">
        <v>57</v>
      </c>
      <c r="F116" s="184" t="s">
        <v>58</v>
      </c>
      <c r="G116" s="184" t="s">
        <v>102</v>
      </c>
      <c r="H116" s="184" t="s">
        <v>103</v>
      </c>
      <c r="I116" s="184" t="s">
        <v>104</v>
      </c>
      <c r="J116" s="184" t="s">
        <v>96</v>
      </c>
      <c r="K116" s="185" t="s">
        <v>105</v>
      </c>
      <c r="L116" s="186"/>
      <c r="M116" s="96" t="s">
        <v>1</v>
      </c>
      <c r="N116" s="97" t="s">
        <v>40</v>
      </c>
      <c r="O116" s="97" t="s">
        <v>106</v>
      </c>
      <c r="P116" s="97" t="s">
        <v>107</v>
      </c>
      <c r="Q116" s="97" t="s">
        <v>108</v>
      </c>
      <c r="R116" s="97" t="s">
        <v>109</v>
      </c>
      <c r="S116" s="97" t="s">
        <v>110</v>
      </c>
      <c r="T116" s="98" t="s">
        <v>111</v>
      </c>
      <c r="U116" s="181"/>
      <c r="V116" s="181"/>
      <c r="W116" s="181"/>
      <c r="X116" s="181"/>
      <c r="Y116" s="181"/>
      <c r="Z116" s="181"/>
      <c r="AA116" s="181"/>
      <c r="AB116" s="181"/>
      <c r="AC116" s="181"/>
      <c r="AD116" s="181"/>
      <c r="AE116" s="181"/>
    </row>
    <row r="117" s="2" customFormat="1" ht="22.8" customHeight="1">
      <c r="A117" s="34"/>
      <c r="B117" s="35"/>
      <c r="C117" s="103" t="s">
        <v>112</v>
      </c>
      <c r="D117" s="36"/>
      <c r="E117" s="36"/>
      <c r="F117" s="36"/>
      <c r="G117" s="36"/>
      <c r="H117" s="36"/>
      <c r="I117" s="36"/>
      <c r="J117" s="187">
        <f>BK117</f>
        <v>0</v>
      </c>
      <c r="K117" s="36"/>
      <c r="L117" s="40"/>
      <c r="M117" s="99"/>
      <c r="N117" s="188"/>
      <c r="O117" s="100"/>
      <c r="P117" s="189">
        <f>P118</f>
        <v>0</v>
      </c>
      <c r="Q117" s="100"/>
      <c r="R117" s="189">
        <f>R118</f>
        <v>0</v>
      </c>
      <c r="S117" s="100"/>
      <c r="T117" s="190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75</v>
      </c>
      <c r="AU117" s="13" t="s">
        <v>98</v>
      </c>
      <c r="BK117" s="191">
        <f>BK118</f>
        <v>0</v>
      </c>
    </row>
    <row r="118" s="11" customFormat="1" ht="25.92" customHeight="1">
      <c r="A118" s="11"/>
      <c r="B118" s="192"/>
      <c r="C118" s="193"/>
      <c r="D118" s="194" t="s">
        <v>75</v>
      </c>
      <c r="E118" s="195" t="s">
        <v>113</v>
      </c>
      <c r="F118" s="195" t="s">
        <v>114</v>
      </c>
      <c r="G118" s="193"/>
      <c r="H118" s="193"/>
      <c r="I118" s="196"/>
      <c r="J118" s="197">
        <f>BK118</f>
        <v>0</v>
      </c>
      <c r="K118" s="193"/>
      <c r="L118" s="198"/>
      <c r="M118" s="199"/>
      <c r="N118" s="200"/>
      <c r="O118" s="200"/>
      <c r="P118" s="201">
        <f>SUM(P119:P156)</f>
        <v>0</v>
      </c>
      <c r="Q118" s="200"/>
      <c r="R118" s="201">
        <f>SUM(R119:R156)</f>
        <v>0</v>
      </c>
      <c r="S118" s="200"/>
      <c r="T118" s="202">
        <f>SUM(T119:T156)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3" t="s">
        <v>115</v>
      </c>
      <c r="AT118" s="204" t="s">
        <v>75</v>
      </c>
      <c r="AU118" s="204" t="s">
        <v>76</v>
      </c>
      <c r="AY118" s="203" t="s">
        <v>116</v>
      </c>
      <c r="BK118" s="205">
        <f>SUM(BK119:BK156)</f>
        <v>0</v>
      </c>
    </row>
    <row r="119" s="2" customFormat="1" ht="33" customHeight="1">
      <c r="A119" s="34"/>
      <c r="B119" s="35"/>
      <c r="C119" s="206" t="s">
        <v>117</v>
      </c>
      <c r="D119" s="206" t="s">
        <v>118</v>
      </c>
      <c r="E119" s="207" t="s">
        <v>119</v>
      </c>
      <c r="F119" s="208" t="s">
        <v>120</v>
      </c>
      <c r="G119" s="209" t="s">
        <v>121</v>
      </c>
      <c r="H119" s="210">
        <v>350</v>
      </c>
      <c r="I119" s="211"/>
      <c r="J119" s="212">
        <f>ROUND(I119*H119,2)</f>
        <v>0</v>
      </c>
      <c r="K119" s="208" t="s">
        <v>122</v>
      </c>
      <c r="L119" s="213"/>
      <c r="M119" s="214" t="s">
        <v>1</v>
      </c>
      <c r="N119" s="215" t="s">
        <v>41</v>
      </c>
      <c r="O119" s="87"/>
      <c r="P119" s="216">
        <f>O119*H119</f>
        <v>0</v>
      </c>
      <c r="Q119" s="216">
        <v>0</v>
      </c>
      <c r="R119" s="216">
        <f>Q119*H119</f>
        <v>0</v>
      </c>
      <c r="S119" s="216">
        <v>0</v>
      </c>
      <c r="T119" s="217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18" t="s">
        <v>123</v>
      </c>
      <c r="AT119" s="218" t="s">
        <v>118</v>
      </c>
      <c r="AU119" s="218" t="s">
        <v>84</v>
      </c>
      <c r="AY119" s="13" t="s">
        <v>116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13" t="s">
        <v>84</v>
      </c>
      <c r="BK119" s="219">
        <f>ROUND(I119*H119,2)</f>
        <v>0</v>
      </c>
      <c r="BL119" s="13" t="s">
        <v>123</v>
      </c>
      <c r="BM119" s="218" t="s">
        <v>124</v>
      </c>
    </row>
    <row r="120" s="2" customFormat="1">
      <c r="A120" s="34"/>
      <c r="B120" s="35"/>
      <c r="C120" s="36"/>
      <c r="D120" s="220" t="s">
        <v>125</v>
      </c>
      <c r="E120" s="36"/>
      <c r="F120" s="221" t="s">
        <v>120</v>
      </c>
      <c r="G120" s="36"/>
      <c r="H120" s="36"/>
      <c r="I120" s="222"/>
      <c r="J120" s="36"/>
      <c r="K120" s="36"/>
      <c r="L120" s="40"/>
      <c r="M120" s="223"/>
      <c r="N120" s="224"/>
      <c r="O120" s="87"/>
      <c r="P120" s="87"/>
      <c r="Q120" s="87"/>
      <c r="R120" s="87"/>
      <c r="S120" s="87"/>
      <c r="T120" s="88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125</v>
      </c>
      <c r="AU120" s="13" t="s">
        <v>84</v>
      </c>
    </row>
    <row r="121" s="2" customFormat="1" ht="33" customHeight="1">
      <c r="A121" s="34"/>
      <c r="B121" s="35"/>
      <c r="C121" s="206" t="s">
        <v>126</v>
      </c>
      <c r="D121" s="206" t="s">
        <v>118</v>
      </c>
      <c r="E121" s="207" t="s">
        <v>127</v>
      </c>
      <c r="F121" s="208" t="s">
        <v>128</v>
      </c>
      <c r="G121" s="209" t="s">
        <v>121</v>
      </c>
      <c r="H121" s="210">
        <v>300</v>
      </c>
      <c r="I121" s="211"/>
      <c r="J121" s="212">
        <f>ROUND(I121*H121,2)</f>
        <v>0</v>
      </c>
      <c r="K121" s="208" t="s">
        <v>122</v>
      </c>
      <c r="L121" s="213"/>
      <c r="M121" s="214" t="s">
        <v>1</v>
      </c>
      <c r="N121" s="215" t="s">
        <v>41</v>
      </c>
      <c r="O121" s="87"/>
      <c r="P121" s="216">
        <f>O121*H121</f>
        <v>0</v>
      </c>
      <c r="Q121" s="216">
        <v>0</v>
      </c>
      <c r="R121" s="216">
        <f>Q121*H121</f>
        <v>0</v>
      </c>
      <c r="S121" s="216">
        <v>0</v>
      </c>
      <c r="T121" s="217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18" t="s">
        <v>123</v>
      </c>
      <c r="AT121" s="218" t="s">
        <v>118</v>
      </c>
      <c r="AU121" s="218" t="s">
        <v>84</v>
      </c>
      <c r="AY121" s="13" t="s">
        <v>116</v>
      </c>
      <c r="BE121" s="219">
        <f>IF(N121="základní",J121,0)</f>
        <v>0</v>
      </c>
      <c r="BF121" s="219">
        <f>IF(N121="snížená",J121,0)</f>
        <v>0</v>
      </c>
      <c r="BG121" s="219">
        <f>IF(N121="zákl. přenesená",J121,0)</f>
        <v>0</v>
      </c>
      <c r="BH121" s="219">
        <f>IF(N121="sníž. přenesená",J121,0)</f>
        <v>0</v>
      </c>
      <c r="BI121" s="219">
        <f>IF(N121="nulová",J121,0)</f>
        <v>0</v>
      </c>
      <c r="BJ121" s="13" t="s">
        <v>84</v>
      </c>
      <c r="BK121" s="219">
        <f>ROUND(I121*H121,2)</f>
        <v>0</v>
      </c>
      <c r="BL121" s="13" t="s">
        <v>123</v>
      </c>
      <c r="BM121" s="218" t="s">
        <v>129</v>
      </c>
    </row>
    <row r="122" s="2" customFormat="1">
      <c r="A122" s="34"/>
      <c r="B122" s="35"/>
      <c r="C122" s="36"/>
      <c r="D122" s="220" t="s">
        <v>125</v>
      </c>
      <c r="E122" s="36"/>
      <c r="F122" s="221" t="s">
        <v>128</v>
      </c>
      <c r="G122" s="36"/>
      <c r="H122" s="36"/>
      <c r="I122" s="222"/>
      <c r="J122" s="36"/>
      <c r="K122" s="36"/>
      <c r="L122" s="40"/>
      <c r="M122" s="223"/>
      <c r="N122" s="224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125</v>
      </c>
      <c r="AU122" s="13" t="s">
        <v>84</v>
      </c>
    </row>
    <row r="123" s="2" customFormat="1" ht="24.15" customHeight="1">
      <c r="A123" s="34"/>
      <c r="B123" s="35"/>
      <c r="C123" s="225" t="s">
        <v>130</v>
      </c>
      <c r="D123" s="225" t="s">
        <v>131</v>
      </c>
      <c r="E123" s="226" t="s">
        <v>132</v>
      </c>
      <c r="F123" s="227" t="s">
        <v>133</v>
      </c>
      <c r="G123" s="228" t="s">
        <v>134</v>
      </c>
      <c r="H123" s="229">
        <v>1</v>
      </c>
      <c r="I123" s="230"/>
      <c r="J123" s="231">
        <f>ROUND(I123*H123,2)</f>
        <v>0</v>
      </c>
      <c r="K123" s="227" t="s">
        <v>122</v>
      </c>
      <c r="L123" s="40"/>
      <c r="M123" s="232" t="s">
        <v>1</v>
      </c>
      <c r="N123" s="233" t="s">
        <v>41</v>
      </c>
      <c r="O123" s="87"/>
      <c r="P123" s="216">
        <f>O123*H123</f>
        <v>0</v>
      </c>
      <c r="Q123" s="216">
        <v>0</v>
      </c>
      <c r="R123" s="216">
        <f>Q123*H123</f>
        <v>0</v>
      </c>
      <c r="S123" s="216">
        <v>0</v>
      </c>
      <c r="T123" s="217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8" t="s">
        <v>123</v>
      </c>
      <c r="AT123" s="218" t="s">
        <v>131</v>
      </c>
      <c r="AU123" s="218" t="s">
        <v>84</v>
      </c>
      <c r="AY123" s="13" t="s">
        <v>116</v>
      </c>
      <c r="BE123" s="219">
        <f>IF(N123="základní",J123,0)</f>
        <v>0</v>
      </c>
      <c r="BF123" s="219">
        <f>IF(N123="snížená",J123,0)</f>
        <v>0</v>
      </c>
      <c r="BG123" s="219">
        <f>IF(N123="zákl. přenesená",J123,0)</f>
        <v>0</v>
      </c>
      <c r="BH123" s="219">
        <f>IF(N123="sníž. přenesená",J123,0)</f>
        <v>0</v>
      </c>
      <c r="BI123" s="219">
        <f>IF(N123="nulová",J123,0)</f>
        <v>0</v>
      </c>
      <c r="BJ123" s="13" t="s">
        <v>84</v>
      </c>
      <c r="BK123" s="219">
        <f>ROUND(I123*H123,2)</f>
        <v>0</v>
      </c>
      <c r="BL123" s="13" t="s">
        <v>123</v>
      </c>
      <c r="BM123" s="218" t="s">
        <v>135</v>
      </c>
    </row>
    <row r="124" s="2" customFormat="1">
      <c r="A124" s="34"/>
      <c r="B124" s="35"/>
      <c r="C124" s="36"/>
      <c r="D124" s="220" t="s">
        <v>125</v>
      </c>
      <c r="E124" s="36"/>
      <c r="F124" s="221" t="s">
        <v>133</v>
      </c>
      <c r="G124" s="36"/>
      <c r="H124" s="36"/>
      <c r="I124" s="222"/>
      <c r="J124" s="36"/>
      <c r="K124" s="36"/>
      <c r="L124" s="40"/>
      <c r="M124" s="223"/>
      <c r="N124" s="224"/>
      <c r="O124" s="87"/>
      <c r="P124" s="87"/>
      <c r="Q124" s="87"/>
      <c r="R124" s="87"/>
      <c r="S124" s="87"/>
      <c r="T124" s="88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125</v>
      </c>
      <c r="AU124" s="13" t="s">
        <v>84</v>
      </c>
    </row>
    <row r="125" s="2" customFormat="1" ht="24.15" customHeight="1">
      <c r="A125" s="34"/>
      <c r="B125" s="35"/>
      <c r="C125" s="206" t="s">
        <v>8</v>
      </c>
      <c r="D125" s="206" t="s">
        <v>118</v>
      </c>
      <c r="E125" s="207" t="s">
        <v>136</v>
      </c>
      <c r="F125" s="208" t="s">
        <v>137</v>
      </c>
      <c r="G125" s="209" t="s">
        <v>134</v>
      </c>
      <c r="H125" s="210">
        <v>3</v>
      </c>
      <c r="I125" s="211"/>
      <c r="J125" s="212">
        <f>ROUND(I125*H125,2)</f>
        <v>0</v>
      </c>
      <c r="K125" s="208" t="s">
        <v>122</v>
      </c>
      <c r="L125" s="213"/>
      <c r="M125" s="214" t="s">
        <v>1</v>
      </c>
      <c r="N125" s="215" t="s">
        <v>41</v>
      </c>
      <c r="O125" s="87"/>
      <c r="P125" s="216">
        <f>O125*H125</f>
        <v>0</v>
      </c>
      <c r="Q125" s="216">
        <v>0</v>
      </c>
      <c r="R125" s="216">
        <f>Q125*H125</f>
        <v>0</v>
      </c>
      <c r="S125" s="216">
        <v>0</v>
      </c>
      <c r="T125" s="217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8" t="s">
        <v>123</v>
      </c>
      <c r="AT125" s="218" t="s">
        <v>118</v>
      </c>
      <c r="AU125" s="218" t="s">
        <v>84</v>
      </c>
      <c r="AY125" s="13" t="s">
        <v>116</v>
      </c>
      <c r="BE125" s="219">
        <f>IF(N125="základní",J125,0)</f>
        <v>0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13" t="s">
        <v>84</v>
      </c>
      <c r="BK125" s="219">
        <f>ROUND(I125*H125,2)</f>
        <v>0</v>
      </c>
      <c r="BL125" s="13" t="s">
        <v>123</v>
      </c>
      <c r="BM125" s="218" t="s">
        <v>138</v>
      </c>
    </row>
    <row r="126" s="2" customFormat="1">
      <c r="A126" s="34"/>
      <c r="B126" s="35"/>
      <c r="C126" s="36"/>
      <c r="D126" s="220" t="s">
        <v>125</v>
      </c>
      <c r="E126" s="36"/>
      <c r="F126" s="221" t="s">
        <v>137</v>
      </c>
      <c r="G126" s="36"/>
      <c r="H126" s="36"/>
      <c r="I126" s="222"/>
      <c r="J126" s="36"/>
      <c r="K126" s="36"/>
      <c r="L126" s="40"/>
      <c r="M126" s="223"/>
      <c r="N126" s="224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125</v>
      </c>
      <c r="AU126" s="13" t="s">
        <v>84</v>
      </c>
    </row>
    <row r="127" s="2" customFormat="1">
      <c r="A127" s="34"/>
      <c r="B127" s="35"/>
      <c r="C127" s="36"/>
      <c r="D127" s="220" t="s">
        <v>139</v>
      </c>
      <c r="E127" s="36"/>
      <c r="F127" s="234" t="s">
        <v>140</v>
      </c>
      <c r="G127" s="36"/>
      <c r="H127" s="36"/>
      <c r="I127" s="222"/>
      <c r="J127" s="36"/>
      <c r="K127" s="36"/>
      <c r="L127" s="40"/>
      <c r="M127" s="223"/>
      <c r="N127" s="224"/>
      <c r="O127" s="87"/>
      <c r="P127" s="87"/>
      <c r="Q127" s="87"/>
      <c r="R127" s="87"/>
      <c r="S127" s="87"/>
      <c r="T127" s="88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3" t="s">
        <v>139</v>
      </c>
      <c r="AU127" s="13" t="s">
        <v>84</v>
      </c>
    </row>
    <row r="128" s="2" customFormat="1" ht="24.15" customHeight="1">
      <c r="A128" s="34"/>
      <c r="B128" s="35"/>
      <c r="C128" s="225" t="s">
        <v>7</v>
      </c>
      <c r="D128" s="225" t="s">
        <v>131</v>
      </c>
      <c r="E128" s="226" t="s">
        <v>141</v>
      </c>
      <c r="F128" s="227" t="s">
        <v>142</v>
      </c>
      <c r="G128" s="228" t="s">
        <v>121</v>
      </c>
      <c r="H128" s="229">
        <v>650</v>
      </c>
      <c r="I128" s="230"/>
      <c r="J128" s="231">
        <f>ROUND(I128*H128,2)</f>
        <v>0</v>
      </c>
      <c r="K128" s="227" t="s">
        <v>122</v>
      </c>
      <c r="L128" s="40"/>
      <c r="M128" s="232" t="s">
        <v>1</v>
      </c>
      <c r="N128" s="233" t="s">
        <v>41</v>
      </c>
      <c r="O128" s="87"/>
      <c r="P128" s="216">
        <f>O128*H128</f>
        <v>0</v>
      </c>
      <c r="Q128" s="216">
        <v>0</v>
      </c>
      <c r="R128" s="216">
        <f>Q128*H128</f>
        <v>0</v>
      </c>
      <c r="S128" s="216">
        <v>0</v>
      </c>
      <c r="T128" s="217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8" t="s">
        <v>123</v>
      </c>
      <c r="AT128" s="218" t="s">
        <v>131</v>
      </c>
      <c r="AU128" s="218" t="s">
        <v>84</v>
      </c>
      <c r="AY128" s="13" t="s">
        <v>116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13" t="s">
        <v>84</v>
      </c>
      <c r="BK128" s="219">
        <f>ROUND(I128*H128,2)</f>
        <v>0</v>
      </c>
      <c r="BL128" s="13" t="s">
        <v>123</v>
      </c>
      <c r="BM128" s="218" t="s">
        <v>143</v>
      </c>
    </row>
    <row r="129" s="2" customFormat="1">
      <c r="A129" s="34"/>
      <c r="B129" s="35"/>
      <c r="C129" s="36"/>
      <c r="D129" s="220" t="s">
        <v>125</v>
      </c>
      <c r="E129" s="36"/>
      <c r="F129" s="221" t="s">
        <v>144</v>
      </c>
      <c r="G129" s="36"/>
      <c r="H129" s="36"/>
      <c r="I129" s="222"/>
      <c r="J129" s="36"/>
      <c r="K129" s="36"/>
      <c r="L129" s="40"/>
      <c r="M129" s="223"/>
      <c r="N129" s="224"/>
      <c r="O129" s="87"/>
      <c r="P129" s="87"/>
      <c r="Q129" s="87"/>
      <c r="R129" s="87"/>
      <c r="S129" s="87"/>
      <c r="T129" s="88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3" t="s">
        <v>125</v>
      </c>
      <c r="AU129" s="13" t="s">
        <v>84</v>
      </c>
    </row>
    <row r="130" s="2" customFormat="1" ht="16.5" customHeight="1">
      <c r="A130" s="34"/>
      <c r="B130" s="35"/>
      <c r="C130" s="225" t="s">
        <v>145</v>
      </c>
      <c r="D130" s="225" t="s">
        <v>131</v>
      </c>
      <c r="E130" s="226" t="s">
        <v>146</v>
      </c>
      <c r="F130" s="227" t="s">
        <v>147</v>
      </c>
      <c r="G130" s="228" t="s">
        <v>134</v>
      </c>
      <c r="H130" s="229">
        <v>3</v>
      </c>
      <c r="I130" s="230"/>
      <c r="J130" s="231">
        <f>ROUND(I130*H130,2)</f>
        <v>0</v>
      </c>
      <c r="K130" s="227" t="s">
        <v>122</v>
      </c>
      <c r="L130" s="40"/>
      <c r="M130" s="232" t="s">
        <v>1</v>
      </c>
      <c r="N130" s="233" t="s">
        <v>41</v>
      </c>
      <c r="O130" s="87"/>
      <c r="P130" s="216">
        <f>O130*H130</f>
        <v>0</v>
      </c>
      <c r="Q130" s="216">
        <v>0</v>
      </c>
      <c r="R130" s="216">
        <f>Q130*H130</f>
        <v>0</v>
      </c>
      <c r="S130" s="216">
        <v>0</v>
      </c>
      <c r="T130" s="217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8" t="s">
        <v>123</v>
      </c>
      <c r="AT130" s="218" t="s">
        <v>131</v>
      </c>
      <c r="AU130" s="218" t="s">
        <v>84</v>
      </c>
      <c r="AY130" s="13" t="s">
        <v>116</v>
      </c>
      <c r="BE130" s="219">
        <f>IF(N130="základní",J130,0)</f>
        <v>0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13" t="s">
        <v>84</v>
      </c>
      <c r="BK130" s="219">
        <f>ROUND(I130*H130,2)</f>
        <v>0</v>
      </c>
      <c r="BL130" s="13" t="s">
        <v>123</v>
      </c>
      <c r="BM130" s="218" t="s">
        <v>148</v>
      </c>
    </row>
    <row r="131" s="2" customFormat="1">
      <c r="A131" s="34"/>
      <c r="B131" s="35"/>
      <c r="C131" s="36"/>
      <c r="D131" s="220" t="s">
        <v>125</v>
      </c>
      <c r="E131" s="36"/>
      <c r="F131" s="221" t="s">
        <v>149</v>
      </c>
      <c r="G131" s="36"/>
      <c r="H131" s="36"/>
      <c r="I131" s="222"/>
      <c r="J131" s="36"/>
      <c r="K131" s="36"/>
      <c r="L131" s="40"/>
      <c r="M131" s="223"/>
      <c r="N131" s="224"/>
      <c r="O131" s="87"/>
      <c r="P131" s="87"/>
      <c r="Q131" s="87"/>
      <c r="R131" s="87"/>
      <c r="S131" s="87"/>
      <c r="T131" s="88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3" t="s">
        <v>125</v>
      </c>
      <c r="AU131" s="13" t="s">
        <v>84</v>
      </c>
    </row>
    <row r="132" s="2" customFormat="1" ht="21.75" customHeight="1">
      <c r="A132" s="34"/>
      <c r="B132" s="35"/>
      <c r="C132" s="225" t="s">
        <v>150</v>
      </c>
      <c r="D132" s="225" t="s">
        <v>131</v>
      </c>
      <c r="E132" s="226" t="s">
        <v>151</v>
      </c>
      <c r="F132" s="227" t="s">
        <v>152</v>
      </c>
      <c r="G132" s="228" t="s">
        <v>134</v>
      </c>
      <c r="H132" s="229">
        <v>3</v>
      </c>
      <c r="I132" s="230"/>
      <c r="J132" s="231">
        <f>ROUND(I132*H132,2)</f>
        <v>0</v>
      </c>
      <c r="K132" s="227" t="s">
        <v>122</v>
      </c>
      <c r="L132" s="40"/>
      <c r="M132" s="232" t="s">
        <v>1</v>
      </c>
      <c r="N132" s="233" t="s">
        <v>41</v>
      </c>
      <c r="O132" s="87"/>
      <c r="P132" s="216">
        <f>O132*H132</f>
        <v>0</v>
      </c>
      <c r="Q132" s="216">
        <v>0</v>
      </c>
      <c r="R132" s="216">
        <f>Q132*H132</f>
        <v>0</v>
      </c>
      <c r="S132" s="216">
        <v>0</v>
      </c>
      <c r="T132" s="217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8" t="s">
        <v>123</v>
      </c>
      <c r="AT132" s="218" t="s">
        <v>131</v>
      </c>
      <c r="AU132" s="218" t="s">
        <v>84</v>
      </c>
      <c r="AY132" s="13" t="s">
        <v>116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13" t="s">
        <v>84</v>
      </c>
      <c r="BK132" s="219">
        <f>ROUND(I132*H132,2)</f>
        <v>0</v>
      </c>
      <c r="BL132" s="13" t="s">
        <v>123</v>
      </c>
      <c r="BM132" s="218" t="s">
        <v>153</v>
      </c>
    </row>
    <row r="133" s="2" customFormat="1">
      <c r="A133" s="34"/>
      <c r="B133" s="35"/>
      <c r="C133" s="36"/>
      <c r="D133" s="220" t="s">
        <v>125</v>
      </c>
      <c r="E133" s="36"/>
      <c r="F133" s="221" t="s">
        <v>152</v>
      </c>
      <c r="G133" s="36"/>
      <c r="H133" s="36"/>
      <c r="I133" s="222"/>
      <c r="J133" s="36"/>
      <c r="K133" s="36"/>
      <c r="L133" s="40"/>
      <c r="M133" s="223"/>
      <c r="N133" s="224"/>
      <c r="O133" s="87"/>
      <c r="P133" s="87"/>
      <c r="Q133" s="87"/>
      <c r="R133" s="87"/>
      <c r="S133" s="87"/>
      <c r="T133" s="88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3" t="s">
        <v>125</v>
      </c>
      <c r="AU133" s="13" t="s">
        <v>84</v>
      </c>
    </row>
    <row r="134" s="2" customFormat="1" ht="16.5" customHeight="1">
      <c r="A134" s="34"/>
      <c r="B134" s="35"/>
      <c r="C134" s="225" t="s">
        <v>154</v>
      </c>
      <c r="D134" s="225" t="s">
        <v>131</v>
      </c>
      <c r="E134" s="226" t="s">
        <v>155</v>
      </c>
      <c r="F134" s="227" t="s">
        <v>156</v>
      </c>
      <c r="G134" s="228" t="s">
        <v>134</v>
      </c>
      <c r="H134" s="229">
        <v>1</v>
      </c>
      <c r="I134" s="230"/>
      <c r="J134" s="231">
        <f>ROUND(I134*H134,2)</f>
        <v>0</v>
      </c>
      <c r="K134" s="227" t="s">
        <v>122</v>
      </c>
      <c r="L134" s="40"/>
      <c r="M134" s="232" t="s">
        <v>1</v>
      </c>
      <c r="N134" s="233" t="s">
        <v>41</v>
      </c>
      <c r="O134" s="87"/>
      <c r="P134" s="216">
        <f>O134*H134</f>
        <v>0</v>
      </c>
      <c r="Q134" s="216">
        <v>0</v>
      </c>
      <c r="R134" s="216">
        <f>Q134*H134</f>
        <v>0</v>
      </c>
      <c r="S134" s="216">
        <v>0</v>
      </c>
      <c r="T134" s="217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8" t="s">
        <v>123</v>
      </c>
      <c r="AT134" s="218" t="s">
        <v>131</v>
      </c>
      <c r="AU134" s="218" t="s">
        <v>84</v>
      </c>
      <c r="AY134" s="13" t="s">
        <v>116</v>
      </c>
      <c r="BE134" s="219">
        <f>IF(N134="základní",J134,0)</f>
        <v>0</v>
      </c>
      <c r="BF134" s="219">
        <f>IF(N134="snížená",J134,0)</f>
        <v>0</v>
      </c>
      <c r="BG134" s="219">
        <f>IF(N134="zákl. přenesená",J134,0)</f>
        <v>0</v>
      </c>
      <c r="BH134" s="219">
        <f>IF(N134="sníž. přenesená",J134,0)</f>
        <v>0</v>
      </c>
      <c r="BI134" s="219">
        <f>IF(N134="nulová",J134,0)</f>
        <v>0</v>
      </c>
      <c r="BJ134" s="13" t="s">
        <v>84</v>
      </c>
      <c r="BK134" s="219">
        <f>ROUND(I134*H134,2)</f>
        <v>0</v>
      </c>
      <c r="BL134" s="13" t="s">
        <v>123</v>
      </c>
      <c r="BM134" s="218" t="s">
        <v>157</v>
      </c>
    </row>
    <row r="135" s="2" customFormat="1">
      <c r="A135" s="34"/>
      <c r="B135" s="35"/>
      <c r="C135" s="36"/>
      <c r="D135" s="220" t="s">
        <v>125</v>
      </c>
      <c r="E135" s="36"/>
      <c r="F135" s="221" t="s">
        <v>158</v>
      </c>
      <c r="G135" s="36"/>
      <c r="H135" s="36"/>
      <c r="I135" s="222"/>
      <c r="J135" s="36"/>
      <c r="K135" s="36"/>
      <c r="L135" s="40"/>
      <c r="M135" s="223"/>
      <c r="N135" s="224"/>
      <c r="O135" s="87"/>
      <c r="P135" s="87"/>
      <c r="Q135" s="87"/>
      <c r="R135" s="87"/>
      <c r="S135" s="87"/>
      <c r="T135" s="88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3" t="s">
        <v>125</v>
      </c>
      <c r="AU135" s="13" t="s">
        <v>84</v>
      </c>
    </row>
    <row r="136" s="2" customFormat="1" ht="33" customHeight="1">
      <c r="A136" s="34"/>
      <c r="B136" s="35"/>
      <c r="C136" s="225" t="s">
        <v>159</v>
      </c>
      <c r="D136" s="225" t="s">
        <v>131</v>
      </c>
      <c r="E136" s="226" t="s">
        <v>160</v>
      </c>
      <c r="F136" s="227" t="s">
        <v>161</v>
      </c>
      <c r="G136" s="228" t="s">
        <v>162</v>
      </c>
      <c r="H136" s="229">
        <v>153</v>
      </c>
      <c r="I136" s="230"/>
      <c r="J136" s="231">
        <f>ROUND(I136*H136,2)</f>
        <v>0</v>
      </c>
      <c r="K136" s="227" t="s">
        <v>1</v>
      </c>
      <c r="L136" s="40"/>
      <c r="M136" s="232" t="s">
        <v>1</v>
      </c>
      <c r="N136" s="233" t="s">
        <v>41</v>
      </c>
      <c r="O136" s="87"/>
      <c r="P136" s="216">
        <f>O136*H136</f>
        <v>0</v>
      </c>
      <c r="Q136" s="216">
        <v>0</v>
      </c>
      <c r="R136" s="216">
        <f>Q136*H136</f>
        <v>0</v>
      </c>
      <c r="S136" s="216">
        <v>0</v>
      </c>
      <c r="T136" s="217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8" t="s">
        <v>123</v>
      </c>
      <c r="AT136" s="218" t="s">
        <v>131</v>
      </c>
      <c r="AU136" s="218" t="s">
        <v>84</v>
      </c>
      <c r="AY136" s="13" t="s">
        <v>116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13" t="s">
        <v>84</v>
      </c>
      <c r="BK136" s="219">
        <f>ROUND(I136*H136,2)</f>
        <v>0</v>
      </c>
      <c r="BL136" s="13" t="s">
        <v>123</v>
      </c>
      <c r="BM136" s="218" t="s">
        <v>163</v>
      </c>
    </row>
    <row r="137" s="2" customFormat="1">
      <c r="A137" s="34"/>
      <c r="B137" s="35"/>
      <c r="C137" s="36"/>
      <c r="D137" s="220" t="s">
        <v>125</v>
      </c>
      <c r="E137" s="36"/>
      <c r="F137" s="221" t="s">
        <v>161</v>
      </c>
      <c r="G137" s="36"/>
      <c r="H137" s="36"/>
      <c r="I137" s="222"/>
      <c r="J137" s="36"/>
      <c r="K137" s="36"/>
      <c r="L137" s="40"/>
      <c r="M137" s="223"/>
      <c r="N137" s="224"/>
      <c r="O137" s="87"/>
      <c r="P137" s="87"/>
      <c r="Q137" s="87"/>
      <c r="R137" s="87"/>
      <c r="S137" s="87"/>
      <c r="T137" s="88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3" t="s">
        <v>125</v>
      </c>
      <c r="AU137" s="13" t="s">
        <v>84</v>
      </c>
    </row>
    <row r="138" s="2" customFormat="1">
      <c r="A138" s="34"/>
      <c r="B138" s="35"/>
      <c r="C138" s="36"/>
      <c r="D138" s="220" t="s">
        <v>139</v>
      </c>
      <c r="E138" s="36"/>
      <c r="F138" s="234" t="s">
        <v>164</v>
      </c>
      <c r="G138" s="36"/>
      <c r="H138" s="36"/>
      <c r="I138" s="222"/>
      <c r="J138" s="36"/>
      <c r="K138" s="36"/>
      <c r="L138" s="40"/>
      <c r="M138" s="223"/>
      <c r="N138" s="224"/>
      <c r="O138" s="87"/>
      <c r="P138" s="87"/>
      <c r="Q138" s="87"/>
      <c r="R138" s="87"/>
      <c r="S138" s="87"/>
      <c r="T138" s="88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139</v>
      </c>
      <c r="AU138" s="13" t="s">
        <v>84</v>
      </c>
    </row>
    <row r="139" s="2" customFormat="1" ht="21.75" customHeight="1">
      <c r="A139" s="34"/>
      <c r="B139" s="35"/>
      <c r="C139" s="225" t="s">
        <v>165</v>
      </c>
      <c r="D139" s="225" t="s">
        <v>131</v>
      </c>
      <c r="E139" s="226" t="s">
        <v>166</v>
      </c>
      <c r="F139" s="227" t="s">
        <v>167</v>
      </c>
      <c r="G139" s="228" t="s">
        <v>134</v>
      </c>
      <c r="H139" s="229">
        <v>3</v>
      </c>
      <c r="I139" s="230"/>
      <c r="J139" s="231">
        <f>ROUND(I139*H139,2)</f>
        <v>0</v>
      </c>
      <c r="K139" s="227" t="s">
        <v>122</v>
      </c>
      <c r="L139" s="40"/>
      <c r="M139" s="232" t="s">
        <v>1</v>
      </c>
      <c r="N139" s="233" t="s">
        <v>41</v>
      </c>
      <c r="O139" s="87"/>
      <c r="P139" s="216">
        <f>O139*H139</f>
        <v>0</v>
      </c>
      <c r="Q139" s="216">
        <v>0</v>
      </c>
      <c r="R139" s="216">
        <f>Q139*H139</f>
        <v>0</v>
      </c>
      <c r="S139" s="216">
        <v>0</v>
      </c>
      <c r="T139" s="217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8" t="s">
        <v>123</v>
      </c>
      <c r="AT139" s="218" t="s">
        <v>131</v>
      </c>
      <c r="AU139" s="218" t="s">
        <v>84</v>
      </c>
      <c r="AY139" s="13" t="s">
        <v>116</v>
      </c>
      <c r="BE139" s="219">
        <f>IF(N139="základní",J139,0)</f>
        <v>0</v>
      </c>
      <c r="BF139" s="219">
        <f>IF(N139="snížená",J139,0)</f>
        <v>0</v>
      </c>
      <c r="BG139" s="219">
        <f>IF(N139="zákl. přenesená",J139,0)</f>
        <v>0</v>
      </c>
      <c r="BH139" s="219">
        <f>IF(N139="sníž. přenesená",J139,0)</f>
        <v>0</v>
      </c>
      <c r="BI139" s="219">
        <f>IF(N139="nulová",J139,0)</f>
        <v>0</v>
      </c>
      <c r="BJ139" s="13" t="s">
        <v>84</v>
      </c>
      <c r="BK139" s="219">
        <f>ROUND(I139*H139,2)</f>
        <v>0</v>
      </c>
      <c r="BL139" s="13" t="s">
        <v>123</v>
      </c>
      <c r="BM139" s="218" t="s">
        <v>168</v>
      </c>
    </row>
    <row r="140" s="2" customFormat="1">
      <c r="A140" s="34"/>
      <c r="B140" s="35"/>
      <c r="C140" s="36"/>
      <c r="D140" s="220" t="s">
        <v>125</v>
      </c>
      <c r="E140" s="36"/>
      <c r="F140" s="221" t="s">
        <v>169</v>
      </c>
      <c r="G140" s="36"/>
      <c r="H140" s="36"/>
      <c r="I140" s="222"/>
      <c r="J140" s="36"/>
      <c r="K140" s="36"/>
      <c r="L140" s="40"/>
      <c r="M140" s="223"/>
      <c r="N140" s="224"/>
      <c r="O140" s="87"/>
      <c r="P140" s="87"/>
      <c r="Q140" s="87"/>
      <c r="R140" s="87"/>
      <c r="S140" s="87"/>
      <c r="T140" s="88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3" t="s">
        <v>125</v>
      </c>
      <c r="AU140" s="13" t="s">
        <v>84</v>
      </c>
    </row>
    <row r="141" s="2" customFormat="1" ht="16.5" customHeight="1">
      <c r="A141" s="34"/>
      <c r="B141" s="35"/>
      <c r="C141" s="225" t="s">
        <v>170</v>
      </c>
      <c r="D141" s="225" t="s">
        <v>131</v>
      </c>
      <c r="E141" s="226" t="s">
        <v>171</v>
      </c>
      <c r="F141" s="227" t="s">
        <v>172</v>
      </c>
      <c r="G141" s="228" t="s">
        <v>134</v>
      </c>
      <c r="H141" s="229">
        <v>1</v>
      </c>
      <c r="I141" s="230"/>
      <c r="J141" s="231">
        <f>ROUND(I141*H141,2)</f>
        <v>0</v>
      </c>
      <c r="K141" s="227" t="s">
        <v>1</v>
      </c>
      <c r="L141" s="40"/>
      <c r="M141" s="232" t="s">
        <v>1</v>
      </c>
      <c r="N141" s="233" t="s">
        <v>41</v>
      </c>
      <c r="O141" s="87"/>
      <c r="P141" s="216">
        <f>O141*H141</f>
        <v>0</v>
      </c>
      <c r="Q141" s="216">
        <v>0</v>
      </c>
      <c r="R141" s="216">
        <f>Q141*H141</f>
        <v>0</v>
      </c>
      <c r="S141" s="216">
        <v>0</v>
      </c>
      <c r="T141" s="21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8" t="s">
        <v>123</v>
      </c>
      <c r="AT141" s="218" t="s">
        <v>131</v>
      </c>
      <c r="AU141" s="218" t="s">
        <v>84</v>
      </c>
      <c r="AY141" s="13" t="s">
        <v>116</v>
      </c>
      <c r="BE141" s="219">
        <f>IF(N141="základní",J141,0)</f>
        <v>0</v>
      </c>
      <c r="BF141" s="219">
        <f>IF(N141="snížená",J141,0)</f>
        <v>0</v>
      </c>
      <c r="BG141" s="219">
        <f>IF(N141="zákl. přenesená",J141,0)</f>
        <v>0</v>
      </c>
      <c r="BH141" s="219">
        <f>IF(N141="sníž. přenesená",J141,0)</f>
        <v>0</v>
      </c>
      <c r="BI141" s="219">
        <f>IF(N141="nulová",J141,0)</f>
        <v>0</v>
      </c>
      <c r="BJ141" s="13" t="s">
        <v>84</v>
      </c>
      <c r="BK141" s="219">
        <f>ROUND(I141*H141,2)</f>
        <v>0</v>
      </c>
      <c r="BL141" s="13" t="s">
        <v>123</v>
      </c>
      <c r="BM141" s="218" t="s">
        <v>173</v>
      </c>
    </row>
    <row r="142" s="2" customFormat="1">
      <c r="A142" s="34"/>
      <c r="B142" s="35"/>
      <c r="C142" s="36"/>
      <c r="D142" s="220" t="s">
        <v>125</v>
      </c>
      <c r="E142" s="36"/>
      <c r="F142" s="221" t="s">
        <v>174</v>
      </c>
      <c r="G142" s="36"/>
      <c r="H142" s="36"/>
      <c r="I142" s="222"/>
      <c r="J142" s="36"/>
      <c r="K142" s="36"/>
      <c r="L142" s="40"/>
      <c r="M142" s="223"/>
      <c r="N142" s="224"/>
      <c r="O142" s="87"/>
      <c r="P142" s="87"/>
      <c r="Q142" s="87"/>
      <c r="R142" s="87"/>
      <c r="S142" s="87"/>
      <c r="T142" s="88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3" t="s">
        <v>125</v>
      </c>
      <c r="AU142" s="13" t="s">
        <v>84</v>
      </c>
    </row>
    <row r="143" s="2" customFormat="1" ht="16.5" customHeight="1">
      <c r="A143" s="34"/>
      <c r="B143" s="35"/>
      <c r="C143" s="225" t="s">
        <v>175</v>
      </c>
      <c r="D143" s="225" t="s">
        <v>131</v>
      </c>
      <c r="E143" s="226" t="s">
        <v>176</v>
      </c>
      <c r="F143" s="227" t="s">
        <v>177</v>
      </c>
      <c r="G143" s="228" t="s">
        <v>134</v>
      </c>
      <c r="H143" s="229">
        <v>1</v>
      </c>
      <c r="I143" s="230"/>
      <c r="J143" s="231">
        <f>ROUND(I143*H143,2)</f>
        <v>0</v>
      </c>
      <c r="K143" s="227" t="s">
        <v>1</v>
      </c>
      <c r="L143" s="40"/>
      <c r="M143" s="232" t="s">
        <v>1</v>
      </c>
      <c r="N143" s="233" t="s">
        <v>41</v>
      </c>
      <c r="O143" s="87"/>
      <c r="P143" s="216">
        <f>O143*H143</f>
        <v>0</v>
      </c>
      <c r="Q143" s="216">
        <v>0</v>
      </c>
      <c r="R143" s="216">
        <f>Q143*H143</f>
        <v>0</v>
      </c>
      <c r="S143" s="216">
        <v>0</v>
      </c>
      <c r="T143" s="217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8" t="s">
        <v>123</v>
      </c>
      <c r="AT143" s="218" t="s">
        <v>131</v>
      </c>
      <c r="AU143" s="218" t="s">
        <v>84</v>
      </c>
      <c r="AY143" s="13" t="s">
        <v>116</v>
      </c>
      <c r="BE143" s="219">
        <f>IF(N143="základní",J143,0)</f>
        <v>0</v>
      </c>
      <c r="BF143" s="219">
        <f>IF(N143="snížená",J143,0)</f>
        <v>0</v>
      </c>
      <c r="BG143" s="219">
        <f>IF(N143="zákl. přenesená",J143,0)</f>
        <v>0</v>
      </c>
      <c r="BH143" s="219">
        <f>IF(N143="sníž. přenesená",J143,0)</f>
        <v>0</v>
      </c>
      <c r="BI143" s="219">
        <f>IF(N143="nulová",J143,0)</f>
        <v>0</v>
      </c>
      <c r="BJ143" s="13" t="s">
        <v>84</v>
      </c>
      <c r="BK143" s="219">
        <f>ROUND(I143*H143,2)</f>
        <v>0</v>
      </c>
      <c r="BL143" s="13" t="s">
        <v>123</v>
      </c>
      <c r="BM143" s="218" t="s">
        <v>178</v>
      </c>
    </row>
    <row r="144" s="2" customFormat="1">
      <c r="A144" s="34"/>
      <c r="B144" s="35"/>
      <c r="C144" s="36"/>
      <c r="D144" s="220" t="s">
        <v>125</v>
      </c>
      <c r="E144" s="36"/>
      <c r="F144" s="221" t="s">
        <v>179</v>
      </c>
      <c r="G144" s="36"/>
      <c r="H144" s="36"/>
      <c r="I144" s="222"/>
      <c r="J144" s="36"/>
      <c r="K144" s="36"/>
      <c r="L144" s="40"/>
      <c r="M144" s="223"/>
      <c r="N144" s="224"/>
      <c r="O144" s="87"/>
      <c r="P144" s="87"/>
      <c r="Q144" s="87"/>
      <c r="R144" s="87"/>
      <c r="S144" s="87"/>
      <c r="T144" s="88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3" t="s">
        <v>125</v>
      </c>
      <c r="AU144" s="13" t="s">
        <v>84</v>
      </c>
    </row>
    <row r="145" s="2" customFormat="1" ht="55.5" customHeight="1">
      <c r="A145" s="34"/>
      <c r="B145" s="35"/>
      <c r="C145" s="206" t="s">
        <v>115</v>
      </c>
      <c r="D145" s="206" t="s">
        <v>118</v>
      </c>
      <c r="E145" s="207" t="s">
        <v>180</v>
      </c>
      <c r="F145" s="208" t="s">
        <v>181</v>
      </c>
      <c r="G145" s="209" t="s">
        <v>134</v>
      </c>
      <c r="H145" s="210">
        <v>1</v>
      </c>
      <c r="I145" s="211"/>
      <c r="J145" s="212">
        <f>ROUND(I145*H145,2)</f>
        <v>0</v>
      </c>
      <c r="K145" s="208" t="s">
        <v>122</v>
      </c>
      <c r="L145" s="213"/>
      <c r="M145" s="214" t="s">
        <v>1</v>
      </c>
      <c r="N145" s="215" t="s">
        <v>41</v>
      </c>
      <c r="O145" s="87"/>
      <c r="P145" s="216">
        <f>O145*H145</f>
        <v>0</v>
      </c>
      <c r="Q145" s="216">
        <v>0</v>
      </c>
      <c r="R145" s="216">
        <f>Q145*H145</f>
        <v>0</v>
      </c>
      <c r="S145" s="216">
        <v>0</v>
      </c>
      <c r="T145" s="21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8" t="s">
        <v>123</v>
      </c>
      <c r="AT145" s="218" t="s">
        <v>118</v>
      </c>
      <c r="AU145" s="218" t="s">
        <v>84</v>
      </c>
      <c r="AY145" s="13" t="s">
        <v>116</v>
      </c>
      <c r="BE145" s="219">
        <f>IF(N145="základní",J145,0)</f>
        <v>0</v>
      </c>
      <c r="BF145" s="219">
        <f>IF(N145="snížená",J145,0)</f>
        <v>0</v>
      </c>
      <c r="BG145" s="219">
        <f>IF(N145="zákl. přenesená",J145,0)</f>
        <v>0</v>
      </c>
      <c r="BH145" s="219">
        <f>IF(N145="sníž. přenesená",J145,0)</f>
        <v>0</v>
      </c>
      <c r="BI145" s="219">
        <f>IF(N145="nulová",J145,0)</f>
        <v>0</v>
      </c>
      <c r="BJ145" s="13" t="s">
        <v>84</v>
      </c>
      <c r="BK145" s="219">
        <f>ROUND(I145*H145,2)</f>
        <v>0</v>
      </c>
      <c r="BL145" s="13" t="s">
        <v>123</v>
      </c>
      <c r="BM145" s="218" t="s">
        <v>182</v>
      </c>
    </row>
    <row r="146" s="2" customFormat="1">
      <c r="A146" s="34"/>
      <c r="B146" s="35"/>
      <c r="C146" s="36"/>
      <c r="D146" s="220" t="s">
        <v>125</v>
      </c>
      <c r="E146" s="36"/>
      <c r="F146" s="221" t="s">
        <v>181</v>
      </c>
      <c r="G146" s="36"/>
      <c r="H146" s="36"/>
      <c r="I146" s="222"/>
      <c r="J146" s="36"/>
      <c r="K146" s="36"/>
      <c r="L146" s="40"/>
      <c r="M146" s="223"/>
      <c r="N146" s="224"/>
      <c r="O146" s="87"/>
      <c r="P146" s="87"/>
      <c r="Q146" s="87"/>
      <c r="R146" s="87"/>
      <c r="S146" s="87"/>
      <c r="T146" s="88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3" t="s">
        <v>125</v>
      </c>
      <c r="AU146" s="13" t="s">
        <v>84</v>
      </c>
    </row>
    <row r="147" s="2" customFormat="1" ht="33" customHeight="1">
      <c r="A147" s="34"/>
      <c r="B147" s="35"/>
      <c r="C147" s="206" t="s">
        <v>183</v>
      </c>
      <c r="D147" s="206" t="s">
        <v>118</v>
      </c>
      <c r="E147" s="207" t="s">
        <v>184</v>
      </c>
      <c r="F147" s="208" t="s">
        <v>185</v>
      </c>
      <c r="G147" s="209" t="s">
        <v>134</v>
      </c>
      <c r="H147" s="210">
        <v>1</v>
      </c>
      <c r="I147" s="211"/>
      <c r="J147" s="212">
        <f>ROUND(I147*H147,2)</f>
        <v>0</v>
      </c>
      <c r="K147" s="208" t="s">
        <v>122</v>
      </c>
      <c r="L147" s="213"/>
      <c r="M147" s="214" t="s">
        <v>1</v>
      </c>
      <c r="N147" s="215" t="s">
        <v>41</v>
      </c>
      <c r="O147" s="87"/>
      <c r="P147" s="216">
        <f>O147*H147</f>
        <v>0</v>
      </c>
      <c r="Q147" s="216">
        <v>0</v>
      </c>
      <c r="R147" s="216">
        <f>Q147*H147</f>
        <v>0</v>
      </c>
      <c r="S147" s="216">
        <v>0</v>
      </c>
      <c r="T147" s="217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8" t="s">
        <v>123</v>
      </c>
      <c r="AT147" s="218" t="s">
        <v>118</v>
      </c>
      <c r="AU147" s="218" t="s">
        <v>84</v>
      </c>
      <c r="AY147" s="13" t="s">
        <v>116</v>
      </c>
      <c r="BE147" s="219">
        <f>IF(N147="základní",J147,0)</f>
        <v>0</v>
      </c>
      <c r="BF147" s="219">
        <f>IF(N147="snížená",J147,0)</f>
        <v>0</v>
      </c>
      <c r="BG147" s="219">
        <f>IF(N147="zákl. přenesená",J147,0)</f>
        <v>0</v>
      </c>
      <c r="BH147" s="219">
        <f>IF(N147="sníž. přenesená",J147,0)</f>
        <v>0</v>
      </c>
      <c r="BI147" s="219">
        <f>IF(N147="nulová",J147,0)</f>
        <v>0</v>
      </c>
      <c r="BJ147" s="13" t="s">
        <v>84</v>
      </c>
      <c r="BK147" s="219">
        <f>ROUND(I147*H147,2)</f>
        <v>0</v>
      </c>
      <c r="BL147" s="13" t="s">
        <v>123</v>
      </c>
      <c r="BM147" s="218" t="s">
        <v>186</v>
      </c>
    </row>
    <row r="148" s="2" customFormat="1">
      <c r="A148" s="34"/>
      <c r="B148" s="35"/>
      <c r="C148" s="36"/>
      <c r="D148" s="220" t="s">
        <v>125</v>
      </c>
      <c r="E148" s="36"/>
      <c r="F148" s="221" t="s">
        <v>185</v>
      </c>
      <c r="G148" s="36"/>
      <c r="H148" s="36"/>
      <c r="I148" s="222"/>
      <c r="J148" s="36"/>
      <c r="K148" s="36"/>
      <c r="L148" s="40"/>
      <c r="M148" s="223"/>
      <c r="N148" s="224"/>
      <c r="O148" s="87"/>
      <c r="P148" s="87"/>
      <c r="Q148" s="87"/>
      <c r="R148" s="87"/>
      <c r="S148" s="87"/>
      <c r="T148" s="88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3" t="s">
        <v>125</v>
      </c>
      <c r="AU148" s="13" t="s">
        <v>84</v>
      </c>
    </row>
    <row r="149" s="2" customFormat="1" ht="24.15" customHeight="1">
      <c r="A149" s="34"/>
      <c r="B149" s="35"/>
      <c r="C149" s="206" t="s">
        <v>187</v>
      </c>
      <c r="D149" s="206" t="s">
        <v>118</v>
      </c>
      <c r="E149" s="207" t="s">
        <v>188</v>
      </c>
      <c r="F149" s="208" t="s">
        <v>189</v>
      </c>
      <c r="G149" s="209" t="s">
        <v>134</v>
      </c>
      <c r="H149" s="210">
        <v>1</v>
      </c>
      <c r="I149" s="211"/>
      <c r="J149" s="212">
        <f>ROUND(I149*H149,2)</f>
        <v>0</v>
      </c>
      <c r="K149" s="208" t="s">
        <v>122</v>
      </c>
      <c r="L149" s="213"/>
      <c r="M149" s="214" t="s">
        <v>1</v>
      </c>
      <c r="N149" s="215" t="s">
        <v>41</v>
      </c>
      <c r="O149" s="87"/>
      <c r="P149" s="216">
        <f>O149*H149</f>
        <v>0</v>
      </c>
      <c r="Q149" s="216">
        <v>0</v>
      </c>
      <c r="R149" s="216">
        <f>Q149*H149</f>
        <v>0</v>
      </c>
      <c r="S149" s="216">
        <v>0</v>
      </c>
      <c r="T149" s="217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8" t="s">
        <v>123</v>
      </c>
      <c r="AT149" s="218" t="s">
        <v>118</v>
      </c>
      <c r="AU149" s="218" t="s">
        <v>84</v>
      </c>
      <c r="AY149" s="13" t="s">
        <v>116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13" t="s">
        <v>84</v>
      </c>
      <c r="BK149" s="219">
        <f>ROUND(I149*H149,2)</f>
        <v>0</v>
      </c>
      <c r="BL149" s="13" t="s">
        <v>123</v>
      </c>
      <c r="BM149" s="218" t="s">
        <v>190</v>
      </c>
    </row>
    <row r="150" s="2" customFormat="1">
      <c r="A150" s="34"/>
      <c r="B150" s="35"/>
      <c r="C150" s="36"/>
      <c r="D150" s="220" t="s">
        <v>125</v>
      </c>
      <c r="E150" s="36"/>
      <c r="F150" s="221" t="s">
        <v>189</v>
      </c>
      <c r="G150" s="36"/>
      <c r="H150" s="36"/>
      <c r="I150" s="222"/>
      <c r="J150" s="36"/>
      <c r="K150" s="36"/>
      <c r="L150" s="40"/>
      <c r="M150" s="223"/>
      <c r="N150" s="224"/>
      <c r="O150" s="87"/>
      <c r="P150" s="87"/>
      <c r="Q150" s="87"/>
      <c r="R150" s="87"/>
      <c r="S150" s="87"/>
      <c r="T150" s="88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3" t="s">
        <v>125</v>
      </c>
      <c r="AU150" s="13" t="s">
        <v>84</v>
      </c>
    </row>
    <row r="151" s="2" customFormat="1" ht="24.15" customHeight="1">
      <c r="A151" s="34"/>
      <c r="B151" s="35"/>
      <c r="C151" s="206" t="s">
        <v>191</v>
      </c>
      <c r="D151" s="206" t="s">
        <v>118</v>
      </c>
      <c r="E151" s="207" t="s">
        <v>192</v>
      </c>
      <c r="F151" s="208" t="s">
        <v>193</v>
      </c>
      <c r="G151" s="209" t="s">
        <v>134</v>
      </c>
      <c r="H151" s="210">
        <v>1</v>
      </c>
      <c r="I151" s="211"/>
      <c r="J151" s="212">
        <f>ROUND(I151*H151,2)</f>
        <v>0</v>
      </c>
      <c r="K151" s="208" t="s">
        <v>122</v>
      </c>
      <c r="L151" s="213"/>
      <c r="M151" s="214" t="s">
        <v>1</v>
      </c>
      <c r="N151" s="215" t="s">
        <v>41</v>
      </c>
      <c r="O151" s="87"/>
      <c r="P151" s="216">
        <f>O151*H151</f>
        <v>0</v>
      </c>
      <c r="Q151" s="216">
        <v>0</v>
      </c>
      <c r="R151" s="216">
        <f>Q151*H151</f>
        <v>0</v>
      </c>
      <c r="S151" s="216">
        <v>0</v>
      </c>
      <c r="T151" s="217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8" t="s">
        <v>123</v>
      </c>
      <c r="AT151" s="218" t="s">
        <v>118</v>
      </c>
      <c r="AU151" s="218" t="s">
        <v>84</v>
      </c>
      <c r="AY151" s="13" t="s">
        <v>116</v>
      </c>
      <c r="BE151" s="219">
        <f>IF(N151="základní",J151,0)</f>
        <v>0</v>
      </c>
      <c r="BF151" s="219">
        <f>IF(N151="snížená",J151,0)</f>
        <v>0</v>
      </c>
      <c r="BG151" s="219">
        <f>IF(N151="zákl. přenesená",J151,0)</f>
        <v>0</v>
      </c>
      <c r="BH151" s="219">
        <f>IF(N151="sníž. přenesená",J151,0)</f>
        <v>0</v>
      </c>
      <c r="BI151" s="219">
        <f>IF(N151="nulová",J151,0)</f>
        <v>0</v>
      </c>
      <c r="BJ151" s="13" t="s">
        <v>84</v>
      </c>
      <c r="BK151" s="219">
        <f>ROUND(I151*H151,2)</f>
        <v>0</v>
      </c>
      <c r="BL151" s="13" t="s">
        <v>123</v>
      </c>
      <c r="BM151" s="218" t="s">
        <v>194</v>
      </c>
    </row>
    <row r="152" s="2" customFormat="1">
      <c r="A152" s="34"/>
      <c r="B152" s="35"/>
      <c r="C152" s="36"/>
      <c r="D152" s="220" t="s">
        <v>125</v>
      </c>
      <c r="E152" s="36"/>
      <c r="F152" s="221" t="s">
        <v>193</v>
      </c>
      <c r="G152" s="36"/>
      <c r="H152" s="36"/>
      <c r="I152" s="222"/>
      <c r="J152" s="36"/>
      <c r="K152" s="36"/>
      <c r="L152" s="40"/>
      <c r="M152" s="223"/>
      <c r="N152" s="224"/>
      <c r="O152" s="87"/>
      <c r="P152" s="87"/>
      <c r="Q152" s="87"/>
      <c r="R152" s="87"/>
      <c r="S152" s="87"/>
      <c r="T152" s="88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3" t="s">
        <v>125</v>
      </c>
      <c r="AU152" s="13" t="s">
        <v>84</v>
      </c>
    </row>
    <row r="153" s="2" customFormat="1" ht="24.15" customHeight="1">
      <c r="A153" s="34"/>
      <c r="B153" s="35"/>
      <c r="C153" s="206" t="s">
        <v>195</v>
      </c>
      <c r="D153" s="206" t="s">
        <v>118</v>
      </c>
      <c r="E153" s="207" t="s">
        <v>196</v>
      </c>
      <c r="F153" s="208" t="s">
        <v>197</v>
      </c>
      <c r="G153" s="209" t="s">
        <v>134</v>
      </c>
      <c r="H153" s="210">
        <v>1</v>
      </c>
      <c r="I153" s="211"/>
      <c r="J153" s="212">
        <f>ROUND(I153*H153,2)</f>
        <v>0</v>
      </c>
      <c r="K153" s="208" t="s">
        <v>122</v>
      </c>
      <c r="L153" s="213"/>
      <c r="M153" s="214" t="s">
        <v>1</v>
      </c>
      <c r="N153" s="215" t="s">
        <v>41</v>
      </c>
      <c r="O153" s="87"/>
      <c r="P153" s="216">
        <f>O153*H153</f>
        <v>0</v>
      </c>
      <c r="Q153" s="216">
        <v>0</v>
      </c>
      <c r="R153" s="216">
        <f>Q153*H153</f>
        <v>0</v>
      </c>
      <c r="S153" s="216">
        <v>0</v>
      </c>
      <c r="T153" s="217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8" t="s">
        <v>123</v>
      </c>
      <c r="AT153" s="218" t="s">
        <v>118</v>
      </c>
      <c r="AU153" s="218" t="s">
        <v>84</v>
      </c>
      <c r="AY153" s="13" t="s">
        <v>116</v>
      </c>
      <c r="BE153" s="219">
        <f>IF(N153="základní",J153,0)</f>
        <v>0</v>
      </c>
      <c r="BF153" s="219">
        <f>IF(N153="snížená",J153,0)</f>
        <v>0</v>
      </c>
      <c r="BG153" s="219">
        <f>IF(N153="zákl. přenesená",J153,0)</f>
        <v>0</v>
      </c>
      <c r="BH153" s="219">
        <f>IF(N153="sníž. přenesená",J153,0)</f>
        <v>0</v>
      </c>
      <c r="BI153" s="219">
        <f>IF(N153="nulová",J153,0)</f>
        <v>0</v>
      </c>
      <c r="BJ153" s="13" t="s">
        <v>84</v>
      </c>
      <c r="BK153" s="219">
        <f>ROUND(I153*H153,2)</f>
        <v>0</v>
      </c>
      <c r="BL153" s="13" t="s">
        <v>123</v>
      </c>
      <c r="BM153" s="218" t="s">
        <v>198</v>
      </c>
    </row>
    <row r="154" s="2" customFormat="1">
      <c r="A154" s="34"/>
      <c r="B154" s="35"/>
      <c r="C154" s="36"/>
      <c r="D154" s="220" t="s">
        <v>125</v>
      </c>
      <c r="E154" s="36"/>
      <c r="F154" s="221" t="s">
        <v>197</v>
      </c>
      <c r="G154" s="36"/>
      <c r="H154" s="36"/>
      <c r="I154" s="222"/>
      <c r="J154" s="36"/>
      <c r="K154" s="36"/>
      <c r="L154" s="40"/>
      <c r="M154" s="223"/>
      <c r="N154" s="224"/>
      <c r="O154" s="87"/>
      <c r="P154" s="87"/>
      <c r="Q154" s="87"/>
      <c r="R154" s="87"/>
      <c r="S154" s="87"/>
      <c r="T154" s="88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3" t="s">
        <v>125</v>
      </c>
      <c r="AU154" s="13" t="s">
        <v>84</v>
      </c>
    </row>
    <row r="155" s="2" customFormat="1" ht="16.5" customHeight="1">
      <c r="A155" s="34"/>
      <c r="B155" s="35"/>
      <c r="C155" s="225" t="s">
        <v>199</v>
      </c>
      <c r="D155" s="225" t="s">
        <v>131</v>
      </c>
      <c r="E155" s="226" t="s">
        <v>200</v>
      </c>
      <c r="F155" s="227" t="s">
        <v>201</v>
      </c>
      <c r="G155" s="228" t="s">
        <v>134</v>
      </c>
      <c r="H155" s="229">
        <v>1</v>
      </c>
      <c r="I155" s="230"/>
      <c r="J155" s="231">
        <f>ROUND(I155*H155,2)</f>
        <v>0</v>
      </c>
      <c r="K155" s="227" t="s">
        <v>1</v>
      </c>
      <c r="L155" s="40"/>
      <c r="M155" s="232" t="s">
        <v>1</v>
      </c>
      <c r="N155" s="233" t="s">
        <v>41</v>
      </c>
      <c r="O155" s="87"/>
      <c r="P155" s="216">
        <f>O155*H155</f>
        <v>0</v>
      </c>
      <c r="Q155" s="216">
        <v>0</v>
      </c>
      <c r="R155" s="216">
        <f>Q155*H155</f>
        <v>0</v>
      </c>
      <c r="S155" s="216">
        <v>0</v>
      </c>
      <c r="T155" s="21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8" t="s">
        <v>123</v>
      </c>
      <c r="AT155" s="218" t="s">
        <v>131</v>
      </c>
      <c r="AU155" s="218" t="s">
        <v>84</v>
      </c>
      <c r="AY155" s="13" t="s">
        <v>116</v>
      </c>
      <c r="BE155" s="219">
        <f>IF(N155="základní",J155,0)</f>
        <v>0</v>
      </c>
      <c r="BF155" s="219">
        <f>IF(N155="snížená",J155,0)</f>
        <v>0</v>
      </c>
      <c r="BG155" s="219">
        <f>IF(N155="zákl. přenesená",J155,0)</f>
        <v>0</v>
      </c>
      <c r="BH155" s="219">
        <f>IF(N155="sníž. přenesená",J155,0)</f>
        <v>0</v>
      </c>
      <c r="BI155" s="219">
        <f>IF(N155="nulová",J155,0)</f>
        <v>0</v>
      </c>
      <c r="BJ155" s="13" t="s">
        <v>84</v>
      </c>
      <c r="BK155" s="219">
        <f>ROUND(I155*H155,2)</f>
        <v>0</v>
      </c>
      <c r="BL155" s="13" t="s">
        <v>123</v>
      </c>
      <c r="BM155" s="218" t="s">
        <v>202</v>
      </c>
    </row>
    <row r="156" s="2" customFormat="1">
      <c r="A156" s="34"/>
      <c r="B156" s="35"/>
      <c r="C156" s="36"/>
      <c r="D156" s="220" t="s">
        <v>125</v>
      </c>
      <c r="E156" s="36"/>
      <c r="F156" s="221" t="s">
        <v>203</v>
      </c>
      <c r="G156" s="36"/>
      <c r="H156" s="36"/>
      <c r="I156" s="222"/>
      <c r="J156" s="36"/>
      <c r="K156" s="36"/>
      <c r="L156" s="40"/>
      <c r="M156" s="235"/>
      <c r="N156" s="236"/>
      <c r="O156" s="237"/>
      <c r="P156" s="237"/>
      <c r="Q156" s="237"/>
      <c r="R156" s="237"/>
      <c r="S156" s="237"/>
      <c r="T156" s="238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3" t="s">
        <v>125</v>
      </c>
      <c r="AU156" s="13" t="s">
        <v>84</v>
      </c>
    </row>
    <row r="157" s="2" customFormat="1" ht="6.96" customHeight="1">
      <c r="A157" s="34"/>
      <c r="B157" s="62"/>
      <c r="C157" s="63"/>
      <c r="D157" s="63"/>
      <c r="E157" s="63"/>
      <c r="F157" s="63"/>
      <c r="G157" s="63"/>
      <c r="H157" s="63"/>
      <c r="I157" s="63"/>
      <c r="J157" s="63"/>
      <c r="K157" s="63"/>
      <c r="L157" s="40"/>
      <c r="M157" s="34"/>
      <c r="O157" s="34"/>
      <c r="P157" s="34"/>
      <c r="Q157" s="34"/>
      <c r="R157" s="34"/>
      <c r="S157" s="34"/>
      <c r="T157" s="34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</row>
  </sheetData>
  <sheetProtection sheet="1" autoFilter="0" formatColumns="0" formatRows="0" objects="1" scenarios="1" spinCount="100000" saltValue="JdlpJiF1sRrs+VkaPirohyNQhJlH1FIQf/AIlMZJC7vxijuZHG6Hglx0kCMflifthG5/B9KP2jKzZ6WZYgINjA==" hashValue="A7rlsuAfnEmvQ1sQkIm/xpOF1H7UIdYwAHIHjEI0cIUMUp/cppeMXly0o4Bo3+j03PWUf7ZlETmO9kQkhbuyAw==" algorithmName="SHA-512" password="CC35"/>
  <autoFilter ref="C116:K156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89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6"/>
      <c r="AT3" s="13" t="s">
        <v>86</v>
      </c>
    </row>
    <row r="4" s="1" customFormat="1" ht="24.96" customHeight="1">
      <c r="B4" s="16"/>
      <c r="D4" s="134" t="s">
        <v>90</v>
      </c>
      <c r="L4" s="16"/>
      <c r="M4" s="13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6" t="s">
        <v>16</v>
      </c>
      <c r="L6" s="16"/>
    </row>
    <row r="7" s="1" customFormat="1" ht="16.5" customHeight="1">
      <c r="B7" s="16"/>
      <c r="E7" s="137" t="str">
        <f>'Rekapitulace stavby'!K6</f>
        <v>Rozhlasové a informační zařízení včetně revizí</v>
      </c>
      <c r="F7" s="136"/>
      <c r="G7" s="136"/>
      <c r="H7" s="136"/>
      <c r="L7" s="16"/>
    </row>
    <row r="8" s="2" customFormat="1" ht="12" customHeight="1">
      <c r="A8" s="34"/>
      <c r="B8" s="40"/>
      <c r="C8" s="34"/>
      <c r="D8" s="136" t="s">
        <v>91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8" t="s">
        <v>204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6" t="s">
        <v>18</v>
      </c>
      <c r="E11" s="34"/>
      <c r="F11" s="139" t="s">
        <v>1</v>
      </c>
      <c r="G11" s="34"/>
      <c r="H11" s="34"/>
      <c r="I11" s="136" t="s">
        <v>19</v>
      </c>
      <c r="J11" s="139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6" t="s">
        <v>20</v>
      </c>
      <c r="E12" s="34"/>
      <c r="F12" s="139" t="s">
        <v>93</v>
      </c>
      <c r="G12" s="34"/>
      <c r="H12" s="34"/>
      <c r="I12" s="136" t="s">
        <v>22</v>
      </c>
      <c r="J12" s="140" t="str">
        <f>'Rekapitulace stavby'!AN8</f>
        <v>19. 9. 2022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6" t="s">
        <v>24</v>
      </c>
      <c r="E14" s="34"/>
      <c r="F14" s="34"/>
      <c r="G14" s="34"/>
      <c r="H14" s="34"/>
      <c r="I14" s="136" t="s">
        <v>25</v>
      </c>
      <c r="J14" s="139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9" t="str">
        <f>IF('Rekapitulace stavby'!E11="","",'Rekapitulace stavby'!E11)</f>
        <v>Správa železnic s.o.</v>
      </c>
      <c r="F15" s="34"/>
      <c r="G15" s="34"/>
      <c r="H15" s="34"/>
      <c r="I15" s="136" t="s">
        <v>27</v>
      </c>
      <c r="J15" s="139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6" t="s">
        <v>28</v>
      </c>
      <c r="E17" s="34"/>
      <c r="F17" s="34"/>
      <c r="G17" s="34"/>
      <c r="H17" s="34"/>
      <c r="I17" s="136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9"/>
      <c r="G18" s="139"/>
      <c r="H18" s="139"/>
      <c r="I18" s="136" t="s">
        <v>27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6" t="s">
        <v>30</v>
      </c>
      <c r="E20" s="34"/>
      <c r="F20" s="34"/>
      <c r="G20" s="34"/>
      <c r="H20" s="34"/>
      <c r="I20" s="136" t="s">
        <v>25</v>
      </c>
      <c r="J20" s="139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9" t="str">
        <f>IF('Rekapitulace stavby'!E17="","",'Rekapitulace stavby'!E17)</f>
        <v xml:space="preserve"> </v>
      </c>
      <c r="F21" s="34"/>
      <c r="G21" s="34"/>
      <c r="H21" s="34"/>
      <c r="I21" s="136" t="s">
        <v>27</v>
      </c>
      <c r="J21" s="139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6" t="s">
        <v>33</v>
      </c>
      <c r="E23" s="34"/>
      <c r="F23" s="34"/>
      <c r="G23" s="34"/>
      <c r="H23" s="34"/>
      <c r="I23" s="136" t="s">
        <v>25</v>
      </c>
      <c r="J23" s="139" t="s">
        <v>1</v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9" t="s">
        <v>34</v>
      </c>
      <c r="F24" s="34"/>
      <c r="G24" s="34"/>
      <c r="H24" s="34"/>
      <c r="I24" s="136" t="s">
        <v>27</v>
      </c>
      <c r="J24" s="139" t="s">
        <v>1</v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6" t="s">
        <v>35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5"/>
      <c r="E29" s="145"/>
      <c r="F29" s="145"/>
      <c r="G29" s="145"/>
      <c r="H29" s="145"/>
      <c r="I29" s="145"/>
      <c r="J29" s="145"/>
      <c r="K29" s="145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6" t="s">
        <v>36</v>
      </c>
      <c r="E30" s="34"/>
      <c r="F30" s="34"/>
      <c r="G30" s="34"/>
      <c r="H30" s="34"/>
      <c r="I30" s="34"/>
      <c r="J30" s="147">
        <f>ROUND(J117,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5"/>
      <c r="E31" s="145"/>
      <c r="F31" s="145"/>
      <c r="G31" s="145"/>
      <c r="H31" s="145"/>
      <c r="I31" s="145"/>
      <c r="J31" s="145"/>
      <c r="K31" s="145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8" t="s">
        <v>38</v>
      </c>
      <c r="G32" s="34"/>
      <c r="H32" s="34"/>
      <c r="I32" s="148" t="s">
        <v>37</v>
      </c>
      <c r="J32" s="148" t="s">
        <v>39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9" t="s">
        <v>40</v>
      </c>
      <c r="E33" s="136" t="s">
        <v>41</v>
      </c>
      <c r="F33" s="150">
        <f>ROUND((SUM(BE117:BE160)),  2)</f>
        <v>0</v>
      </c>
      <c r="G33" s="34"/>
      <c r="H33" s="34"/>
      <c r="I33" s="151">
        <v>0.20999999999999999</v>
      </c>
      <c r="J33" s="150">
        <f>ROUND(((SUM(BE117:BE160))*I33),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6" t="s">
        <v>42</v>
      </c>
      <c r="F34" s="150">
        <f>ROUND((SUM(BF117:BF160)),  2)</f>
        <v>0</v>
      </c>
      <c r="G34" s="34"/>
      <c r="H34" s="34"/>
      <c r="I34" s="151">
        <v>0.14999999999999999</v>
      </c>
      <c r="J34" s="150">
        <f>ROUND(((SUM(BF117:BF160))*I34),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6" t="s">
        <v>43</v>
      </c>
      <c r="F35" s="150">
        <f>ROUND((SUM(BG117:BG160)),  2)</f>
        <v>0</v>
      </c>
      <c r="G35" s="34"/>
      <c r="H35" s="34"/>
      <c r="I35" s="151">
        <v>0.20999999999999999</v>
      </c>
      <c r="J35" s="150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6" t="s">
        <v>44</v>
      </c>
      <c r="F36" s="150">
        <f>ROUND((SUM(BH117:BH160)),  2)</f>
        <v>0</v>
      </c>
      <c r="G36" s="34"/>
      <c r="H36" s="34"/>
      <c r="I36" s="151">
        <v>0.14999999999999999</v>
      </c>
      <c r="J36" s="150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6" t="s">
        <v>45</v>
      </c>
      <c r="F37" s="150">
        <f>ROUND((SUM(BI117:BI160)),  2)</f>
        <v>0</v>
      </c>
      <c r="G37" s="34"/>
      <c r="H37" s="34"/>
      <c r="I37" s="151">
        <v>0</v>
      </c>
      <c r="J37" s="150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52"/>
      <c r="D39" s="153" t="s">
        <v>46</v>
      </c>
      <c r="E39" s="154"/>
      <c r="F39" s="154"/>
      <c r="G39" s="155" t="s">
        <v>47</v>
      </c>
      <c r="H39" s="156" t="s">
        <v>48</v>
      </c>
      <c r="I39" s="154"/>
      <c r="J39" s="157">
        <f>SUM(J30:J37)</f>
        <v>0</v>
      </c>
      <c r="K39" s="158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9" t="s">
        <v>49</v>
      </c>
      <c r="E50" s="160"/>
      <c r="F50" s="160"/>
      <c r="G50" s="159" t="s">
        <v>50</v>
      </c>
      <c r="H50" s="160"/>
      <c r="I50" s="160"/>
      <c r="J50" s="160"/>
      <c r="K50" s="160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61" t="s">
        <v>51</v>
      </c>
      <c r="E61" s="162"/>
      <c r="F61" s="163" t="s">
        <v>52</v>
      </c>
      <c r="G61" s="161" t="s">
        <v>51</v>
      </c>
      <c r="H61" s="162"/>
      <c r="I61" s="162"/>
      <c r="J61" s="164" t="s">
        <v>52</v>
      </c>
      <c r="K61" s="162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9" t="s">
        <v>53</v>
      </c>
      <c r="E65" s="165"/>
      <c r="F65" s="165"/>
      <c r="G65" s="159" t="s">
        <v>54</v>
      </c>
      <c r="H65" s="165"/>
      <c r="I65" s="165"/>
      <c r="J65" s="165"/>
      <c r="K65" s="165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61" t="s">
        <v>51</v>
      </c>
      <c r="E76" s="162"/>
      <c r="F76" s="163" t="s">
        <v>52</v>
      </c>
      <c r="G76" s="161" t="s">
        <v>51</v>
      </c>
      <c r="H76" s="162"/>
      <c r="I76" s="162"/>
      <c r="J76" s="164" t="s">
        <v>52</v>
      </c>
      <c r="K76" s="162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94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0" t="str">
        <f>E7</f>
        <v>Rozhlasové a informační zařízení včetně revizí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91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02 - Informační zařízení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>ŽST Střekov</v>
      </c>
      <c r="G89" s="36"/>
      <c r="H89" s="36"/>
      <c r="I89" s="28" t="s">
        <v>22</v>
      </c>
      <c r="J89" s="75" t="str">
        <f>IF(J12="","",J12)</f>
        <v>19. 9. 2022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>Správa železnic s.o.</v>
      </c>
      <c r="G91" s="36"/>
      <c r="H91" s="36"/>
      <c r="I91" s="28" t="s">
        <v>30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28</v>
      </c>
      <c r="D92" s="36"/>
      <c r="E92" s="36"/>
      <c r="F92" s="23" t="str">
        <f>IF(E18="","",E18)</f>
        <v>Vyplň údaj</v>
      </c>
      <c r="G92" s="36"/>
      <c r="H92" s="36"/>
      <c r="I92" s="28" t="s">
        <v>33</v>
      </c>
      <c r="J92" s="32" t="str">
        <f>E24</f>
        <v>Tomáš Třešňák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71" t="s">
        <v>95</v>
      </c>
      <c r="D94" s="172"/>
      <c r="E94" s="172"/>
      <c r="F94" s="172"/>
      <c r="G94" s="172"/>
      <c r="H94" s="172"/>
      <c r="I94" s="172"/>
      <c r="J94" s="173" t="s">
        <v>96</v>
      </c>
      <c r="K94" s="172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4" t="s">
        <v>97</v>
      </c>
      <c r="D96" s="36"/>
      <c r="E96" s="36"/>
      <c r="F96" s="36"/>
      <c r="G96" s="36"/>
      <c r="H96" s="36"/>
      <c r="I96" s="36"/>
      <c r="J96" s="106">
        <f>J117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98</v>
      </c>
    </row>
    <row r="97" s="9" customFormat="1" ht="24.96" customHeight="1">
      <c r="A97" s="9"/>
      <c r="B97" s="175"/>
      <c r="C97" s="176"/>
      <c r="D97" s="177" t="s">
        <v>99</v>
      </c>
      <c r="E97" s="178"/>
      <c r="F97" s="178"/>
      <c r="G97" s="178"/>
      <c r="H97" s="178"/>
      <c r="I97" s="178"/>
      <c r="J97" s="179">
        <f>J121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6.96" customHeight="1">
      <c r="A99" s="34"/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="2" customFormat="1" ht="6.96" customHeight="1">
      <c r="A103" s="34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19" t="s">
        <v>100</v>
      </c>
      <c r="D104" s="36"/>
      <c r="E104" s="36"/>
      <c r="F104" s="36"/>
      <c r="G104" s="36"/>
      <c r="H104" s="36"/>
      <c r="I104" s="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28" t="s">
        <v>16</v>
      </c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6.5" customHeight="1">
      <c r="A107" s="34"/>
      <c r="B107" s="35"/>
      <c r="C107" s="36"/>
      <c r="D107" s="36"/>
      <c r="E107" s="170" t="str">
        <f>E7</f>
        <v>Rozhlasové a informační zařízení včetně revizí</v>
      </c>
      <c r="F107" s="28"/>
      <c r="G107" s="28"/>
      <c r="H107" s="28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91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72" t="str">
        <f>E9</f>
        <v>02 - Informační zařízení</v>
      </c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20</v>
      </c>
      <c r="D111" s="36"/>
      <c r="E111" s="36"/>
      <c r="F111" s="23" t="str">
        <f>F12</f>
        <v>ŽST Střekov</v>
      </c>
      <c r="G111" s="36"/>
      <c r="H111" s="36"/>
      <c r="I111" s="28" t="s">
        <v>22</v>
      </c>
      <c r="J111" s="75" t="str">
        <f>IF(J12="","",J12)</f>
        <v>19. 9. 2022</v>
      </c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24</v>
      </c>
      <c r="D113" s="36"/>
      <c r="E113" s="36"/>
      <c r="F113" s="23" t="str">
        <f>E15</f>
        <v>Správa železnic s.o.</v>
      </c>
      <c r="G113" s="36"/>
      <c r="H113" s="36"/>
      <c r="I113" s="28" t="s">
        <v>30</v>
      </c>
      <c r="J113" s="32" t="str">
        <f>E21</f>
        <v xml:space="preserve"> 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28</v>
      </c>
      <c r="D114" s="36"/>
      <c r="E114" s="36"/>
      <c r="F114" s="23" t="str">
        <f>IF(E18="","",E18)</f>
        <v>Vyplň údaj</v>
      </c>
      <c r="G114" s="36"/>
      <c r="H114" s="36"/>
      <c r="I114" s="28" t="s">
        <v>33</v>
      </c>
      <c r="J114" s="32" t="str">
        <f>E24</f>
        <v>Tomáš Třešňák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0" customFormat="1" ht="29.28" customHeight="1">
      <c r="A116" s="181"/>
      <c r="B116" s="182"/>
      <c r="C116" s="183" t="s">
        <v>101</v>
      </c>
      <c r="D116" s="184" t="s">
        <v>61</v>
      </c>
      <c r="E116" s="184" t="s">
        <v>57</v>
      </c>
      <c r="F116" s="184" t="s">
        <v>58</v>
      </c>
      <c r="G116" s="184" t="s">
        <v>102</v>
      </c>
      <c r="H116" s="184" t="s">
        <v>103</v>
      </c>
      <c r="I116" s="184" t="s">
        <v>104</v>
      </c>
      <c r="J116" s="184" t="s">
        <v>96</v>
      </c>
      <c r="K116" s="185" t="s">
        <v>105</v>
      </c>
      <c r="L116" s="186"/>
      <c r="M116" s="96" t="s">
        <v>1</v>
      </c>
      <c r="N116" s="97" t="s">
        <v>40</v>
      </c>
      <c r="O116" s="97" t="s">
        <v>106</v>
      </c>
      <c r="P116" s="97" t="s">
        <v>107</v>
      </c>
      <c r="Q116" s="97" t="s">
        <v>108</v>
      </c>
      <c r="R116" s="97" t="s">
        <v>109</v>
      </c>
      <c r="S116" s="97" t="s">
        <v>110</v>
      </c>
      <c r="T116" s="98" t="s">
        <v>111</v>
      </c>
      <c r="U116" s="181"/>
      <c r="V116" s="181"/>
      <c r="W116" s="181"/>
      <c r="X116" s="181"/>
      <c r="Y116" s="181"/>
      <c r="Z116" s="181"/>
      <c r="AA116" s="181"/>
      <c r="AB116" s="181"/>
      <c r="AC116" s="181"/>
      <c r="AD116" s="181"/>
      <c r="AE116" s="181"/>
    </row>
    <row r="117" s="2" customFormat="1" ht="22.8" customHeight="1">
      <c r="A117" s="34"/>
      <c r="B117" s="35"/>
      <c r="C117" s="103" t="s">
        <v>112</v>
      </c>
      <c r="D117" s="36"/>
      <c r="E117" s="36"/>
      <c r="F117" s="36"/>
      <c r="G117" s="36"/>
      <c r="H117" s="36"/>
      <c r="I117" s="36"/>
      <c r="J117" s="187">
        <f>BK117</f>
        <v>0</v>
      </c>
      <c r="K117" s="36"/>
      <c r="L117" s="40"/>
      <c r="M117" s="99"/>
      <c r="N117" s="188"/>
      <c r="O117" s="100"/>
      <c r="P117" s="189">
        <f>P118+SUM(P119:P121)</f>
        <v>0</v>
      </c>
      <c r="Q117" s="100"/>
      <c r="R117" s="189">
        <f>R118+SUM(R119:R121)</f>
        <v>0</v>
      </c>
      <c r="S117" s="100"/>
      <c r="T117" s="190">
        <f>T118+SUM(T119:T121)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75</v>
      </c>
      <c r="AU117" s="13" t="s">
        <v>98</v>
      </c>
      <c r="BK117" s="191">
        <f>BK118+SUM(BK119:BK121)</f>
        <v>0</v>
      </c>
    </row>
    <row r="118" s="2" customFormat="1" ht="24.15" customHeight="1">
      <c r="A118" s="34"/>
      <c r="B118" s="35"/>
      <c r="C118" s="206" t="s">
        <v>84</v>
      </c>
      <c r="D118" s="206" t="s">
        <v>118</v>
      </c>
      <c r="E118" s="207" t="s">
        <v>205</v>
      </c>
      <c r="F118" s="208" t="s">
        <v>206</v>
      </c>
      <c r="G118" s="209" t="s">
        <v>134</v>
      </c>
      <c r="H118" s="210">
        <v>1</v>
      </c>
      <c r="I118" s="211"/>
      <c r="J118" s="212">
        <f>ROUND(I118*H118,2)</f>
        <v>0</v>
      </c>
      <c r="K118" s="208" t="s">
        <v>122</v>
      </c>
      <c r="L118" s="213"/>
      <c r="M118" s="214" t="s">
        <v>1</v>
      </c>
      <c r="N118" s="215" t="s">
        <v>41</v>
      </c>
      <c r="O118" s="87"/>
      <c r="P118" s="216">
        <f>O118*H118</f>
        <v>0</v>
      </c>
      <c r="Q118" s="216">
        <v>0</v>
      </c>
      <c r="R118" s="216">
        <f>Q118*H118</f>
        <v>0</v>
      </c>
      <c r="S118" s="216">
        <v>0</v>
      </c>
      <c r="T118" s="217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218" t="s">
        <v>183</v>
      </c>
      <c r="AT118" s="218" t="s">
        <v>118</v>
      </c>
      <c r="AU118" s="218" t="s">
        <v>76</v>
      </c>
      <c r="AY118" s="13" t="s">
        <v>116</v>
      </c>
      <c r="BE118" s="219">
        <f>IF(N118="základní",J118,0)</f>
        <v>0</v>
      </c>
      <c r="BF118" s="219">
        <f>IF(N118="snížená",J118,0)</f>
        <v>0</v>
      </c>
      <c r="BG118" s="219">
        <f>IF(N118="zákl. přenesená",J118,0)</f>
        <v>0</v>
      </c>
      <c r="BH118" s="219">
        <f>IF(N118="sníž. přenesená",J118,0)</f>
        <v>0</v>
      </c>
      <c r="BI118" s="219">
        <f>IF(N118="nulová",J118,0)</f>
        <v>0</v>
      </c>
      <c r="BJ118" s="13" t="s">
        <v>84</v>
      </c>
      <c r="BK118" s="219">
        <f>ROUND(I118*H118,2)</f>
        <v>0</v>
      </c>
      <c r="BL118" s="13" t="s">
        <v>115</v>
      </c>
      <c r="BM118" s="218" t="s">
        <v>207</v>
      </c>
    </row>
    <row r="119" s="2" customFormat="1">
      <c r="A119" s="34"/>
      <c r="B119" s="35"/>
      <c r="C119" s="36"/>
      <c r="D119" s="220" t="s">
        <v>125</v>
      </c>
      <c r="E119" s="36"/>
      <c r="F119" s="221" t="s">
        <v>206</v>
      </c>
      <c r="G119" s="36"/>
      <c r="H119" s="36"/>
      <c r="I119" s="222"/>
      <c r="J119" s="36"/>
      <c r="K119" s="36"/>
      <c r="L119" s="40"/>
      <c r="M119" s="223"/>
      <c r="N119" s="224"/>
      <c r="O119" s="87"/>
      <c r="P119" s="87"/>
      <c r="Q119" s="87"/>
      <c r="R119" s="87"/>
      <c r="S119" s="87"/>
      <c r="T119" s="88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3" t="s">
        <v>125</v>
      </c>
      <c r="AU119" s="13" t="s">
        <v>76</v>
      </c>
    </row>
    <row r="120" s="2" customFormat="1">
      <c r="A120" s="34"/>
      <c r="B120" s="35"/>
      <c r="C120" s="36"/>
      <c r="D120" s="220" t="s">
        <v>139</v>
      </c>
      <c r="E120" s="36"/>
      <c r="F120" s="234" t="s">
        <v>208</v>
      </c>
      <c r="G120" s="36"/>
      <c r="H120" s="36"/>
      <c r="I120" s="222"/>
      <c r="J120" s="36"/>
      <c r="K120" s="36"/>
      <c r="L120" s="40"/>
      <c r="M120" s="223"/>
      <c r="N120" s="224"/>
      <c r="O120" s="87"/>
      <c r="P120" s="87"/>
      <c r="Q120" s="87"/>
      <c r="R120" s="87"/>
      <c r="S120" s="87"/>
      <c r="T120" s="88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139</v>
      </c>
      <c r="AU120" s="13" t="s">
        <v>76</v>
      </c>
    </row>
    <row r="121" s="11" customFormat="1" ht="25.92" customHeight="1">
      <c r="A121" s="11"/>
      <c r="B121" s="192"/>
      <c r="C121" s="193"/>
      <c r="D121" s="194" t="s">
        <v>75</v>
      </c>
      <c r="E121" s="195" t="s">
        <v>113</v>
      </c>
      <c r="F121" s="195" t="s">
        <v>114</v>
      </c>
      <c r="G121" s="193"/>
      <c r="H121" s="193"/>
      <c r="I121" s="196"/>
      <c r="J121" s="197">
        <f>BK121</f>
        <v>0</v>
      </c>
      <c r="K121" s="193"/>
      <c r="L121" s="198"/>
      <c r="M121" s="199"/>
      <c r="N121" s="200"/>
      <c r="O121" s="200"/>
      <c r="P121" s="201">
        <f>SUM(P122:P160)</f>
        <v>0</v>
      </c>
      <c r="Q121" s="200"/>
      <c r="R121" s="201">
        <f>SUM(R122:R160)</f>
        <v>0</v>
      </c>
      <c r="S121" s="200"/>
      <c r="T121" s="202">
        <f>SUM(T122:T160)</f>
        <v>0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R121" s="203" t="s">
        <v>115</v>
      </c>
      <c r="AT121" s="204" t="s">
        <v>75</v>
      </c>
      <c r="AU121" s="204" t="s">
        <v>76</v>
      </c>
      <c r="AY121" s="203" t="s">
        <v>116</v>
      </c>
      <c r="BK121" s="205">
        <f>SUM(BK122:BK160)</f>
        <v>0</v>
      </c>
    </row>
    <row r="122" s="2" customFormat="1" ht="24.15" customHeight="1">
      <c r="A122" s="34"/>
      <c r="B122" s="35"/>
      <c r="C122" s="225" t="s">
        <v>170</v>
      </c>
      <c r="D122" s="225" t="s">
        <v>131</v>
      </c>
      <c r="E122" s="226" t="s">
        <v>141</v>
      </c>
      <c r="F122" s="227" t="s">
        <v>142</v>
      </c>
      <c r="G122" s="228" t="s">
        <v>121</v>
      </c>
      <c r="H122" s="229">
        <v>400</v>
      </c>
      <c r="I122" s="230"/>
      <c r="J122" s="231">
        <f>ROUND(I122*H122,2)</f>
        <v>0</v>
      </c>
      <c r="K122" s="227" t="s">
        <v>122</v>
      </c>
      <c r="L122" s="40"/>
      <c r="M122" s="232" t="s">
        <v>1</v>
      </c>
      <c r="N122" s="233" t="s">
        <v>41</v>
      </c>
      <c r="O122" s="87"/>
      <c r="P122" s="216">
        <f>O122*H122</f>
        <v>0</v>
      </c>
      <c r="Q122" s="216">
        <v>0</v>
      </c>
      <c r="R122" s="216">
        <f>Q122*H122</f>
        <v>0</v>
      </c>
      <c r="S122" s="216">
        <v>0</v>
      </c>
      <c r="T122" s="217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18" t="s">
        <v>123</v>
      </c>
      <c r="AT122" s="218" t="s">
        <v>131</v>
      </c>
      <c r="AU122" s="218" t="s">
        <v>84</v>
      </c>
      <c r="AY122" s="13" t="s">
        <v>116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13" t="s">
        <v>84</v>
      </c>
      <c r="BK122" s="219">
        <f>ROUND(I122*H122,2)</f>
        <v>0</v>
      </c>
      <c r="BL122" s="13" t="s">
        <v>123</v>
      </c>
      <c r="BM122" s="218" t="s">
        <v>209</v>
      </c>
    </row>
    <row r="123" s="2" customFormat="1">
      <c r="A123" s="34"/>
      <c r="B123" s="35"/>
      <c r="C123" s="36"/>
      <c r="D123" s="220" t="s">
        <v>125</v>
      </c>
      <c r="E123" s="36"/>
      <c r="F123" s="221" t="s">
        <v>144</v>
      </c>
      <c r="G123" s="36"/>
      <c r="H123" s="36"/>
      <c r="I123" s="222"/>
      <c r="J123" s="36"/>
      <c r="K123" s="36"/>
      <c r="L123" s="40"/>
      <c r="M123" s="223"/>
      <c r="N123" s="224"/>
      <c r="O123" s="87"/>
      <c r="P123" s="87"/>
      <c r="Q123" s="87"/>
      <c r="R123" s="87"/>
      <c r="S123" s="87"/>
      <c r="T123" s="88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3" t="s">
        <v>125</v>
      </c>
      <c r="AU123" s="13" t="s">
        <v>84</v>
      </c>
    </row>
    <row r="124" s="2" customFormat="1" ht="37.8" customHeight="1">
      <c r="A124" s="34"/>
      <c r="B124" s="35"/>
      <c r="C124" s="206" t="s">
        <v>175</v>
      </c>
      <c r="D124" s="206" t="s">
        <v>118</v>
      </c>
      <c r="E124" s="207" t="s">
        <v>210</v>
      </c>
      <c r="F124" s="208" t="s">
        <v>211</v>
      </c>
      <c r="G124" s="209" t="s">
        <v>121</v>
      </c>
      <c r="H124" s="210">
        <v>300</v>
      </c>
      <c r="I124" s="211"/>
      <c r="J124" s="212">
        <f>ROUND(I124*H124,2)</f>
        <v>0</v>
      </c>
      <c r="K124" s="208" t="s">
        <v>122</v>
      </c>
      <c r="L124" s="213"/>
      <c r="M124" s="214" t="s">
        <v>1</v>
      </c>
      <c r="N124" s="215" t="s">
        <v>41</v>
      </c>
      <c r="O124" s="87"/>
      <c r="P124" s="216">
        <f>O124*H124</f>
        <v>0</v>
      </c>
      <c r="Q124" s="216">
        <v>0</v>
      </c>
      <c r="R124" s="216">
        <f>Q124*H124</f>
        <v>0</v>
      </c>
      <c r="S124" s="216">
        <v>0</v>
      </c>
      <c r="T124" s="217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8" t="s">
        <v>123</v>
      </c>
      <c r="AT124" s="218" t="s">
        <v>118</v>
      </c>
      <c r="AU124" s="218" t="s">
        <v>84</v>
      </c>
      <c r="AY124" s="13" t="s">
        <v>116</v>
      </c>
      <c r="BE124" s="219">
        <f>IF(N124="základní",J124,0)</f>
        <v>0</v>
      </c>
      <c r="BF124" s="219">
        <f>IF(N124="snížená",J124,0)</f>
        <v>0</v>
      </c>
      <c r="BG124" s="219">
        <f>IF(N124="zákl. přenesená",J124,0)</f>
        <v>0</v>
      </c>
      <c r="BH124" s="219">
        <f>IF(N124="sníž. přenesená",J124,0)</f>
        <v>0</v>
      </c>
      <c r="BI124" s="219">
        <f>IF(N124="nulová",J124,0)</f>
        <v>0</v>
      </c>
      <c r="BJ124" s="13" t="s">
        <v>84</v>
      </c>
      <c r="BK124" s="219">
        <f>ROUND(I124*H124,2)</f>
        <v>0</v>
      </c>
      <c r="BL124" s="13" t="s">
        <v>123</v>
      </c>
      <c r="BM124" s="218" t="s">
        <v>212</v>
      </c>
    </row>
    <row r="125" s="2" customFormat="1">
      <c r="A125" s="34"/>
      <c r="B125" s="35"/>
      <c r="C125" s="36"/>
      <c r="D125" s="220" t="s">
        <v>125</v>
      </c>
      <c r="E125" s="36"/>
      <c r="F125" s="221" t="s">
        <v>211</v>
      </c>
      <c r="G125" s="36"/>
      <c r="H125" s="36"/>
      <c r="I125" s="222"/>
      <c r="J125" s="36"/>
      <c r="K125" s="36"/>
      <c r="L125" s="40"/>
      <c r="M125" s="223"/>
      <c r="N125" s="224"/>
      <c r="O125" s="87"/>
      <c r="P125" s="87"/>
      <c r="Q125" s="87"/>
      <c r="R125" s="87"/>
      <c r="S125" s="87"/>
      <c r="T125" s="88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125</v>
      </c>
      <c r="AU125" s="13" t="s">
        <v>84</v>
      </c>
    </row>
    <row r="126" s="2" customFormat="1" ht="49.05" customHeight="1">
      <c r="A126" s="34"/>
      <c r="B126" s="35"/>
      <c r="C126" s="206" t="s">
        <v>199</v>
      </c>
      <c r="D126" s="206" t="s">
        <v>118</v>
      </c>
      <c r="E126" s="207" t="s">
        <v>213</v>
      </c>
      <c r="F126" s="208" t="s">
        <v>214</v>
      </c>
      <c r="G126" s="209" t="s">
        <v>121</v>
      </c>
      <c r="H126" s="210">
        <v>100</v>
      </c>
      <c r="I126" s="211"/>
      <c r="J126" s="212">
        <f>ROUND(I126*H126,2)</f>
        <v>0</v>
      </c>
      <c r="K126" s="208" t="s">
        <v>122</v>
      </c>
      <c r="L126" s="213"/>
      <c r="M126" s="214" t="s">
        <v>1</v>
      </c>
      <c r="N126" s="215" t="s">
        <v>41</v>
      </c>
      <c r="O126" s="87"/>
      <c r="P126" s="216">
        <f>O126*H126</f>
        <v>0</v>
      </c>
      <c r="Q126" s="216">
        <v>0</v>
      </c>
      <c r="R126" s="216">
        <f>Q126*H126</f>
        <v>0</v>
      </c>
      <c r="S126" s="216">
        <v>0</v>
      </c>
      <c r="T126" s="217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8" t="s">
        <v>123</v>
      </c>
      <c r="AT126" s="218" t="s">
        <v>118</v>
      </c>
      <c r="AU126" s="218" t="s">
        <v>84</v>
      </c>
      <c r="AY126" s="13" t="s">
        <v>116</v>
      </c>
      <c r="BE126" s="219">
        <f>IF(N126="základní",J126,0)</f>
        <v>0</v>
      </c>
      <c r="BF126" s="219">
        <f>IF(N126="snížená",J126,0)</f>
        <v>0</v>
      </c>
      <c r="BG126" s="219">
        <f>IF(N126="zákl. přenesená",J126,0)</f>
        <v>0</v>
      </c>
      <c r="BH126" s="219">
        <f>IF(N126="sníž. přenesená",J126,0)</f>
        <v>0</v>
      </c>
      <c r="BI126" s="219">
        <f>IF(N126="nulová",J126,0)</f>
        <v>0</v>
      </c>
      <c r="BJ126" s="13" t="s">
        <v>84</v>
      </c>
      <c r="BK126" s="219">
        <f>ROUND(I126*H126,2)</f>
        <v>0</v>
      </c>
      <c r="BL126" s="13" t="s">
        <v>123</v>
      </c>
      <c r="BM126" s="218" t="s">
        <v>215</v>
      </c>
    </row>
    <row r="127" s="2" customFormat="1">
      <c r="A127" s="34"/>
      <c r="B127" s="35"/>
      <c r="C127" s="36"/>
      <c r="D127" s="220" t="s">
        <v>125</v>
      </c>
      <c r="E127" s="36"/>
      <c r="F127" s="221" t="s">
        <v>214</v>
      </c>
      <c r="G127" s="36"/>
      <c r="H127" s="36"/>
      <c r="I127" s="222"/>
      <c r="J127" s="36"/>
      <c r="K127" s="36"/>
      <c r="L127" s="40"/>
      <c r="M127" s="223"/>
      <c r="N127" s="224"/>
      <c r="O127" s="87"/>
      <c r="P127" s="87"/>
      <c r="Q127" s="87"/>
      <c r="R127" s="87"/>
      <c r="S127" s="87"/>
      <c r="T127" s="88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3" t="s">
        <v>125</v>
      </c>
      <c r="AU127" s="13" t="s">
        <v>84</v>
      </c>
    </row>
    <row r="128" s="2" customFormat="1" ht="37.8" customHeight="1">
      <c r="A128" s="34"/>
      <c r="B128" s="35"/>
      <c r="C128" s="206" t="s">
        <v>8</v>
      </c>
      <c r="D128" s="206" t="s">
        <v>118</v>
      </c>
      <c r="E128" s="207" t="s">
        <v>216</v>
      </c>
      <c r="F128" s="208" t="s">
        <v>217</v>
      </c>
      <c r="G128" s="209" t="s">
        <v>134</v>
      </c>
      <c r="H128" s="210">
        <v>5</v>
      </c>
      <c r="I128" s="211"/>
      <c r="J128" s="212">
        <f>ROUND(I128*H128,2)</f>
        <v>0</v>
      </c>
      <c r="K128" s="208" t="s">
        <v>122</v>
      </c>
      <c r="L128" s="213"/>
      <c r="M128" s="214" t="s">
        <v>1</v>
      </c>
      <c r="N128" s="215" t="s">
        <v>41</v>
      </c>
      <c r="O128" s="87"/>
      <c r="P128" s="216">
        <f>O128*H128</f>
        <v>0</v>
      </c>
      <c r="Q128" s="216">
        <v>0</v>
      </c>
      <c r="R128" s="216">
        <f>Q128*H128</f>
        <v>0</v>
      </c>
      <c r="S128" s="216">
        <v>0</v>
      </c>
      <c r="T128" s="217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8" t="s">
        <v>123</v>
      </c>
      <c r="AT128" s="218" t="s">
        <v>118</v>
      </c>
      <c r="AU128" s="218" t="s">
        <v>84</v>
      </c>
      <c r="AY128" s="13" t="s">
        <v>116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13" t="s">
        <v>84</v>
      </c>
      <c r="BK128" s="219">
        <f>ROUND(I128*H128,2)</f>
        <v>0</v>
      </c>
      <c r="BL128" s="13" t="s">
        <v>123</v>
      </c>
      <c r="BM128" s="218" t="s">
        <v>218</v>
      </c>
    </row>
    <row r="129" s="2" customFormat="1">
      <c r="A129" s="34"/>
      <c r="B129" s="35"/>
      <c r="C129" s="36"/>
      <c r="D129" s="220" t="s">
        <v>125</v>
      </c>
      <c r="E129" s="36"/>
      <c r="F129" s="221" t="s">
        <v>217</v>
      </c>
      <c r="G129" s="36"/>
      <c r="H129" s="36"/>
      <c r="I129" s="222"/>
      <c r="J129" s="36"/>
      <c r="K129" s="36"/>
      <c r="L129" s="40"/>
      <c r="M129" s="223"/>
      <c r="N129" s="224"/>
      <c r="O129" s="87"/>
      <c r="P129" s="87"/>
      <c r="Q129" s="87"/>
      <c r="R129" s="87"/>
      <c r="S129" s="87"/>
      <c r="T129" s="88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3" t="s">
        <v>125</v>
      </c>
      <c r="AU129" s="13" t="s">
        <v>84</v>
      </c>
    </row>
    <row r="130" s="2" customFormat="1" ht="37.8" customHeight="1">
      <c r="A130" s="34"/>
      <c r="B130" s="35"/>
      <c r="C130" s="206" t="s">
        <v>145</v>
      </c>
      <c r="D130" s="206" t="s">
        <v>118</v>
      </c>
      <c r="E130" s="207" t="s">
        <v>219</v>
      </c>
      <c r="F130" s="208" t="s">
        <v>220</v>
      </c>
      <c r="G130" s="209" t="s">
        <v>134</v>
      </c>
      <c r="H130" s="210">
        <v>5</v>
      </c>
      <c r="I130" s="211"/>
      <c r="J130" s="212">
        <f>ROUND(I130*H130,2)</f>
        <v>0</v>
      </c>
      <c r="K130" s="208" t="s">
        <v>122</v>
      </c>
      <c r="L130" s="213"/>
      <c r="M130" s="214" t="s">
        <v>1</v>
      </c>
      <c r="N130" s="215" t="s">
        <v>41</v>
      </c>
      <c r="O130" s="87"/>
      <c r="P130" s="216">
        <f>O130*H130</f>
        <v>0</v>
      </c>
      <c r="Q130" s="216">
        <v>0</v>
      </c>
      <c r="R130" s="216">
        <f>Q130*H130</f>
        <v>0</v>
      </c>
      <c r="S130" s="216">
        <v>0</v>
      </c>
      <c r="T130" s="217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8" t="s">
        <v>123</v>
      </c>
      <c r="AT130" s="218" t="s">
        <v>118</v>
      </c>
      <c r="AU130" s="218" t="s">
        <v>84</v>
      </c>
      <c r="AY130" s="13" t="s">
        <v>116</v>
      </c>
      <c r="BE130" s="219">
        <f>IF(N130="základní",J130,0)</f>
        <v>0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13" t="s">
        <v>84</v>
      </c>
      <c r="BK130" s="219">
        <f>ROUND(I130*H130,2)</f>
        <v>0</v>
      </c>
      <c r="BL130" s="13" t="s">
        <v>123</v>
      </c>
      <c r="BM130" s="218" t="s">
        <v>221</v>
      </c>
    </row>
    <row r="131" s="2" customFormat="1">
      <c r="A131" s="34"/>
      <c r="B131" s="35"/>
      <c r="C131" s="36"/>
      <c r="D131" s="220" t="s">
        <v>125</v>
      </c>
      <c r="E131" s="36"/>
      <c r="F131" s="221" t="s">
        <v>220</v>
      </c>
      <c r="G131" s="36"/>
      <c r="H131" s="36"/>
      <c r="I131" s="222"/>
      <c r="J131" s="36"/>
      <c r="K131" s="36"/>
      <c r="L131" s="40"/>
      <c r="M131" s="223"/>
      <c r="N131" s="224"/>
      <c r="O131" s="87"/>
      <c r="P131" s="87"/>
      <c r="Q131" s="87"/>
      <c r="R131" s="87"/>
      <c r="S131" s="87"/>
      <c r="T131" s="88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3" t="s">
        <v>125</v>
      </c>
      <c r="AU131" s="13" t="s">
        <v>84</v>
      </c>
    </row>
    <row r="132" s="2" customFormat="1" ht="16.5" customHeight="1">
      <c r="A132" s="34"/>
      <c r="B132" s="35"/>
      <c r="C132" s="225" t="s">
        <v>150</v>
      </c>
      <c r="D132" s="225" t="s">
        <v>131</v>
      </c>
      <c r="E132" s="226" t="s">
        <v>222</v>
      </c>
      <c r="F132" s="227" t="s">
        <v>223</v>
      </c>
      <c r="G132" s="228" t="s">
        <v>162</v>
      </c>
      <c r="H132" s="229">
        <v>20</v>
      </c>
      <c r="I132" s="230"/>
      <c r="J132" s="231">
        <f>ROUND(I132*H132,2)</f>
        <v>0</v>
      </c>
      <c r="K132" s="227" t="s">
        <v>122</v>
      </c>
      <c r="L132" s="40"/>
      <c r="M132" s="232" t="s">
        <v>1</v>
      </c>
      <c r="N132" s="233" t="s">
        <v>41</v>
      </c>
      <c r="O132" s="87"/>
      <c r="P132" s="216">
        <f>O132*H132</f>
        <v>0</v>
      </c>
      <c r="Q132" s="216">
        <v>0</v>
      </c>
      <c r="R132" s="216">
        <f>Q132*H132</f>
        <v>0</v>
      </c>
      <c r="S132" s="216">
        <v>0</v>
      </c>
      <c r="T132" s="217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8" t="s">
        <v>123</v>
      </c>
      <c r="AT132" s="218" t="s">
        <v>131</v>
      </c>
      <c r="AU132" s="218" t="s">
        <v>84</v>
      </c>
      <c r="AY132" s="13" t="s">
        <v>116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13" t="s">
        <v>84</v>
      </c>
      <c r="BK132" s="219">
        <f>ROUND(I132*H132,2)</f>
        <v>0</v>
      </c>
      <c r="BL132" s="13" t="s">
        <v>123</v>
      </c>
      <c r="BM132" s="218" t="s">
        <v>224</v>
      </c>
    </row>
    <row r="133" s="2" customFormat="1">
      <c r="A133" s="34"/>
      <c r="B133" s="35"/>
      <c r="C133" s="36"/>
      <c r="D133" s="220" t="s">
        <v>125</v>
      </c>
      <c r="E133" s="36"/>
      <c r="F133" s="221" t="s">
        <v>223</v>
      </c>
      <c r="G133" s="36"/>
      <c r="H133" s="36"/>
      <c r="I133" s="222"/>
      <c r="J133" s="36"/>
      <c r="K133" s="36"/>
      <c r="L133" s="40"/>
      <c r="M133" s="223"/>
      <c r="N133" s="224"/>
      <c r="O133" s="87"/>
      <c r="P133" s="87"/>
      <c r="Q133" s="87"/>
      <c r="R133" s="87"/>
      <c r="S133" s="87"/>
      <c r="T133" s="88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3" t="s">
        <v>125</v>
      </c>
      <c r="AU133" s="13" t="s">
        <v>84</v>
      </c>
    </row>
    <row r="134" s="2" customFormat="1" ht="24.15" customHeight="1">
      <c r="A134" s="34"/>
      <c r="B134" s="35"/>
      <c r="C134" s="225" t="s">
        <v>154</v>
      </c>
      <c r="D134" s="225" t="s">
        <v>131</v>
      </c>
      <c r="E134" s="226" t="s">
        <v>225</v>
      </c>
      <c r="F134" s="227" t="s">
        <v>226</v>
      </c>
      <c r="G134" s="228" t="s">
        <v>134</v>
      </c>
      <c r="H134" s="229">
        <v>8</v>
      </c>
      <c r="I134" s="230"/>
      <c r="J134" s="231">
        <f>ROUND(I134*H134,2)</f>
        <v>0</v>
      </c>
      <c r="K134" s="227" t="s">
        <v>122</v>
      </c>
      <c r="L134" s="40"/>
      <c r="M134" s="232" t="s">
        <v>1</v>
      </c>
      <c r="N134" s="233" t="s">
        <v>41</v>
      </c>
      <c r="O134" s="87"/>
      <c r="P134" s="216">
        <f>O134*H134</f>
        <v>0</v>
      </c>
      <c r="Q134" s="216">
        <v>0</v>
      </c>
      <c r="R134" s="216">
        <f>Q134*H134</f>
        <v>0</v>
      </c>
      <c r="S134" s="216">
        <v>0</v>
      </c>
      <c r="T134" s="217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8" t="s">
        <v>123</v>
      </c>
      <c r="AT134" s="218" t="s">
        <v>131</v>
      </c>
      <c r="AU134" s="218" t="s">
        <v>84</v>
      </c>
      <c r="AY134" s="13" t="s">
        <v>116</v>
      </c>
      <c r="BE134" s="219">
        <f>IF(N134="základní",J134,0)</f>
        <v>0</v>
      </c>
      <c r="BF134" s="219">
        <f>IF(N134="snížená",J134,0)</f>
        <v>0</v>
      </c>
      <c r="BG134" s="219">
        <f>IF(N134="zákl. přenesená",J134,0)</f>
        <v>0</v>
      </c>
      <c r="BH134" s="219">
        <f>IF(N134="sníž. přenesená",J134,0)</f>
        <v>0</v>
      </c>
      <c r="BI134" s="219">
        <f>IF(N134="nulová",J134,0)</f>
        <v>0</v>
      </c>
      <c r="BJ134" s="13" t="s">
        <v>84</v>
      </c>
      <c r="BK134" s="219">
        <f>ROUND(I134*H134,2)</f>
        <v>0</v>
      </c>
      <c r="BL134" s="13" t="s">
        <v>123</v>
      </c>
      <c r="BM134" s="218" t="s">
        <v>227</v>
      </c>
    </row>
    <row r="135" s="2" customFormat="1">
      <c r="A135" s="34"/>
      <c r="B135" s="35"/>
      <c r="C135" s="36"/>
      <c r="D135" s="220" t="s">
        <v>125</v>
      </c>
      <c r="E135" s="36"/>
      <c r="F135" s="221" t="s">
        <v>226</v>
      </c>
      <c r="G135" s="36"/>
      <c r="H135" s="36"/>
      <c r="I135" s="222"/>
      <c r="J135" s="36"/>
      <c r="K135" s="36"/>
      <c r="L135" s="40"/>
      <c r="M135" s="223"/>
      <c r="N135" s="224"/>
      <c r="O135" s="87"/>
      <c r="P135" s="87"/>
      <c r="Q135" s="87"/>
      <c r="R135" s="87"/>
      <c r="S135" s="87"/>
      <c r="T135" s="88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3" t="s">
        <v>125</v>
      </c>
      <c r="AU135" s="13" t="s">
        <v>84</v>
      </c>
    </row>
    <row r="136" s="2" customFormat="1" ht="37.8" customHeight="1">
      <c r="A136" s="34"/>
      <c r="B136" s="35"/>
      <c r="C136" s="225" t="s">
        <v>117</v>
      </c>
      <c r="D136" s="225" t="s">
        <v>131</v>
      </c>
      <c r="E136" s="226" t="s">
        <v>228</v>
      </c>
      <c r="F136" s="227" t="s">
        <v>229</v>
      </c>
      <c r="G136" s="228" t="s">
        <v>134</v>
      </c>
      <c r="H136" s="229">
        <v>2</v>
      </c>
      <c r="I136" s="230"/>
      <c r="J136" s="231">
        <f>ROUND(I136*H136,2)</f>
        <v>0</v>
      </c>
      <c r="K136" s="227" t="s">
        <v>122</v>
      </c>
      <c r="L136" s="40"/>
      <c r="M136" s="232" t="s">
        <v>1</v>
      </c>
      <c r="N136" s="233" t="s">
        <v>41</v>
      </c>
      <c r="O136" s="87"/>
      <c r="P136" s="216">
        <f>O136*H136</f>
        <v>0</v>
      </c>
      <c r="Q136" s="216">
        <v>0</v>
      </c>
      <c r="R136" s="216">
        <f>Q136*H136</f>
        <v>0</v>
      </c>
      <c r="S136" s="216">
        <v>0</v>
      </c>
      <c r="T136" s="217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8" t="s">
        <v>123</v>
      </c>
      <c r="AT136" s="218" t="s">
        <v>131</v>
      </c>
      <c r="AU136" s="218" t="s">
        <v>84</v>
      </c>
      <c r="AY136" s="13" t="s">
        <v>116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13" t="s">
        <v>84</v>
      </c>
      <c r="BK136" s="219">
        <f>ROUND(I136*H136,2)</f>
        <v>0</v>
      </c>
      <c r="BL136" s="13" t="s">
        <v>123</v>
      </c>
      <c r="BM136" s="218" t="s">
        <v>230</v>
      </c>
    </row>
    <row r="137" s="2" customFormat="1">
      <c r="A137" s="34"/>
      <c r="B137" s="35"/>
      <c r="C137" s="36"/>
      <c r="D137" s="220" t="s">
        <v>125</v>
      </c>
      <c r="E137" s="36"/>
      <c r="F137" s="221" t="s">
        <v>229</v>
      </c>
      <c r="G137" s="36"/>
      <c r="H137" s="36"/>
      <c r="I137" s="222"/>
      <c r="J137" s="36"/>
      <c r="K137" s="36"/>
      <c r="L137" s="40"/>
      <c r="M137" s="223"/>
      <c r="N137" s="224"/>
      <c r="O137" s="87"/>
      <c r="P137" s="87"/>
      <c r="Q137" s="87"/>
      <c r="R137" s="87"/>
      <c r="S137" s="87"/>
      <c r="T137" s="88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3" t="s">
        <v>125</v>
      </c>
      <c r="AU137" s="13" t="s">
        <v>84</v>
      </c>
    </row>
    <row r="138" s="2" customFormat="1" ht="37.8" customHeight="1">
      <c r="A138" s="34"/>
      <c r="B138" s="35"/>
      <c r="C138" s="206" t="s">
        <v>126</v>
      </c>
      <c r="D138" s="206" t="s">
        <v>118</v>
      </c>
      <c r="E138" s="207" t="s">
        <v>231</v>
      </c>
      <c r="F138" s="208" t="s">
        <v>232</v>
      </c>
      <c r="G138" s="209" t="s">
        <v>134</v>
      </c>
      <c r="H138" s="210">
        <v>2</v>
      </c>
      <c r="I138" s="211"/>
      <c r="J138" s="212">
        <f>ROUND(I138*H138,2)</f>
        <v>0</v>
      </c>
      <c r="K138" s="208" t="s">
        <v>122</v>
      </c>
      <c r="L138" s="213"/>
      <c r="M138" s="214" t="s">
        <v>1</v>
      </c>
      <c r="N138" s="215" t="s">
        <v>41</v>
      </c>
      <c r="O138" s="87"/>
      <c r="P138" s="216">
        <f>O138*H138</f>
        <v>0</v>
      </c>
      <c r="Q138" s="216">
        <v>0</v>
      </c>
      <c r="R138" s="216">
        <f>Q138*H138</f>
        <v>0</v>
      </c>
      <c r="S138" s="216">
        <v>0</v>
      </c>
      <c r="T138" s="217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8" t="s">
        <v>123</v>
      </c>
      <c r="AT138" s="218" t="s">
        <v>118</v>
      </c>
      <c r="AU138" s="218" t="s">
        <v>84</v>
      </c>
      <c r="AY138" s="13" t="s">
        <v>116</v>
      </c>
      <c r="BE138" s="219">
        <f>IF(N138="základní",J138,0)</f>
        <v>0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13" t="s">
        <v>84</v>
      </c>
      <c r="BK138" s="219">
        <f>ROUND(I138*H138,2)</f>
        <v>0</v>
      </c>
      <c r="BL138" s="13" t="s">
        <v>123</v>
      </c>
      <c r="BM138" s="218" t="s">
        <v>233</v>
      </c>
    </row>
    <row r="139" s="2" customFormat="1">
      <c r="A139" s="34"/>
      <c r="B139" s="35"/>
      <c r="C139" s="36"/>
      <c r="D139" s="220" t="s">
        <v>125</v>
      </c>
      <c r="E139" s="36"/>
      <c r="F139" s="221" t="s">
        <v>232</v>
      </c>
      <c r="G139" s="36"/>
      <c r="H139" s="36"/>
      <c r="I139" s="222"/>
      <c r="J139" s="36"/>
      <c r="K139" s="36"/>
      <c r="L139" s="40"/>
      <c r="M139" s="223"/>
      <c r="N139" s="224"/>
      <c r="O139" s="87"/>
      <c r="P139" s="87"/>
      <c r="Q139" s="87"/>
      <c r="R139" s="87"/>
      <c r="S139" s="87"/>
      <c r="T139" s="88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3" t="s">
        <v>125</v>
      </c>
      <c r="AU139" s="13" t="s">
        <v>84</v>
      </c>
    </row>
    <row r="140" s="2" customFormat="1" ht="24.15" customHeight="1">
      <c r="A140" s="34"/>
      <c r="B140" s="35"/>
      <c r="C140" s="225" t="s">
        <v>86</v>
      </c>
      <c r="D140" s="225" t="s">
        <v>131</v>
      </c>
      <c r="E140" s="226" t="s">
        <v>234</v>
      </c>
      <c r="F140" s="227" t="s">
        <v>235</v>
      </c>
      <c r="G140" s="228" t="s">
        <v>134</v>
      </c>
      <c r="H140" s="229">
        <v>1</v>
      </c>
      <c r="I140" s="230"/>
      <c r="J140" s="231">
        <f>ROUND(I140*H140,2)</f>
        <v>0</v>
      </c>
      <c r="K140" s="227" t="s">
        <v>122</v>
      </c>
      <c r="L140" s="40"/>
      <c r="M140" s="232" t="s">
        <v>1</v>
      </c>
      <c r="N140" s="233" t="s">
        <v>41</v>
      </c>
      <c r="O140" s="87"/>
      <c r="P140" s="216">
        <f>O140*H140</f>
        <v>0</v>
      </c>
      <c r="Q140" s="216">
        <v>0</v>
      </c>
      <c r="R140" s="216">
        <f>Q140*H140</f>
        <v>0</v>
      </c>
      <c r="S140" s="216">
        <v>0</v>
      </c>
      <c r="T140" s="217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8" t="s">
        <v>123</v>
      </c>
      <c r="AT140" s="218" t="s">
        <v>131</v>
      </c>
      <c r="AU140" s="218" t="s">
        <v>84</v>
      </c>
      <c r="AY140" s="13" t="s">
        <v>116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13" t="s">
        <v>84</v>
      </c>
      <c r="BK140" s="219">
        <f>ROUND(I140*H140,2)</f>
        <v>0</v>
      </c>
      <c r="BL140" s="13" t="s">
        <v>123</v>
      </c>
      <c r="BM140" s="218" t="s">
        <v>236</v>
      </c>
    </row>
    <row r="141" s="2" customFormat="1">
      <c r="A141" s="34"/>
      <c r="B141" s="35"/>
      <c r="C141" s="36"/>
      <c r="D141" s="220" t="s">
        <v>125</v>
      </c>
      <c r="E141" s="36"/>
      <c r="F141" s="221" t="s">
        <v>237</v>
      </c>
      <c r="G141" s="36"/>
      <c r="H141" s="36"/>
      <c r="I141" s="222"/>
      <c r="J141" s="36"/>
      <c r="K141" s="36"/>
      <c r="L141" s="40"/>
      <c r="M141" s="223"/>
      <c r="N141" s="224"/>
      <c r="O141" s="87"/>
      <c r="P141" s="87"/>
      <c r="Q141" s="87"/>
      <c r="R141" s="87"/>
      <c r="S141" s="87"/>
      <c r="T141" s="88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3" t="s">
        <v>125</v>
      </c>
      <c r="AU141" s="13" t="s">
        <v>84</v>
      </c>
    </row>
    <row r="142" s="2" customFormat="1" ht="24.15" customHeight="1">
      <c r="A142" s="34"/>
      <c r="B142" s="35"/>
      <c r="C142" s="206" t="s">
        <v>165</v>
      </c>
      <c r="D142" s="206" t="s">
        <v>118</v>
      </c>
      <c r="E142" s="207" t="s">
        <v>238</v>
      </c>
      <c r="F142" s="208" t="s">
        <v>239</v>
      </c>
      <c r="G142" s="209" t="s">
        <v>134</v>
      </c>
      <c r="H142" s="210">
        <v>1</v>
      </c>
      <c r="I142" s="211"/>
      <c r="J142" s="212">
        <f>ROUND(I142*H142,2)</f>
        <v>0</v>
      </c>
      <c r="K142" s="208" t="s">
        <v>122</v>
      </c>
      <c r="L142" s="213"/>
      <c r="M142" s="214" t="s">
        <v>1</v>
      </c>
      <c r="N142" s="215" t="s">
        <v>41</v>
      </c>
      <c r="O142" s="87"/>
      <c r="P142" s="216">
        <f>O142*H142</f>
        <v>0</v>
      </c>
      <c r="Q142" s="216">
        <v>0</v>
      </c>
      <c r="R142" s="216">
        <f>Q142*H142</f>
        <v>0</v>
      </c>
      <c r="S142" s="216">
        <v>0</v>
      </c>
      <c r="T142" s="217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18" t="s">
        <v>123</v>
      </c>
      <c r="AT142" s="218" t="s">
        <v>118</v>
      </c>
      <c r="AU142" s="218" t="s">
        <v>84</v>
      </c>
      <c r="AY142" s="13" t="s">
        <v>116</v>
      </c>
      <c r="BE142" s="219">
        <f>IF(N142="základní",J142,0)</f>
        <v>0</v>
      </c>
      <c r="BF142" s="219">
        <f>IF(N142="snížená",J142,0)</f>
        <v>0</v>
      </c>
      <c r="BG142" s="219">
        <f>IF(N142="zákl. přenesená",J142,0)</f>
        <v>0</v>
      </c>
      <c r="BH142" s="219">
        <f>IF(N142="sníž. přenesená",J142,0)</f>
        <v>0</v>
      </c>
      <c r="BI142" s="219">
        <f>IF(N142="nulová",J142,0)</f>
        <v>0</v>
      </c>
      <c r="BJ142" s="13" t="s">
        <v>84</v>
      </c>
      <c r="BK142" s="219">
        <f>ROUND(I142*H142,2)</f>
        <v>0</v>
      </c>
      <c r="BL142" s="13" t="s">
        <v>123</v>
      </c>
      <c r="BM142" s="218" t="s">
        <v>240</v>
      </c>
    </row>
    <row r="143" s="2" customFormat="1">
      <c r="A143" s="34"/>
      <c r="B143" s="35"/>
      <c r="C143" s="36"/>
      <c r="D143" s="220" t="s">
        <v>125</v>
      </c>
      <c r="E143" s="36"/>
      <c r="F143" s="221" t="s">
        <v>239</v>
      </c>
      <c r="G143" s="36"/>
      <c r="H143" s="36"/>
      <c r="I143" s="222"/>
      <c r="J143" s="36"/>
      <c r="K143" s="36"/>
      <c r="L143" s="40"/>
      <c r="M143" s="223"/>
      <c r="N143" s="224"/>
      <c r="O143" s="87"/>
      <c r="P143" s="87"/>
      <c r="Q143" s="87"/>
      <c r="R143" s="87"/>
      <c r="S143" s="87"/>
      <c r="T143" s="88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3" t="s">
        <v>125</v>
      </c>
      <c r="AU143" s="13" t="s">
        <v>84</v>
      </c>
    </row>
    <row r="144" s="2" customFormat="1" ht="24.15" customHeight="1">
      <c r="A144" s="34"/>
      <c r="B144" s="35"/>
      <c r="C144" s="206" t="s">
        <v>130</v>
      </c>
      <c r="D144" s="206" t="s">
        <v>118</v>
      </c>
      <c r="E144" s="207" t="s">
        <v>241</v>
      </c>
      <c r="F144" s="208" t="s">
        <v>242</v>
      </c>
      <c r="G144" s="209" t="s">
        <v>134</v>
      </c>
      <c r="H144" s="210">
        <v>4</v>
      </c>
      <c r="I144" s="211"/>
      <c r="J144" s="212">
        <f>ROUND(I144*H144,2)</f>
        <v>0</v>
      </c>
      <c r="K144" s="208" t="s">
        <v>122</v>
      </c>
      <c r="L144" s="213"/>
      <c r="M144" s="214" t="s">
        <v>1</v>
      </c>
      <c r="N144" s="215" t="s">
        <v>41</v>
      </c>
      <c r="O144" s="87"/>
      <c r="P144" s="216">
        <f>O144*H144</f>
        <v>0</v>
      </c>
      <c r="Q144" s="216">
        <v>0</v>
      </c>
      <c r="R144" s="216">
        <f>Q144*H144</f>
        <v>0</v>
      </c>
      <c r="S144" s="216">
        <v>0</v>
      </c>
      <c r="T144" s="217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8" t="s">
        <v>123</v>
      </c>
      <c r="AT144" s="218" t="s">
        <v>118</v>
      </c>
      <c r="AU144" s="218" t="s">
        <v>84</v>
      </c>
      <c r="AY144" s="13" t="s">
        <v>116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13" t="s">
        <v>84</v>
      </c>
      <c r="BK144" s="219">
        <f>ROUND(I144*H144,2)</f>
        <v>0</v>
      </c>
      <c r="BL144" s="13" t="s">
        <v>123</v>
      </c>
      <c r="BM144" s="218" t="s">
        <v>243</v>
      </c>
    </row>
    <row r="145" s="2" customFormat="1">
      <c r="A145" s="34"/>
      <c r="B145" s="35"/>
      <c r="C145" s="36"/>
      <c r="D145" s="220" t="s">
        <v>125</v>
      </c>
      <c r="E145" s="36"/>
      <c r="F145" s="221" t="s">
        <v>242</v>
      </c>
      <c r="G145" s="36"/>
      <c r="H145" s="36"/>
      <c r="I145" s="222"/>
      <c r="J145" s="36"/>
      <c r="K145" s="36"/>
      <c r="L145" s="40"/>
      <c r="M145" s="223"/>
      <c r="N145" s="224"/>
      <c r="O145" s="87"/>
      <c r="P145" s="87"/>
      <c r="Q145" s="87"/>
      <c r="R145" s="87"/>
      <c r="S145" s="87"/>
      <c r="T145" s="88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3" t="s">
        <v>125</v>
      </c>
      <c r="AU145" s="13" t="s">
        <v>84</v>
      </c>
    </row>
    <row r="146" s="2" customFormat="1" ht="16.5" customHeight="1">
      <c r="A146" s="34"/>
      <c r="B146" s="35"/>
      <c r="C146" s="206" t="s">
        <v>159</v>
      </c>
      <c r="D146" s="206" t="s">
        <v>118</v>
      </c>
      <c r="E146" s="207" t="s">
        <v>244</v>
      </c>
      <c r="F146" s="208" t="s">
        <v>245</v>
      </c>
      <c r="G146" s="209" t="s">
        <v>134</v>
      </c>
      <c r="H146" s="210">
        <v>1</v>
      </c>
      <c r="I146" s="211"/>
      <c r="J146" s="212">
        <f>ROUND(I146*H146,2)</f>
        <v>0</v>
      </c>
      <c r="K146" s="208" t="s">
        <v>122</v>
      </c>
      <c r="L146" s="213"/>
      <c r="M146" s="214" t="s">
        <v>1</v>
      </c>
      <c r="N146" s="215" t="s">
        <v>41</v>
      </c>
      <c r="O146" s="87"/>
      <c r="P146" s="216">
        <f>O146*H146</f>
        <v>0</v>
      </c>
      <c r="Q146" s="216">
        <v>0</v>
      </c>
      <c r="R146" s="216">
        <f>Q146*H146</f>
        <v>0</v>
      </c>
      <c r="S146" s="216">
        <v>0</v>
      </c>
      <c r="T146" s="217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18" t="s">
        <v>123</v>
      </c>
      <c r="AT146" s="218" t="s">
        <v>118</v>
      </c>
      <c r="AU146" s="218" t="s">
        <v>84</v>
      </c>
      <c r="AY146" s="13" t="s">
        <v>116</v>
      </c>
      <c r="BE146" s="219">
        <f>IF(N146="základní",J146,0)</f>
        <v>0</v>
      </c>
      <c r="BF146" s="219">
        <f>IF(N146="snížená",J146,0)</f>
        <v>0</v>
      </c>
      <c r="BG146" s="219">
        <f>IF(N146="zákl. přenesená",J146,0)</f>
        <v>0</v>
      </c>
      <c r="BH146" s="219">
        <f>IF(N146="sníž. přenesená",J146,0)</f>
        <v>0</v>
      </c>
      <c r="BI146" s="219">
        <f>IF(N146="nulová",J146,0)</f>
        <v>0</v>
      </c>
      <c r="BJ146" s="13" t="s">
        <v>84</v>
      </c>
      <c r="BK146" s="219">
        <f>ROUND(I146*H146,2)</f>
        <v>0</v>
      </c>
      <c r="BL146" s="13" t="s">
        <v>123</v>
      </c>
      <c r="BM146" s="218" t="s">
        <v>246</v>
      </c>
    </row>
    <row r="147" s="2" customFormat="1">
      <c r="A147" s="34"/>
      <c r="B147" s="35"/>
      <c r="C147" s="36"/>
      <c r="D147" s="220" t="s">
        <v>125</v>
      </c>
      <c r="E147" s="36"/>
      <c r="F147" s="221" t="s">
        <v>245</v>
      </c>
      <c r="G147" s="36"/>
      <c r="H147" s="36"/>
      <c r="I147" s="222"/>
      <c r="J147" s="36"/>
      <c r="K147" s="36"/>
      <c r="L147" s="40"/>
      <c r="M147" s="223"/>
      <c r="N147" s="224"/>
      <c r="O147" s="87"/>
      <c r="P147" s="87"/>
      <c r="Q147" s="87"/>
      <c r="R147" s="87"/>
      <c r="S147" s="87"/>
      <c r="T147" s="88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3" t="s">
        <v>125</v>
      </c>
      <c r="AU147" s="13" t="s">
        <v>84</v>
      </c>
    </row>
    <row r="148" s="2" customFormat="1" ht="37.8" customHeight="1">
      <c r="A148" s="34"/>
      <c r="B148" s="35"/>
      <c r="C148" s="206" t="s">
        <v>187</v>
      </c>
      <c r="D148" s="206" t="s">
        <v>118</v>
      </c>
      <c r="E148" s="207" t="s">
        <v>247</v>
      </c>
      <c r="F148" s="208" t="s">
        <v>248</v>
      </c>
      <c r="G148" s="209" t="s">
        <v>134</v>
      </c>
      <c r="H148" s="210">
        <v>1</v>
      </c>
      <c r="I148" s="211"/>
      <c r="J148" s="212">
        <f>ROUND(I148*H148,2)</f>
        <v>0</v>
      </c>
      <c r="K148" s="208" t="s">
        <v>122</v>
      </c>
      <c r="L148" s="213"/>
      <c r="M148" s="214" t="s">
        <v>1</v>
      </c>
      <c r="N148" s="215" t="s">
        <v>41</v>
      </c>
      <c r="O148" s="87"/>
      <c r="P148" s="216">
        <f>O148*H148</f>
        <v>0</v>
      </c>
      <c r="Q148" s="216">
        <v>0</v>
      </c>
      <c r="R148" s="216">
        <f>Q148*H148</f>
        <v>0</v>
      </c>
      <c r="S148" s="216">
        <v>0</v>
      </c>
      <c r="T148" s="217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8" t="s">
        <v>123</v>
      </c>
      <c r="AT148" s="218" t="s">
        <v>118</v>
      </c>
      <c r="AU148" s="218" t="s">
        <v>84</v>
      </c>
      <c r="AY148" s="13" t="s">
        <v>116</v>
      </c>
      <c r="BE148" s="219">
        <f>IF(N148="základní",J148,0)</f>
        <v>0</v>
      </c>
      <c r="BF148" s="219">
        <f>IF(N148="snížená",J148,0)</f>
        <v>0</v>
      </c>
      <c r="BG148" s="219">
        <f>IF(N148="zákl. přenesená",J148,0)</f>
        <v>0</v>
      </c>
      <c r="BH148" s="219">
        <f>IF(N148="sníž. přenesená",J148,0)</f>
        <v>0</v>
      </c>
      <c r="BI148" s="219">
        <f>IF(N148="nulová",J148,0)</f>
        <v>0</v>
      </c>
      <c r="BJ148" s="13" t="s">
        <v>84</v>
      </c>
      <c r="BK148" s="219">
        <f>ROUND(I148*H148,2)</f>
        <v>0</v>
      </c>
      <c r="BL148" s="13" t="s">
        <v>123</v>
      </c>
      <c r="BM148" s="218" t="s">
        <v>249</v>
      </c>
    </row>
    <row r="149" s="2" customFormat="1">
      <c r="A149" s="34"/>
      <c r="B149" s="35"/>
      <c r="C149" s="36"/>
      <c r="D149" s="220" t="s">
        <v>125</v>
      </c>
      <c r="E149" s="36"/>
      <c r="F149" s="221" t="s">
        <v>248</v>
      </c>
      <c r="G149" s="36"/>
      <c r="H149" s="36"/>
      <c r="I149" s="222"/>
      <c r="J149" s="36"/>
      <c r="K149" s="36"/>
      <c r="L149" s="40"/>
      <c r="M149" s="223"/>
      <c r="N149" s="224"/>
      <c r="O149" s="87"/>
      <c r="P149" s="87"/>
      <c r="Q149" s="87"/>
      <c r="R149" s="87"/>
      <c r="S149" s="87"/>
      <c r="T149" s="88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3" t="s">
        <v>125</v>
      </c>
      <c r="AU149" s="13" t="s">
        <v>84</v>
      </c>
    </row>
    <row r="150" s="2" customFormat="1" ht="21.75" customHeight="1">
      <c r="A150" s="34"/>
      <c r="B150" s="35"/>
      <c r="C150" s="206" t="s">
        <v>183</v>
      </c>
      <c r="D150" s="206" t="s">
        <v>118</v>
      </c>
      <c r="E150" s="207" t="s">
        <v>250</v>
      </c>
      <c r="F150" s="208" t="s">
        <v>251</v>
      </c>
      <c r="G150" s="209" t="s">
        <v>134</v>
      </c>
      <c r="H150" s="210">
        <v>1</v>
      </c>
      <c r="I150" s="211"/>
      <c r="J150" s="212">
        <f>ROUND(I150*H150,2)</f>
        <v>0</v>
      </c>
      <c r="K150" s="208" t="s">
        <v>122</v>
      </c>
      <c r="L150" s="213"/>
      <c r="M150" s="214" t="s">
        <v>1</v>
      </c>
      <c r="N150" s="215" t="s">
        <v>41</v>
      </c>
      <c r="O150" s="87"/>
      <c r="P150" s="216">
        <f>O150*H150</f>
        <v>0</v>
      </c>
      <c r="Q150" s="216">
        <v>0</v>
      </c>
      <c r="R150" s="216">
        <f>Q150*H150</f>
        <v>0</v>
      </c>
      <c r="S150" s="216">
        <v>0</v>
      </c>
      <c r="T150" s="217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8" t="s">
        <v>123</v>
      </c>
      <c r="AT150" s="218" t="s">
        <v>118</v>
      </c>
      <c r="AU150" s="218" t="s">
        <v>84</v>
      </c>
      <c r="AY150" s="13" t="s">
        <v>116</v>
      </c>
      <c r="BE150" s="219">
        <f>IF(N150="základní",J150,0)</f>
        <v>0</v>
      </c>
      <c r="BF150" s="219">
        <f>IF(N150="snížená",J150,0)</f>
        <v>0</v>
      </c>
      <c r="BG150" s="219">
        <f>IF(N150="zákl. přenesená",J150,0)</f>
        <v>0</v>
      </c>
      <c r="BH150" s="219">
        <f>IF(N150="sníž. přenesená",J150,0)</f>
        <v>0</v>
      </c>
      <c r="BI150" s="219">
        <f>IF(N150="nulová",J150,0)</f>
        <v>0</v>
      </c>
      <c r="BJ150" s="13" t="s">
        <v>84</v>
      </c>
      <c r="BK150" s="219">
        <f>ROUND(I150*H150,2)</f>
        <v>0</v>
      </c>
      <c r="BL150" s="13" t="s">
        <v>123</v>
      </c>
      <c r="BM150" s="218" t="s">
        <v>252</v>
      </c>
    </row>
    <row r="151" s="2" customFormat="1">
      <c r="A151" s="34"/>
      <c r="B151" s="35"/>
      <c r="C151" s="36"/>
      <c r="D151" s="220" t="s">
        <v>125</v>
      </c>
      <c r="E151" s="36"/>
      <c r="F151" s="221" t="s">
        <v>251</v>
      </c>
      <c r="G151" s="36"/>
      <c r="H151" s="36"/>
      <c r="I151" s="222"/>
      <c r="J151" s="36"/>
      <c r="K151" s="36"/>
      <c r="L151" s="40"/>
      <c r="M151" s="223"/>
      <c r="N151" s="224"/>
      <c r="O151" s="87"/>
      <c r="P151" s="87"/>
      <c r="Q151" s="87"/>
      <c r="R151" s="87"/>
      <c r="S151" s="87"/>
      <c r="T151" s="88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3" t="s">
        <v>125</v>
      </c>
      <c r="AU151" s="13" t="s">
        <v>84</v>
      </c>
    </row>
    <row r="152" s="2" customFormat="1">
      <c r="A152" s="34"/>
      <c r="B152" s="35"/>
      <c r="C152" s="36"/>
      <c r="D152" s="220" t="s">
        <v>139</v>
      </c>
      <c r="E152" s="36"/>
      <c r="F152" s="234" t="s">
        <v>253</v>
      </c>
      <c r="G152" s="36"/>
      <c r="H152" s="36"/>
      <c r="I152" s="222"/>
      <c r="J152" s="36"/>
      <c r="K152" s="36"/>
      <c r="L152" s="40"/>
      <c r="M152" s="223"/>
      <c r="N152" s="224"/>
      <c r="O152" s="87"/>
      <c r="P152" s="87"/>
      <c r="Q152" s="87"/>
      <c r="R152" s="87"/>
      <c r="S152" s="87"/>
      <c r="T152" s="88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3" t="s">
        <v>139</v>
      </c>
      <c r="AU152" s="13" t="s">
        <v>84</v>
      </c>
    </row>
    <row r="153" s="2" customFormat="1" ht="24.15" customHeight="1">
      <c r="A153" s="34"/>
      <c r="B153" s="35"/>
      <c r="C153" s="225" t="s">
        <v>254</v>
      </c>
      <c r="D153" s="225" t="s">
        <v>131</v>
      </c>
      <c r="E153" s="226" t="s">
        <v>255</v>
      </c>
      <c r="F153" s="227" t="s">
        <v>256</v>
      </c>
      <c r="G153" s="228" t="s">
        <v>134</v>
      </c>
      <c r="H153" s="229">
        <v>2</v>
      </c>
      <c r="I153" s="230"/>
      <c r="J153" s="231">
        <f>ROUND(I153*H153,2)</f>
        <v>0</v>
      </c>
      <c r="K153" s="227" t="s">
        <v>122</v>
      </c>
      <c r="L153" s="40"/>
      <c r="M153" s="232" t="s">
        <v>1</v>
      </c>
      <c r="N153" s="233" t="s">
        <v>41</v>
      </c>
      <c r="O153" s="87"/>
      <c r="P153" s="216">
        <f>O153*H153</f>
        <v>0</v>
      </c>
      <c r="Q153" s="216">
        <v>0</v>
      </c>
      <c r="R153" s="216">
        <f>Q153*H153</f>
        <v>0</v>
      </c>
      <c r="S153" s="216">
        <v>0</v>
      </c>
      <c r="T153" s="217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8" t="s">
        <v>123</v>
      </c>
      <c r="AT153" s="218" t="s">
        <v>131</v>
      </c>
      <c r="AU153" s="218" t="s">
        <v>84</v>
      </c>
      <c r="AY153" s="13" t="s">
        <v>116</v>
      </c>
      <c r="BE153" s="219">
        <f>IF(N153="základní",J153,0)</f>
        <v>0</v>
      </c>
      <c r="BF153" s="219">
        <f>IF(N153="snížená",J153,0)</f>
        <v>0</v>
      </c>
      <c r="BG153" s="219">
        <f>IF(N153="zákl. přenesená",J153,0)</f>
        <v>0</v>
      </c>
      <c r="BH153" s="219">
        <f>IF(N153="sníž. přenesená",J153,0)</f>
        <v>0</v>
      </c>
      <c r="BI153" s="219">
        <f>IF(N153="nulová",J153,0)</f>
        <v>0</v>
      </c>
      <c r="BJ153" s="13" t="s">
        <v>84</v>
      </c>
      <c r="BK153" s="219">
        <f>ROUND(I153*H153,2)</f>
        <v>0</v>
      </c>
      <c r="BL153" s="13" t="s">
        <v>123</v>
      </c>
      <c r="BM153" s="218" t="s">
        <v>257</v>
      </c>
    </row>
    <row r="154" s="2" customFormat="1">
      <c r="A154" s="34"/>
      <c r="B154" s="35"/>
      <c r="C154" s="36"/>
      <c r="D154" s="220" t="s">
        <v>125</v>
      </c>
      <c r="E154" s="36"/>
      <c r="F154" s="221" t="s">
        <v>258</v>
      </c>
      <c r="G154" s="36"/>
      <c r="H154" s="36"/>
      <c r="I154" s="222"/>
      <c r="J154" s="36"/>
      <c r="K154" s="36"/>
      <c r="L154" s="40"/>
      <c r="M154" s="223"/>
      <c r="N154" s="224"/>
      <c r="O154" s="87"/>
      <c r="P154" s="87"/>
      <c r="Q154" s="87"/>
      <c r="R154" s="87"/>
      <c r="S154" s="87"/>
      <c r="T154" s="88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3" t="s">
        <v>125</v>
      </c>
      <c r="AU154" s="13" t="s">
        <v>84</v>
      </c>
    </row>
    <row r="155" s="2" customFormat="1" ht="24.15" customHeight="1">
      <c r="A155" s="34"/>
      <c r="B155" s="35"/>
      <c r="C155" s="225" t="s">
        <v>115</v>
      </c>
      <c r="D155" s="225" t="s">
        <v>131</v>
      </c>
      <c r="E155" s="226" t="s">
        <v>259</v>
      </c>
      <c r="F155" s="227" t="s">
        <v>260</v>
      </c>
      <c r="G155" s="228" t="s">
        <v>134</v>
      </c>
      <c r="H155" s="229">
        <v>1</v>
      </c>
      <c r="I155" s="230"/>
      <c r="J155" s="231">
        <f>ROUND(I155*H155,2)</f>
        <v>0</v>
      </c>
      <c r="K155" s="227" t="s">
        <v>122</v>
      </c>
      <c r="L155" s="40"/>
      <c r="M155" s="232" t="s">
        <v>1</v>
      </c>
      <c r="N155" s="233" t="s">
        <v>41</v>
      </c>
      <c r="O155" s="87"/>
      <c r="P155" s="216">
        <f>O155*H155</f>
        <v>0</v>
      </c>
      <c r="Q155" s="216">
        <v>0</v>
      </c>
      <c r="R155" s="216">
        <f>Q155*H155</f>
        <v>0</v>
      </c>
      <c r="S155" s="216">
        <v>0</v>
      </c>
      <c r="T155" s="21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8" t="s">
        <v>123</v>
      </c>
      <c r="AT155" s="218" t="s">
        <v>131</v>
      </c>
      <c r="AU155" s="218" t="s">
        <v>84</v>
      </c>
      <c r="AY155" s="13" t="s">
        <v>116</v>
      </c>
      <c r="BE155" s="219">
        <f>IF(N155="základní",J155,0)</f>
        <v>0</v>
      </c>
      <c r="BF155" s="219">
        <f>IF(N155="snížená",J155,0)</f>
        <v>0</v>
      </c>
      <c r="BG155" s="219">
        <f>IF(N155="zákl. přenesená",J155,0)</f>
        <v>0</v>
      </c>
      <c r="BH155" s="219">
        <f>IF(N155="sníž. přenesená",J155,0)</f>
        <v>0</v>
      </c>
      <c r="BI155" s="219">
        <f>IF(N155="nulová",J155,0)</f>
        <v>0</v>
      </c>
      <c r="BJ155" s="13" t="s">
        <v>84</v>
      </c>
      <c r="BK155" s="219">
        <f>ROUND(I155*H155,2)</f>
        <v>0</v>
      </c>
      <c r="BL155" s="13" t="s">
        <v>123</v>
      </c>
      <c r="BM155" s="218" t="s">
        <v>261</v>
      </c>
    </row>
    <row r="156" s="2" customFormat="1">
      <c r="A156" s="34"/>
      <c r="B156" s="35"/>
      <c r="C156" s="36"/>
      <c r="D156" s="220" t="s">
        <v>125</v>
      </c>
      <c r="E156" s="36"/>
      <c r="F156" s="221" t="s">
        <v>260</v>
      </c>
      <c r="G156" s="36"/>
      <c r="H156" s="36"/>
      <c r="I156" s="222"/>
      <c r="J156" s="36"/>
      <c r="K156" s="36"/>
      <c r="L156" s="40"/>
      <c r="M156" s="223"/>
      <c r="N156" s="224"/>
      <c r="O156" s="87"/>
      <c r="P156" s="87"/>
      <c r="Q156" s="87"/>
      <c r="R156" s="87"/>
      <c r="S156" s="87"/>
      <c r="T156" s="88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3" t="s">
        <v>125</v>
      </c>
      <c r="AU156" s="13" t="s">
        <v>84</v>
      </c>
    </row>
    <row r="157" s="2" customFormat="1" ht="24.15" customHeight="1">
      <c r="A157" s="34"/>
      <c r="B157" s="35"/>
      <c r="C157" s="225" t="s">
        <v>195</v>
      </c>
      <c r="D157" s="225" t="s">
        <v>131</v>
      </c>
      <c r="E157" s="226" t="s">
        <v>262</v>
      </c>
      <c r="F157" s="227" t="s">
        <v>263</v>
      </c>
      <c r="G157" s="228" t="s">
        <v>134</v>
      </c>
      <c r="H157" s="229">
        <v>1</v>
      </c>
      <c r="I157" s="230"/>
      <c r="J157" s="231">
        <f>ROUND(I157*H157,2)</f>
        <v>0</v>
      </c>
      <c r="K157" s="227" t="s">
        <v>122</v>
      </c>
      <c r="L157" s="40"/>
      <c r="M157" s="232" t="s">
        <v>1</v>
      </c>
      <c r="N157" s="233" t="s">
        <v>41</v>
      </c>
      <c r="O157" s="87"/>
      <c r="P157" s="216">
        <f>O157*H157</f>
        <v>0</v>
      </c>
      <c r="Q157" s="216">
        <v>0</v>
      </c>
      <c r="R157" s="216">
        <f>Q157*H157</f>
        <v>0</v>
      </c>
      <c r="S157" s="216">
        <v>0</v>
      </c>
      <c r="T157" s="217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18" t="s">
        <v>123</v>
      </c>
      <c r="AT157" s="218" t="s">
        <v>131</v>
      </c>
      <c r="AU157" s="218" t="s">
        <v>84</v>
      </c>
      <c r="AY157" s="13" t="s">
        <v>116</v>
      </c>
      <c r="BE157" s="219">
        <f>IF(N157="základní",J157,0)</f>
        <v>0</v>
      </c>
      <c r="BF157" s="219">
        <f>IF(N157="snížená",J157,0)</f>
        <v>0</v>
      </c>
      <c r="BG157" s="219">
        <f>IF(N157="zákl. přenesená",J157,0)</f>
        <v>0</v>
      </c>
      <c r="BH157" s="219">
        <f>IF(N157="sníž. přenesená",J157,0)</f>
        <v>0</v>
      </c>
      <c r="BI157" s="219">
        <f>IF(N157="nulová",J157,0)</f>
        <v>0</v>
      </c>
      <c r="BJ157" s="13" t="s">
        <v>84</v>
      </c>
      <c r="BK157" s="219">
        <f>ROUND(I157*H157,2)</f>
        <v>0</v>
      </c>
      <c r="BL157" s="13" t="s">
        <v>123</v>
      </c>
      <c r="BM157" s="218" t="s">
        <v>264</v>
      </c>
    </row>
    <row r="158" s="2" customFormat="1">
      <c r="A158" s="34"/>
      <c r="B158" s="35"/>
      <c r="C158" s="36"/>
      <c r="D158" s="220" t="s">
        <v>125</v>
      </c>
      <c r="E158" s="36"/>
      <c r="F158" s="221" t="s">
        <v>263</v>
      </c>
      <c r="G158" s="36"/>
      <c r="H158" s="36"/>
      <c r="I158" s="222"/>
      <c r="J158" s="36"/>
      <c r="K158" s="36"/>
      <c r="L158" s="40"/>
      <c r="M158" s="223"/>
      <c r="N158" s="224"/>
      <c r="O158" s="87"/>
      <c r="P158" s="87"/>
      <c r="Q158" s="87"/>
      <c r="R158" s="87"/>
      <c r="S158" s="87"/>
      <c r="T158" s="88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3" t="s">
        <v>125</v>
      </c>
      <c r="AU158" s="13" t="s">
        <v>84</v>
      </c>
    </row>
    <row r="159" s="2" customFormat="1" ht="16.5" customHeight="1">
      <c r="A159" s="34"/>
      <c r="B159" s="35"/>
      <c r="C159" s="225" t="s">
        <v>191</v>
      </c>
      <c r="D159" s="225" t="s">
        <v>131</v>
      </c>
      <c r="E159" s="226" t="s">
        <v>265</v>
      </c>
      <c r="F159" s="227" t="s">
        <v>266</v>
      </c>
      <c r="G159" s="228" t="s">
        <v>134</v>
      </c>
      <c r="H159" s="229">
        <v>1</v>
      </c>
      <c r="I159" s="230"/>
      <c r="J159" s="231">
        <f>ROUND(I159*H159,2)</f>
        <v>0</v>
      </c>
      <c r="K159" s="227" t="s">
        <v>122</v>
      </c>
      <c r="L159" s="40"/>
      <c r="M159" s="232" t="s">
        <v>1</v>
      </c>
      <c r="N159" s="233" t="s">
        <v>41</v>
      </c>
      <c r="O159" s="87"/>
      <c r="P159" s="216">
        <f>O159*H159</f>
        <v>0</v>
      </c>
      <c r="Q159" s="216">
        <v>0</v>
      </c>
      <c r="R159" s="216">
        <f>Q159*H159</f>
        <v>0</v>
      </c>
      <c r="S159" s="216">
        <v>0</v>
      </c>
      <c r="T159" s="217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8" t="s">
        <v>123</v>
      </c>
      <c r="AT159" s="218" t="s">
        <v>131</v>
      </c>
      <c r="AU159" s="218" t="s">
        <v>84</v>
      </c>
      <c r="AY159" s="13" t="s">
        <v>116</v>
      </c>
      <c r="BE159" s="219">
        <f>IF(N159="základní",J159,0)</f>
        <v>0</v>
      </c>
      <c r="BF159" s="219">
        <f>IF(N159="snížená",J159,0)</f>
        <v>0</v>
      </c>
      <c r="BG159" s="219">
        <f>IF(N159="zákl. přenesená",J159,0)</f>
        <v>0</v>
      </c>
      <c r="BH159" s="219">
        <f>IF(N159="sníž. přenesená",J159,0)</f>
        <v>0</v>
      </c>
      <c r="BI159" s="219">
        <f>IF(N159="nulová",J159,0)</f>
        <v>0</v>
      </c>
      <c r="BJ159" s="13" t="s">
        <v>84</v>
      </c>
      <c r="BK159" s="219">
        <f>ROUND(I159*H159,2)</f>
        <v>0</v>
      </c>
      <c r="BL159" s="13" t="s">
        <v>123</v>
      </c>
      <c r="BM159" s="218" t="s">
        <v>267</v>
      </c>
    </row>
    <row r="160" s="2" customFormat="1">
      <c r="A160" s="34"/>
      <c r="B160" s="35"/>
      <c r="C160" s="36"/>
      <c r="D160" s="220" t="s">
        <v>125</v>
      </c>
      <c r="E160" s="36"/>
      <c r="F160" s="221" t="s">
        <v>268</v>
      </c>
      <c r="G160" s="36"/>
      <c r="H160" s="36"/>
      <c r="I160" s="222"/>
      <c r="J160" s="36"/>
      <c r="K160" s="36"/>
      <c r="L160" s="40"/>
      <c r="M160" s="235"/>
      <c r="N160" s="236"/>
      <c r="O160" s="237"/>
      <c r="P160" s="237"/>
      <c r="Q160" s="237"/>
      <c r="R160" s="237"/>
      <c r="S160" s="237"/>
      <c r="T160" s="238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3" t="s">
        <v>125</v>
      </c>
      <c r="AU160" s="13" t="s">
        <v>84</v>
      </c>
    </row>
    <row r="161" s="2" customFormat="1" ht="6.96" customHeight="1">
      <c r="A161" s="34"/>
      <c r="B161" s="62"/>
      <c r="C161" s="63"/>
      <c r="D161" s="63"/>
      <c r="E161" s="63"/>
      <c r="F161" s="63"/>
      <c r="G161" s="63"/>
      <c r="H161" s="63"/>
      <c r="I161" s="63"/>
      <c r="J161" s="63"/>
      <c r="K161" s="63"/>
      <c r="L161" s="40"/>
      <c r="M161" s="34"/>
      <c r="O161" s="34"/>
      <c r="P161" s="34"/>
      <c r="Q161" s="34"/>
      <c r="R161" s="34"/>
      <c r="S161" s="34"/>
      <c r="T161" s="34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</row>
  </sheetData>
  <sheetProtection sheet="1" autoFilter="0" formatColumns="0" formatRows="0" objects="1" scenarios="1" spinCount="100000" saltValue="teD1x0wyy0j1Ycbi+cXr4yKfniysSvrV0/8Ks5dHKCtCSmAqDDOSdSolzVK9RD8Vta3se2Cob2b3BaEKh5WUaA==" hashValue="hoH9n+KL8R+iGxtFHW0jJ5zrDzX5/vtnvHG4ZL8d5uf60gqyC473Jgt3AokOno2IDRYfCFXbqs7SgXj8LobAcQ==" algorithmName="SHA-512" password="CC35"/>
  <autoFilter ref="C116:K160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Třešňák Tomáš</dc:creator>
  <cp:lastModifiedBy>Třešňák Tomáš</cp:lastModifiedBy>
  <dcterms:created xsi:type="dcterms:W3CDTF">2022-09-23T05:44:21Z</dcterms:created>
  <dcterms:modified xsi:type="dcterms:W3CDTF">2022-09-23T05:44:25Z</dcterms:modified>
</cp:coreProperties>
</file>