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201.1" sheetId="3" r:id="rId3"/>
    <sheet name="SO 401" sheetId="4" r:id="rId4"/>
    <sheet name="SO 7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<sst xmlns="http://schemas.openxmlformats.org/spreadsheetml/2006/main" count="1930" uniqueCount="461">
  <si>
    <t>Aspe</t>
  </si>
  <si>
    <t>Rekapitulace ceny</t>
  </si>
  <si>
    <t>S632000081</t>
  </si>
  <si>
    <t>Rekonstrukce nástupiště zast. Pernolec na trati Domažlice – Planá</t>
  </si>
  <si>
    <t>ZŘ</t>
  </si>
  <si>
    <t>20230403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</si>
  <si>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</si>
  <si>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</si>
  <si>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</si>
  <si>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</si>
  <si>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</si>
  <si>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</si>
  <si>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</si>
  <si>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</si>
  <si>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</si>
  <si>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</si>
  <si>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101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</si>
  <si>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</si>
  <si>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</si>
  <si>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</si>
  <si>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</si>
  <si>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</si>
  <si>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</si>
  <si>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</si>
  <si>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</si>
  <si>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</si>
  <si>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</si>
  <si>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</si>
  <si>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</si>
  <si>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</si>
  <si>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</si>
  <si>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</si>
  <si>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</si>
  <si>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</si>
  <si>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</si>
  <si>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</si>
  <si>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</si>
  <si>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</si>
  <si>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</si>
  <si>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</si>
  <si>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</si>
  <si>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</si>
  <si>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</si>
  <si>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</si>
  <si>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</si>
  <si>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101</t>
  </si>
  <si>
    <t>SD</t>
  </si>
  <si>
    <t>0</t>
  </si>
  <si>
    <t>Poplatky</t>
  </si>
  <si>
    <t>P</t>
  </si>
  <si>
    <t>1</t>
  </si>
  <si>
    <t>015150</t>
  </si>
  <si>
    <t>POPLATKY ZA LIKVIDACI ODPADŮ NEKONTAMINOVANÝCH - 17 05 08 ŠTĚRK Z KOLEJIŠTĚ (ODPAD PO RECYKLACI)</t>
  </si>
  <si>
    <t>T</t>
  </si>
  <si>
    <t>2022_OTSKP</t>
  </si>
  <si>
    <t>PP</t>
  </si>
  <si>
    <t>odměřeno dle situace - šterk pro dosyp nástupiště</t>
  </si>
  <si>
    <t>VV</t>
  </si>
  <si>
    <t>(198) * 2.1 t/m3</t>
  </si>
  <si>
    <t>TS</t>
  </si>
  <si>
    <t>Technická specifikace položky odpovídá příslušné cenové soustavě.</t>
  </si>
  <si>
    <t>015111</t>
  </si>
  <si>
    <t>POPLATKY ZA LIKVIDACI ODPADŮ NEKONTAMINOVANÝCH - 17 05 04 VYTĚŽENÉ ZEMINY A HORNINY - I. TŘÍDA TĚŽITELNOSTI</t>
  </si>
  <si>
    <t>výkop</t>
  </si>
  <si>
    <t>(405)m3*2.05t/m3</t>
  </si>
  <si>
    <t>015520</t>
  </si>
  <si>
    <t>POPLATKY ZA LIKVIDACI ODPADŮ NEBEZPEČNÝCH - 17 02 04* ŽELEZNIČNÍ PRAŽCE DŘEVĚNÉ</t>
  </si>
  <si>
    <t>dle demontáže kolejí</t>
  </si>
  <si>
    <t>143 * 0.08 t/ks</t>
  </si>
  <si>
    <t>4</t>
  </si>
  <si>
    <t>015260</t>
  </si>
  <si>
    <t>POPLATKY ZA LIKVIDACI ODPADŮ NEKONTAMINOVANÝCH - 07 02 99 PRYŽOVÉ PODLOŽKY (ŽEL. SVRŠEK)</t>
  </si>
  <si>
    <t>0.03456 + 0.02304t</t>
  </si>
  <si>
    <t>Zemní práce</t>
  </si>
  <si>
    <t>5</t>
  </si>
  <si>
    <t>123738</t>
  </si>
  <si>
    <t>ODKOP PRO SPOD STAVBU SILNIC A ŽELEZNIC TŘ. I, ODVOZ DO 20KM</t>
  </si>
  <si>
    <t>M3</t>
  </si>
  <si>
    <t>405m3</t>
  </si>
  <si>
    <t>6</t>
  </si>
  <si>
    <t>18110</t>
  </si>
  <si>
    <t>ÚPRAVA PLÁNĚ SE ZHUTNĚNÍM V HORNINĚ TŘ. I</t>
  </si>
  <si>
    <t>M2</t>
  </si>
  <si>
    <t>úprava pláně</t>
  </si>
  <si>
    <t>odměřeno dle řezů</t>
  </si>
  <si>
    <t>Základy</t>
  </si>
  <si>
    <t>7</t>
  </si>
  <si>
    <t>12931</t>
  </si>
  <si>
    <t>ČIŠTĚNÍ PŘÍKOPŮ OD NÁNOSU DO 0,25M3/M</t>
  </si>
  <si>
    <t>M</t>
  </si>
  <si>
    <t>součet délek trativodů</t>
  </si>
  <si>
    <t>71 m</t>
  </si>
  <si>
    <t>Komunikace</t>
  </si>
  <si>
    <t>8</t>
  </si>
  <si>
    <t>512550</t>
  </si>
  <si>
    <t>KOLEJOVÉ LOŽE - ZŘÍZENÍ Z KAMENIVA HRUBÉHO DRCENÉHO (ŠTĚRK)</t>
  </si>
  <si>
    <t>svršek + lože za výhybku č.1</t>
  </si>
  <si>
    <t>2.3 + 86</t>
  </si>
  <si>
    <t>9</t>
  </si>
  <si>
    <t>52A731</t>
  </si>
  <si>
    <t>KOLEJ 49 E1 REGENEROVANÁ, ROZD. "U", STYKOVANÁ, PR. BET. PODKLADNICOVÝ, UP. TUHÉ</t>
  </si>
  <si>
    <t>odměřeno dle situace</t>
  </si>
  <si>
    <t>celkem koleje - regenerované</t>
  </si>
  <si>
    <t>10</t>
  </si>
  <si>
    <t>528331</t>
  </si>
  <si>
    <t>KOLEJ 49 E1, ROZD. "U", BEZSTYKOVÁ, PR. BET. PODKLADNICOVÝ, UP. TUHÉ</t>
  </si>
  <si>
    <t>regenerované koleje</t>
  </si>
  <si>
    <t>11</t>
  </si>
  <si>
    <t>542121</t>
  </si>
  <si>
    <t>SMĚROVÉ A VÝŠKOVÉ VYROVNÁNÍ KOLEJE NA PRAŽCÍCH BETONOVÝCH DO 0,05 M</t>
  </si>
  <si>
    <t>584 m</t>
  </si>
  <si>
    <t>12</t>
  </si>
  <si>
    <t>501101</t>
  </si>
  <si>
    <t>ZŘÍZENÍ KONSTRUKČNÍ VRSTVY TĚLESA ŽELEZNIČNÍHO SPODKU ZE ŠTĚRKODRTI NOVÉ</t>
  </si>
  <si>
    <t>2*86</t>
  </si>
  <si>
    <t>13</t>
  </si>
  <si>
    <t>545122</t>
  </si>
  <si>
    <t>SVAR KOLEJNIC (STEJNÉHO TVARU) 49 E1, T SPOJITĚ</t>
  </si>
  <si>
    <t>KUS</t>
  </si>
  <si>
    <t>svár na jeden pás - 4 místa</t>
  </si>
  <si>
    <t>4 svárů</t>
  </si>
  <si>
    <t>14</t>
  </si>
  <si>
    <t>502941</t>
  </si>
  <si>
    <t>ZŘÍZENÍ KONSTRUKČNÍ VRSTVY TĚLESA ŽELEZNIČNÍHO SPODKU Z GEOTEXTILIE</t>
  </si>
  <si>
    <t>86*6</t>
  </si>
  <si>
    <t>15</t>
  </si>
  <si>
    <t>549111</t>
  </si>
  <si>
    <t>BROUŠENÍ KOLEJE A VÝHYBEK</t>
  </si>
  <si>
    <t>86 m (nové + regen. Koleje)</t>
  </si>
  <si>
    <t>16</t>
  </si>
  <si>
    <t>549210</t>
  </si>
  <si>
    <t>PRAŽCOVÁ KOTVA V NOVĚ ZŘIZOVANÉ KOLEJI</t>
  </si>
  <si>
    <t>odměřeno ze situace</t>
  </si>
  <si>
    <t>každý třetí pražec 72/3</t>
  </si>
  <si>
    <t>21</t>
  </si>
  <si>
    <t>542312</t>
  </si>
  <si>
    <t/>
  </si>
  <si>
    <t>NÁSLEDNÁ ÚPRAVA SMĚROVÉHO A VÝŠKOVÉHO USPOŘÁDÁNÍ KOLEJE - PRAŽCE BETONOVÉ</t>
  </si>
  <si>
    <t>V rámci následné směrové a výškové úpravy nebude počítáno s doplněním kolejového lože.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</si>
  <si>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</si>
  <si>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Výstroj trati, demolice, zemní práce</t>
  </si>
  <si>
    <t>17</t>
  </si>
  <si>
    <t>965010</t>
  </si>
  <si>
    <t>ODSTRANĚNÍ KOLEJOVÉHO LOŽE A DRÁŽNÍCH STEZEK</t>
  </si>
  <si>
    <t>demontované koleje (86* 2.0 m2)</t>
  </si>
  <si>
    <t>18</t>
  </si>
  <si>
    <t>965021</t>
  </si>
  <si>
    <t>ODSTRANĚNÍ KOLEJOVÉHO LOŽE A DRÁŽNÍCH STEZEK - ODVOZ NA SKLÁDKU</t>
  </si>
  <si>
    <t>M3KM</t>
  </si>
  <si>
    <t>odvoz 20 km *  (kol. lože  - dosyp nástupišť)</t>
  </si>
  <si>
    <t>(86* 2) m3 * 20 km</t>
  </si>
  <si>
    <t>19</t>
  </si>
  <si>
    <t>965123</t>
  </si>
  <si>
    <t>DEMONTÁŽ KOLEJE NA DŘEVĚNÝCH PRAŽCÍCH DO KOLEJOVÝCH POLÍ S ODVOZEM NA MONTÁŽNÍ ZÁKLADNU S NÁSLEDNÝM ROZEBRÁNÍM</t>
  </si>
  <si>
    <t>86 m</t>
  </si>
  <si>
    <t>20</t>
  </si>
  <si>
    <t>965126</t>
  </si>
  <si>
    <t>DEMONTÁŽ KOLEJE NA DŘEVĚNÝCH PRAŽCÍCH - ODVOZ ROZEBRANÝCH SOUČÁSTÍ (Z MÍSTA DEMONTÁŽE NEBO Z MONTÁŽNÍ ZÁKLADNY) K LIKVIDACI</t>
  </si>
  <si>
    <t>tkm</t>
  </si>
  <si>
    <t>součet hmotností všech materiálů kolejí na beton. Pr. (koleje, pražce, kolejivo, pryž)</t>
  </si>
  <si>
    <t>(8.501 + 11.466 + 0.3456 + 0.03456 + 0.02304t) * 20 km</t>
  </si>
  <si>
    <t>D.2.1.2</t>
  </si>
  <si>
    <t>Nástupiště</t>
  </si>
  <si>
    <t xml:space="preserve">  SO 201.1</t>
  </si>
  <si>
    <t>nástupiště Pernolec</t>
  </si>
  <si>
    <t>SO 201.1</t>
  </si>
  <si>
    <t>Všeobecné konstrukce a práce</t>
  </si>
  <si>
    <t>R015140</t>
  </si>
  <si>
    <t>POPLATKY ZA LIKVIDACŮ ODPADŮ NEKONTAMINOVANÝCH - 17 01 01 BETON Z DEMOLIC OBJEKTŮ, ZÁKLADŮ TV</t>
  </si>
  <si>
    <t>R-položka</t>
  </si>
  <si>
    <t>stávající přístřešek včetně základu    
základ= 0,2*5*3*2,4=7,200 [A]   
stěny= (3+3+5+5)*3*0,15=7,200 [B]   
střecha= 6*3,5*0,15=3,150 [C]   
Celkem: A+B+C=17,550 [D]   
D*2,1=36,855 [G]   
nástupiště= 36,61=36,610 [E]   
Celkem: G+E=73,465 [F]</t>
  </si>
  <si>
    <t>1. Položka obsahuje:      
 – veškeré poplatky provozovateli skládky, recyklační linky nebo jiného zařízení na zpracování nebo likvidaci odpadů související s převzetím, uložením, zpracováním nebo likvidací odpadu      
2. Položka neobsahuje:      
 – náklady spojené s dopravou odpadu z místa stavby na místo převzetí provozovatelem skládky, recyklační linky nebo jiného zařízení na zpracování nebo likvidaci odpadů      
3. Způsob měření:      
Tunou se rozumí hmotnost odpadu vytříděného v souladu se zákonem č. 541/2020 Sb., o nakládání s odpady, v platném znění.</t>
  </si>
  <si>
    <t>31</t>
  </si>
  <si>
    <t>015113</t>
  </si>
  <si>
    <t>POPLATKY ZA LIKVIDACI ODPADŮ NEKONTAMINOVANÝCH - 17 05 04 VYTĚŽENÉ ZEMINY A HORNINY - III. TŘÍDA TĚŽITELNOSTI</t>
  </si>
  <si>
    <t>279,76*1,5=419,640 [A]</t>
  </si>
  <si>
    <t>22</t>
  </si>
  <si>
    <t>184B24</t>
  </si>
  <si>
    <t>VYSAZOVÁNÍ STROMŮ LISTNATÝCH V KONTEJNERU OBVOD KMENE DO 14CM, PODCHOZÍ VÝŠ MIN 2,2M</t>
  </si>
  <si>
    <t>Náhradní výsadba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</si>
  <si>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</si>
  <si>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26</t>
  </si>
  <si>
    <t>122738</t>
  </si>
  <si>
    <t>ODKOPÁVKY A PROKOPÁVKY OBECNÉ TŘ. I, ODVOZ DO 20KM</t>
  </si>
  <si>
    <t>6,7M2 *11 + 5,5M2*4 +5M2*22+6,3M2*16,2+2,7M2*7 = 279,76M3</t>
  </si>
  <si>
    <t>27</t>
  </si>
  <si>
    <t>17980</t>
  </si>
  <si>
    <t>NÁSYPY Z ARMOVANÝCH ZEMIN Z NAKUPOVANÝCH MATERÁLŮ</t>
  </si>
  <si>
    <t>4,6M2*11 + 1,9M2*4 +1,8M2*4+1,2*22+5,4*16,2+6,11*7+6*10+rezerva=282,05+rezerva18 = 300</t>
  </si>
  <si>
    <t>28</t>
  </si>
  <si>
    <t>12110</t>
  </si>
  <si>
    <t>SEJMUTÍ ORNICE NEBO LESNÍ PŮDY</t>
  </si>
  <si>
    <t>3,892*11 + 2,8*4+7*22+5,5*16,2+8*7+6*10=414,3m2</t>
  </si>
  <si>
    <t>29</t>
  </si>
  <si>
    <t>18222</t>
  </si>
  <si>
    <t>ROZPROSTŘENÍ ORNICE VE SVAHU V TL DO 0,15M</t>
  </si>
  <si>
    <t>3,070*16+3,21*4+1,2*22+4,6*16,2+4,9*7+6*10=257,18m2</t>
  </si>
  <si>
    <t>34</t>
  </si>
  <si>
    <t>11222</t>
  </si>
  <si>
    <t>ODSTRANĚNÍ PAŘEZŮ D DO 0,9M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</si>
  <si>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</si>
  <si>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27232A</t>
  </si>
  <si>
    <t>ZÁKLADY ZE ŽELEZOBETONU DO C20/25</t>
  </si>
  <si>
    <t>pod gabionovou opěrnou zeď</t>
  </si>
  <si>
    <t>0,2*1,5*3,5=1,050 [A]</t>
  </si>
  <si>
    <t>30</t>
  </si>
  <si>
    <t>28995</t>
  </si>
  <si>
    <t>KOTEVNÍ SÍTĚ PRO GABIONY A ARMOVANÉ ZEMINY</t>
  </si>
  <si>
    <t>1*16 + 3,21*4 + 1,2*22+4,6*16,2+4,9*7+6*10=224,06m2</t>
  </si>
  <si>
    <t>Svislé konstrukce</t>
  </si>
  <si>
    <t>3272A9</t>
  </si>
  <si>
    <t>ZDI OPĚR, ZÁRUB, NÁBŘEŽ Z GABIONŮ RUČNĚ ROVNANÝCH, DRÁT O4,0MM, POVRCHOVÁ ÚPRAVA Zn + Al + PA6</t>
  </si>
  <si>
    <t>Vodorovné konstrukce</t>
  </si>
  <si>
    <t>45152</t>
  </si>
  <si>
    <t>PODKLADNÍ A VÝPLŇOVÉ VRSTVY Z KAMENIVA DRCENÉHO</t>
  </si>
  <si>
    <t>štěrkopísek pod nástupištní prefabrikát</t>
  </si>
  <si>
    <t>0,059*92=5,428 [A]</t>
  </si>
  <si>
    <t>24</t>
  </si>
  <si>
    <t>451312</t>
  </si>
  <si>
    <t>PODKLADNÍ A VÝPLŇOVÉ VRSTVY Z PROSTÉHO BETONU C12/15</t>
  </si>
  <si>
    <t>vyrovnávací vrstva cmentové malty pod nástupištní prefabrikát</t>
  </si>
  <si>
    <t>0,011*92=1,012 [A]</t>
  </si>
  <si>
    <t>582612</t>
  </si>
  <si>
    <t>KRYTY Z BETON DLAŽDIC SE ZÁMKEM ŠEDÝCH TL 80MM DO LOŽE Z KAM</t>
  </si>
  <si>
    <t>přístupový chodník</t>
  </si>
  <si>
    <t>56334</t>
  </si>
  <si>
    <t>VOZOVKOVÉ VRSTVY ZE ŠTĚRKODRTI TL. DO 200MM</t>
  </si>
  <si>
    <t>štěrkodrť 0/32mm tl. 200 mm</t>
  </si>
  <si>
    <t>odměřeno ze situace   
47+12+216=275,000 [A]</t>
  </si>
  <si>
    <t>58251</t>
  </si>
  <si>
    <t>DLÁŽDĚNÉ KRYTY Z BETONOVÝCH DLAŽDIC DO LOŽE Z KAMENIVA</t>
  </si>
  <si>
    <t>dlažba na nástupišti bez zkosených hran</t>
  </si>
  <si>
    <t>7,54+103,31-9,2 (reléový domek)+42,15+13+17+1,55+9 (bezpečnostní pás)=184,350 [A]</t>
  </si>
  <si>
    <t>betonová dlažba, bez zkosených hran, 200x200mm</t>
  </si>
  <si>
    <t>0,44+1,44+0,88+3,21=5,970 [A]</t>
  </si>
  <si>
    <t>56322</t>
  </si>
  <si>
    <t>VOZOVKOVÉ VRSTVY Z VIBROVANÉHO ŠTĚRKU TL. DO 100MM</t>
  </si>
  <si>
    <t>pod vodící pás pro slepce</t>
  </si>
  <si>
    <t>23</t>
  </si>
  <si>
    <t>561101</t>
  </si>
  <si>
    <t>PODKLADNÍ BETON TŘ. I</t>
  </si>
  <si>
    <t>pod nástupištní prefabrikáty</t>
  </si>
  <si>
    <t>92*0,1778=16,358 [A]</t>
  </si>
  <si>
    <t>Potrubí</t>
  </si>
  <si>
    <t>897724</t>
  </si>
  <si>
    <t>ČISTÍCÍ KUSY ŠTĚRBIN ŽLABŮ Z BETON DÍLCŮ SV. ŠÍŘKY DO 250MM</t>
  </si>
  <si>
    <t>87434</t>
  </si>
  <si>
    <t>POTRUBÍ Z TRUB PLASTOVÝCH ODPADNÍCH DN DO 200MM</t>
  </si>
  <si>
    <t>napojení odvodnění nástupiště</t>
  </si>
  <si>
    <t>Ostatní konstrukce a práce</t>
  </si>
  <si>
    <t>965521</t>
  </si>
  <si>
    <t>ROZEBRÁNÍ NÁSTUPIŠTĚ TYPU SUDOP</t>
  </si>
  <si>
    <t>981158</t>
  </si>
  <si>
    <t>DEMOLICE BUDOV ŽELBET S PODÍLEM KONSTR DO 10%, ODVOZ DO 20KM</t>
  </si>
  <si>
    <t>M3OP</t>
  </si>
  <si>
    <t>stávající přístřešek</t>
  </si>
  <si>
    <t>3,5*6*3=63,000 [A]</t>
  </si>
  <si>
    <t>965522</t>
  </si>
  <si>
    <t>ROZEBRÁNÍ NÁSTUPIŠTĚ TYPU SUDOP - ODVOZ (NA LIKVIDACI ODPADŮ NEBO JINÉ URČENÉ MÍSTO)</t>
  </si>
  <si>
    <t>konzolová deska= 0,142*51=7,242 [A]   
u bloky= 101*0,058=5,858 [B]   
desky= 0,02*51=1,020 [C]   
bloky tischer= 0,065*51=3,315 [D]   
Celkem: A+B+C+D=17,435 [E]   
17,435*20*2,1=732,270 [F]</t>
  </si>
  <si>
    <t>924420</t>
  </si>
  <si>
    <t>NÁSTUPIŠTĚ L (H) BEZ KONZOLOVÝCH DESEK</t>
  </si>
  <si>
    <t>dle projektové dokumentace, prefa díly H130 s protiskluznou úpravou   
konstrukce vychází ze vzorového listu železničního spodku Ž 8.42-N</t>
  </si>
  <si>
    <t>60+4+4+11,64+2+9=90,640 [A]</t>
  </si>
  <si>
    <t>93638A</t>
  </si>
  <si>
    <t>DROBNÉ DOPLŇK KONSTR BETON MONOLIT DO C20/25 S VÝZTUŽÍ</t>
  </si>
  <si>
    <t>prefabrikát "L" u přístupového chodníku</t>
  </si>
  <si>
    <t>0,18*2*0,4*2=0,288 [A]</t>
  </si>
  <si>
    <t>917223</t>
  </si>
  <si>
    <t>SILNIČNÍ A CHODNÍKOVÉ OBRUBY Z BETONOVÝCH OBRUBNÍKŮ ŠÍŘ 100MM</t>
  </si>
  <si>
    <t>zapuštěný obrubník ABO 100/10/25 kladený do betonového lože z betonu C20/25-XF2</t>
  </si>
  <si>
    <t>5+2,9+16=23,900 [A]</t>
  </si>
  <si>
    <t>924912</t>
  </si>
  <si>
    <t>NÁSTUPIŠTĚ - VAROVNÝ PÁS ŠÍŘKY 0,40 M Z DLAŽDIC S RELIEFNÍM POVRCHEM</t>
  </si>
  <si>
    <t>924913</t>
  </si>
  <si>
    <t>NÁSTUPIŠTĚ - OPTICKÉ ZNAČENÍ NÁTĚREM ŠÍŘKY 0,15 M, ODSTÍN ŽLUTÁ 6200</t>
  </si>
  <si>
    <t>924914</t>
  </si>
  <si>
    <t>NÁSTUPIŠTĚ - SIGNÁLNÍ PÁS Z DLAŽDIC S RELIÉFNÍM POVRCHEM</t>
  </si>
  <si>
    <t>935111</t>
  </si>
  <si>
    <t>ŠTĚRBINOVÉ ŽLABY Z BETONOVÝCH DÍLCŮ ŠÍŘ DO 400MM VÝŠ DO 500MM BEZ OBRUBY</t>
  </si>
  <si>
    <t>R93767</t>
  </si>
  <si>
    <t>MOBILIÁŘ - PŘÍSTŘEŠKY PRO ZASTÁVKY VEŘEJNÉ DOPRAVY</t>
  </si>
  <si>
    <t>Přístřešek pro cestující s technologickým objektem</t>
  </si>
  <si>
    <t>Položka zahrnuje:   
- montáž, osazení a dodávku kompletního zařízení, předepsaného zadávací dokumentací   
- mimostavništní a vnitrostaveništní dopravu, pronájem a obsluhu strojů   
- nezbytné zemní práce a základové konstrukce, lešení   
- předepsanou povrchovou úpravu (nátěry a pod.)   
- vyhotovení dokumentace skutečného provedení v papírové a digitální podobě</t>
  </si>
  <si>
    <t>25</t>
  </si>
  <si>
    <t>R9111B1</t>
  </si>
  <si>
    <t>ZÁBRADLÍ SILNIČNÍ SE SVISLOU VÝPLNÍ - DODÁVKA A MONTÁŽ</t>
  </si>
  <si>
    <t>dle projektové dokumentace</t>
  </si>
  <si>
    <t>2,3+39,2+2+2,1+4,1+12,2+2+9+17,2+1,9+4+2+1,9=99,900 [A]</t>
  </si>
  <si>
    <t>položka zahrnuje:   
- dodání zábradlí včetně předepsané povrchové úpravy   
- vnitro i mimo staveništní dopravu, vykládku, nakládku   
- osazení sloupků zaberaněním nebo osazením do betonových bloků (včetně betonových bloků a nutných zemních prací)   
- případné bednění ( trubku) betonové patky v gabionové zdi   
- kotvení sloupků, t.j. kotevní desky, šrouby z nerez oceli, vrty a zálivku, pokud zadávací dokumentace nestanoví jinak   
- případné nivelační hmoty pod kotevní desky</t>
  </si>
  <si>
    <t>32</t>
  </si>
  <si>
    <t>MONTÁŽ A STAVEBNÍ PŘÍPRAVA PRO MOBILIÁŘ</t>
  </si>
  <si>
    <t>KPL</t>
  </si>
  <si>
    <t>zahrnuje veškeré náklady spojené s objednatelem požadovanými pracemi</t>
  </si>
  <si>
    <t>D.2.3.6</t>
  </si>
  <si>
    <t>Rozvodny vn, nn, osvětlení a dálkové ovládání odpojovačů</t>
  </si>
  <si>
    <t xml:space="preserve">  SO 401</t>
  </si>
  <si>
    <t>Přípojka NN</t>
  </si>
  <si>
    <t>SO 401</t>
  </si>
  <si>
    <t>Všeobecné položky</t>
  </si>
  <si>
    <t>122731</t>
  </si>
  <si>
    <t>ODKOPÁVKY A PROKOPÁVKY OBECNÉ TŘ. I, ODVOZ DO 1KM</t>
  </si>
  <si>
    <t>701004</t>
  </si>
  <si>
    <t>VYHLEDÁVACÍ MARKER ZEMNÍ</t>
  </si>
  <si>
    <t>702212</t>
  </si>
  <si>
    <t>KABELOVÁ CHRÁNIČKA ZEMNÍ DN PŘES 100 DO 200 MM</t>
  </si>
  <si>
    <t>742P13</t>
  </si>
  <si>
    <t>ZATAŽENÍ KABELU DO CHRÁNIČKY - KABEL DO 4 KG/M</t>
  </si>
  <si>
    <t>742P15</t>
  </si>
  <si>
    <t>OZNAČOVACÍ ŠTÍTEK NA KABEL</t>
  </si>
  <si>
    <t>702311</t>
  </si>
  <si>
    <t>ZAKRYTÍ KABELŮ VÝSTRAŽNOU FÓLIÍ ŠÍŘKY DO 20 CM</t>
  </si>
  <si>
    <t>75IG51</t>
  </si>
  <si>
    <t>VEDENÍ UZEMŇOVACÍ NA POVRCHU Z FEZN DRÁTU DO 120 MM2</t>
  </si>
  <si>
    <t>75IG5X</t>
  </si>
  <si>
    <t>VEDENÍ UZEMŇOVACÍ NA POVRCHU Z FEZN DRÁTU DO 120 MM2 - MONTÁŽ</t>
  </si>
  <si>
    <t>742H23</t>
  </si>
  <si>
    <t>KABEL NN ČTYŘ- A PĚTIŽÍLOVÝ AL S PLASTOVOU IZOLACÍ OD 25 DO 50 MM2</t>
  </si>
  <si>
    <t>742L13</t>
  </si>
  <si>
    <t>UKONČENÍ DVOU AŽ PĚTIŽÍLOVÉHO KABELU V ROZVADĚČI NEBO NA PŘÍSTROJI OD 25 DO 50 MM2</t>
  </si>
  <si>
    <t>744216</t>
  </si>
  <si>
    <t>KABELOVÁ SKŘÍŇ VENKOVNÍ PRÁZDNÁ PLASTOVÁ V KOMPAKTNÍM PILÍŘI, MIN. IP 44, 1070-1500 X 810-1500 MM</t>
  </si>
  <si>
    <t>popis položky</t>
  </si>
  <si>
    <t>výkaz výměr</t>
  </si>
  <si>
    <t>744632</t>
  </si>
  <si>
    <t>JISTIČ TŘÍPÓLOVÝ (10 KA) OD 4 DO 10 A</t>
  </si>
  <si>
    <t>744633</t>
  </si>
  <si>
    <t>JISTIČ TŘÍPÓLOVÝ (10 KA) OD 13 DO 20 A</t>
  </si>
  <si>
    <t>744O14</t>
  </si>
  <si>
    <t>ELEKTROMĚR</t>
  </si>
  <si>
    <t>747213</t>
  </si>
  <si>
    <t>CELKOVÁ PROHLÍDKA, ZKOUŠENÍ, MĚŘENÍ A VYHOTOVENÍ VÝCHOZÍ REVIZNÍ ZPRÁVY, PRO OBJEM IN PŘES 500 DO 1000 TIS. KČ</t>
  </si>
  <si>
    <t>viz TZ</t>
  </si>
  <si>
    <t>747214</t>
  </si>
  <si>
    <t>CELKOVÁ PROHLÍDKA, ZKOUŠENÍ, MĚŘENÍ A VYHOTOVENÍ VÝCHOZÍ REVIZNÍ ZPRÁVY, PRO OBJEM IN - PŘÍPLATEK ZA KAŽDÝCH DALŠÍCH I ZAPOČATÝCH 500 TIS. KČ</t>
  </si>
  <si>
    <t>747413</t>
  </si>
  <si>
    <t>MĚŘENÍ ZEMNÍCH ODPORŮ - ZEMNICÍ SÍTĚ DÉLKY PÁSKU DO 100 M</t>
  </si>
  <si>
    <t>75E1C7</t>
  </si>
  <si>
    <t>PROTOKOL UTZ</t>
  </si>
  <si>
    <t>17411</t>
  </si>
  <si>
    <t>ZÁSYP JAM A RÝH ZEMINOU SE ZHUTNĚNÍM</t>
  </si>
  <si>
    <t>919113</t>
  </si>
  <si>
    <t>ŘEZÁNÍ ASFALTOVÉHO KRYTU VOZOVEK TL DO 150MM</t>
  </si>
  <si>
    <t>113138</t>
  </si>
  <si>
    <t>ODSTRANĚNÍ KRYTU ZPEVNĚNÝCH PLOCH S ASFALT POJIVEM, ODVOZ DO 20KM</t>
  </si>
  <si>
    <t>015130</t>
  </si>
  <si>
    <t>POPLATKY ZA LIKVIDACI ODPADŮ NEKONTAMINOVANÝCH - 17 03 02 VYBOURANÝ ASFALTOVÝ BETON BEZ DEHTU</t>
  </si>
  <si>
    <t>13,2 M3* 2,2 = 29,04 T</t>
  </si>
  <si>
    <t>572121</t>
  </si>
  <si>
    <t>INFILTRAČNÍ POSTŘIK ASFALTOVÝ DO 1,0KG/M2</t>
  </si>
  <si>
    <t>160m * 0,55 m</t>
  </si>
  <si>
    <t>574C65</t>
  </si>
  <si>
    <t>ASFALTOVÝ BETON PRO LOŽNÍ VRSTVY ACL 16 TL. 70MM</t>
  </si>
  <si>
    <t>574A45</t>
  </si>
  <si>
    <t>ASFALTOVÝ BETON PRO OBRUSNÉ VRSTVY ACO 16 TL. 50MM</t>
  </si>
  <si>
    <t>577A1</t>
  </si>
  <si>
    <t>VÝSPRAVA TRHLIN ASFALTOVOU ZÁLIVKOU</t>
  </si>
  <si>
    <t xml:space="preserve">  SO 701</t>
  </si>
  <si>
    <t>Rozvody NN a osvětlení</t>
  </si>
  <si>
    <t>SO 701</t>
  </si>
  <si>
    <t>15% výkopku kynety odvoz na skládku = 21,56 M3 x 1,9 = 40,964 t</t>
  </si>
  <si>
    <t>131738</t>
  </si>
  <si>
    <t>HLOUBENÍ JAM ZAPAŽ I NEPAŽ TŘ. I, ODVOZ DO 20KM</t>
  </si>
  <si>
    <t>Výkop pro 5 stožárů VO</t>
  </si>
  <si>
    <t>13273</t>
  </si>
  <si>
    <t>HLOUBENÍ RÝH ŠÍŘ DO 2M PAŽ I NEPAŽ TŘ. I</t>
  </si>
  <si>
    <t>85 x 0,35 x 0,5 m = 14,875 M3    
85 x 0,8 x 0,6 m = 40,8 M3</t>
  </si>
  <si>
    <t>17581</t>
  </si>
  <si>
    <t>OBSYP POTRUBÍ A OBJEKTŮ Z NAKUPOVANÝCH MATERIÁLŮ</t>
  </si>
  <si>
    <t>Obsyp lamp</t>
  </si>
  <si>
    <t>5x 0,3x0,3x1,2 = 0,540 M3    
Pískové lože chráničky 85 x 0,35 x 0,2 + 85 x 0,8 x 0,2 = 19,55 M3</t>
  </si>
  <si>
    <t>27231</t>
  </si>
  <si>
    <t>ZÁKLADY Z PROSTÉHO BETONU</t>
  </si>
  <si>
    <t>Základ pro 5 KS VO</t>
  </si>
  <si>
    <t>Přidružená stavební výroba</t>
  </si>
  <si>
    <t>74F321</t>
  </si>
  <si>
    <t>PROTOKOL ZPŮSOBILOSTI</t>
  </si>
  <si>
    <t>74F322</t>
  </si>
  <si>
    <t>REVIZNÍ ZPRÁVA</t>
  </si>
  <si>
    <t>74F323</t>
  </si>
  <si>
    <t>74F332</t>
  </si>
  <si>
    <t>VÝKON ORGANIZAČNÍCH JEDNOTEK SPRÁVCE</t>
  </si>
  <si>
    <t>HOD</t>
  </si>
  <si>
    <t>702312</t>
  </si>
  <si>
    <t>ZAKRYTÍ KABELŮ VÝSTRAŽNOU FÓLIÍ ŠÍŘKY PŘES 20 DO 40 CM</t>
  </si>
  <si>
    <t>fólie červené barvy</t>
  </si>
  <si>
    <t>Délka kabelové kynety + 5% odbočky ke sloupům a dalšímu zařizení</t>
  </si>
  <si>
    <t>741911</t>
  </si>
  <si>
    <t>UZEMŇOVACÍ VODIČ V ZEMI FEZN DO 120 MM2</t>
  </si>
  <si>
    <t>délka kynety + 15% vyvedení k zařízení    
85 x 1,15 = 97,75m</t>
  </si>
  <si>
    <t>741C02</t>
  </si>
  <si>
    <t>UZEMŇOVACÍ SVORKA</t>
  </si>
  <si>
    <t>4 KS trasa + 5 KS lampy</t>
  </si>
  <si>
    <t>742L12</t>
  </si>
  <si>
    <t>UKONČENÍ DVOU AŽ PĚTIŽÍLOVÉHO KABELU V ROZVADĚČI NEBO NA PŘÍSTROJI OD 4 DO 16 MM2</t>
  </si>
  <si>
    <t>R75IF11</t>
  </si>
  <si>
    <t>STOŽÁROVÁ SVORKOVNICE</t>
  </si>
  <si>
    <t>1. Položka obsahuje:     
 – dodávku specifikovaného bloku/zařízení včetně potřebného drobného montážního materiálu     
 – dodávku souvisejícího příslušenství pro specifikovaný blok/zařízení     
 – dopravu a skladování     
 – kompletní montáž specifikovaného bloku/zařízení a souvisejícího příslušenství včetně potřebného drobného montážního materiálu     
 – veškeré potřebné mechanizmy, včetně obsluhy, náklady na mzdy a přibližné (průměrné) náklady na pořízení potřebných materiálů včetně všech ostatních vedlejších nákladů     
2. Položka neobsahuje:     
 X     
3. Způsob měření:     
Udává se počet kusů kompletní konstrukce a práce.</t>
  </si>
  <si>
    <t>742G12</t>
  </si>
  <si>
    <t>KABEL NN DVOU- A TŘÍŽÍLOVÝ CU S PLASTOVOU IZOLACÍ OD 4 DO 16 MM2</t>
  </si>
  <si>
    <t>742G11</t>
  </si>
  <si>
    <t>KABEL NN DVOU- A TŘÍŽÍLOVÝ CU S PLASTOVOU IZOLACÍ DO 2,5 MM2</t>
  </si>
  <si>
    <t>743111</t>
  </si>
  <si>
    <t>OSVĚTLOVACÍ STOŽÁR SKLOPNÝ ŽÁROVĚ ZINKOVANÝ DÉLKY DO 6 M</t>
  </si>
  <si>
    <t>744611</t>
  </si>
  <si>
    <t>JISTIČ JEDNOPÓLOVÝ (10 KA) DO 2 A</t>
  </si>
  <si>
    <t>744811</t>
  </si>
  <si>
    <t>PROUDOVÝ CHRÁNIČ DVOUPÓLOVÝ S NADPROUDOVOU OCHRANOU (10 KA) DO 30 MA, DO 25 A</t>
  </si>
  <si>
    <t>744B31</t>
  </si>
  <si>
    <t>PÁČKOVÝ VYPÍNAČ TŘÍPÓLOVÝ (10 KA) DO 32 A</t>
  </si>
  <si>
    <t>744K21</t>
  </si>
  <si>
    <t>STYKAČ ČTYŘPÓLOVÝ DO 25 A</t>
  </si>
  <si>
    <t>744M11</t>
  </si>
  <si>
    <t>OVLADAČ NEPROSVĚTLENÝ PRO 1-2 PŘEPÍNACÍ JEDNOTKY DO 10 A</t>
  </si>
  <si>
    <t>744Q12</t>
  </si>
  <si>
    <t>SVODIČ PŘEPĚTÍ TYP 1 (TŘÍDA B) 3-4 PÓLOVÝ</t>
  </si>
  <si>
    <t>744P02</t>
  </si>
  <si>
    <t>SPÍNACÍ HODINY S ČIDLEM</t>
  </si>
  <si>
    <t>744R32</t>
  </si>
  <si>
    <t>SVORKOVÝ BLOK (MŮSTEK) DO ROZVADĚČE</t>
  </si>
  <si>
    <t>741311</t>
  </si>
  <si>
    <t>ZÁSUVKA INSTALAČNÍ JEDNODUCHÁ, MONTÁŽ NA KRABICI</t>
  </si>
  <si>
    <t>R703001</t>
  </si>
  <si>
    <t>STOŽÁROVÁ ELEKTROINSTALACE H07RN-F 3G1,5 MM2 (délka 6 až 12 m)</t>
  </si>
  <si>
    <t>zahrnuje:        
- dodávku        
- elektroinstalační práce na      
stožárech</t>
  </si>
  <si>
    <t>R741574</t>
  </si>
  <si>
    <t>SVÍTIDLO LED ANTIVANDAL (IP 44) TŘÍDA II, PŘES 45 W</t>
  </si>
  <si>
    <t>1. Položka obsahuje:     
 – kompletní svítidlo vč. zdroje a příslušenství     
2. Položka neobsahuje:     
 X     
3. Způsob měření:  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</si>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</sst>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</f>
      </c>
    </row>
    <row r="7" spans="2:3" ht="12.75" customHeight="1">
      <c r="B7" s="8" t="s">
        <v>7</v>
      </c>
      <c s="10">
        <f>0+E10+E12+E14+E17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101'!K8+'SO 101'!M8</f>
      </c>
      <c s="14">
        <f>C11*0.21</f>
      </c>
      <c s="14">
        <f>C11+D11</f>
      </c>
      <c s="13">
        <f>'SO 101'!T7</f>
      </c>
    </row>
    <row r="12" spans="1:6" ht="12.75">
      <c r="A12" s="11" t="s">
        <v>161</v>
      </c>
      <c s="12" t="s">
        <v>162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163</v>
      </c>
      <c s="12" t="s">
        <v>164</v>
      </c>
      <c s="14">
        <f>'SO 201.1'!K8+'SO 201.1'!M8</f>
      </c>
      <c s="14">
        <f>C13*0.21</f>
      </c>
      <c s="14">
        <f>C13+D13</f>
      </c>
      <c s="13">
        <f>'SO 201.1'!T7</f>
      </c>
    </row>
    <row r="14" spans="1:6" ht="12.75">
      <c r="A14" s="11" t="s">
        <v>294</v>
      </c>
      <c s="12" t="s">
        <v>295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296</v>
      </c>
      <c s="12" t="s">
        <v>297</v>
      </c>
      <c s="14">
        <f>'SO 401'!K8+'SO 401'!M8</f>
      </c>
      <c s="14">
        <f>C15*0.21</f>
      </c>
      <c s="14">
        <f>C15+D15</f>
      </c>
      <c s="13">
        <f>'SO 401'!T7</f>
      </c>
    </row>
    <row r="16" spans="1:6" ht="12.75">
      <c r="A16" s="11" t="s">
        <v>357</v>
      </c>
      <c s="12" t="s">
        <v>358</v>
      </c>
      <c s="14">
        <f>'SO 701'!K8+'SO 701'!M8</f>
      </c>
      <c s="14">
        <f>C16*0.21</f>
      </c>
      <c s="14">
        <f>C16+D16</f>
      </c>
      <c s="13">
        <f>'SO 701'!T7</f>
      </c>
    </row>
    <row r="17" spans="1:6" ht="12.75">
      <c r="A17" s="11" t="s">
        <v>428</v>
      </c>
      <c s="12" t="s">
        <v>429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430</v>
      </c>
      <c s="12" t="s">
        <v>431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0+J9+J26+J35+J40+J81</f>
      </c>
      <c s="29">
        <f>0+K9+K26+K35+K40+K81</f>
      </c>
      <c s="29">
        <f>0+L9+L26+L35+L40+L81</f>
      </c>
      <c s="29">
        <f>0+M9+M26+M35+M40+M81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50</v>
      </c>
      <c s="6" t="s">
        <v>52</v>
      </c>
      <c s="36" t="s">
        <v>53</v>
      </c>
      <c s="37">
        <v>416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50</v>
      </c>
      <c s="6" t="s">
        <v>62</v>
      </c>
      <c s="36" t="s">
        <v>53</v>
      </c>
      <c s="37">
        <v>831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64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65</v>
      </c>
      <c s="35" t="s">
        <v>50</v>
      </c>
      <c s="6" t="s">
        <v>66</v>
      </c>
      <c s="36" t="s">
        <v>53</v>
      </c>
      <c s="37">
        <v>11.466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12.75">
      <c r="A20" s="35" t="s">
        <v>57</v>
      </c>
      <c r="E20" s="40" t="s">
        <v>68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69</v>
      </c>
      <c s="34" t="s">
        <v>70</v>
      </c>
      <c s="35" t="s">
        <v>50</v>
      </c>
      <c s="6" t="s">
        <v>71</v>
      </c>
      <c s="36" t="s">
        <v>53</v>
      </c>
      <c s="37">
        <v>0.058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67</v>
      </c>
    </row>
    <row r="24" spans="1:5" ht="12.75">
      <c r="A24" s="35" t="s">
        <v>57</v>
      </c>
      <c r="E24" s="40" t="s">
        <v>72</v>
      </c>
    </row>
    <row r="25" spans="1:5" ht="12.75">
      <c r="A25" t="s">
        <v>59</v>
      </c>
      <c r="E25" s="39" t="s">
        <v>60</v>
      </c>
    </row>
    <row r="26" spans="1:13" ht="12.75">
      <c r="A26" t="s">
        <v>46</v>
      </c>
      <c r="C26" s="31" t="s">
        <v>50</v>
      </c>
      <c r="E26" s="33" t="s">
        <v>73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74</v>
      </c>
      <c s="34" t="s">
        <v>75</v>
      </c>
      <c s="35" t="s">
        <v>50</v>
      </c>
      <c s="6" t="s">
        <v>76</v>
      </c>
      <c s="36" t="s">
        <v>77</v>
      </c>
      <c s="37">
        <v>405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63</v>
      </c>
    </row>
    <row r="29" spans="1:5" ht="12.75">
      <c r="A29" s="35" t="s">
        <v>57</v>
      </c>
      <c r="E29" s="40" t="s">
        <v>78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79</v>
      </c>
      <c s="34" t="s">
        <v>80</v>
      </c>
      <c s="35" t="s">
        <v>50</v>
      </c>
      <c s="6" t="s">
        <v>81</v>
      </c>
      <c s="36" t="s">
        <v>82</v>
      </c>
      <c s="37">
        <v>516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83</v>
      </c>
    </row>
    <row r="33" spans="1:5" ht="12.75">
      <c r="A33" s="35" t="s">
        <v>57</v>
      </c>
      <c r="E33" s="40" t="s">
        <v>84</v>
      </c>
    </row>
    <row r="34" spans="1:5" ht="12.75">
      <c r="A34" t="s">
        <v>59</v>
      </c>
      <c r="E34" s="39" t="s">
        <v>60</v>
      </c>
    </row>
    <row r="35" spans="1:13" ht="12.75">
      <c r="A35" t="s">
        <v>46</v>
      </c>
      <c r="C35" s="31" t="s">
        <v>27</v>
      </c>
      <c r="E35" s="33" t="s">
        <v>85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86</v>
      </c>
      <c s="34" t="s">
        <v>87</v>
      </c>
      <c s="35" t="s">
        <v>50</v>
      </c>
      <c s="6" t="s">
        <v>88</v>
      </c>
      <c s="36" t="s">
        <v>89</v>
      </c>
      <c s="37">
        <v>71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90</v>
      </c>
    </row>
    <row r="38" spans="1:5" ht="12.75">
      <c r="A38" s="35" t="s">
        <v>57</v>
      </c>
      <c r="E38" s="40" t="s">
        <v>91</v>
      </c>
    </row>
    <row r="39" spans="1:5" ht="12.75">
      <c r="A39" t="s">
        <v>59</v>
      </c>
      <c r="E39" s="39" t="s">
        <v>60</v>
      </c>
    </row>
    <row r="40" spans="1:13" ht="12.75">
      <c r="A40" t="s">
        <v>46</v>
      </c>
      <c r="C40" s="31" t="s">
        <v>74</v>
      </c>
      <c r="E40" s="33" t="s">
        <v>92</v>
      </c>
      <c r="J40" s="32">
        <f>0</f>
      </c>
      <c s="32">
        <f>0</f>
      </c>
      <c s="32">
        <f>0+L41+L45+L49+L53+L57+L61+L65+L69+L73+L77</f>
      </c>
      <c s="32">
        <f>0+M41+M45+M49+M53+M57+M61+M65+M69+M73+M77</f>
      </c>
    </row>
    <row r="41" spans="1:16" ht="12.75">
      <c r="A41" t="s">
        <v>49</v>
      </c>
      <c s="34" t="s">
        <v>93</v>
      </c>
      <c s="34" t="s">
        <v>94</v>
      </c>
      <c s="35" t="s">
        <v>50</v>
      </c>
      <c s="6" t="s">
        <v>95</v>
      </c>
      <c s="36" t="s">
        <v>77</v>
      </c>
      <c s="37">
        <v>198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96</v>
      </c>
    </row>
    <row r="43" spans="1:5" ht="12.75">
      <c r="A43" s="35" t="s">
        <v>57</v>
      </c>
      <c r="E43" s="40" t="s">
        <v>97</v>
      </c>
    </row>
    <row r="44" spans="1:5" ht="12.75">
      <c r="A44" t="s">
        <v>59</v>
      </c>
      <c r="E44" s="39" t="s">
        <v>60</v>
      </c>
    </row>
    <row r="45" spans="1:16" ht="25.5">
      <c r="A45" t="s">
        <v>49</v>
      </c>
      <c s="34" t="s">
        <v>98</v>
      </c>
      <c s="34" t="s">
        <v>99</v>
      </c>
      <c s="35" t="s">
        <v>50</v>
      </c>
      <c s="6" t="s">
        <v>100</v>
      </c>
      <c s="36" t="s">
        <v>89</v>
      </c>
      <c s="37">
        <v>48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101</v>
      </c>
    </row>
    <row r="47" spans="1:5" ht="12.75">
      <c r="A47" s="35" t="s">
        <v>57</v>
      </c>
      <c r="E47" s="40" t="s">
        <v>102</v>
      </c>
    </row>
    <row r="48" spans="1:5" ht="12.75">
      <c r="A48" t="s">
        <v>59</v>
      </c>
      <c r="E48" s="39" t="s">
        <v>60</v>
      </c>
    </row>
    <row r="49" spans="1:16" ht="12.75">
      <c r="A49" t="s">
        <v>49</v>
      </c>
      <c s="34" t="s">
        <v>103</v>
      </c>
      <c s="34" t="s">
        <v>104</v>
      </c>
      <c s="35" t="s">
        <v>50</v>
      </c>
      <c s="6" t="s">
        <v>105</v>
      </c>
      <c s="36" t="s">
        <v>89</v>
      </c>
      <c s="37">
        <v>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101</v>
      </c>
    </row>
    <row r="51" spans="1:5" ht="12.75">
      <c r="A51" s="35" t="s">
        <v>57</v>
      </c>
      <c r="E51" s="40" t="s">
        <v>106</v>
      </c>
    </row>
    <row r="52" spans="1:5" ht="12.75">
      <c r="A52" t="s">
        <v>59</v>
      </c>
      <c r="E52" s="39" t="s">
        <v>60</v>
      </c>
    </row>
    <row r="53" spans="1:16" ht="25.5">
      <c r="A53" t="s">
        <v>49</v>
      </c>
      <c s="34" t="s">
        <v>107</v>
      </c>
      <c s="34" t="s">
        <v>108</v>
      </c>
      <c s="35" t="s">
        <v>50</v>
      </c>
      <c s="6" t="s">
        <v>109</v>
      </c>
      <c s="36" t="s">
        <v>89</v>
      </c>
      <c s="37">
        <v>584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101</v>
      </c>
    </row>
    <row r="55" spans="1:5" ht="12.75">
      <c r="A55" s="35" t="s">
        <v>57</v>
      </c>
      <c r="E55" s="40" t="s">
        <v>110</v>
      </c>
    </row>
    <row r="56" spans="1:5" ht="12.75">
      <c r="A56" t="s">
        <v>59</v>
      </c>
      <c r="E56" s="39" t="s">
        <v>60</v>
      </c>
    </row>
    <row r="57" spans="1:16" ht="25.5">
      <c r="A57" t="s">
        <v>49</v>
      </c>
      <c s="34" t="s">
        <v>111</v>
      </c>
      <c s="34" t="s">
        <v>112</v>
      </c>
      <c s="35" t="s">
        <v>50</v>
      </c>
      <c s="6" t="s">
        <v>113</v>
      </c>
      <c s="36" t="s">
        <v>77</v>
      </c>
      <c s="37">
        <v>172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101</v>
      </c>
    </row>
    <row r="59" spans="1:5" ht="12.75">
      <c r="A59" s="35" t="s">
        <v>57</v>
      </c>
      <c r="E59" s="40" t="s">
        <v>114</v>
      </c>
    </row>
    <row r="60" spans="1:5" ht="12.75">
      <c r="A60" t="s">
        <v>59</v>
      </c>
      <c r="E60" s="39" t="s">
        <v>60</v>
      </c>
    </row>
    <row r="61" spans="1:16" ht="12.75">
      <c r="A61" t="s">
        <v>49</v>
      </c>
      <c s="34" t="s">
        <v>115</v>
      </c>
      <c s="34" t="s">
        <v>116</v>
      </c>
      <c s="35" t="s">
        <v>50</v>
      </c>
      <c s="6" t="s">
        <v>117</v>
      </c>
      <c s="36" t="s">
        <v>118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119</v>
      </c>
    </row>
    <row r="63" spans="1:5" ht="12.75">
      <c r="A63" s="35" t="s">
        <v>57</v>
      </c>
      <c r="E63" s="40" t="s">
        <v>120</v>
      </c>
    </row>
    <row r="64" spans="1:5" ht="12.75">
      <c r="A64" t="s">
        <v>59</v>
      </c>
      <c r="E64" s="39" t="s">
        <v>60</v>
      </c>
    </row>
    <row r="65" spans="1:16" ht="25.5">
      <c r="A65" t="s">
        <v>49</v>
      </c>
      <c s="34" t="s">
        <v>121</v>
      </c>
      <c s="34" t="s">
        <v>122</v>
      </c>
      <c s="35" t="s">
        <v>50</v>
      </c>
      <c s="6" t="s">
        <v>123</v>
      </c>
      <c s="36" t="s">
        <v>82</v>
      </c>
      <c s="37">
        <v>516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84</v>
      </c>
    </row>
    <row r="67" spans="1:5" ht="12.75">
      <c r="A67" s="35" t="s">
        <v>57</v>
      </c>
      <c r="E67" s="40" t="s">
        <v>124</v>
      </c>
    </row>
    <row r="68" spans="1:5" ht="12.75">
      <c r="A68" t="s">
        <v>59</v>
      </c>
      <c r="E68" s="39" t="s">
        <v>60</v>
      </c>
    </row>
    <row r="69" spans="1:16" ht="12.75">
      <c r="A69" t="s">
        <v>49</v>
      </c>
      <c s="34" t="s">
        <v>125</v>
      </c>
      <c s="34" t="s">
        <v>126</v>
      </c>
      <c s="35" t="s">
        <v>50</v>
      </c>
      <c s="6" t="s">
        <v>127</v>
      </c>
      <c s="36" t="s">
        <v>89</v>
      </c>
      <c s="37">
        <v>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101</v>
      </c>
    </row>
    <row r="71" spans="1:5" ht="12.75">
      <c r="A71" s="35" t="s">
        <v>57</v>
      </c>
      <c r="E71" s="40" t="s">
        <v>128</v>
      </c>
    </row>
    <row r="72" spans="1:5" ht="12.75">
      <c r="A72" t="s">
        <v>59</v>
      </c>
      <c r="E72" s="39" t="s">
        <v>60</v>
      </c>
    </row>
    <row r="73" spans="1:16" ht="12.75">
      <c r="A73" t="s">
        <v>49</v>
      </c>
      <c s="34" t="s">
        <v>129</v>
      </c>
      <c s="34" t="s">
        <v>130</v>
      </c>
      <c s="35" t="s">
        <v>50</v>
      </c>
      <c s="6" t="s">
        <v>131</v>
      </c>
      <c s="36" t="s">
        <v>118</v>
      </c>
      <c s="37">
        <v>24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132</v>
      </c>
    </row>
    <row r="75" spans="1:5" ht="12.75">
      <c r="A75" s="35" t="s">
        <v>57</v>
      </c>
      <c r="E75" s="40" t="s">
        <v>133</v>
      </c>
    </row>
    <row r="76" spans="1:5" ht="12.75">
      <c r="A76" t="s">
        <v>59</v>
      </c>
      <c r="E76" s="39" t="s">
        <v>60</v>
      </c>
    </row>
    <row r="77" spans="1:16" ht="25.5">
      <c r="A77" t="s">
        <v>49</v>
      </c>
      <c s="34" t="s">
        <v>134</v>
      </c>
      <c s="34" t="s">
        <v>135</v>
      </c>
      <c s="35" t="s">
        <v>136</v>
      </c>
      <c s="6" t="s">
        <v>137</v>
      </c>
      <c s="36" t="s">
        <v>89</v>
      </c>
      <c s="37">
        <v>584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25.5">
      <c r="A78" s="35" t="s">
        <v>55</v>
      </c>
      <c r="E78" s="39" t="s">
        <v>138</v>
      </c>
    </row>
    <row r="79" spans="1:5" ht="12.75">
      <c r="A79" s="35" t="s">
        <v>57</v>
      </c>
      <c r="E79" s="40" t="s">
        <v>136</v>
      </c>
    </row>
    <row r="80" spans="1:5" ht="255">
      <c r="A80" t="s">
        <v>59</v>
      </c>
      <c r="E80" s="39" t="s">
        <v>139</v>
      </c>
    </row>
    <row r="81" spans="1:13" ht="12.75">
      <c r="A81" t="s">
        <v>46</v>
      </c>
      <c r="C81" s="31" t="s">
        <v>98</v>
      </c>
      <c r="E81" s="33" t="s">
        <v>140</v>
      </c>
      <c r="J81" s="32">
        <f>0</f>
      </c>
      <c s="32">
        <f>0</f>
      </c>
      <c s="32">
        <f>0+L82+L86+L90+L94</f>
      </c>
      <c s="32">
        <f>0+M82+M86+M90+M94</f>
      </c>
    </row>
    <row r="82" spans="1:16" ht="12.75">
      <c r="A82" t="s">
        <v>49</v>
      </c>
      <c s="34" t="s">
        <v>141</v>
      </c>
      <c s="34" t="s">
        <v>142</v>
      </c>
      <c s="35" t="s">
        <v>50</v>
      </c>
      <c s="6" t="s">
        <v>143</v>
      </c>
      <c s="36" t="s">
        <v>77</v>
      </c>
      <c s="37">
        <v>172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101</v>
      </c>
    </row>
    <row r="84" spans="1:5" ht="12.75">
      <c r="A84" s="35" t="s">
        <v>57</v>
      </c>
      <c r="E84" s="40" t="s">
        <v>144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145</v>
      </c>
      <c s="34" t="s">
        <v>146</v>
      </c>
      <c s="35" t="s">
        <v>50</v>
      </c>
      <c s="6" t="s">
        <v>147</v>
      </c>
      <c s="36" t="s">
        <v>148</v>
      </c>
      <c s="37">
        <v>3440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149</v>
      </c>
    </row>
    <row r="88" spans="1:5" ht="12.75">
      <c r="A88" s="35" t="s">
        <v>57</v>
      </c>
      <c r="E88" s="40" t="s">
        <v>150</v>
      </c>
    </row>
    <row r="89" spans="1:5" ht="12.75">
      <c r="A89" t="s">
        <v>59</v>
      </c>
      <c r="E89" s="39" t="s">
        <v>60</v>
      </c>
    </row>
    <row r="90" spans="1:16" ht="25.5">
      <c r="A90" t="s">
        <v>49</v>
      </c>
      <c s="34" t="s">
        <v>151</v>
      </c>
      <c s="34" t="s">
        <v>152</v>
      </c>
      <c s="35" t="s">
        <v>50</v>
      </c>
      <c s="6" t="s">
        <v>153</v>
      </c>
      <c s="36" t="s">
        <v>89</v>
      </c>
      <c s="37">
        <v>86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101</v>
      </c>
    </row>
    <row r="92" spans="1:5" ht="12.75">
      <c r="A92" s="35" t="s">
        <v>57</v>
      </c>
      <c r="E92" s="40" t="s">
        <v>154</v>
      </c>
    </row>
    <row r="93" spans="1:5" ht="12.75">
      <c r="A93" t="s">
        <v>59</v>
      </c>
      <c r="E93" s="39" t="s">
        <v>60</v>
      </c>
    </row>
    <row r="94" spans="1:16" ht="25.5">
      <c r="A94" t="s">
        <v>49</v>
      </c>
      <c s="34" t="s">
        <v>155</v>
      </c>
      <c s="34" t="s">
        <v>156</v>
      </c>
      <c s="35" t="s">
        <v>50</v>
      </c>
      <c s="6" t="s">
        <v>157</v>
      </c>
      <c s="36" t="s">
        <v>158</v>
      </c>
      <c s="37">
        <v>407.4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159</v>
      </c>
    </row>
    <row r="96" spans="1:5" ht="12.75">
      <c r="A96" s="35" t="s">
        <v>57</v>
      </c>
      <c r="E96" s="40" t="s">
        <v>160</v>
      </c>
    </row>
    <row r="97" spans="1:5" ht="12.75">
      <c r="A97" t="s">
        <v>59</v>
      </c>
      <c r="E9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</v>
      </c>
      <c r="E4" s="26" t="s">
        <v>162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COUNTIFS(L8:L149,"=0",A8:A149,"P")+COUNTIFS(L8:L149,"",A8:A149,"P")+SUM(Q8:Q149)</f>
      </c>
    </row>
    <row r="8" spans="1:13" ht="12.75">
      <c r="A8" t="s">
        <v>44</v>
      </c>
      <c r="C8" s="28" t="s">
        <v>165</v>
      </c>
      <c r="E8" s="30" t="s">
        <v>164</v>
      </c>
      <c r="J8" s="29">
        <f>0+J9+J18+J43+J52+J57+J66+J91+J100</f>
      </c>
      <c s="29">
        <f>0+K9+K18+K43+K52+K57+K66+K91+K100</f>
      </c>
      <c s="29">
        <f>0+L9+L18+L43+L52+L57+L66+L91+L100</f>
      </c>
      <c s="29">
        <f>0+M9+M18+M43+M52+M57+M66+M91+M100</f>
      </c>
    </row>
    <row r="9" spans="1:13" ht="12.75">
      <c r="A9" t="s">
        <v>46</v>
      </c>
      <c r="C9" s="31" t="s">
        <v>47</v>
      </c>
      <c r="E9" s="33" t="s">
        <v>166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26</v>
      </c>
      <c s="34" t="s">
        <v>167</v>
      </c>
      <c s="35" t="s">
        <v>136</v>
      </c>
      <c s="6" t="s">
        <v>168</v>
      </c>
      <c s="36" t="s">
        <v>53</v>
      </c>
      <c s="37">
        <v>73.465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169</v>
      </c>
      <c>
        <f>(M10*21)/100</f>
      </c>
      <c t="s">
        <v>27</v>
      </c>
    </row>
    <row r="11" spans="1:5" ht="12.75">
      <c r="A11" s="35" t="s">
        <v>55</v>
      </c>
      <c r="E11" s="39" t="s">
        <v>136</v>
      </c>
    </row>
    <row r="12" spans="1:5" ht="102">
      <c r="A12" s="35" t="s">
        <v>57</v>
      </c>
      <c r="E12" s="40" t="s">
        <v>170</v>
      </c>
    </row>
    <row r="13" spans="1:5" ht="140.25">
      <c r="A13" t="s">
        <v>59</v>
      </c>
      <c r="E13" s="39" t="s">
        <v>171</v>
      </c>
    </row>
    <row r="14" spans="1:16" ht="25.5">
      <c r="A14" t="s">
        <v>49</v>
      </c>
      <c s="34" t="s">
        <v>172</v>
      </c>
      <c s="34" t="s">
        <v>173</v>
      </c>
      <c s="35" t="s">
        <v>136</v>
      </c>
      <c s="6" t="s">
        <v>174</v>
      </c>
      <c s="36" t="s">
        <v>53</v>
      </c>
      <c s="37">
        <v>419.64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136</v>
      </c>
    </row>
    <row r="16" spans="1:5" ht="12.75">
      <c r="A16" s="35" t="s">
        <v>57</v>
      </c>
      <c r="E16" s="40" t="s">
        <v>175</v>
      </c>
    </row>
    <row r="17" spans="1:5" ht="12.75">
      <c r="A17" t="s">
        <v>59</v>
      </c>
      <c r="E17" s="39" t="s">
        <v>60</v>
      </c>
    </row>
    <row r="18" spans="1:13" ht="12.75">
      <c r="A18" t="s">
        <v>46</v>
      </c>
      <c r="C18" s="31" t="s">
        <v>50</v>
      </c>
      <c r="E18" s="33" t="s">
        <v>73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49</v>
      </c>
      <c s="34" t="s">
        <v>176</v>
      </c>
      <c s="34" t="s">
        <v>177</v>
      </c>
      <c s="35" t="s">
        <v>136</v>
      </c>
      <c s="6" t="s">
        <v>178</v>
      </c>
      <c s="36" t="s">
        <v>118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136</v>
      </c>
    </row>
    <row r="21" spans="1:5" ht="12.75">
      <c r="A21" s="35" t="s">
        <v>57</v>
      </c>
      <c r="E21" s="40" t="s">
        <v>179</v>
      </c>
    </row>
    <row r="22" spans="1:5" ht="114.75">
      <c r="A22" t="s">
        <v>59</v>
      </c>
      <c r="E22" s="39" t="s">
        <v>180</v>
      </c>
    </row>
    <row r="23" spans="1:16" ht="12.75">
      <c r="A23" t="s">
        <v>49</v>
      </c>
      <c s="34" t="s">
        <v>181</v>
      </c>
      <c s="34" t="s">
        <v>182</v>
      </c>
      <c s="35" t="s">
        <v>136</v>
      </c>
      <c s="6" t="s">
        <v>183</v>
      </c>
      <c s="36" t="s">
        <v>77</v>
      </c>
      <c s="37">
        <v>279.76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136</v>
      </c>
    </row>
    <row r="25" spans="1:5" ht="12.75">
      <c r="A25" s="35" t="s">
        <v>57</v>
      </c>
      <c r="E25" s="40" t="s">
        <v>184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185</v>
      </c>
      <c s="34" t="s">
        <v>186</v>
      </c>
      <c s="35" t="s">
        <v>136</v>
      </c>
      <c s="6" t="s">
        <v>187</v>
      </c>
      <c s="36" t="s">
        <v>77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136</v>
      </c>
    </row>
    <row r="29" spans="1:5" ht="25.5">
      <c r="A29" s="35" t="s">
        <v>57</v>
      </c>
      <c r="E29" s="40" t="s">
        <v>188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189</v>
      </c>
      <c s="34" t="s">
        <v>190</v>
      </c>
      <c s="35" t="s">
        <v>136</v>
      </c>
      <c s="6" t="s">
        <v>191</v>
      </c>
      <c s="36" t="s">
        <v>77</v>
      </c>
      <c s="37">
        <v>414.3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136</v>
      </c>
    </row>
    <row r="33" spans="1:5" ht="12.75">
      <c r="A33" s="35" t="s">
        <v>57</v>
      </c>
      <c r="E33" s="40" t="s">
        <v>192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193</v>
      </c>
      <c s="34" t="s">
        <v>194</v>
      </c>
      <c s="35" t="s">
        <v>136</v>
      </c>
      <c s="6" t="s">
        <v>195</v>
      </c>
      <c s="36" t="s">
        <v>82</v>
      </c>
      <c s="37">
        <v>257.18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136</v>
      </c>
    </row>
    <row r="37" spans="1:5" ht="12.75">
      <c r="A37" s="35" t="s">
        <v>57</v>
      </c>
      <c r="E37" s="40" t="s">
        <v>196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197</v>
      </c>
      <c s="34" t="s">
        <v>198</v>
      </c>
      <c s="35" t="s">
        <v>136</v>
      </c>
      <c s="6" t="s">
        <v>199</v>
      </c>
      <c s="36" t="s">
        <v>118</v>
      </c>
      <c s="37">
        <v>41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136</v>
      </c>
    </row>
    <row r="41" spans="1:5" ht="12.75">
      <c r="A41" s="35" t="s">
        <v>57</v>
      </c>
      <c r="E41" s="40" t="s">
        <v>136</v>
      </c>
    </row>
    <row r="42" spans="1:5" ht="114.75">
      <c r="A42" t="s">
        <v>59</v>
      </c>
      <c r="E42" s="39" t="s">
        <v>200</v>
      </c>
    </row>
    <row r="43" spans="1:13" ht="12.75">
      <c r="A43" t="s">
        <v>46</v>
      </c>
      <c r="C43" s="31" t="s">
        <v>27</v>
      </c>
      <c r="E43" s="33" t="s">
        <v>85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134</v>
      </c>
      <c s="34" t="s">
        <v>201</v>
      </c>
      <c s="35" t="s">
        <v>136</v>
      </c>
      <c s="6" t="s">
        <v>202</v>
      </c>
      <c s="36" t="s">
        <v>77</v>
      </c>
      <c s="37">
        <v>1.05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203</v>
      </c>
    </row>
    <row r="46" spans="1:5" ht="12.75">
      <c r="A46" s="35" t="s">
        <v>57</v>
      </c>
      <c r="E46" s="40" t="s">
        <v>204</v>
      </c>
    </row>
    <row r="47" spans="1:5" ht="12.75">
      <c r="A47" t="s">
        <v>59</v>
      </c>
      <c r="E47" s="39" t="s">
        <v>60</v>
      </c>
    </row>
    <row r="48" spans="1:16" ht="12.75">
      <c r="A48" t="s">
        <v>49</v>
      </c>
      <c s="34" t="s">
        <v>205</v>
      </c>
      <c s="34" t="s">
        <v>206</v>
      </c>
      <c s="35" t="s">
        <v>136</v>
      </c>
      <c s="6" t="s">
        <v>207</v>
      </c>
      <c s="36" t="s">
        <v>82</v>
      </c>
      <c s="37">
        <v>224.06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136</v>
      </c>
    </row>
    <row r="50" spans="1:5" ht="12.75">
      <c r="A50" s="35" t="s">
        <v>57</v>
      </c>
      <c r="E50" s="40" t="s">
        <v>208</v>
      </c>
    </row>
    <row r="51" spans="1:5" ht="12.75">
      <c r="A51" t="s">
        <v>59</v>
      </c>
      <c r="E51" s="39" t="s">
        <v>60</v>
      </c>
    </row>
    <row r="52" spans="1:13" ht="12.75">
      <c r="A52" t="s">
        <v>46</v>
      </c>
      <c r="C52" s="31" t="s">
        <v>26</v>
      </c>
      <c r="E52" s="33" t="s">
        <v>209</v>
      </c>
      <c r="J52" s="32">
        <f>0</f>
      </c>
      <c s="32">
        <f>0</f>
      </c>
      <c s="32">
        <f>0+L53</f>
      </c>
      <c s="32">
        <f>0+M53</f>
      </c>
    </row>
    <row r="53" spans="1:16" ht="25.5">
      <c r="A53" t="s">
        <v>49</v>
      </c>
      <c s="34" t="s">
        <v>155</v>
      </c>
      <c s="34" t="s">
        <v>210</v>
      </c>
      <c s="35" t="s">
        <v>136</v>
      </c>
      <c s="6" t="s">
        <v>211</v>
      </c>
      <c s="36" t="s">
        <v>77</v>
      </c>
      <c s="37">
        <v>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136</v>
      </c>
    </row>
    <row r="55" spans="1:5" ht="12.75">
      <c r="A55" s="35" t="s">
        <v>57</v>
      </c>
      <c r="E55" s="40" t="s">
        <v>136</v>
      </c>
    </row>
    <row r="56" spans="1:5" ht="12.75">
      <c r="A56" t="s">
        <v>59</v>
      </c>
      <c r="E56" s="39" t="s">
        <v>60</v>
      </c>
    </row>
    <row r="57" spans="1:13" ht="12.75">
      <c r="A57" t="s">
        <v>46</v>
      </c>
      <c r="C57" s="31" t="s">
        <v>69</v>
      </c>
      <c r="E57" s="33" t="s">
        <v>212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176</v>
      </c>
      <c s="34" t="s">
        <v>213</v>
      </c>
      <c s="35" t="s">
        <v>136</v>
      </c>
      <c s="6" t="s">
        <v>214</v>
      </c>
      <c s="36" t="s">
        <v>77</v>
      </c>
      <c s="37">
        <v>5.428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215</v>
      </c>
    </row>
    <row r="60" spans="1:5" ht="12.75">
      <c r="A60" s="35" t="s">
        <v>57</v>
      </c>
      <c r="E60" s="40" t="s">
        <v>216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217</v>
      </c>
      <c s="34" t="s">
        <v>218</v>
      </c>
      <c s="35" t="s">
        <v>136</v>
      </c>
      <c s="6" t="s">
        <v>219</v>
      </c>
      <c s="36" t="s">
        <v>77</v>
      </c>
      <c s="37">
        <v>1.012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220</v>
      </c>
    </row>
    <row r="64" spans="1:5" ht="12.75">
      <c r="A64" s="35" t="s">
        <v>57</v>
      </c>
      <c r="E64" s="40" t="s">
        <v>221</v>
      </c>
    </row>
    <row r="65" spans="1:5" ht="12.75">
      <c r="A65" t="s">
        <v>59</v>
      </c>
      <c r="E65" s="39" t="s">
        <v>60</v>
      </c>
    </row>
    <row r="66" spans="1:13" ht="12.75">
      <c r="A66" t="s">
        <v>46</v>
      </c>
      <c r="C66" s="31" t="s">
        <v>74</v>
      </c>
      <c r="E66" s="33" t="s">
        <v>92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93</v>
      </c>
      <c s="34" t="s">
        <v>222</v>
      </c>
      <c s="35" t="s">
        <v>136</v>
      </c>
      <c s="6" t="s">
        <v>223</v>
      </c>
      <c s="36" t="s">
        <v>82</v>
      </c>
      <c s="37">
        <v>47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224</v>
      </c>
    </row>
    <row r="69" spans="1:5" ht="12.75">
      <c r="A69" s="35" t="s">
        <v>57</v>
      </c>
      <c r="E69" s="40" t="s">
        <v>132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98</v>
      </c>
      <c s="34" t="s">
        <v>225</v>
      </c>
      <c s="35" t="s">
        <v>136</v>
      </c>
      <c s="6" t="s">
        <v>226</v>
      </c>
      <c s="36" t="s">
        <v>82</v>
      </c>
      <c s="37">
        <v>275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227</v>
      </c>
    </row>
    <row r="73" spans="1:5" ht="25.5">
      <c r="A73" s="35" t="s">
        <v>57</v>
      </c>
      <c r="E73" s="40" t="s">
        <v>228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103</v>
      </c>
      <c s="34" t="s">
        <v>229</v>
      </c>
      <c s="35" t="s">
        <v>136</v>
      </c>
      <c s="6" t="s">
        <v>230</v>
      </c>
      <c s="36" t="s">
        <v>82</v>
      </c>
      <c s="37">
        <v>184.35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231</v>
      </c>
    </row>
    <row r="77" spans="1:5" ht="25.5">
      <c r="A77" s="35" t="s">
        <v>57</v>
      </c>
      <c r="E77" s="40" t="s">
        <v>232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115</v>
      </c>
      <c s="34" t="s">
        <v>229</v>
      </c>
      <c s="35" t="s">
        <v>50</v>
      </c>
      <c s="6" t="s">
        <v>230</v>
      </c>
      <c s="36" t="s">
        <v>82</v>
      </c>
      <c s="37">
        <v>5.97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233</v>
      </c>
    </row>
    <row r="81" spans="1:5" ht="12.75">
      <c r="A81" s="35" t="s">
        <v>57</v>
      </c>
      <c r="E81" s="40" t="s">
        <v>234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125</v>
      </c>
      <c s="34" t="s">
        <v>235</v>
      </c>
      <c s="35" t="s">
        <v>136</v>
      </c>
      <c s="6" t="s">
        <v>236</v>
      </c>
      <c s="36" t="s">
        <v>82</v>
      </c>
      <c s="37">
        <v>12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237</v>
      </c>
    </row>
    <row r="85" spans="1:5" ht="12.75">
      <c r="A85" s="35" t="s">
        <v>57</v>
      </c>
      <c r="E85" s="40" t="s">
        <v>136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238</v>
      </c>
      <c s="34" t="s">
        <v>239</v>
      </c>
      <c s="35" t="s">
        <v>136</v>
      </c>
      <c s="6" t="s">
        <v>240</v>
      </c>
      <c s="36" t="s">
        <v>77</v>
      </c>
      <c s="37">
        <v>16.358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241</v>
      </c>
    </row>
    <row r="89" spans="1:5" ht="12.75">
      <c r="A89" s="35" t="s">
        <v>57</v>
      </c>
      <c r="E89" s="40" t="s">
        <v>242</v>
      </c>
    </row>
    <row r="90" spans="1:5" ht="12.75">
      <c r="A90" t="s">
        <v>59</v>
      </c>
      <c r="E90" s="39" t="s">
        <v>60</v>
      </c>
    </row>
    <row r="91" spans="1:13" ht="12.75">
      <c r="A91" t="s">
        <v>46</v>
      </c>
      <c r="C91" s="31" t="s">
        <v>93</v>
      </c>
      <c r="E91" s="33" t="s">
        <v>243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141</v>
      </c>
      <c s="34" t="s">
        <v>244</v>
      </c>
      <c s="35" t="s">
        <v>136</v>
      </c>
      <c s="6" t="s">
        <v>245</v>
      </c>
      <c s="36" t="s">
        <v>118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136</v>
      </c>
    </row>
    <row r="94" spans="1:5" ht="12.75">
      <c r="A94" s="35" t="s">
        <v>57</v>
      </c>
      <c r="E94" s="40" t="s">
        <v>136</v>
      </c>
    </row>
    <row r="95" spans="1:5" ht="12.75">
      <c r="A95" t="s">
        <v>59</v>
      </c>
      <c r="E95" s="39" t="s">
        <v>60</v>
      </c>
    </row>
    <row r="96" spans="1:16" ht="12.75">
      <c r="A96" t="s">
        <v>49</v>
      </c>
      <c s="34" t="s">
        <v>145</v>
      </c>
      <c s="34" t="s">
        <v>246</v>
      </c>
      <c s="35" t="s">
        <v>136</v>
      </c>
      <c s="6" t="s">
        <v>247</v>
      </c>
      <c s="36" t="s">
        <v>89</v>
      </c>
      <c s="37">
        <v>1.5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248</v>
      </c>
    </row>
    <row r="98" spans="1:5" ht="12.75">
      <c r="A98" s="35" t="s">
        <v>57</v>
      </c>
      <c r="E98" s="40" t="s">
        <v>136</v>
      </c>
    </row>
    <row r="99" spans="1:5" ht="12.75">
      <c r="A99" t="s">
        <v>59</v>
      </c>
      <c r="E99" s="39" t="s">
        <v>60</v>
      </c>
    </row>
    <row r="100" spans="1:13" ht="12.75">
      <c r="A100" t="s">
        <v>46</v>
      </c>
      <c r="C100" s="31" t="s">
        <v>98</v>
      </c>
      <c r="E100" s="33" t="s">
        <v>249</v>
      </c>
      <c r="J100" s="32">
        <f>0</f>
      </c>
      <c s="32">
        <f>0</f>
      </c>
      <c s="32">
        <f>0+L101+L105+L109+L113+L117+L121+L125+L129+L133+L137+L141+L145+L149</f>
      </c>
      <c s="32">
        <f>0+M101+M105+M109+M113+M117+M121+M125+M129+M133+M137+M141+M145+M149</f>
      </c>
    </row>
    <row r="101" spans="1:16" ht="12.75">
      <c r="A101" t="s">
        <v>49</v>
      </c>
      <c s="34" t="s">
        <v>50</v>
      </c>
      <c s="34" t="s">
        <v>250</v>
      </c>
      <c s="35" t="s">
        <v>136</v>
      </c>
      <c s="6" t="s">
        <v>251</v>
      </c>
      <c s="36" t="s">
        <v>89</v>
      </c>
      <c s="37">
        <v>51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136</v>
      </c>
    </row>
    <row r="103" spans="1:5" ht="12.75">
      <c r="A103" s="35" t="s">
        <v>57</v>
      </c>
      <c r="E103" s="40" t="s">
        <v>136</v>
      </c>
    </row>
    <row r="104" spans="1:5" ht="12.75">
      <c r="A104" t="s">
        <v>59</v>
      </c>
      <c r="E104" s="39" t="s">
        <v>60</v>
      </c>
    </row>
    <row r="105" spans="1:16" ht="12.75">
      <c r="A105" t="s">
        <v>49</v>
      </c>
      <c s="34" t="s">
        <v>27</v>
      </c>
      <c s="34" t="s">
        <v>252</v>
      </c>
      <c s="35" t="s">
        <v>136</v>
      </c>
      <c s="6" t="s">
        <v>253</v>
      </c>
      <c s="36" t="s">
        <v>254</v>
      </c>
      <c s="37">
        <v>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255</v>
      </c>
    </row>
    <row r="107" spans="1:5" ht="12.75">
      <c r="A107" s="35" t="s">
        <v>57</v>
      </c>
      <c r="E107" s="40" t="s">
        <v>256</v>
      </c>
    </row>
    <row r="108" spans="1:5" ht="12.75">
      <c r="A108" t="s">
        <v>59</v>
      </c>
      <c r="E108" s="39" t="s">
        <v>60</v>
      </c>
    </row>
    <row r="109" spans="1:16" ht="25.5">
      <c r="A109" t="s">
        <v>49</v>
      </c>
      <c s="34" t="s">
        <v>69</v>
      </c>
      <c s="34" t="s">
        <v>257</v>
      </c>
      <c s="35" t="s">
        <v>136</v>
      </c>
      <c s="6" t="s">
        <v>258</v>
      </c>
      <c s="36" t="s">
        <v>158</v>
      </c>
      <c s="37">
        <v>732.27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136</v>
      </c>
    </row>
    <row r="111" spans="1:5" ht="76.5">
      <c r="A111" s="35" t="s">
        <v>57</v>
      </c>
      <c r="E111" s="40" t="s">
        <v>259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74</v>
      </c>
      <c s="34" t="s">
        <v>260</v>
      </c>
      <c s="35" t="s">
        <v>136</v>
      </c>
      <c s="6" t="s">
        <v>261</v>
      </c>
      <c s="36" t="s">
        <v>89</v>
      </c>
      <c s="37">
        <v>90.64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25.5">
      <c r="A114" s="35" t="s">
        <v>55</v>
      </c>
      <c r="E114" s="39" t="s">
        <v>262</v>
      </c>
    </row>
    <row r="115" spans="1:5" ht="12.75">
      <c r="A115" s="35" t="s">
        <v>57</v>
      </c>
      <c r="E115" s="40" t="s">
        <v>263</v>
      </c>
    </row>
    <row r="116" spans="1:5" ht="12.75">
      <c r="A116" t="s">
        <v>59</v>
      </c>
      <c r="E116" s="39" t="s">
        <v>60</v>
      </c>
    </row>
    <row r="117" spans="1:16" ht="12.75">
      <c r="A117" t="s">
        <v>49</v>
      </c>
      <c s="34" t="s">
        <v>79</v>
      </c>
      <c s="34" t="s">
        <v>264</v>
      </c>
      <c s="35" t="s">
        <v>136</v>
      </c>
      <c s="6" t="s">
        <v>265</v>
      </c>
      <c s="36" t="s">
        <v>77</v>
      </c>
      <c s="37">
        <v>0.288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266</v>
      </c>
    </row>
    <row r="119" spans="1:5" ht="12.75">
      <c r="A119" s="35" t="s">
        <v>57</v>
      </c>
      <c r="E119" s="40" t="s">
        <v>267</v>
      </c>
    </row>
    <row r="120" spans="1:5" ht="12.75">
      <c r="A120" t="s">
        <v>59</v>
      </c>
      <c r="E120" s="39" t="s">
        <v>60</v>
      </c>
    </row>
    <row r="121" spans="1:16" ht="12.75">
      <c r="A121" t="s">
        <v>49</v>
      </c>
      <c s="34" t="s">
        <v>86</v>
      </c>
      <c s="34" t="s">
        <v>268</v>
      </c>
      <c s="35" t="s">
        <v>136</v>
      </c>
      <c s="6" t="s">
        <v>269</v>
      </c>
      <c s="36" t="s">
        <v>89</v>
      </c>
      <c s="37">
        <v>23.9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25.5">
      <c r="A122" s="35" t="s">
        <v>55</v>
      </c>
      <c r="E122" s="39" t="s">
        <v>270</v>
      </c>
    </row>
    <row r="123" spans="1:5" ht="12.75">
      <c r="A123" s="35" t="s">
        <v>57</v>
      </c>
      <c r="E123" s="40" t="s">
        <v>271</v>
      </c>
    </row>
    <row r="124" spans="1:5" ht="12.75">
      <c r="A124" t="s">
        <v>59</v>
      </c>
      <c r="E124" s="39" t="s">
        <v>60</v>
      </c>
    </row>
    <row r="125" spans="1:16" ht="25.5">
      <c r="A125" t="s">
        <v>49</v>
      </c>
      <c s="34" t="s">
        <v>107</v>
      </c>
      <c s="34" t="s">
        <v>272</v>
      </c>
      <c s="35" t="s">
        <v>136</v>
      </c>
      <c s="6" t="s">
        <v>273</v>
      </c>
      <c s="36" t="s">
        <v>89</v>
      </c>
      <c s="37">
        <v>60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136</v>
      </c>
    </row>
    <row r="127" spans="1:5" ht="12.75">
      <c r="A127" s="35" t="s">
        <v>57</v>
      </c>
      <c r="E127" s="40" t="s">
        <v>136</v>
      </c>
    </row>
    <row r="128" spans="1:5" ht="12.75">
      <c r="A128" t="s">
        <v>59</v>
      </c>
      <c r="E128" s="39" t="s">
        <v>60</v>
      </c>
    </row>
    <row r="129" spans="1:16" ht="25.5">
      <c r="A129" t="s">
        <v>49</v>
      </c>
      <c s="34" t="s">
        <v>111</v>
      </c>
      <c s="34" t="s">
        <v>274</v>
      </c>
      <c s="35" t="s">
        <v>136</v>
      </c>
      <c s="6" t="s">
        <v>275</v>
      </c>
      <c s="36" t="s">
        <v>89</v>
      </c>
      <c s="37">
        <v>60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136</v>
      </c>
    </row>
    <row r="131" spans="1:5" ht="12.75">
      <c r="A131" s="35" t="s">
        <v>57</v>
      </c>
      <c r="E131" s="40" t="s">
        <v>136</v>
      </c>
    </row>
    <row r="132" spans="1:5" ht="12.75">
      <c r="A132" t="s">
        <v>59</v>
      </c>
      <c r="E132" s="39" t="s">
        <v>60</v>
      </c>
    </row>
    <row r="133" spans="1:16" ht="12.75">
      <c r="A133" t="s">
        <v>49</v>
      </c>
      <c s="34" t="s">
        <v>121</v>
      </c>
      <c s="34" t="s">
        <v>276</v>
      </c>
      <c s="35" t="s">
        <v>136</v>
      </c>
      <c s="6" t="s">
        <v>277</v>
      </c>
      <c s="36" t="s">
        <v>82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136</v>
      </c>
    </row>
    <row r="135" spans="1:5" ht="12.75">
      <c r="A135" s="35" t="s">
        <v>57</v>
      </c>
      <c r="E135" s="40" t="s">
        <v>136</v>
      </c>
    </row>
    <row r="136" spans="1:5" ht="12.75">
      <c r="A136" t="s">
        <v>59</v>
      </c>
      <c r="E136" s="39" t="s">
        <v>60</v>
      </c>
    </row>
    <row r="137" spans="1:16" ht="25.5">
      <c r="A137" t="s">
        <v>49</v>
      </c>
      <c s="34" t="s">
        <v>129</v>
      </c>
      <c s="34" t="s">
        <v>278</v>
      </c>
      <c s="35" t="s">
        <v>136</v>
      </c>
      <c s="6" t="s">
        <v>279</v>
      </c>
      <c s="36" t="s">
        <v>89</v>
      </c>
      <c s="37">
        <v>12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136</v>
      </c>
    </row>
    <row r="139" spans="1:5" ht="12.75">
      <c r="A139" s="35" t="s">
        <v>57</v>
      </c>
      <c r="E139" s="40" t="s">
        <v>136</v>
      </c>
    </row>
    <row r="140" spans="1:5" ht="12.75">
      <c r="A140" t="s">
        <v>59</v>
      </c>
      <c r="E140" s="39" t="s">
        <v>60</v>
      </c>
    </row>
    <row r="141" spans="1:16" ht="12.75">
      <c r="A141" t="s">
        <v>49</v>
      </c>
      <c s="34" t="s">
        <v>151</v>
      </c>
      <c s="34" t="s">
        <v>280</v>
      </c>
      <c s="35" t="s">
        <v>50</v>
      </c>
      <c s="6" t="s">
        <v>281</v>
      </c>
      <c s="36" t="s">
        <v>118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169</v>
      </c>
      <c>
        <f>(M141*21)/100</f>
      </c>
      <c t="s">
        <v>27</v>
      </c>
    </row>
    <row r="142" spans="1:5" ht="12.75">
      <c r="A142" s="35" t="s">
        <v>55</v>
      </c>
      <c r="E142" s="39" t="s">
        <v>282</v>
      </c>
    </row>
    <row r="143" spans="1:5" ht="12.75">
      <c r="A143" s="35" t="s">
        <v>57</v>
      </c>
      <c r="E143" s="40" t="s">
        <v>136</v>
      </c>
    </row>
    <row r="144" spans="1:5" ht="89.25">
      <c r="A144" t="s">
        <v>59</v>
      </c>
      <c r="E144" s="39" t="s">
        <v>283</v>
      </c>
    </row>
    <row r="145" spans="1:16" ht="12.75">
      <c r="A145" t="s">
        <v>49</v>
      </c>
      <c s="34" t="s">
        <v>284</v>
      </c>
      <c s="34" t="s">
        <v>285</v>
      </c>
      <c s="35" t="s">
        <v>136</v>
      </c>
      <c s="6" t="s">
        <v>286</v>
      </c>
      <c s="36" t="s">
        <v>89</v>
      </c>
      <c s="37">
        <v>99.9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169</v>
      </c>
      <c>
        <f>(M145*21)/100</f>
      </c>
      <c t="s">
        <v>27</v>
      </c>
    </row>
    <row r="146" spans="1:5" ht="12.75">
      <c r="A146" s="35" t="s">
        <v>55</v>
      </c>
      <c r="E146" s="39" t="s">
        <v>287</v>
      </c>
    </row>
    <row r="147" spans="1:5" ht="12.75">
      <c r="A147" s="35" t="s">
        <v>57</v>
      </c>
      <c r="E147" s="40" t="s">
        <v>288</v>
      </c>
    </row>
    <row r="148" spans="1:5" ht="114.75">
      <c r="A148" t="s">
        <v>59</v>
      </c>
      <c r="E148" s="39" t="s">
        <v>289</v>
      </c>
    </row>
    <row r="149" spans="1:16" ht="12.75">
      <c r="A149" t="s">
        <v>49</v>
      </c>
      <c s="34" t="s">
        <v>290</v>
      </c>
      <c s="34" t="s">
        <v>280</v>
      </c>
      <c s="35" t="s">
        <v>136</v>
      </c>
      <c s="6" t="s">
        <v>291</v>
      </c>
      <c s="36" t="s">
        <v>292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169</v>
      </c>
      <c>
        <f>(M149*21)/100</f>
      </c>
      <c t="s">
        <v>27</v>
      </c>
    </row>
    <row r="150" spans="1:5" ht="12.75">
      <c r="A150" s="35" t="s">
        <v>55</v>
      </c>
      <c r="E150" s="39" t="s">
        <v>136</v>
      </c>
    </row>
    <row r="151" spans="1:5" ht="12.75">
      <c r="A151" s="35" t="s">
        <v>57</v>
      </c>
      <c r="E151" s="40" t="s">
        <v>136</v>
      </c>
    </row>
    <row r="152" spans="1:5" ht="12.75">
      <c r="A152" t="s">
        <v>59</v>
      </c>
      <c r="E152" s="39" t="s">
        <v>293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294</v>
      </c>
      <c r="E4" s="26" t="s">
        <v>295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298</v>
      </c>
      <c r="E8" s="30" t="s">
        <v>297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299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50</v>
      </c>
      <c s="34" t="s">
        <v>300</v>
      </c>
      <c s="35" t="s">
        <v>136</v>
      </c>
      <c s="6" t="s">
        <v>301</v>
      </c>
      <c s="36" t="s">
        <v>77</v>
      </c>
      <c s="37">
        <v>133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136</v>
      </c>
    </row>
    <row r="12" spans="1:5" ht="12.75">
      <c r="A12" s="35" t="s">
        <v>57</v>
      </c>
      <c r="E12" s="40" t="s">
        <v>136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302</v>
      </c>
      <c s="35" t="s">
        <v>136</v>
      </c>
      <c s="6" t="s">
        <v>303</v>
      </c>
      <c s="36" t="s">
        <v>118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136</v>
      </c>
    </row>
    <row r="16" spans="1:5" ht="12.75">
      <c r="A16" s="35" t="s">
        <v>57</v>
      </c>
      <c r="E16" s="40" t="s">
        <v>136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304</v>
      </c>
      <c s="35" t="s">
        <v>136</v>
      </c>
      <c s="6" t="s">
        <v>305</v>
      </c>
      <c s="36" t="s">
        <v>89</v>
      </c>
      <c s="37">
        <v>505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136</v>
      </c>
    </row>
    <row r="20" spans="1:5" ht="12.75">
      <c r="A20" s="35" t="s">
        <v>57</v>
      </c>
      <c r="E20" s="40" t="s">
        <v>136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69</v>
      </c>
      <c s="34" t="s">
        <v>306</v>
      </c>
      <c s="35" t="s">
        <v>136</v>
      </c>
      <c s="6" t="s">
        <v>307</v>
      </c>
      <c s="36" t="s">
        <v>89</v>
      </c>
      <c s="37">
        <v>550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136</v>
      </c>
    </row>
    <row r="24" spans="1:5" ht="12.75">
      <c r="A24" s="35" t="s">
        <v>57</v>
      </c>
      <c r="E24" s="40" t="s">
        <v>136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74</v>
      </c>
      <c s="34" t="s">
        <v>308</v>
      </c>
      <c s="35" t="s">
        <v>136</v>
      </c>
      <c s="6" t="s">
        <v>309</v>
      </c>
      <c s="36" t="s">
        <v>118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136</v>
      </c>
    </row>
    <row r="28" spans="1:5" ht="12.75">
      <c r="A28" s="35" t="s">
        <v>57</v>
      </c>
      <c r="E28" s="40" t="s">
        <v>136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79</v>
      </c>
      <c s="34" t="s">
        <v>310</v>
      </c>
      <c s="35" t="s">
        <v>136</v>
      </c>
      <c s="6" t="s">
        <v>311</v>
      </c>
      <c s="36" t="s">
        <v>89</v>
      </c>
      <c s="37">
        <v>505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136</v>
      </c>
    </row>
    <row r="32" spans="1:5" ht="12.75">
      <c r="A32" s="35" t="s">
        <v>57</v>
      </c>
      <c r="E32" s="40" t="s">
        <v>136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86</v>
      </c>
      <c s="34" t="s">
        <v>312</v>
      </c>
      <c s="35" t="s">
        <v>136</v>
      </c>
      <c s="6" t="s">
        <v>313</v>
      </c>
      <c s="36" t="s">
        <v>89</v>
      </c>
      <c s="37">
        <v>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136</v>
      </c>
    </row>
    <row r="36" spans="1:5" ht="12.75">
      <c r="A36" s="35" t="s">
        <v>57</v>
      </c>
      <c r="E36" s="40" t="s">
        <v>136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93</v>
      </c>
      <c s="34" t="s">
        <v>314</v>
      </c>
      <c s="35" t="s">
        <v>136</v>
      </c>
      <c s="6" t="s">
        <v>315</v>
      </c>
      <c s="36" t="s">
        <v>89</v>
      </c>
      <c s="37">
        <v>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136</v>
      </c>
    </row>
    <row r="40" spans="1:5" ht="12.75">
      <c r="A40" s="35" t="s">
        <v>57</v>
      </c>
      <c r="E40" s="40" t="s">
        <v>136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98</v>
      </c>
      <c s="34" t="s">
        <v>316</v>
      </c>
      <c s="35" t="s">
        <v>136</v>
      </c>
      <c s="6" t="s">
        <v>317</v>
      </c>
      <c s="36" t="s">
        <v>89</v>
      </c>
      <c s="37">
        <v>550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136</v>
      </c>
    </row>
    <row r="44" spans="1:5" ht="12.75">
      <c r="A44" s="35" t="s">
        <v>57</v>
      </c>
      <c r="E44" s="40" t="s">
        <v>136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103</v>
      </c>
      <c s="34" t="s">
        <v>318</v>
      </c>
      <c s="35" t="s">
        <v>136</v>
      </c>
      <c s="6" t="s">
        <v>319</v>
      </c>
      <c s="36" t="s">
        <v>118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136</v>
      </c>
    </row>
    <row r="48" spans="1:5" ht="12.75">
      <c r="A48" s="35" t="s">
        <v>57</v>
      </c>
      <c r="E48" s="40" t="s">
        <v>136</v>
      </c>
    </row>
    <row r="49" spans="1:5" ht="12.75">
      <c r="A49" t="s">
        <v>59</v>
      </c>
      <c r="E49" s="39" t="s">
        <v>60</v>
      </c>
    </row>
    <row r="50" spans="1:16" ht="25.5">
      <c r="A50" t="s">
        <v>49</v>
      </c>
      <c s="34" t="s">
        <v>107</v>
      </c>
      <c s="34" t="s">
        <v>320</v>
      </c>
      <c s="35" t="s">
        <v>136</v>
      </c>
      <c s="6" t="s">
        <v>321</v>
      </c>
      <c s="36" t="s">
        <v>118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322</v>
      </c>
    </row>
    <row r="52" spans="1:5" ht="12.75">
      <c r="A52" s="35" t="s">
        <v>57</v>
      </c>
      <c r="E52" s="40" t="s">
        <v>323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111</v>
      </c>
      <c s="34" t="s">
        <v>324</v>
      </c>
      <c s="35" t="s">
        <v>136</v>
      </c>
      <c s="6" t="s">
        <v>325</v>
      </c>
      <c s="36" t="s">
        <v>118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322</v>
      </c>
    </row>
    <row r="56" spans="1:5" ht="12.75">
      <c r="A56" s="35" t="s">
        <v>57</v>
      </c>
      <c r="E56" s="40" t="s">
        <v>323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115</v>
      </c>
      <c s="34" t="s">
        <v>326</v>
      </c>
      <c s="35" t="s">
        <v>136</v>
      </c>
      <c s="6" t="s">
        <v>327</v>
      </c>
      <c s="36" t="s">
        <v>118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136</v>
      </c>
    </row>
    <row r="60" spans="1:5" ht="12.75">
      <c r="A60" s="35" t="s">
        <v>57</v>
      </c>
      <c r="E60" s="40" t="s">
        <v>136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121</v>
      </c>
      <c s="34" t="s">
        <v>328</v>
      </c>
      <c s="35" t="s">
        <v>136</v>
      </c>
      <c s="6" t="s">
        <v>329</v>
      </c>
      <c s="36" t="s">
        <v>118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136</v>
      </c>
    </row>
    <row r="64" spans="1:5" ht="12.75">
      <c r="A64" s="35" t="s">
        <v>57</v>
      </c>
      <c r="E64" s="40" t="s">
        <v>136</v>
      </c>
    </row>
    <row r="65" spans="1:5" ht="12.75">
      <c r="A65" t="s">
        <v>59</v>
      </c>
      <c r="E65" s="39" t="s">
        <v>60</v>
      </c>
    </row>
    <row r="66" spans="1:16" ht="25.5">
      <c r="A66" t="s">
        <v>49</v>
      </c>
      <c s="34" t="s">
        <v>125</v>
      </c>
      <c s="34" t="s">
        <v>330</v>
      </c>
      <c s="35" t="s">
        <v>136</v>
      </c>
      <c s="6" t="s">
        <v>331</v>
      </c>
      <c s="36" t="s">
        <v>118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136</v>
      </c>
    </row>
    <row r="68" spans="1:5" ht="12.75">
      <c r="A68" s="35" t="s">
        <v>57</v>
      </c>
      <c r="E68" s="40" t="s">
        <v>332</v>
      </c>
    </row>
    <row r="69" spans="1:5" ht="12.75">
      <c r="A69" t="s">
        <v>59</v>
      </c>
      <c r="E69" s="39" t="s">
        <v>60</v>
      </c>
    </row>
    <row r="70" spans="1:16" ht="38.25">
      <c r="A70" t="s">
        <v>49</v>
      </c>
      <c s="34" t="s">
        <v>129</v>
      </c>
      <c s="34" t="s">
        <v>333</v>
      </c>
      <c s="35" t="s">
        <v>136</v>
      </c>
      <c s="6" t="s">
        <v>334</v>
      </c>
      <c s="36" t="s">
        <v>118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136</v>
      </c>
    </row>
    <row r="72" spans="1:5" ht="12.75">
      <c r="A72" s="35" t="s">
        <v>57</v>
      </c>
      <c r="E72" s="40" t="s">
        <v>332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141</v>
      </c>
      <c s="34" t="s">
        <v>335</v>
      </c>
      <c s="35" t="s">
        <v>136</v>
      </c>
      <c s="6" t="s">
        <v>336</v>
      </c>
      <c s="36" t="s">
        <v>118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136</v>
      </c>
    </row>
    <row r="76" spans="1:5" ht="12.75">
      <c r="A76" s="35" t="s">
        <v>57</v>
      </c>
      <c r="E76" s="40" t="s">
        <v>332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145</v>
      </c>
      <c s="34" t="s">
        <v>337</v>
      </c>
      <c s="35" t="s">
        <v>136</v>
      </c>
      <c s="6" t="s">
        <v>338</v>
      </c>
      <c s="36" t="s">
        <v>118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136</v>
      </c>
    </row>
    <row r="80" spans="1:5" ht="12.75">
      <c r="A80" s="35" t="s">
        <v>57</v>
      </c>
      <c r="E80" s="40" t="s">
        <v>332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151</v>
      </c>
      <c s="34" t="s">
        <v>339</v>
      </c>
      <c s="35" t="s">
        <v>136</v>
      </c>
      <c s="6" t="s">
        <v>340</v>
      </c>
      <c s="36" t="s">
        <v>77</v>
      </c>
      <c s="37">
        <v>133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136</v>
      </c>
    </row>
    <row r="84" spans="1:5" ht="12.75">
      <c r="A84" s="35" t="s">
        <v>57</v>
      </c>
      <c r="E84" s="40" t="s">
        <v>136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155</v>
      </c>
      <c s="34" t="s">
        <v>341</v>
      </c>
      <c s="35" t="s">
        <v>136</v>
      </c>
      <c s="6" t="s">
        <v>342</v>
      </c>
      <c s="36" t="s">
        <v>89</v>
      </c>
      <c s="37">
        <v>320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136</v>
      </c>
    </row>
    <row r="88" spans="1:5" ht="12.75">
      <c r="A88" s="35" t="s">
        <v>57</v>
      </c>
      <c r="E88" s="40" t="s">
        <v>136</v>
      </c>
    </row>
    <row r="89" spans="1:5" ht="12.75">
      <c r="A89" t="s">
        <v>59</v>
      </c>
      <c r="E89" s="39" t="s">
        <v>60</v>
      </c>
    </row>
    <row r="90" spans="1:16" ht="25.5">
      <c r="A90" t="s">
        <v>49</v>
      </c>
      <c s="34" t="s">
        <v>134</v>
      </c>
      <c s="34" t="s">
        <v>343</v>
      </c>
      <c s="35" t="s">
        <v>136</v>
      </c>
      <c s="6" t="s">
        <v>344</v>
      </c>
      <c s="36" t="s">
        <v>77</v>
      </c>
      <c s="37">
        <v>13.2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136</v>
      </c>
    </row>
    <row r="92" spans="1:5" ht="12.75">
      <c r="A92" s="35" t="s">
        <v>57</v>
      </c>
      <c r="E92" s="40" t="s">
        <v>136</v>
      </c>
    </row>
    <row r="93" spans="1:5" ht="12.75">
      <c r="A93" t="s">
        <v>59</v>
      </c>
      <c r="E93" s="39" t="s">
        <v>60</v>
      </c>
    </row>
    <row r="94" spans="1:16" ht="25.5">
      <c r="A94" t="s">
        <v>49</v>
      </c>
      <c s="34" t="s">
        <v>176</v>
      </c>
      <c s="34" t="s">
        <v>345</v>
      </c>
      <c s="35" t="s">
        <v>136</v>
      </c>
      <c s="6" t="s">
        <v>346</v>
      </c>
      <c s="36" t="s">
        <v>53</v>
      </c>
      <c s="37">
        <v>29.04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347</v>
      </c>
    </row>
    <row r="96" spans="1:5" ht="12.75">
      <c r="A96" s="35" t="s">
        <v>57</v>
      </c>
      <c r="E96" s="40" t="s">
        <v>136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238</v>
      </c>
      <c s="34" t="s">
        <v>348</v>
      </c>
      <c s="35" t="s">
        <v>136</v>
      </c>
      <c s="6" t="s">
        <v>349</v>
      </c>
      <c s="36" t="s">
        <v>82</v>
      </c>
      <c s="37">
        <v>88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350</v>
      </c>
    </row>
    <row r="100" spans="1:5" ht="12.75">
      <c r="A100" s="35" t="s">
        <v>57</v>
      </c>
      <c r="E100" s="40" t="s">
        <v>136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217</v>
      </c>
      <c s="34" t="s">
        <v>351</v>
      </c>
      <c s="35" t="s">
        <v>136</v>
      </c>
      <c s="6" t="s">
        <v>352</v>
      </c>
      <c s="36" t="s">
        <v>82</v>
      </c>
      <c s="37">
        <v>88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136</v>
      </c>
    </row>
    <row r="104" spans="1:5" ht="12.75">
      <c r="A104" s="35" t="s">
        <v>57</v>
      </c>
      <c r="E104" s="40" t="s">
        <v>136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284</v>
      </c>
      <c s="34" t="s">
        <v>353</v>
      </c>
      <c s="35" t="s">
        <v>136</v>
      </c>
      <c s="6" t="s">
        <v>354</v>
      </c>
      <c s="36" t="s">
        <v>82</v>
      </c>
      <c s="37">
        <v>88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136</v>
      </c>
    </row>
    <row r="108" spans="1:5" ht="12.75">
      <c r="A108" s="35" t="s">
        <v>57</v>
      </c>
      <c r="E108" s="40" t="s">
        <v>136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181</v>
      </c>
      <c s="34" t="s">
        <v>355</v>
      </c>
      <c s="35" t="s">
        <v>136</v>
      </c>
      <c s="6" t="s">
        <v>356</v>
      </c>
      <c s="36" t="s">
        <v>89</v>
      </c>
      <c s="37">
        <v>320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136</v>
      </c>
    </row>
    <row r="112" spans="1:5" ht="12.75">
      <c r="A112" s="35" t="s">
        <v>57</v>
      </c>
      <c r="E112" s="40" t="s">
        <v>136</v>
      </c>
    </row>
    <row r="113" spans="1:5" ht="12.75">
      <c r="A113" t="s">
        <v>59</v>
      </c>
      <c r="E11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294</v>
      </c>
      <c r="E4" s="26" t="s">
        <v>295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359</v>
      </c>
      <c r="E8" s="30" t="s">
        <v>358</v>
      </c>
      <c r="J8" s="29">
        <f>0+J9+J14+J31+J36</f>
      </c>
      <c s="29">
        <f>0+K9+K14+K31+K36</f>
      </c>
      <c s="29">
        <f>0+L9+L14+L31+L36</f>
      </c>
      <c s="29">
        <f>0+M9+M14+M31+M36</f>
      </c>
    </row>
    <row r="9" spans="1:13" ht="12.75">
      <c r="A9" t="s">
        <v>46</v>
      </c>
      <c r="C9" s="31" t="s">
        <v>47</v>
      </c>
      <c r="E9" s="33" t="s">
        <v>166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61</v>
      </c>
      <c s="35" t="s">
        <v>136</v>
      </c>
      <c s="6" t="s">
        <v>62</v>
      </c>
      <c s="36" t="s">
        <v>53</v>
      </c>
      <c s="37">
        <v>40.964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136</v>
      </c>
    </row>
    <row r="12" spans="1:5" ht="12.75">
      <c r="A12" s="35" t="s">
        <v>57</v>
      </c>
      <c r="E12" s="40" t="s">
        <v>360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73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361</v>
      </c>
      <c s="35" t="s">
        <v>136</v>
      </c>
      <c s="6" t="s">
        <v>362</v>
      </c>
      <c s="36" t="s">
        <v>77</v>
      </c>
      <c s="37">
        <v>2.5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363</v>
      </c>
    </row>
    <row r="17" spans="1:5" ht="12.75">
      <c r="A17" s="35" t="s">
        <v>57</v>
      </c>
      <c r="E17" s="40" t="s">
        <v>136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364</v>
      </c>
      <c s="35" t="s">
        <v>136</v>
      </c>
      <c s="6" t="s">
        <v>365</v>
      </c>
      <c s="36" t="s">
        <v>77</v>
      </c>
      <c s="37">
        <v>55.675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136</v>
      </c>
    </row>
    <row r="21" spans="1:5" ht="25.5">
      <c r="A21" s="35" t="s">
        <v>57</v>
      </c>
      <c r="E21" s="40" t="s">
        <v>366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69</v>
      </c>
      <c s="34" t="s">
        <v>367</v>
      </c>
      <c s="35" t="s">
        <v>136</v>
      </c>
      <c s="6" t="s">
        <v>368</v>
      </c>
      <c s="36" t="s">
        <v>77</v>
      </c>
      <c s="37">
        <v>20.09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369</v>
      </c>
    </row>
    <row r="25" spans="1:5" ht="25.5">
      <c r="A25" s="35" t="s">
        <v>57</v>
      </c>
      <c r="E25" s="40" t="s">
        <v>370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74</v>
      </c>
      <c s="34" t="s">
        <v>339</v>
      </c>
      <c s="35" t="s">
        <v>136</v>
      </c>
      <c s="6" t="s">
        <v>340</v>
      </c>
      <c s="36" t="s">
        <v>77</v>
      </c>
      <c s="37">
        <v>55.675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136</v>
      </c>
    </row>
    <row r="29" spans="1:5" ht="12.75">
      <c r="A29" s="35" t="s">
        <v>57</v>
      </c>
      <c r="E29" s="40" t="s">
        <v>136</v>
      </c>
    </row>
    <row r="30" spans="1:5" ht="12.75">
      <c r="A30" t="s">
        <v>59</v>
      </c>
      <c r="E30" s="39" t="s">
        <v>60</v>
      </c>
    </row>
    <row r="31" spans="1:13" ht="12.75">
      <c r="A31" t="s">
        <v>46</v>
      </c>
      <c r="C31" s="31" t="s">
        <v>27</v>
      </c>
      <c r="E31" s="33" t="s">
        <v>85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79</v>
      </c>
      <c s="34" t="s">
        <v>371</v>
      </c>
      <c s="35" t="s">
        <v>136</v>
      </c>
      <c s="6" t="s">
        <v>372</v>
      </c>
      <c s="36" t="s">
        <v>77</v>
      </c>
      <c s="37">
        <v>1.62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373</v>
      </c>
    </row>
    <row r="34" spans="1:5" ht="12.75">
      <c r="A34" s="35" t="s">
        <v>57</v>
      </c>
      <c r="E34" s="40" t="s">
        <v>136</v>
      </c>
    </row>
    <row r="35" spans="1:5" ht="12.75">
      <c r="A35" t="s">
        <v>59</v>
      </c>
      <c r="E35" s="39" t="s">
        <v>60</v>
      </c>
    </row>
    <row r="36" spans="1:13" ht="12.75">
      <c r="A36" t="s">
        <v>46</v>
      </c>
      <c r="C36" s="31" t="s">
        <v>86</v>
      </c>
      <c r="E36" s="33" t="s">
        <v>374</v>
      </c>
      <c r="J36" s="32">
        <f>0</f>
      </c>
      <c s="32">
        <f>0</f>
      </c>
      <c s="32">
        <f>0+L37+L41+L45+L49+L53+L57+L61+L65+L69+L73+L77+L81+L85+L89+L93+L97+L101+L105+L109+L113+L117+L121+L125+L129</f>
      </c>
      <c s="32">
        <f>0+M37+M41+M45+M49+M53+M57+M61+M65+M69+M73+M77+M81+M85+M89+M93+M97+M101+M105+M109+M113+M117+M121+M125+M129</f>
      </c>
    </row>
    <row r="37" spans="1:16" ht="12.75">
      <c r="A37" t="s">
        <v>49</v>
      </c>
      <c s="34" t="s">
        <v>86</v>
      </c>
      <c s="34" t="s">
        <v>375</v>
      </c>
      <c s="35" t="s">
        <v>136</v>
      </c>
      <c s="6" t="s">
        <v>376</v>
      </c>
      <c s="36" t="s">
        <v>118</v>
      </c>
      <c s="37">
        <v>1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136</v>
      </c>
    </row>
    <row r="39" spans="1:5" ht="12.75">
      <c r="A39" s="35" t="s">
        <v>57</v>
      </c>
      <c r="E39" s="40" t="s">
        <v>136</v>
      </c>
    </row>
    <row r="40" spans="1:5" ht="12.75">
      <c r="A40" t="s">
        <v>59</v>
      </c>
      <c r="E40" s="39" t="s">
        <v>60</v>
      </c>
    </row>
    <row r="41" spans="1:16" ht="12.75">
      <c r="A41" t="s">
        <v>49</v>
      </c>
      <c s="34" t="s">
        <v>93</v>
      </c>
      <c s="34" t="s">
        <v>377</v>
      </c>
      <c s="35" t="s">
        <v>136</v>
      </c>
      <c s="6" t="s">
        <v>378</v>
      </c>
      <c s="36" t="s">
        <v>118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136</v>
      </c>
    </row>
    <row r="43" spans="1:5" ht="12.75">
      <c r="A43" s="35" t="s">
        <v>57</v>
      </c>
      <c r="E43" s="40" t="s">
        <v>136</v>
      </c>
    </row>
    <row r="44" spans="1:5" ht="12.75">
      <c r="A44" t="s">
        <v>59</v>
      </c>
      <c r="E44" s="39" t="s">
        <v>60</v>
      </c>
    </row>
    <row r="45" spans="1:16" ht="12.75">
      <c r="A45" t="s">
        <v>49</v>
      </c>
      <c s="34" t="s">
        <v>98</v>
      </c>
      <c s="34" t="s">
        <v>379</v>
      </c>
      <c s="35" t="s">
        <v>136</v>
      </c>
      <c s="6" t="s">
        <v>338</v>
      </c>
      <c s="36" t="s">
        <v>118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136</v>
      </c>
    </row>
    <row r="47" spans="1:5" ht="12.75">
      <c r="A47" s="35" t="s">
        <v>57</v>
      </c>
      <c r="E47" s="40" t="s">
        <v>136</v>
      </c>
    </row>
    <row r="48" spans="1:5" ht="12.75">
      <c r="A48" t="s">
        <v>59</v>
      </c>
      <c r="E48" s="39" t="s">
        <v>60</v>
      </c>
    </row>
    <row r="49" spans="1:16" ht="12.75">
      <c r="A49" t="s">
        <v>49</v>
      </c>
      <c s="34" t="s">
        <v>103</v>
      </c>
      <c s="34" t="s">
        <v>380</v>
      </c>
      <c s="35" t="s">
        <v>136</v>
      </c>
      <c s="6" t="s">
        <v>381</v>
      </c>
      <c s="36" t="s">
        <v>382</v>
      </c>
      <c s="37">
        <v>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136</v>
      </c>
    </row>
    <row r="51" spans="1:5" ht="12.75">
      <c r="A51" s="35" t="s">
        <v>57</v>
      </c>
      <c r="E51" s="40" t="s">
        <v>136</v>
      </c>
    </row>
    <row r="52" spans="1:5" ht="12.75">
      <c r="A52" t="s">
        <v>59</v>
      </c>
      <c r="E52" s="39" t="s">
        <v>60</v>
      </c>
    </row>
    <row r="53" spans="1:16" ht="12.75">
      <c r="A53" t="s">
        <v>49</v>
      </c>
      <c s="34" t="s">
        <v>107</v>
      </c>
      <c s="34" t="s">
        <v>304</v>
      </c>
      <c s="35" t="s">
        <v>136</v>
      </c>
      <c s="6" t="s">
        <v>305</v>
      </c>
      <c s="36" t="s">
        <v>89</v>
      </c>
      <c s="37">
        <v>480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136</v>
      </c>
    </row>
    <row r="55" spans="1:5" ht="12.75">
      <c r="A55" s="35" t="s">
        <v>57</v>
      </c>
      <c r="E55" s="40" t="s">
        <v>136</v>
      </c>
    </row>
    <row r="56" spans="1:5" ht="12.75">
      <c r="A56" t="s">
        <v>59</v>
      </c>
      <c r="E56" s="39" t="s">
        <v>60</v>
      </c>
    </row>
    <row r="57" spans="1:16" ht="12.75">
      <c r="A57" t="s">
        <v>49</v>
      </c>
      <c s="34" t="s">
        <v>111</v>
      </c>
      <c s="34" t="s">
        <v>383</v>
      </c>
      <c s="35" t="s">
        <v>136</v>
      </c>
      <c s="6" t="s">
        <v>384</v>
      </c>
      <c s="36" t="s">
        <v>89</v>
      </c>
      <c s="37">
        <v>178.5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385</v>
      </c>
    </row>
    <row r="59" spans="1:5" ht="12.75">
      <c r="A59" s="35" t="s">
        <v>57</v>
      </c>
      <c r="E59" s="40" t="s">
        <v>386</v>
      </c>
    </row>
    <row r="60" spans="1:5" ht="12.75">
      <c r="A60" t="s">
        <v>59</v>
      </c>
      <c r="E60" s="39" t="s">
        <v>60</v>
      </c>
    </row>
    <row r="61" spans="1:16" ht="12.75">
      <c r="A61" t="s">
        <v>49</v>
      </c>
      <c s="34" t="s">
        <v>115</v>
      </c>
      <c s="34" t="s">
        <v>387</v>
      </c>
      <c s="35" t="s">
        <v>136</v>
      </c>
      <c s="6" t="s">
        <v>388</v>
      </c>
      <c s="36" t="s">
        <v>89</v>
      </c>
      <c s="37">
        <v>97.75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136</v>
      </c>
    </row>
    <row r="63" spans="1:5" ht="25.5">
      <c r="A63" s="35" t="s">
        <v>57</v>
      </c>
      <c r="E63" s="40" t="s">
        <v>389</v>
      </c>
    </row>
    <row r="64" spans="1:5" ht="12.75">
      <c r="A64" t="s">
        <v>59</v>
      </c>
      <c r="E64" s="39" t="s">
        <v>60</v>
      </c>
    </row>
    <row r="65" spans="1:16" ht="12.75">
      <c r="A65" t="s">
        <v>49</v>
      </c>
      <c s="34" t="s">
        <v>121</v>
      </c>
      <c s="34" t="s">
        <v>390</v>
      </c>
      <c s="35" t="s">
        <v>136</v>
      </c>
      <c s="6" t="s">
        <v>391</v>
      </c>
      <c s="36" t="s">
        <v>118</v>
      </c>
      <c s="37">
        <v>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136</v>
      </c>
    </row>
    <row r="67" spans="1:5" ht="12.75">
      <c r="A67" s="35" t="s">
        <v>57</v>
      </c>
      <c r="E67" s="40" t="s">
        <v>392</v>
      </c>
    </row>
    <row r="68" spans="1:5" ht="12.75">
      <c r="A68" t="s">
        <v>59</v>
      </c>
      <c r="E68" s="39" t="s">
        <v>60</v>
      </c>
    </row>
    <row r="69" spans="1:16" ht="25.5">
      <c r="A69" t="s">
        <v>49</v>
      </c>
      <c s="34" t="s">
        <v>125</v>
      </c>
      <c s="34" t="s">
        <v>393</v>
      </c>
      <c s="35" t="s">
        <v>136</v>
      </c>
      <c s="6" t="s">
        <v>394</v>
      </c>
      <c s="36" t="s">
        <v>118</v>
      </c>
      <c s="37">
        <v>14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136</v>
      </c>
    </row>
    <row r="71" spans="1:5" ht="12.75">
      <c r="A71" s="35" t="s">
        <v>57</v>
      </c>
      <c r="E71" s="40" t="s">
        <v>136</v>
      </c>
    </row>
    <row r="72" spans="1:5" ht="12.75">
      <c r="A72" t="s">
        <v>59</v>
      </c>
      <c r="E72" s="39" t="s">
        <v>60</v>
      </c>
    </row>
    <row r="73" spans="1:16" ht="12.75">
      <c r="A73" t="s">
        <v>49</v>
      </c>
      <c s="34" t="s">
        <v>129</v>
      </c>
      <c s="34" t="s">
        <v>395</v>
      </c>
      <c s="35" t="s">
        <v>136</v>
      </c>
      <c s="6" t="s">
        <v>396</v>
      </c>
      <c s="36" t="s">
        <v>118</v>
      </c>
      <c s="37">
        <v>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169</v>
      </c>
      <c>
        <f>(M73*21)/100</f>
      </c>
      <c t="s">
        <v>27</v>
      </c>
    </row>
    <row r="74" spans="1:5" ht="12.75">
      <c r="A74" s="35" t="s">
        <v>55</v>
      </c>
      <c r="E74" s="39" t="s">
        <v>136</v>
      </c>
    </row>
    <row r="75" spans="1:5" ht="12.75">
      <c r="A75" s="35" t="s">
        <v>57</v>
      </c>
      <c r="E75" s="40" t="s">
        <v>136</v>
      </c>
    </row>
    <row r="76" spans="1:5" ht="178.5">
      <c r="A76" t="s">
        <v>59</v>
      </c>
      <c r="E76" s="39" t="s">
        <v>397</v>
      </c>
    </row>
    <row r="77" spans="1:16" ht="12.75">
      <c r="A77" t="s">
        <v>49</v>
      </c>
      <c s="34" t="s">
        <v>141</v>
      </c>
      <c s="34" t="s">
        <v>398</v>
      </c>
      <c s="35" t="s">
        <v>136</v>
      </c>
      <c s="6" t="s">
        <v>399</v>
      </c>
      <c s="36" t="s">
        <v>89</v>
      </c>
      <c s="37">
        <v>105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136</v>
      </c>
    </row>
    <row r="79" spans="1:5" ht="12.75">
      <c r="A79" s="35" t="s">
        <v>57</v>
      </c>
      <c r="E79" s="40" t="s">
        <v>136</v>
      </c>
    </row>
    <row r="80" spans="1:5" ht="12.75">
      <c r="A80" t="s">
        <v>59</v>
      </c>
      <c r="E80" s="39" t="s">
        <v>60</v>
      </c>
    </row>
    <row r="81" spans="1:16" ht="12.75">
      <c r="A81" t="s">
        <v>49</v>
      </c>
      <c s="34" t="s">
        <v>145</v>
      </c>
      <c s="34" t="s">
        <v>400</v>
      </c>
      <c s="35" t="s">
        <v>136</v>
      </c>
      <c s="6" t="s">
        <v>401</v>
      </c>
      <c s="36" t="s">
        <v>89</v>
      </c>
      <c s="37">
        <v>18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136</v>
      </c>
    </row>
    <row r="83" spans="1:5" ht="12.75">
      <c r="A83" s="35" t="s">
        <v>57</v>
      </c>
      <c r="E83" s="40" t="s">
        <v>136</v>
      </c>
    </row>
    <row r="84" spans="1:5" ht="12.75">
      <c r="A84" t="s">
        <v>59</v>
      </c>
      <c r="E84" s="39" t="s">
        <v>60</v>
      </c>
    </row>
    <row r="85" spans="1:16" ht="12.75">
      <c r="A85" t="s">
        <v>49</v>
      </c>
      <c s="34" t="s">
        <v>151</v>
      </c>
      <c s="34" t="s">
        <v>402</v>
      </c>
      <c s="35" t="s">
        <v>136</v>
      </c>
      <c s="6" t="s">
        <v>403</v>
      </c>
      <c s="36" t="s">
        <v>118</v>
      </c>
      <c s="37">
        <v>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136</v>
      </c>
    </row>
    <row r="87" spans="1:5" ht="12.75">
      <c r="A87" s="35" t="s">
        <v>57</v>
      </c>
      <c r="E87" s="40" t="s">
        <v>136</v>
      </c>
    </row>
    <row r="88" spans="1:5" ht="12.75">
      <c r="A88" t="s">
        <v>59</v>
      </c>
      <c r="E88" s="39" t="s">
        <v>60</v>
      </c>
    </row>
    <row r="89" spans="1:16" ht="12.75">
      <c r="A89" t="s">
        <v>49</v>
      </c>
      <c s="34" t="s">
        <v>155</v>
      </c>
      <c s="34" t="s">
        <v>404</v>
      </c>
      <c s="35" t="s">
        <v>136</v>
      </c>
      <c s="6" t="s">
        <v>405</v>
      </c>
      <c s="36" t="s">
        <v>118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136</v>
      </c>
    </row>
    <row r="91" spans="1:5" ht="12.75">
      <c r="A91" s="35" t="s">
        <v>57</v>
      </c>
      <c r="E91" s="40" t="s">
        <v>136</v>
      </c>
    </row>
    <row r="92" spans="1:5" ht="12.75">
      <c r="A92" t="s">
        <v>59</v>
      </c>
      <c r="E92" s="39" t="s">
        <v>60</v>
      </c>
    </row>
    <row r="93" spans="1:16" ht="25.5">
      <c r="A93" t="s">
        <v>49</v>
      </c>
      <c s="34" t="s">
        <v>134</v>
      </c>
      <c s="34" t="s">
        <v>406</v>
      </c>
      <c s="35" t="s">
        <v>136</v>
      </c>
      <c s="6" t="s">
        <v>407</v>
      </c>
      <c s="36" t="s">
        <v>118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136</v>
      </c>
    </row>
    <row r="95" spans="1:5" ht="12.75">
      <c r="A95" s="35" t="s">
        <v>57</v>
      </c>
      <c r="E95" s="40" t="s">
        <v>136</v>
      </c>
    </row>
    <row r="96" spans="1:5" ht="12.75">
      <c r="A96" t="s">
        <v>59</v>
      </c>
      <c r="E96" s="39" t="s">
        <v>60</v>
      </c>
    </row>
    <row r="97" spans="1:16" ht="12.75">
      <c r="A97" t="s">
        <v>49</v>
      </c>
      <c s="34" t="s">
        <v>176</v>
      </c>
      <c s="34" t="s">
        <v>408</v>
      </c>
      <c s="35" t="s">
        <v>136</v>
      </c>
      <c s="6" t="s">
        <v>409</v>
      </c>
      <c s="36" t="s">
        <v>118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136</v>
      </c>
    </row>
    <row r="99" spans="1:5" ht="12.75">
      <c r="A99" s="35" t="s">
        <v>57</v>
      </c>
      <c r="E99" s="40" t="s">
        <v>136</v>
      </c>
    </row>
    <row r="100" spans="1:5" ht="12.75">
      <c r="A100" t="s">
        <v>59</v>
      </c>
      <c r="E100" s="39" t="s">
        <v>60</v>
      </c>
    </row>
    <row r="101" spans="1:16" ht="12.75">
      <c r="A101" t="s">
        <v>49</v>
      </c>
      <c s="34" t="s">
        <v>238</v>
      </c>
      <c s="34" t="s">
        <v>410</v>
      </c>
      <c s="35" t="s">
        <v>136</v>
      </c>
      <c s="6" t="s">
        <v>411</v>
      </c>
      <c s="36" t="s">
        <v>118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136</v>
      </c>
    </row>
    <row r="103" spans="1:5" ht="12.75">
      <c r="A103" s="35" t="s">
        <v>57</v>
      </c>
      <c r="E103" s="40" t="s">
        <v>136</v>
      </c>
    </row>
    <row r="104" spans="1:5" ht="12.75">
      <c r="A104" t="s">
        <v>59</v>
      </c>
      <c r="E104" s="39" t="s">
        <v>60</v>
      </c>
    </row>
    <row r="105" spans="1:16" ht="12.75">
      <c r="A105" t="s">
        <v>49</v>
      </c>
      <c s="34" t="s">
        <v>217</v>
      </c>
      <c s="34" t="s">
        <v>412</v>
      </c>
      <c s="35" t="s">
        <v>136</v>
      </c>
      <c s="6" t="s">
        <v>413</v>
      </c>
      <c s="36" t="s">
        <v>118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136</v>
      </c>
    </row>
    <row r="107" spans="1:5" ht="12.75">
      <c r="A107" s="35" t="s">
        <v>57</v>
      </c>
      <c r="E107" s="40" t="s">
        <v>136</v>
      </c>
    </row>
    <row r="108" spans="1:5" ht="12.75">
      <c r="A108" t="s">
        <v>59</v>
      </c>
      <c r="E108" s="39" t="s">
        <v>60</v>
      </c>
    </row>
    <row r="109" spans="1:16" ht="12.75">
      <c r="A109" t="s">
        <v>49</v>
      </c>
      <c s="34" t="s">
        <v>284</v>
      </c>
      <c s="34" t="s">
        <v>414</v>
      </c>
      <c s="35" t="s">
        <v>136</v>
      </c>
      <c s="6" t="s">
        <v>415</v>
      </c>
      <c s="36" t="s">
        <v>118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136</v>
      </c>
    </row>
    <row r="111" spans="1:5" ht="12.75">
      <c r="A111" s="35" t="s">
        <v>57</v>
      </c>
      <c r="E111" s="40" t="s">
        <v>136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181</v>
      </c>
      <c s="34" t="s">
        <v>416</v>
      </c>
      <c s="35" t="s">
        <v>136</v>
      </c>
      <c s="6" t="s">
        <v>417</v>
      </c>
      <c s="36" t="s">
        <v>118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136</v>
      </c>
    </row>
    <row r="115" spans="1:5" ht="12.75">
      <c r="A115" s="35" t="s">
        <v>57</v>
      </c>
      <c r="E115" s="40" t="s">
        <v>136</v>
      </c>
    </row>
    <row r="116" spans="1:5" ht="12.75">
      <c r="A116" t="s">
        <v>59</v>
      </c>
      <c r="E116" s="39" t="s">
        <v>60</v>
      </c>
    </row>
    <row r="117" spans="1:16" ht="12.75">
      <c r="A117" t="s">
        <v>49</v>
      </c>
      <c s="34" t="s">
        <v>185</v>
      </c>
      <c s="34" t="s">
        <v>418</v>
      </c>
      <c s="35" t="s">
        <v>136</v>
      </c>
      <c s="6" t="s">
        <v>419</v>
      </c>
      <c s="36" t="s">
        <v>118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136</v>
      </c>
    </row>
    <row r="119" spans="1:5" ht="12.75">
      <c r="A119" s="35" t="s">
        <v>57</v>
      </c>
      <c r="E119" s="40" t="s">
        <v>136</v>
      </c>
    </row>
    <row r="120" spans="1:5" ht="12.75">
      <c r="A120" t="s">
        <v>59</v>
      </c>
      <c r="E120" s="39" t="s">
        <v>60</v>
      </c>
    </row>
    <row r="121" spans="1:16" ht="12.75">
      <c r="A121" t="s">
        <v>49</v>
      </c>
      <c s="34" t="s">
        <v>189</v>
      </c>
      <c s="34" t="s">
        <v>420</v>
      </c>
      <c s="35" t="s">
        <v>136</v>
      </c>
      <c s="6" t="s">
        <v>421</v>
      </c>
      <c s="36" t="s">
        <v>118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136</v>
      </c>
    </row>
    <row r="123" spans="1:5" ht="12.75">
      <c r="A123" s="35" t="s">
        <v>57</v>
      </c>
      <c r="E123" s="40" t="s">
        <v>136</v>
      </c>
    </row>
    <row r="124" spans="1:5" ht="12.75">
      <c r="A124" t="s">
        <v>59</v>
      </c>
      <c r="E124" s="39" t="s">
        <v>60</v>
      </c>
    </row>
    <row r="125" spans="1:16" ht="12.75">
      <c r="A125" t="s">
        <v>49</v>
      </c>
      <c s="34" t="s">
        <v>193</v>
      </c>
      <c s="34" t="s">
        <v>422</v>
      </c>
      <c s="35" t="s">
        <v>136</v>
      </c>
      <c s="6" t="s">
        <v>423</v>
      </c>
      <c s="36" t="s">
        <v>118</v>
      </c>
      <c s="37">
        <v>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169</v>
      </c>
      <c>
        <f>(M125*21)/100</f>
      </c>
      <c t="s">
        <v>27</v>
      </c>
    </row>
    <row r="126" spans="1:5" ht="12.75">
      <c r="A126" s="35" t="s">
        <v>55</v>
      </c>
      <c r="E126" s="39" t="s">
        <v>136</v>
      </c>
    </row>
    <row r="127" spans="1:5" ht="12.75">
      <c r="A127" s="35" t="s">
        <v>57</v>
      </c>
      <c r="E127" s="40" t="s">
        <v>136</v>
      </c>
    </row>
    <row r="128" spans="1:5" ht="51">
      <c r="A128" t="s">
        <v>59</v>
      </c>
      <c r="E128" s="39" t="s">
        <v>424</v>
      </c>
    </row>
    <row r="129" spans="1:16" ht="12.75">
      <c r="A129" t="s">
        <v>49</v>
      </c>
      <c s="34" t="s">
        <v>205</v>
      </c>
      <c s="34" t="s">
        <v>425</v>
      </c>
      <c s="35" t="s">
        <v>136</v>
      </c>
      <c s="6" t="s">
        <v>426</v>
      </c>
      <c s="36" t="s">
        <v>118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169</v>
      </c>
      <c>
        <f>(M129*21)/100</f>
      </c>
      <c t="s">
        <v>27</v>
      </c>
    </row>
    <row r="130" spans="1:5" ht="12.75">
      <c r="A130" s="35" t="s">
        <v>55</v>
      </c>
      <c r="E130" s="39" t="s">
        <v>136</v>
      </c>
    </row>
    <row r="131" spans="1:5" ht="12.75">
      <c r="A131" s="35" t="s">
        <v>57</v>
      </c>
      <c r="E131" s="40" t="s">
        <v>136</v>
      </c>
    </row>
    <row r="132" spans="1:5" ht="76.5">
      <c r="A132" t="s">
        <v>59</v>
      </c>
      <c r="E132" s="39" t="s">
        <v>427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428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428</v>
      </c>
      <c r="E4" s="26" t="s">
        <v>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432</v>
      </c>
      <c r="E8" s="30" t="s">
        <v>431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433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434</v>
      </c>
      <c s="35" t="s">
        <v>136</v>
      </c>
      <c s="6" t="s">
        <v>435</v>
      </c>
      <c s="36" t="s">
        <v>292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169</v>
      </c>
      <c>
        <f>(M10*21)/100</f>
      </c>
      <c t="s">
        <v>27</v>
      </c>
    </row>
    <row r="11" spans="1:5" ht="12.75">
      <c r="A11" s="35" t="s">
        <v>55</v>
      </c>
      <c r="E11" s="39" t="s">
        <v>436</v>
      </c>
    </row>
    <row r="12" spans="1:5" ht="12.75">
      <c r="A12" s="35" t="s">
        <v>57</v>
      </c>
      <c r="E12" s="40" t="s">
        <v>437</v>
      </c>
    </row>
    <row r="13" spans="1:5" ht="89.25">
      <c r="A13" t="s">
        <v>59</v>
      </c>
      <c r="E13" s="39" t="s">
        <v>438</v>
      </c>
    </row>
    <row r="14" spans="1:16" ht="12.75">
      <c r="A14" t="s">
        <v>49</v>
      </c>
      <c s="34" t="s">
        <v>27</v>
      </c>
      <c s="34" t="s">
        <v>439</v>
      </c>
      <c s="35" t="s">
        <v>136</v>
      </c>
      <c s="6" t="s">
        <v>440</v>
      </c>
      <c s="36" t="s">
        <v>292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169</v>
      </c>
      <c>
        <f>(M14*21)/100</f>
      </c>
      <c t="s">
        <v>27</v>
      </c>
    </row>
    <row r="15" spans="1:5" ht="12.75">
      <c r="A15" s="35" t="s">
        <v>55</v>
      </c>
      <c r="E15" s="39" t="s">
        <v>441</v>
      </c>
    </row>
    <row r="16" spans="1:5" ht="12.75">
      <c r="A16" s="35" t="s">
        <v>57</v>
      </c>
      <c r="E16" s="40" t="s">
        <v>437</v>
      </c>
    </row>
    <row r="17" spans="1:5" ht="102">
      <c r="A17" t="s">
        <v>59</v>
      </c>
      <c r="E17" s="39" t="s">
        <v>442</v>
      </c>
    </row>
    <row r="18" spans="1:16" ht="12.75">
      <c r="A18" t="s">
        <v>49</v>
      </c>
      <c s="34" t="s">
        <v>26</v>
      </c>
      <c s="34" t="s">
        <v>443</v>
      </c>
      <c s="35" t="s">
        <v>136</v>
      </c>
      <c s="6" t="s">
        <v>444</v>
      </c>
      <c s="36" t="s">
        <v>292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169</v>
      </c>
      <c>
        <f>(M18*21)/100</f>
      </c>
      <c t="s">
        <v>27</v>
      </c>
    </row>
    <row r="19" spans="1:5" ht="12.75">
      <c r="A19" s="35" t="s">
        <v>55</v>
      </c>
      <c r="E19" s="39" t="s">
        <v>445</v>
      </c>
    </row>
    <row r="20" spans="1:5" ht="12.75">
      <c r="A20" s="35" t="s">
        <v>57</v>
      </c>
      <c r="E20" s="40" t="s">
        <v>437</v>
      </c>
    </row>
    <row r="21" spans="1:5" ht="38.25">
      <c r="A21" t="s">
        <v>59</v>
      </c>
      <c r="E21" s="39" t="s">
        <v>446</v>
      </c>
    </row>
    <row r="22" spans="1:13" ht="12.75">
      <c r="A22" t="s">
        <v>46</v>
      </c>
      <c r="C22" s="31" t="s">
        <v>27</v>
      </c>
      <c r="E22" s="33" t="s">
        <v>447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448</v>
      </c>
      <c s="35" t="s">
        <v>136</v>
      </c>
      <c s="6" t="s">
        <v>449</v>
      </c>
      <c s="36" t="s">
        <v>292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169</v>
      </c>
      <c>
        <f>(M23*21)/100</f>
      </c>
      <c t="s">
        <v>27</v>
      </c>
    </row>
    <row r="24" spans="1:5" ht="12.75">
      <c r="A24" s="35" t="s">
        <v>55</v>
      </c>
      <c r="E24" s="39" t="s">
        <v>450</v>
      </c>
    </row>
    <row r="25" spans="1:5" ht="12.75">
      <c r="A25" s="35" t="s">
        <v>57</v>
      </c>
      <c r="E25" s="40" t="s">
        <v>437</v>
      </c>
    </row>
    <row r="26" spans="1:5" ht="89.25">
      <c r="A26" t="s">
        <v>59</v>
      </c>
      <c r="E26" s="39" t="s">
        <v>451</v>
      </c>
    </row>
    <row r="27" spans="1:16" ht="12.75">
      <c r="A27" t="s">
        <v>49</v>
      </c>
      <c s="34" t="s">
        <v>74</v>
      </c>
      <c s="34" t="s">
        <v>452</v>
      </c>
      <c s="35" t="s">
        <v>136</v>
      </c>
      <c s="6" t="s">
        <v>453</v>
      </c>
      <c s="36" t="s">
        <v>292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169</v>
      </c>
      <c>
        <f>(M27*21)/100</f>
      </c>
      <c t="s">
        <v>27</v>
      </c>
    </row>
    <row r="28" spans="1:5" ht="12.75">
      <c r="A28" s="35" t="s">
        <v>55</v>
      </c>
      <c r="E28" s="39" t="s">
        <v>454</v>
      </c>
    </row>
    <row r="29" spans="1:5" ht="12.75">
      <c r="A29" s="35" t="s">
        <v>57</v>
      </c>
      <c r="E29" s="40" t="s">
        <v>437</v>
      </c>
    </row>
    <row r="30" spans="1:5" ht="76.5">
      <c r="A30" t="s">
        <v>59</v>
      </c>
      <c r="E30" s="39" t="s">
        <v>455</v>
      </c>
    </row>
    <row r="31" spans="1:16" ht="12.75">
      <c r="A31" t="s">
        <v>49</v>
      </c>
      <c s="34" t="s">
        <v>79</v>
      </c>
      <c s="34" t="s">
        <v>456</v>
      </c>
      <c s="35" t="s">
        <v>136</v>
      </c>
      <c s="6" t="s">
        <v>457</v>
      </c>
      <c s="36" t="s">
        <v>292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169</v>
      </c>
      <c>
        <f>(M31*21)/100</f>
      </c>
      <c t="s">
        <v>27</v>
      </c>
    </row>
    <row r="32" spans="1:5" ht="12.75">
      <c r="A32" s="35" t="s">
        <v>55</v>
      </c>
      <c r="E32" s="39" t="s">
        <v>458</v>
      </c>
    </row>
    <row r="33" spans="1:5" ht="12.75">
      <c r="A33" s="35" t="s">
        <v>57</v>
      </c>
      <c r="E33" s="40" t="s">
        <v>459</v>
      </c>
    </row>
    <row r="34" spans="1:5" ht="25.5">
      <c r="A34" t="s">
        <v>59</v>
      </c>
      <c r="E34" s="39" t="s">
        <v>460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