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1-01 - Most 11,188" sheetId="2" r:id="rId2"/>
    <sheet name="SO1-02 - Železniční svrše..." sheetId="3" r:id="rId3"/>
    <sheet name="SO1-03 - Materiál zadavat..." sheetId="4" r:id="rId4"/>
    <sheet name="SO1-04 - VRN 11,188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'SO1-01 - Most 11,188'!$C$126:$K$309</definedName>
    <definedName name="_xlnm.Print_Area" localSheetId="1">'SO1-01 - Most 11,188'!$C$4:$J$76,'SO1-01 - Most 11,188'!$C$82:$J$108,'SO1-01 - Most 11,188'!$C$114:$J$309</definedName>
    <definedName name="_xlnm.Print_Titles" localSheetId="1">'SO1-01 - Most 11,188'!$126:$126</definedName>
    <definedName name="_xlnm._FilterDatabase" localSheetId="2" hidden="1">'SO1-02 - Železniční svrše...'!$C$118:$K$164</definedName>
    <definedName name="_xlnm.Print_Area" localSheetId="2">'SO1-02 - Železniční svrše...'!$C$4:$J$76,'SO1-02 - Železniční svrše...'!$C$82:$J$100,'SO1-02 - Železniční svrše...'!$C$106:$J$164</definedName>
    <definedName name="_xlnm.Print_Titles" localSheetId="2">'SO1-02 - Železniční svrše...'!$118:$118</definedName>
    <definedName name="_xlnm._FilterDatabase" localSheetId="3" hidden="1">'SO1-03 - Materiál zadavat...'!$C$117:$K$124</definedName>
    <definedName name="_xlnm.Print_Area" localSheetId="3">'SO1-03 - Materiál zadavat...'!$C$4:$J$76,'SO1-03 - Materiál zadavat...'!$C$82:$J$99,'SO1-03 - Materiál zadavat...'!$C$105:$J$124</definedName>
    <definedName name="_xlnm.Print_Titles" localSheetId="3">'SO1-03 - Materiál zadavat...'!$117:$117</definedName>
    <definedName name="_xlnm._FilterDatabase" localSheetId="4" hidden="1">'SO1-04 - VRN 11,188'!$C$121:$K$145</definedName>
    <definedName name="_xlnm.Print_Area" localSheetId="4">'SO1-04 - VRN 11,188'!$C$4:$J$76,'SO1-04 - VRN 11,188'!$C$82:$J$103,'SO1-04 - VRN 11,188'!$C$109:$J$145</definedName>
    <definedName name="_xlnm.Print_Titles" localSheetId="4">'SO1-04 - VRN 11,188'!$121:$121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45"/>
  <c r="BH145"/>
  <c r="BG145"/>
  <c r="BF145"/>
  <c r="T145"/>
  <c r="T144"/>
  <c r="R145"/>
  <c r="R144"/>
  <c r="P145"/>
  <c r="P144"/>
  <c r="BI143"/>
  <c r="BH143"/>
  <c r="BG143"/>
  <c r="BF143"/>
  <c r="T143"/>
  <c r="T142"/>
  <c r="R143"/>
  <c r="R142"/>
  <c r="P143"/>
  <c r="P142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T135"/>
  <c r="R136"/>
  <c r="R135"/>
  <c r="P136"/>
  <c r="P135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4"/>
  <c r="BH124"/>
  <c r="BG124"/>
  <c r="BF124"/>
  <c r="T124"/>
  <c r="R124"/>
  <c r="P124"/>
  <c r="J119"/>
  <c r="J118"/>
  <c r="F118"/>
  <c r="F116"/>
  <c r="E114"/>
  <c r="J92"/>
  <c r="J91"/>
  <c r="F91"/>
  <c r="F89"/>
  <c r="E87"/>
  <c r="J18"/>
  <c r="E18"/>
  <c r="F119"/>
  <c r="J17"/>
  <c r="J12"/>
  <c r="J116"/>
  <c r="E7"/>
  <c r="E112"/>
  <c i="4" r="J37"/>
  <c r="J36"/>
  <c i="1" r="AY97"/>
  <c i="4" r="J35"/>
  <c i="1" r="AX97"/>
  <c i="4" r="BI121"/>
  <c r="BH121"/>
  <c r="BG121"/>
  <c r="BF121"/>
  <c r="T121"/>
  <c r="T120"/>
  <c r="T119"/>
  <c r="T118"/>
  <c r="R121"/>
  <c r="R120"/>
  <c r="R119"/>
  <c r="R118"/>
  <c r="P121"/>
  <c r="P120"/>
  <c r="P119"/>
  <c r="P118"/>
  <c i="1" r="AU97"/>
  <c i="4" r="J115"/>
  <c r="J114"/>
  <c r="F114"/>
  <c r="F112"/>
  <c r="E110"/>
  <c r="J92"/>
  <c r="J91"/>
  <c r="F91"/>
  <c r="F89"/>
  <c r="E87"/>
  <c r="J18"/>
  <c r="E18"/>
  <c r="F115"/>
  <c r="J17"/>
  <c r="J12"/>
  <c r="J112"/>
  <c r="E7"/>
  <c r="E108"/>
  <c i="3" r="J37"/>
  <c r="J36"/>
  <c i="1" r="AY96"/>
  <c i="3" r="J35"/>
  <c i="1" r="AX96"/>
  <c i="3"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0"/>
  <c r="BH150"/>
  <c r="BG150"/>
  <c r="BF150"/>
  <c r="T150"/>
  <c r="R150"/>
  <c r="P150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3"/>
  <c r="BH123"/>
  <c r="BG123"/>
  <c r="BF123"/>
  <c r="T123"/>
  <c r="R123"/>
  <c r="P123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92"/>
  <c r="J17"/>
  <c r="J12"/>
  <c r="J89"/>
  <c r="E7"/>
  <c r="E85"/>
  <c i="2" r="J309"/>
  <c r="J37"/>
  <c r="J36"/>
  <c i="1" r="AY95"/>
  <c i="2" r="J35"/>
  <c i="1" r="AX95"/>
  <c i="2" r="J107"/>
  <c r="BI308"/>
  <c r="BH308"/>
  <c r="BG308"/>
  <c r="BF308"/>
  <c r="T308"/>
  <c r="R308"/>
  <c r="P308"/>
  <c r="BI307"/>
  <c r="BH307"/>
  <c r="BG307"/>
  <c r="BF307"/>
  <c r="T307"/>
  <c r="R307"/>
  <c r="P307"/>
  <c r="BI305"/>
  <c r="BH305"/>
  <c r="BG305"/>
  <c r="BF305"/>
  <c r="T305"/>
  <c r="R305"/>
  <c r="P305"/>
  <c r="BI304"/>
  <c r="BH304"/>
  <c r="BG304"/>
  <c r="BF304"/>
  <c r="T304"/>
  <c r="R304"/>
  <c r="P304"/>
  <c r="BI301"/>
  <c r="BH301"/>
  <c r="BG301"/>
  <c r="BF301"/>
  <c r="T301"/>
  <c r="R301"/>
  <c r="P301"/>
  <c r="BI300"/>
  <c r="BH300"/>
  <c r="BG300"/>
  <c r="BF300"/>
  <c r="T300"/>
  <c r="R300"/>
  <c r="P300"/>
  <c r="BI297"/>
  <c r="BH297"/>
  <c r="BG297"/>
  <c r="BF297"/>
  <c r="T297"/>
  <c r="R297"/>
  <c r="P297"/>
  <c r="BI296"/>
  <c r="BH296"/>
  <c r="BG296"/>
  <c r="BF296"/>
  <c r="T296"/>
  <c r="R296"/>
  <c r="P296"/>
  <c r="BI292"/>
  <c r="BH292"/>
  <c r="BG292"/>
  <c r="BF292"/>
  <c r="T292"/>
  <c r="R292"/>
  <c r="P292"/>
  <c r="BI291"/>
  <c r="BH291"/>
  <c r="BG291"/>
  <c r="BF291"/>
  <c r="T291"/>
  <c r="R291"/>
  <c r="P291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3"/>
  <c r="BH283"/>
  <c r="BG283"/>
  <c r="BF283"/>
  <c r="T283"/>
  <c r="R283"/>
  <c r="P283"/>
  <c r="BI279"/>
  <c r="BH279"/>
  <c r="BG279"/>
  <c r="BF279"/>
  <c r="T279"/>
  <c r="R279"/>
  <c r="P279"/>
  <c r="BI278"/>
  <c r="BH278"/>
  <c r="BG278"/>
  <c r="BF278"/>
  <c r="T278"/>
  <c r="R278"/>
  <c r="P278"/>
  <c r="BI274"/>
  <c r="BH274"/>
  <c r="BG274"/>
  <c r="BF274"/>
  <c r="T274"/>
  <c r="R274"/>
  <c r="P274"/>
  <c r="BI273"/>
  <c r="BH273"/>
  <c r="BG273"/>
  <c r="BF273"/>
  <c r="T273"/>
  <c r="R273"/>
  <c r="P273"/>
  <c r="BI270"/>
  <c r="BH270"/>
  <c r="BG270"/>
  <c r="BF270"/>
  <c r="T270"/>
  <c r="R270"/>
  <c r="P270"/>
  <c r="BI269"/>
  <c r="BH269"/>
  <c r="BG269"/>
  <c r="BF269"/>
  <c r="T269"/>
  <c r="R269"/>
  <c r="P269"/>
  <c r="BI265"/>
  <c r="BH265"/>
  <c r="BG265"/>
  <c r="BF265"/>
  <c r="T265"/>
  <c r="R265"/>
  <c r="P265"/>
  <c r="BI264"/>
  <c r="BH264"/>
  <c r="BG264"/>
  <c r="BF264"/>
  <c r="T264"/>
  <c r="R264"/>
  <c r="P264"/>
  <c r="BI261"/>
  <c r="BH261"/>
  <c r="BG261"/>
  <c r="BF261"/>
  <c r="T261"/>
  <c r="R261"/>
  <c r="P261"/>
  <c r="BI260"/>
  <c r="BH260"/>
  <c r="BG260"/>
  <c r="BF260"/>
  <c r="T260"/>
  <c r="R260"/>
  <c r="P260"/>
  <c r="BI258"/>
  <c r="BH258"/>
  <c r="BG258"/>
  <c r="BF258"/>
  <c r="T258"/>
  <c r="R258"/>
  <c r="P258"/>
  <c r="BI254"/>
  <c r="BH254"/>
  <c r="BG254"/>
  <c r="BF254"/>
  <c r="T254"/>
  <c r="R254"/>
  <c r="P254"/>
  <c r="BI251"/>
  <c r="BH251"/>
  <c r="BG251"/>
  <c r="BF251"/>
  <c r="T251"/>
  <c r="R251"/>
  <c r="P251"/>
  <c r="BI250"/>
  <c r="BH250"/>
  <c r="BG250"/>
  <c r="BF250"/>
  <c r="T250"/>
  <c r="R250"/>
  <c r="P250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1"/>
  <c r="BH231"/>
  <c r="BG231"/>
  <c r="BF231"/>
  <c r="T231"/>
  <c r="R231"/>
  <c r="P231"/>
  <c r="BI226"/>
  <c r="BH226"/>
  <c r="BG226"/>
  <c r="BF226"/>
  <c r="T226"/>
  <c r="R226"/>
  <c r="P226"/>
  <c r="BI225"/>
  <c r="BH225"/>
  <c r="BG225"/>
  <c r="BF225"/>
  <c r="T225"/>
  <c r="R225"/>
  <c r="P225"/>
  <c r="BI222"/>
  <c r="BH222"/>
  <c r="BG222"/>
  <c r="BF222"/>
  <c r="T222"/>
  <c r="R222"/>
  <c r="P222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7"/>
  <c r="BH197"/>
  <c r="BG197"/>
  <c r="BF197"/>
  <c r="T197"/>
  <c r="R197"/>
  <c r="P197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70"/>
  <c r="BH170"/>
  <c r="BG170"/>
  <c r="BF170"/>
  <c r="T170"/>
  <c r="R170"/>
  <c r="P170"/>
  <c r="BI165"/>
  <c r="BH165"/>
  <c r="BG165"/>
  <c r="BF165"/>
  <c r="T165"/>
  <c r="R165"/>
  <c r="P165"/>
  <c r="BI160"/>
  <c r="BH160"/>
  <c r="BG160"/>
  <c r="BF160"/>
  <c r="T160"/>
  <c r="R160"/>
  <c r="P160"/>
  <c r="BI158"/>
  <c r="BH158"/>
  <c r="BG158"/>
  <c r="BF158"/>
  <c r="T158"/>
  <c r="R158"/>
  <c r="P158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124"/>
  <c r="J17"/>
  <c r="J12"/>
  <c r="J89"/>
  <c r="E7"/>
  <c r="E117"/>
  <c i="1" r="L90"/>
  <c r="AM90"/>
  <c r="AM89"/>
  <c r="L89"/>
  <c r="AM87"/>
  <c r="L87"/>
  <c r="L85"/>
  <c r="L84"/>
  <c i="2" r="BK226"/>
  <c r="BK236"/>
  <c r="J214"/>
  <c r="BK181"/>
  <c r="BK241"/>
  <c r="J135"/>
  <c i="5" r="J130"/>
  <c i="2" r="BK278"/>
  <c r="BK273"/>
  <c r="BK292"/>
  <c r="BK213"/>
  <c r="BK174"/>
  <c r="J185"/>
  <c r="J264"/>
  <c r="J204"/>
  <c r="J265"/>
  <c r="BK186"/>
  <c r="J286"/>
  <c r="J308"/>
  <c i="3" r="J133"/>
  <c i="4" r="F35"/>
  <c i="1" r="BB97"/>
  <c i="5" r="J124"/>
  <c i="2" r="BK187"/>
  <c r="J160"/>
  <c r="BK222"/>
  <c r="J143"/>
  <c r="J245"/>
  <c r="J300"/>
  <c r="J288"/>
  <c r="BK264"/>
  <c r="BK170"/>
  <c r="BK308"/>
  <c r="BK158"/>
  <c r="J297"/>
  <c r="J236"/>
  <c r="BK193"/>
  <c r="J225"/>
  <c r="J291"/>
  <c r="J226"/>
  <c r="J158"/>
  <c i="3" r="J142"/>
  <c r="BK122"/>
  <c r="BK162"/>
  <c r="BK145"/>
  <c r="J145"/>
  <c i="4" r="BK121"/>
  <c i="5" r="J143"/>
  <c r="BK136"/>
  <c r="J140"/>
  <c i="2" r="BK270"/>
  <c r="J193"/>
  <c r="J270"/>
  <c r="J213"/>
  <c r="BK258"/>
  <c r="BK269"/>
  <c r="BK147"/>
  <c r="J196"/>
  <c r="J274"/>
  <c r="J251"/>
  <c r="J178"/>
  <c i="3" r="J149"/>
  <c r="BK149"/>
  <c r="J136"/>
  <c r="BK130"/>
  <c i="4" r="J121"/>
  <c i="5" r="J133"/>
  <c r="BK131"/>
  <c r="BK139"/>
  <c i="3" r="J123"/>
  <c r="BK142"/>
  <c r="J127"/>
  <c i="4" r="J34"/>
  <c i="1" r="AW97"/>
  <c i="5" r="BK125"/>
  <c i="2" r="BK279"/>
  <c r="BK251"/>
  <c r="BK291"/>
  <c r="BK190"/>
  <c r="J201"/>
  <c r="BK244"/>
  <c r="BK135"/>
  <c i="3" r="J164"/>
  <c r="BK164"/>
  <c r="J160"/>
  <c i="2" r="J287"/>
  <c r="BK274"/>
  <c r="BK247"/>
  <c r="J296"/>
  <c r="BK235"/>
  <c r="BK287"/>
  <c r="BK165"/>
  <c r="BK143"/>
  <c r="BK307"/>
  <c r="BK150"/>
  <c r="BK204"/>
  <c r="BK296"/>
  <c r="J260"/>
  <c i="3" r="BK158"/>
  <c r="BK156"/>
  <c r="BK133"/>
  <c r="J122"/>
  <c r="BK123"/>
  <c i="5" r="BK128"/>
  <c r="BK145"/>
  <c r="BK130"/>
  <c i="2" r="BK260"/>
  <c r="BK304"/>
  <c r="BK184"/>
  <c r="J279"/>
  <c r="J184"/>
  <c r="J210"/>
  <c r="J254"/>
  <c r="J134"/>
  <c r="J241"/>
  <c r="J269"/>
  <c r="J215"/>
  <c r="J304"/>
  <c r="BK130"/>
  <c r="BK225"/>
  <c r="J244"/>
  <c i="3" r="BK136"/>
  <c r="BK154"/>
  <c r="BK150"/>
  <c r="BK127"/>
  <c i="4" r="F37"/>
  <c i="1" r="BD97"/>
  <c i="5" r="J136"/>
  <c i="2" r="J190"/>
  <c r="BK210"/>
  <c r="BK288"/>
  <c r="BK185"/>
  <c r="J231"/>
  <c r="BK231"/>
  <c r="J187"/>
  <c r="J278"/>
  <c r="J238"/>
  <c r="J305"/>
  <c r="J222"/>
  <c r="J165"/>
  <c r="J136"/>
  <c r="BK238"/>
  <c r="J140"/>
  <c r="BK261"/>
  <c r="J250"/>
  <c r="BK301"/>
  <c r="BK246"/>
  <c r="BK283"/>
  <c r="BK136"/>
  <c r="J186"/>
  <c r="J197"/>
  <c r="J283"/>
  <c r="J258"/>
  <c r="BK160"/>
  <c i="3" r="J162"/>
  <c r="J156"/>
  <c r="F37"/>
  <c i="5" r="J145"/>
  <c r="J128"/>
  <c r="J125"/>
  <c i="2" r="J307"/>
  <c r="J235"/>
  <c r="BK140"/>
  <c r="BK171"/>
  <c r="BK265"/>
  <c i="3" r="F36"/>
  <c i="5" r="J139"/>
  <c i="2" r="J171"/>
  <c r="BK305"/>
  <c r="J207"/>
  <c r="BK286"/>
  <c i="1" r="AS94"/>
  <c i="2" r="J174"/>
  <c r="BK207"/>
  <c r="J150"/>
  <c r="BK254"/>
  <c r="BK214"/>
  <c r="BK134"/>
  <c r="BK133"/>
  <c r="BK245"/>
  <c i="3" r="F35"/>
  <c i="5" r="BK140"/>
  <c r="J131"/>
  <c i="2" r="J301"/>
  <c r="J133"/>
  <c r="BK215"/>
  <c r="BK297"/>
  <c r="J181"/>
  <c r="BK201"/>
  <c r="BK250"/>
  <c r="J147"/>
  <c r="J246"/>
  <c r="J247"/>
  <c r="J170"/>
  <c r="BK178"/>
  <c r="J292"/>
  <c i="3" r="J150"/>
  <c r="BK160"/>
  <c r="J158"/>
  <c i="4" r="F36"/>
  <c i="1" r="BC97"/>
  <c i="5" r="BK133"/>
  <c i="2" r="J130"/>
  <c r="J273"/>
  <c r="BK196"/>
  <c r="BK300"/>
  <c r="J261"/>
  <c r="BK197"/>
  <c i="3" r="J139"/>
  <c r="BK139"/>
  <c r="J130"/>
  <c r="J154"/>
  <c i="4" r="F34"/>
  <c i="5" r="BK143"/>
  <c r="BK124"/>
  <c i="2" l="1" r="R129"/>
  <c r="P146"/>
  <c r="P177"/>
  <c r="T295"/>
  <c r="BK139"/>
  <c r="J139"/>
  <c r="J99"/>
  <c r="R159"/>
  <c i="3" r="T121"/>
  <c r="T120"/>
  <c i="2" r="R221"/>
  <c r="BK129"/>
  <c r="BK146"/>
  <c r="J146"/>
  <c r="J100"/>
  <c r="BK200"/>
  <c r="J200"/>
  <c r="J103"/>
  <c r="R295"/>
  <c i="3" r="P121"/>
  <c r="P120"/>
  <c i="2" r="P139"/>
  <c r="P159"/>
  <c r="T200"/>
  <c r="T306"/>
  <c i="3" r="R161"/>
  <c i="2" r="BK159"/>
  <c r="J159"/>
  <c r="J101"/>
  <c r="P200"/>
  <c r="R306"/>
  <c r="T129"/>
  <c r="R146"/>
  <c r="R177"/>
  <c r="P295"/>
  <c i="5" r="T123"/>
  <c r="BK123"/>
  <c r="P127"/>
  <c i="2" r="P129"/>
  <c r="T146"/>
  <c r="T177"/>
  <c r="BK295"/>
  <c r="J295"/>
  <c r="J105"/>
  <c r="R139"/>
  <c r="T159"/>
  <c r="R200"/>
  <c i="3" r="R121"/>
  <c r="R120"/>
  <c r="R119"/>
  <c i="5" r="R123"/>
  <c r="BK138"/>
  <c r="J138"/>
  <c r="J100"/>
  <c i="2" r="T221"/>
  <c i="3" r="T161"/>
  <c i="5" r="T127"/>
  <c r="P138"/>
  <c i="2" r="P221"/>
  <c r="BK306"/>
  <c r="J306"/>
  <c r="J106"/>
  <c i="3" r="BK161"/>
  <c r="J161"/>
  <c r="J99"/>
  <c i="5" r="R127"/>
  <c i="2" r="BK221"/>
  <c r="J221"/>
  <c r="J104"/>
  <c r="P306"/>
  <c i="3" r="P161"/>
  <c i="5" r="P123"/>
  <c r="P122"/>
  <c i="1" r="AU98"/>
  <c i="5" r="T138"/>
  <c i="2" r="T139"/>
  <c r="BK177"/>
  <c r="J177"/>
  <c r="J102"/>
  <c i="3" r="BK121"/>
  <c r="J121"/>
  <c r="J98"/>
  <c i="5" r="BK127"/>
  <c r="J127"/>
  <c r="J98"/>
  <c r="R138"/>
  <c i="4" r="BK120"/>
  <c r="J120"/>
  <c r="J98"/>
  <c i="5" r="BK135"/>
  <c r="J135"/>
  <c r="J99"/>
  <c r="BK144"/>
  <c r="J144"/>
  <c r="J102"/>
  <c r="BK142"/>
  <c r="J142"/>
  <c r="J101"/>
  <c i="4" r="BK119"/>
  <c r="J119"/>
  <c r="J97"/>
  <c i="5" r="BE133"/>
  <c r="BE131"/>
  <c r="J89"/>
  <c r="BE130"/>
  <c r="BE139"/>
  <c r="E85"/>
  <c r="BE136"/>
  <c r="F92"/>
  <c r="BE124"/>
  <c r="BE143"/>
  <c r="BE125"/>
  <c r="BE128"/>
  <c r="BE140"/>
  <c r="BE145"/>
  <c i="4" r="J89"/>
  <c r="BE121"/>
  <c r="E85"/>
  <c i="3" r="BK120"/>
  <c r="J120"/>
  <c r="J97"/>
  <c i="4" r="F92"/>
  <c i="1" r="BA97"/>
  <c i="2" r="J129"/>
  <c r="J98"/>
  <c i="3" r="E109"/>
  <c r="BE139"/>
  <c r="BE122"/>
  <c r="BE149"/>
  <c r="F116"/>
  <c r="BE130"/>
  <c r="BE160"/>
  <c r="BE136"/>
  <c r="BE150"/>
  <c r="BE158"/>
  <c r="BE154"/>
  <c r="BE156"/>
  <c r="J113"/>
  <c r="BE127"/>
  <c r="BE123"/>
  <c r="BE142"/>
  <c r="BE162"/>
  <c r="BE133"/>
  <c r="BE145"/>
  <c r="BE164"/>
  <c i="1" r="BB96"/>
  <c r="BC96"/>
  <c r="BD96"/>
  <c i="2" r="BE136"/>
  <c r="BE135"/>
  <c r="BE147"/>
  <c r="BE140"/>
  <c r="BE171"/>
  <c r="BE196"/>
  <c r="BE201"/>
  <c r="BE261"/>
  <c r="BE178"/>
  <c r="BE181"/>
  <c r="BE187"/>
  <c r="BE193"/>
  <c r="BE246"/>
  <c r="BE260"/>
  <c r="BE274"/>
  <c r="E85"/>
  <c r="J121"/>
  <c r="BE185"/>
  <c r="BE226"/>
  <c r="F92"/>
  <c r="BE158"/>
  <c r="BE184"/>
  <c r="BE207"/>
  <c r="BE225"/>
  <c r="BE258"/>
  <c r="BE130"/>
  <c r="BE190"/>
  <c r="BE245"/>
  <c r="BE292"/>
  <c r="BE307"/>
  <c r="BE308"/>
  <c r="BE160"/>
  <c r="BE231"/>
  <c r="BE247"/>
  <c r="BE278"/>
  <c r="BE288"/>
  <c r="BE301"/>
  <c r="BE210"/>
  <c r="BE215"/>
  <c r="BE287"/>
  <c r="BE213"/>
  <c r="BE238"/>
  <c r="BE244"/>
  <c r="BE251"/>
  <c r="BE269"/>
  <c r="BE291"/>
  <c r="BE214"/>
  <c r="BE236"/>
  <c r="BE265"/>
  <c r="BE270"/>
  <c r="BE283"/>
  <c r="BE286"/>
  <c r="BE304"/>
  <c r="BE150"/>
  <c r="BE165"/>
  <c r="BE186"/>
  <c r="BE235"/>
  <c r="BE250"/>
  <c r="BE254"/>
  <c r="BE300"/>
  <c r="BE305"/>
  <c r="BE197"/>
  <c r="BE241"/>
  <c r="BE296"/>
  <c r="BE134"/>
  <c r="BE170"/>
  <c r="BE174"/>
  <c r="BE204"/>
  <c r="BE222"/>
  <c r="BE279"/>
  <c r="BE297"/>
  <c r="BE133"/>
  <c r="BE143"/>
  <c r="BE264"/>
  <c r="BE273"/>
  <c r="F35"/>
  <c i="1" r="BB95"/>
  <c i="5" r="F34"/>
  <c i="1" r="BA98"/>
  <c i="5" r="F37"/>
  <c i="1" r="BD98"/>
  <c i="3" r="J34"/>
  <c i="1" r="AW96"/>
  <c i="5" r="F36"/>
  <c i="1" r="BC98"/>
  <c i="5" r="F35"/>
  <c i="1" r="BB98"/>
  <c r="BB94"/>
  <c r="AX94"/>
  <c i="3" r="F34"/>
  <c i="1" r="BA96"/>
  <c i="2" r="F37"/>
  <c i="1" r="BD95"/>
  <c i="2" r="F34"/>
  <c i="1" r="BA95"/>
  <c i="2" r="J34"/>
  <c i="1" r="AW95"/>
  <c i="5" r="J34"/>
  <c i="1" r="AW98"/>
  <c i="2" r="F36"/>
  <c i="1" r="BC95"/>
  <c i="4" r="J33"/>
  <c i="1" r="AV97"/>
  <c r="AT97"/>
  <c i="2" l="1" r="T128"/>
  <c r="T127"/>
  <c r="P128"/>
  <c r="P127"/>
  <c i="1" r="AU95"/>
  <c i="2" r="BK128"/>
  <c r="BK127"/>
  <c r="J127"/>
  <c i="5" r="BK122"/>
  <c r="J122"/>
  <c r="J96"/>
  <c i="3" r="T119"/>
  <c r="P119"/>
  <c i="1" r="AU96"/>
  <c i="5" r="R122"/>
  <c r="T122"/>
  <c i="2" r="R128"/>
  <c r="R127"/>
  <c i="5" r="J123"/>
  <c r="J97"/>
  <c i="4" r="BK118"/>
  <c r="J118"/>
  <c r="J96"/>
  <c i="3" r="BK119"/>
  <c r="J119"/>
  <c r="J96"/>
  <c i="1" r="BD94"/>
  <c r="W33"/>
  <c r="BC94"/>
  <c r="AY94"/>
  <c i="3" r="J33"/>
  <c i="1" r="AV96"/>
  <c r="AT96"/>
  <c r="W31"/>
  <c r="BA94"/>
  <c r="AW94"/>
  <c r="AK30"/>
  <c i="2" r="J30"/>
  <c i="1" r="AG95"/>
  <c i="3" r="F33"/>
  <c i="1" r="AZ96"/>
  <c i="5" r="J33"/>
  <c i="1" r="AV98"/>
  <c r="AT98"/>
  <c i="2" r="J33"/>
  <c i="1" r="AV95"/>
  <c r="AT95"/>
  <c r="AN95"/>
  <c i="2" r="F33"/>
  <c i="1" r="AZ95"/>
  <c i="4" r="F33"/>
  <c i="1" r="AZ97"/>
  <c i="5" r="F33"/>
  <c i="1" r="AZ98"/>
  <c i="2" l="1" r="J96"/>
  <c r="J128"/>
  <c r="J97"/>
  <c r="J39"/>
  <c i="1" r="AU94"/>
  <c i="5" r="J30"/>
  <c i="1" r="AG98"/>
  <c i="4" r="J30"/>
  <c i="1" r="AG97"/>
  <c r="AN97"/>
  <c r="W30"/>
  <c r="W32"/>
  <c r="AZ94"/>
  <c r="W29"/>
  <c i="3" r="J30"/>
  <c i="1" r="AG96"/>
  <c i="5" l="1" r="J39"/>
  <c i="4" r="J39"/>
  <c i="3" r="J39"/>
  <c i="1" r="AN96"/>
  <c r="AN98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<sst xmlns="http://schemas.openxmlformats.org/spreadsheetml/2006/main">
  <si>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</si>
  <si>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</si>
  <si>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</si>
  <si>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</si>
  <si>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</si>
  <si>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{546225e6-c19f-4629-a442-986dada7c06f}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</si>
  <si>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</si>
  <si>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</si>
  <si>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</si>
  <si>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</si>
  <si>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</si>
  <si>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</si>
  <si>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</si>
  <si>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</si>
  <si>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PA654190017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</si>
  <si>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</si>
  <si>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</si>
  <si>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mostu v km 11,188 na trati Staňkov - Poběžovice</t>
  </si>
  <si>
    <t>KSO:</t>
  </si>
  <si>
    <t>CC-CZ:</t>
  </si>
  <si>
    <t>Místo:</t>
  </si>
  <si>
    <t xml:space="preserve"> </t>
  </si>
  <si>
    <t>Datum:</t>
  </si>
  <si>
    <t>29. 3. 2023</t>
  </si>
  <si>
    <t>Zadavatel:</t>
  </si>
  <si>
    <t>IČ:</t>
  </si>
  <si>
    <t>70994234</t>
  </si>
  <si>
    <t>Správa železnic, státní organizace</t>
  </si>
  <si>
    <t>DIČ:</t>
  </si>
  <si>
    <t>CZ 70994234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</si>
  <si>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</si>
  <si>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</si>
  <si>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</si>
  <si>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</si>
  <si>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</si>
  <si>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</si>
  <si>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</si>
  <si>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</si>
  <si>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</si>
  <si>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</si>
  <si>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</si>
  <si>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</si>
  <si>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</si>
  <si>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</si>
  <si>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</si>
  <si>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</si>
  <si>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</si>
  <si>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</si>
  <si>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</si>
  <si>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</si>
  <si>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</si>
  <si>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</si>
  <si>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</si>
  <si>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</si>
  <si>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</si>
  <si>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</si>
  <si>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</si>
  <si>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</si>
  <si>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</si>
  <si>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</si>
  <si>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</si>
  <si>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</si>
  <si>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</si>
  <si>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</si>
  <si>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</si>
  <si>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</si>
  <si>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</si>
  <si>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</si>
  <si>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</si>
  <si>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</si>
  <si>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</si>
  <si>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</si>
  <si>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</si>
  <si>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</si>
  <si>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</si>
  <si>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</si>
  <si>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</si>
  <si>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</si>
  <si>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</si>
  <si>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</si>
  <si>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</si>
  <si>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SO1-01</t>
  </si>
  <si>
    <t>Most 11,188</t>
  </si>
  <si>
    <t>STA</t>
  </si>
  <si>
    <t>1</t>
  </si>
  <si>
    <t>{b88b9088-13d4-49ac-a229-c15a93b740d8}</t>
  </si>
  <si>
    <t>2</t>
  </si>
  <si>
    <t>SO1-02</t>
  </si>
  <si>
    <t>Železniční svršek 11,188</t>
  </si>
  <si>
    <t>{5b0aa699-b828-46d1-9103-8a57e6fae844}</t>
  </si>
  <si>
    <t>SO1-03</t>
  </si>
  <si>
    <t>Materiál zadavatele - podkladnice S4M (položka se neoceňuje)</t>
  </si>
  <si>
    <t>{00d58819-f9b4-4860-9c73-4865292a2c9a}</t>
  </si>
  <si>
    <t>SO1-04</t>
  </si>
  <si>
    <t>VRN 11,188</t>
  </si>
  <si>
    <t>{888e9fc2-8a55-41de-83b8-259b61126a5e}</t>
  </si>
  <si>
    <t>KRYCÍ LIST SOUPISU PRACÍ</t>
  </si>
  <si>
    <t>Objekt:</t>
  </si>
  <si>
    <t>SO1-01 - Most 11,188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</si>
  <si>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</si>
  <si>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</si>
  <si>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</si>
  <si>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</si>
  <si>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</si>
  <si>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</si>
  <si>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</si>
  <si>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</si>
  <si>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</si>
  <si>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</si>
  <si>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</si>
  <si>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</si>
  <si>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</si>
  <si>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</si>
  <si>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</si>
  <si>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</si>
  <si>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</si>
  <si>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</si>
  <si>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</si>
  <si>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</si>
  <si>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</si>
  <si>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</si>
  <si>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</si>
  <si>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</si>
  <si>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</si>
  <si>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</si>
  <si>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</si>
  <si>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</si>
  <si>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</si>
  <si>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</si>
  <si>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</si>
  <si>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</si>
  <si>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</si>
  <si>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</si>
  <si>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132112631</t>
  </si>
  <si>
    <t>Hloubení rýh š do 2000 mm vedle kolejí ručně přes 2 m3 v hornině třídy těžitelnosti I skupiny 1 a 2</t>
  </si>
  <si>
    <t>m3</t>
  </si>
  <si>
    <t>4</t>
  </si>
  <si>
    <t>-506619457</t>
  </si>
  <si>
    <t>VV</t>
  </si>
  <si>
    <t>4*(2,5*0,6*1,2)"pro gabiony</t>
  </si>
  <si>
    <t>Součet</t>
  </si>
  <si>
    <t>167111101</t>
  </si>
  <si>
    <t>Nakládání výkopku z hornin třídy těžitelnosti I skupiny 1 až 3 ručně</t>
  </si>
  <si>
    <t>1459786332</t>
  </si>
  <si>
    <t>3</t>
  </si>
  <si>
    <t>167111121</t>
  </si>
  <si>
    <t>Skládání nebo překládání výkopku z horniny třídy těžitelnosti I skupiny 1 až 3 ručně</t>
  </si>
  <si>
    <t>-871418631</t>
  </si>
  <si>
    <t>171112221</t>
  </si>
  <si>
    <t>Uložení sypaniny z hornin nesoudržných sypkých do násypů přes 3 m3 pro spodní stavbu železnic ručně</t>
  </si>
  <si>
    <t>831548554</t>
  </si>
  <si>
    <t>5</t>
  </si>
  <si>
    <t>181111133</t>
  </si>
  <si>
    <t>Plošná úprava terénu do 500 m2 zemina skupiny 1 až 4 nerovnosti přes 150 do 200 mm ve svahu přes 1:2 do 1:1</t>
  </si>
  <si>
    <t>m2</t>
  </si>
  <si>
    <t>655912938</t>
  </si>
  <si>
    <t>20,00*5,00"v okolí rovnoběžných křídel</t>
  </si>
  <si>
    <t>Zakládání</t>
  </si>
  <si>
    <t>6</t>
  </si>
  <si>
    <t>274321117</t>
  </si>
  <si>
    <t>Základové pasy, prahy, věnce a ostruhy mostních konstrukcí ze ŽB C 25/30</t>
  </si>
  <si>
    <t>1005201752</t>
  </si>
  <si>
    <t>4*(2,5*0,6*0,2)"pod gabiony</t>
  </si>
  <si>
    <t>7</t>
  </si>
  <si>
    <t>274361411</t>
  </si>
  <si>
    <t>Výztuž základových pasů, prahů, věnců a ostruh ze svařovaných sítí do 3,5 kg/m2</t>
  </si>
  <si>
    <t>t</t>
  </si>
  <si>
    <t>976607064</t>
  </si>
  <si>
    <t>4*(2,44*0,54)*3,5/1000</t>
  </si>
  <si>
    <t>Svislé a kompletní konstrukce</t>
  </si>
  <si>
    <t>8</t>
  </si>
  <si>
    <t>327215111</t>
  </si>
  <si>
    <t>Opěrná zeď z gabionů dvouzákrutová síť s povrchovou úpravou galfan vyplněná lomovým kamenem</t>
  </si>
  <si>
    <t>889925610</t>
  </si>
  <si>
    <t>4*(2,5*0,6*1,0)</t>
  </si>
  <si>
    <t>9</t>
  </si>
  <si>
    <t>395901112</t>
  </si>
  <si>
    <t>Vysekání spár l do 6 m hl přes 40 do 80 mm v opěře hornina suchá</t>
  </si>
  <si>
    <t>-820735384</t>
  </si>
  <si>
    <t>2,45*5,55"opěra 01</t>
  </si>
  <si>
    <t>2*(2,70*5,55)+2*(2,70*1,80)"pilíř</t>
  </si>
  <si>
    <t>2,95*5,55"opěra 02</t>
  </si>
  <si>
    <t>(2*(3,50*2,50))/2"křídla u opěry 01</t>
  </si>
  <si>
    <t>(2*(4,50*3,00))/2"křídla u opěry 02</t>
  </si>
  <si>
    <t>8"závěrné zídky</t>
  </si>
  <si>
    <t>10</t>
  </si>
  <si>
    <t>985232111</t>
  </si>
  <si>
    <t>Hloubkové spárování zdiva aktivovanou maltou spára hl do 80 mm dl do 6 m/m2</t>
  </si>
  <si>
    <t>-1732614522</t>
  </si>
  <si>
    <t>Vodorovné konstrukce</t>
  </si>
  <si>
    <t>11</t>
  </si>
  <si>
    <t>421941521</t>
  </si>
  <si>
    <t>Demontáž podlahových plechů bez výztuh na mostech</t>
  </si>
  <si>
    <t>378217011</t>
  </si>
  <si>
    <t>(16,34+11,19)*0,84"středové</t>
  </si>
  <si>
    <t>2*(16,34+11,19)*0,30"po hlavách</t>
  </si>
  <si>
    <t>2*(16,34+11,19)*1,00"chodníkové</t>
  </si>
  <si>
    <t>12</t>
  </si>
  <si>
    <t>421941111</t>
  </si>
  <si>
    <t>Zřízení podlahy z plechu na mostnicích, chodnících nebo revizních lávkách</t>
  </si>
  <si>
    <t>-1963099341</t>
  </si>
  <si>
    <t>23,125"středové</t>
  </si>
  <si>
    <t>2*27,53"chodníkové</t>
  </si>
  <si>
    <t>2*(16,34+11,19)*0,27"zúžené plechy po hlavách</t>
  </si>
  <si>
    <t>13</t>
  </si>
  <si>
    <t>429172112</t>
  </si>
  <si>
    <t>Výroba ocelových prvků pro opravu mostů šroubovaných nebo svařovaných přes 100 kg</t>
  </si>
  <si>
    <t>kg</t>
  </si>
  <si>
    <t>247706864</t>
  </si>
  <si>
    <t>14</t>
  </si>
  <si>
    <t>429172212</t>
  </si>
  <si>
    <t>Montáž ocelových prvků pro opravu mostů šroubovaných nebo svařovaných přes 100 kg</t>
  </si>
  <si>
    <t>1482251320</t>
  </si>
  <si>
    <t>500"výměna prokorodovaných prvků, výměna u podélníků K-02</t>
  </si>
  <si>
    <t>429173112</t>
  </si>
  <si>
    <t>Přizvednutí a spuštění kcí hmotnosti přes 10 do 50 t</t>
  </si>
  <si>
    <t>1671430976</t>
  </si>
  <si>
    <t>32+16"K-01+K-02</t>
  </si>
  <si>
    <t>Komunikace pozemní</t>
  </si>
  <si>
    <t>16</t>
  </si>
  <si>
    <t>521271921</t>
  </si>
  <si>
    <t>Dotažení mostnicového šroubu po dosednutí vlivem provozu</t>
  </si>
  <si>
    <t>kus</t>
  </si>
  <si>
    <t>-1364194033</t>
  </si>
  <si>
    <t>48*2</t>
  </si>
  <si>
    <t>17</t>
  </si>
  <si>
    <t>M</t>
  </si>
  <si>
    <t>60815365</t>
  </si>
  <si>
    <t>mostnice dřevěná impregnovaná olejem DB 240x260mm dl 2,4m</t>
  </si>
  <si>
    <t>999806668</t>
  </si>
  <si>
    <t>(1+48+1)*0,14976</t>
  </si>
  <si>
    <t>18</t>
  </si>
  <si>
    <t>521272215</t>
  </si>
  <si>
    <t>Demontáž mostnic s odsunem hmot mimo objekt mostu</t>
  </si>
  <si>
    <t>232065203</t>
  </si>
  <si>
    <t>19</t>
  </si>
  <si>
    <t>521273121</t>
  </si>
  <si>
    <t>Výroba dřevěných mostnic železničního mostu s převýšením bez klínu</t>
  </si>
  <si>
    <t>-331337385</t>
  </si>
  <si>
    <t>20</t>
  </si>
  <si>
    <t>521273221</t>
  </si>
  <si>
    <t>Montáž dřevěných mostnic železničního mostu s převýšením bez klínu</t>
  </si>
  <si>
    <t>2102513315</t>
  </si>
  <si>
    <t>521281111</t>
  </si>
  <si>
    <t>Výroba pozednic železničního mostu z tvrdého dřeva</t>
  </si>
  <si>
    <t>-857788292</t>
  </si>
  <si>
    <t>1+1</t>
  </si>
  <si>
    <t>22</t>
  </si>
  <si>
    <t>521281211</t>
  </si>
  <si>
    <t>Montáž pozednic železničního mostu z tvrdého dřeva</t>
  </si>
  <si>
    <t>-734444914</t>
  </si>
  <si>
    <t>23</t>
  </si>
  <si>
    <t>521283221</t>
  </si>
  <si>
    <t>Demontáž pozednic včetně odstranění štěrkového podsypu</t>
  </si>
  <si>
    <t>1292330830</t>
  </si>
  <si>
    <t>24</t>
  </si>
  <si>
    <t>521371511</t>
  </si>
  <si>
    <t>Montáž kolejnic na mostech s mostnicemi soustavy S49, T</t>
  </si>
  <si>
    <t>m</t>
  </si>
  <si>
    <t>1861293187</t>
  </si>
  <si>
    <t>25</t>
  </si>
  <si>
    <t>525971111</t>
  </si>
  <si>
    <t>Demontáž kolejnic na mostech s mostnicemi hmotnosti do 50 kg/m</t>
  </si>
  <si>
    <t>647834463</t>
  </si>
  <si>
    <t>2*(16,34+11,19)</t>
  </si>
  <si>
    <t>Úpravy povrchů, podlahy a osazování výplní</t>
  </si>
  <si>
    <t>26</t>
  </si>
  <si>
    <t>628613223</t>
  </si>
  <si>
    <t>Protikorozní ochrana OK mostu III.tř.-základní a podkladní epoxidový, vrchní PU nátěr bez metalizace</t>
  </si>
  <si>
    <t>286361770</t>
  </si>
  <si>
    <t>80"výztuhy hlavních nosníků, podlahové nosníky, dolní zavětrování, styčníkové plechy, ložiska na K-01+K-02</t>
  </si>
  <si>
    <t>27</t>
  </si>
  <si>
    <t>628613224</t>
  </si>
  <si>
    <t>Protikorozní ochrana OK mostu IV.tř.- základní a podkladní epoxidový, vrchní PU nátěr bez metalizace</t>
  </si>
  <si>
    <t>1371734310</t>
  </si>
  <si>
    <t>698"hlavní nosníky, příčníky, podélníky, podlahové plechy,pojistné úhelníky na K-01 + K-02</t>
  </si>
  <si>
    <t>28</t>
  </si>
  <si>
    <t>628613233</t>
  </si>
  <si>
    <t>Protikorozní ochrana OK mostu III. tř.- základní a podkladní epoxidový, vrchní PU nátěr s metalizací</t>
  </si>
  <si>
    <t>-1539313913</t>
  </si>
  <si>
    <t>45"zábradlí K-01+K-02 a výběhy</t>
  </si>
  <si>
    <t>29</t>
  </si>
  <si>
    <t>628613911</t>
  </si>
  <si>
    <t>Mechanické vyčištění hloubkové koroze mezi jednotlivými prvky OK mostů</t>
  </si>
  <si>
    <t>1189720883</t>
  </si>
  <si>
    <t>50</t>
  </si>
  <si>
    <t>30</t>
  </si>
  <si>
    <t>629995101</t>
  </si>
  <si>
    <t>Očištění vnějších ploch tlakovou vodou</t>
  </si>
  <si>
    <t>1513476387</t>
  </si>
  <si>
    <t>31</t>
  </si>
  <si>
    <t>629995201</t>
  </si>
  <si>
    <t>Očištění vnějších ploch otryskáním sušeným křemičitým pískem</t>
  </si>
  <si>
    <t>-1734396762</t>
  </si>
  <si>
    <t>32</t>
  </si>
  <si>
    <t>629995219</t>
  </si>
  <si>
    <t>Očištění vnějších ploch otryskáním nesušeným křemičitým pískem betonového povrchu</t>
  </si>
  <si>
    <t>2012868890</t>
  </si>
  <si>
    <t>2*(2,65*0,60+0,85*0,50)"bet.římsy výběhy před mostem-horní plochy</t>
  </si>
  <si>
    <t>2*0,55*(2,65+0,60+1,45+0,50)"bet.římsy výběhy před mostem-boční plochy</t>
  </si>
  <si>
    <t>2*(3,45*0,55+0,95*0,50)"bet.římsy výběhy za mostem-horní plochy</t>
  </si>
  <si>
    <t>2*0,55*(3,45+0,55)+2*0,50*(1,50+0,50)"bet.římsy výběhy před mostem-boční plochy</t>
  </si>
  <si>
    <t>Ostatní konstrukce a práce, bourání</t>
  </si>
  <si>
    <t>33</t>
  </si>
  <si>
    <t>911121211</t>
  </si>
  <si>
    <t>Výroba ocelového zábradli při opravách mostů</t>
  </si>
  <si>
    <t>-186861431</t>
  </si>
  <si>
    <t>2*(2,60+16,40+11,20+3,45)"levá a pravá strana zábradlí</t>
  </si>
  <si>
    <t>34</t>
  </si>
  <si>
    <t>911121311</t>
  </si>
  <si>
    <t>Montáž ocelového zábradli při opravách mostů</t>
  </si>
  <si>
    <t>277439645</t>
  </si>
  <si>
    <t>35</t>
  </si>
  <si>
    <t>13431000</t>
  </si>
  <si>
    <t>úhelník ocelový rovnostranný jakost S235JR (11 375) 70x70x8mm</t>
  </si>
  <si>
    <t>-533210517</t>
  </si>
  <si>
    <t>P</t>
  </si>
  <si>
    <t>Poznámka k položce:_x000d_
Hmotnost: 8,37 kg/m</t>
  </si>
  <si>
    <t>(2*(2*1,10+10*0,51+6*0,98+3*1,10))*8,37/1000"sloupky</t>
  </si>
  <si>
    <t>(24*2)*8,37/1000"krční úhelníky K-02</t>
  </si>
  <si>
    <t>36</t>
  </si>
  <si>
    <t>13011066</t>
  </si>
  <si>
    <t>úhelník ocelový rovnostranný jakost S235JR (11 375) 60x60x5mm</t>
  </si>
  <si>
    <t>1568376345</t>
  </si>
  <si>
    <t>Poznámka k položce:_x000d_
Hmotnost: 4,57 kg/m</t>
  </si>
  <si>
    <t>(2*(3*2,60+1*16,40+2*11,20+3*3,45))*4,57/1000"madla</t>
  </si>
  <si>
    <t>37</t>
  </si>
  <si>
    <t>30910005</t>
  </si>
  <si>
    <t>šroub vysokopevnostní HRC s maticí a podložkou M22x70</t>
  </si>
  <si>
    <t>100 kus</t>
  </si>
  <si>
    <t>442108847</t>
  </si>
  <si>
    <t>38</t>
  </si>
  <si>
    <t>13611228</t>
  </si>
  <si>
    <t>plech ocelový hladký jakost S235JR tl 10mm tabule</t>
  </si>
  <si>
    <t>2063436269</t>
  </si>
  <si>
    <t>Poznámka k položce:_x000d_
Hmotnost 78,5 kg/m2</t>
  </si>
  <si>
    <t>39</t>
  </si>
  <si>
    <t>936171150</t>
  </si>
  <si>
    <t>Demontáž pojistných úhelníků L 160 x 160 x 40 na železničních mostech přímých nebo v oblouku</t>
  </si>
  <si>
    <t>-2129249642</t>
  </si>
  <si>
    <t>49,05*2</t>
  </si>
  <si>
    <t>40</t>
  </si>
  <si>
    <t>936171211</t>
  </si>
  <si>
    <t>Výroba pojistných úhelníků L 160x100x14 pro kolej S 49 na mostě</t>
  </si>
  <si>
    <t>-1103874274</t>
  </si>
  <si>
    <t>10"úprava výběhů dle předpisu S3, příloha XII.</t>
  </si>
  <si>
    <t>41</t>
  </si>
  <si>
    <t>936171311</t>
  </si>
  <si>
    <t>Montáž pojistných úhelníků L 160x100x14 v koleji S 49 na mostě</t>
  </si>
  <si>
    <t>-226277273</t>
  </si>
  <si>
    <t>42</t>
  </si>
  <si>
    <t>938905311</t>
  </si>
  <si>
    <t>Údržba OK mostů - očistění, nátěr, namazání ložisek</t>
  </si>
  <si>
    <t>171818318</t>
  </si>
  <si>
    <t>43</t>
  </si>
  <si>
    <t>938905312</t>
  </si>
  <si>
    <t>Údržba OK mostů - vysekání obetonávky ložisek a zalití ložiskových desek</t>
  </si>
  <si>
    <t>-1974111570</t>
  </si>
  <si>
    <t>44</t>
  </si>
  <si>
    <t>941111111</t>
  </si>
  <si>
    <t>Montáž lešení řadového trubkového lehkého s podlahami zatížení do 200 kg/m2 š od 0,6 do 0,9 m v do 10 m</t>
  </si>
  <si>
    <t>104291098</t>
  </si>
  <si>
    <t>34,20*4,00"boky mostu,zleva a zprava a podél rovnoběžných křídel</t>
  </si>
  <si>
    <t>45</t>
  </si>
  <si>
    <t>941111811</t>
  </si>
  <si>
    <t>Demontáž lešení řadového trubkového lehkého s podlahami zatížení do 200 kg/m2 š od 0,6 do 0,9 m v do 10 m</t>
  </si>
  <si>
    <t>-5535119</t>
  </si>
  <si>
    <t>46</t>
  </si>
  <si>
    <t>941112211</t>
  </si>
  <si>
    <t>Příplatek k lešení řadovému trubkovému lehkému bez podlah š 0,9 m v 10 m za první a ZKD den použití</t>
  </si>
  <si>
    <t>-1646051744</t>
  </si>
  <si>
    <t>136,80*20</t>
  </si>
  <si>
    <t>47</t>
  </si>
  <si>
    <t>943211111</t>
  </si>
  <si>
    <t>Montáž lešení prostorového rámového lehkého s podlahami zatížení do 200 kg/m2 v do 10 m</t>
  </si>
  <si>
    <t>1747168260</t>
  </si>
  <si>
    <t>15,00*4,80*2,45"pod K-01</t>
  </si>
  <si>
    <t>10,00*4,80*2,70"pod K-02</t>
  </si>
  <si>
    <t>48</t>
  </si>
  <si>
    <t>943211211</t>
  </si>
  <si>
    <t>Příplatek k lešení prostorovému rámovému lehkému s podlahami v do 10 m za první a ZKD den použití</t>
  </si>
  <si>
    <t>231397554</t>
  </si>
  <si>
    <t>306*20</t>
  </si>
  <si>
    <t>49</t>
  </si>
  <si>
    <t>943211811</t>
  </si>
  <si>
    <t>Demontáž lešení prostorového rámového lehkého s podlahami zatížení do 200 kg/m2 v do 10 m</t>
  </si>
  <si>
    <t>-234424252</t>
  </si>
  <si>
    <t>944611111</t>
  </si>
  <si>
    <t>Montáž ochranné plachty z textilie z umělých vláken</t>
  </si>
  <si>
    <t>-1640007057</t>
  </si>
  <si>
    <t>(15,00+10,00)*4,80+(15,00+10,00)*1,00" pod konstrukcemi a boky</t>
  </si>
  <si>
    <t>51</t>
  </si>
  <si>
    <t>28329200</t>
  </si>
  <si>
    <t>plachta krycí olemovaná s oky 80g/m2 10x15m</t>
  </si>
  <si>
    <t>-1901703700</t>
  </si>
  <si>
    <t>52</t>
  </si>
  <si>
    <t>944611121.R</t>
  </si>
  <si>
    <t>Montáž ochranné geotextilie</t>
  </si>
  <si>
    <t>-1998324608</t>
  </si>
  <si>
    <t>Poznámka k položce:_x000d_
uložení na spodní část lešení pod konstrukci( jako separační vrstva) + ochrana obou břehů</t>
  </si>
  <si>
    <t>(15,00+10,00)*4,80"vodorovná plocha lešení pod K-01+K-02</t>
  </si>
  <si>
    <t>53</t>
  </si>
  <si>
    <t>69311082</t>
  </si>
  <si>
    <t>geotextilie netkaná separační, ochranná, filtrační, drenážní PP 500g/m2</t>
  </si>
  <si>
    <t>300805003</t>
  </si>
  <si>
    <t>54</t>
  </si>
  <si>
    <t>944611211</t>
  </si>
  <si>
    <t>Příplatek k ochranné plachtě za první a ZKD den použití</t>
  </si>
  <si>
    <t>-717066232</t>
  </si>
  <si>
    <t>145*20</t>
  </si>
  <si>
    <t>55</t>
  </si>
  <si>
    <t>944611811</t>
  </si>
  <si>
    <t>Demontáž ochranné plachty z textilie z umělých vláken</t>
  </si>
  <si>
    <t>404925772</t>
  </si>
  <si>
    <t>56</t>
  </si>
  <si>
    <t>952711400.R</t>
  </si>
  <si>
    <t>Bezpeč.značení na mostní objekty-žlutočerné šrafování</t>
  </si>
  <si>
    <t>-2094822553</t>
  </si>
  <si>
    <t xml:space="preserve">Poznámka k položce:_x000d_
Žlutočerné šrafování  na krajních zábradelních sloupcích mostu - 4 ks</t>
  </si>
  <si>
    <t>4+4"zábradlí a šikmé výztuhy</t>
  </si>
  <si>
    <t>57</t>
  </si>
  <si>
    <t>963071122</t>
  </si>
  <si>
    <t>Demontáž ocelových prvků mostů nýtovaných přes 100 kg</t>
  </si>
  <si>
    <t>746641556</t>
  </si>
  <si>
    <t>58</t>
  </si>
  <si>
    <t>966075141</t>
  </si>
  <si>
    <t>Odstranění kovového zábradlí vcelku</t>
  </si>
  <si>
    <t>-71072483</t>
  </si>
  <si>
    <t>2,60+16,30+10,80+3,45"vlevo mostu</t>
  </si>
  <si>
    <t>2,60+16,30+10,80+3,45"vpravo mostu</t>
  </si>
  <si>
    <t>59</t>
  </si>
  <si>
    <t>985223212</t>
  </si>
  <si>
    <t>Přezdívání kamenného zdiva do aktivované malty přes 3 m3</t>
  </si>
  <si>
    <t>-1112654377</t>
  </si>
  <si>
    <t>12,10*1,00*0,30"úprava břehů</t>
  </si>
  <si>
    <t>60</t>
  </si>
  <si>
    <t>583807570</t>
  </si>
  <si>
    <t>kámen lomový soklový (10 t = 6,2 m3)</t>
  </si>
  <si>
    <t>1182473636</t>
  </si>
  <si>
    <t>61</t>
  </si>
  <si>
    <t>985233111</t>
  </si>
  <si>
    <t>Úprava spár po spárování zdiva uhlazením spára dl do 6 m/m2</t>
  </si>
  <si>
    <t>1261959076</t>
  </si>
  <si>
    <t>62</t>
  </si>
  <si>
    <t>985311112</t>
  </si>
  <si>
    <t>Reprofilace stěn cementovou sanační maltou tl přes 10 do 20 mm</t>
  </si>
  <si>
    <t>-132827706</t>
  </si>
  <si>
    <t>20,895"bet.římsy výběhů</t>
  </si>
  <si>
    <t>63</t>
  </si>
  <si>
    <t>985324211</t>
  </si>
  <si>
    <t>Ochranný akrylátový nátěr betonu dvojnásobný s impregnací (OS-B)</t>
  </si>
  <si>
    <t>1605134024</t>
  </si>
  <si>
    <t>64</t>
  </si>
  <si>
    <t>985441113</t>
  </si>
  <si>
    <t>Přídavná šroubovitá nerezová výztuž 1 táhlo D 8 mm v drážce v cihelném zdivu hl do 70 mm</t>
  </si>
  <si>
    <t>1347526632</t>
  </si>
  <si>
    <t>2*4*3,8"pilíř obě strany, 4 řady dl.3,8 m</t>
  </si>
  <si>
    <t>997</t>
  </si>
  <si>
    <t>Přesun sutě</t>
  </si>
  <si>
    <t>65</t>
  </si>
  <si>
    <t>997013501</t>
  </si>
  <si>
    <t>Odvoz suti a vybouraných hmot na skládku nebo meziskládku do 1 km se složením</t>
  </si>
  <si>
    <t>1026323785</t>
  </si>
  <si>
    <t>66</t>
  </si>
  <si>
    <t>997013509</t>
  </si>
  <si>
    <t>Příplatek k odvozu suti a vybouraných hmot na skládku ZKD 1 km přes 1 km</t>
  </si>
  <si>
    <t>-1390224361</t>
  </si>
  <si>
    <t>101,234*20</t>
  </si>
  <si>
    <t>67</t>
  </si>
  <si>
    <t>997013631</t>
  </si>
  <si>
    <t>Poplatek za uložení na skládce (skládkovné) stavebního odpadu směsného kód odpadu 17 09 04</t>
  </si>
  <si>
    <t>652774420</t>
  </si>
  <si>
    <t>68</t>
  </si>
  <si>
    <t>997013843</t>
  </si>
  <si>
    <t>Poplatek za uložení na skládce (skládkovné) odpadu po otryskávání s obsahem nebezpečných látek kód odpadu 12 01 16</t>
  </si>
  <si>
    <t>-1095508024</t>
  </si>
  <si>
    <t>(125+700)*0,04</t>
  </si>
  <si>
    <t>69</t>
  </si>
  <si>
    <t>997211621</t>
  </si>
  <si>
    <t>Ekologická likvidace mostnic - drcení a odvoz do 20 km</t>
  </si>
  <si>
    <t>-1173484084</t>
  </si>
  <si>
    <t>70</t>
  </si>
  <si>
    <t>997241528</t>
  </si>
  <si>
    <t>Nakládání nebo překládání vybouraných hmot</t>
  </si>
  <si>
    <t>-1776398342</t>
  </si>
  <si>
    <t>998</t>
  </si>
  <si>
    <t>Přesun hmot</t>
  </si>
  <si>
    <t>71</t>
  </si>
  <si>
    <t>998212111</t>
  </si>
  <si>
    <t>Přesun hmot pro mosty zděné, monolitické betonové nebo ocelové v do 20 m</t>
  </si>
  <si>
    <t>-1885273629</t>
  </si>
  <si>
    <t>72</t>
  </si>
  <si>
    <t>998212191</t>
  </si>
  <si>
    <t>Příplatek k přesunu hmot pro mosty zděné nebo monolitické za zvětšený přesun do 1000 m</t>
  </si>
  <si>
    <t>-65427085</t>
  </si>
  <si>
    <t>OST</t>
  </si>
  <si>
    <t>Ostatní</t>
  </si>
  <si>
    <t>SO1-02 - Železniční svršek 11,188</t>
  </si>
  <si>
    <t>5955101025</t>
  </si>
  <si>
    <t>Kamenivo drcené drť frakce 4/8</t>
  </si>
  <si>
    <t>-391779366</t>
  </si>
  <si>
    <t>5905095010</t>
  </si>
  <si>
    <t>Úprava kolejového lože ojediněle ručně v koleji lože otevřené</t>
  </si>
  <si>
    <t>-611426421</t>
  </si>
  <si>
    <t>Poznámka k položce:_x000d_
Metr koleje=m</t>
  </si>
  <si>
    <t>10,0*2</t>
  </si>
  <si>
    <t>5958134040</t>
  </si>
  <si>
    <t>Součásti upevňovací kroužek pružný dvojitý Fe 6</t>
  </si>
  <si>
    <t>995054030</t>
  </si>
  <si>
    <t>(48+2)*8"vrtule</t>
  </si>
  <si>
    <t>5958173000</t>
  </si>
  <si>
    <t>Polyetylenové pásy v kotoučích</t>
  </si>
  <si>
    <t>1306755217</t>
  </si>
  <si>
    <t>50*0,375*0,200</t>
  </si>
  <si>
    <t>5958134080</t>
  </si>
  <si>
    <t>Součásti upevňovací vrtule R2 (160)</t>
  </si>
  <si>
    <t>603060623</t>
  </si>
  <si>
    <t>(48+2)*8</t>
  </si>
  <si>
    <t>5958134075</t>
  </si>
  <si>
    <t>Součásti upevňovací vrtule R1(145)</t>
  </si>
  <si>
    <t>200076592</t>
  </si>
  <si>
    <t>80"pojistné úhelníky</t>
  </si>
  <si>
    <t>5958128010</t>
  </si>
  <si>
    <t>Komplety ŽS 4 (šroub RS 1, matice M 24, podložka Fe6, svěrka ŽS4)</t>
  </si>
  <si>
    <t>-362200476</t>
  </si>
  <si>
    <t>(48+2)*4</t>
  </si>
  <si>
    <t>5958158005</t>
  </si>
  <si>
    <t xml:space="preserve">Podložka pryžová pod patu kolejnice S49  183/126/6</t>
  </si>
  <si>
    <t>849306410</t>
  </si>
  <si>
    <t>5906010020</t>
  </si>
  <si>
    <t>Ruční výměna pražce v KL zapuštěném pražec dřevěný příčný vystrojený</t>
  </si>
  <si>
    <t>219200853</t>
  </si>
  <si>
    <t>Poznámka k položce:_x000d_
Pražec=kus</t>
  </si>
  <si>
    <t xml:space="preserve">6"výběh za mostem </t>
  </si>
  <si>
    <t>5956101025</t>
  </si>
  <si>
    <t xml:space="preserve">Pražec dřevěný příčný vystrojený   dub 2600x260x150 mm</t>
  </si>
  <si>
    <t>1559182375</t>
  </si>
  <si>
    <t>5907015016</t>
  </si>
  <si>
    <t>Ojedinělá výměna kolejnic stávající upevnění tvar S49, T, 49E1</t>
  </si>
  <si>
    <t>100422692</t>
  </si>
  <si>
    <t>Poznámka k položce:_x000d_
Metr kolejnice=m</t>
  </si>
  <si>
    <t>(4,0+16,0)*2"před a za mostem</t>
  </si>
  <si>
    <t>5908005425</t>
  </si>
  <si>
    <t>Oprava kolejnicového styku demontáž spojek tvar S49, T, A</t>
  </si>
  <si>
    <t>styk</t>
  </si>
  <si>
    <t>-1194492255</t>
  </si>
  <si>
    <t>Poznámka k položce:_x000d_
Spojka=kus</t>
  </si>
  <si>
    <t>5908005525</t>
  </si>
  <si>
    <t>Oprava kolejnicového styku montáž spojek tvar S49, T, A</t>
  </si>
  <si>
    <t>1005558042</t>
  </si>
  <si>
    <t>5909031010</t>
  </si>
  <si>
    <t>Úprava GPK koleje směrové a výškové uspořádání pražce dřevěné nebo ocelové</t>
  </si>
  <si>
    <t>kpl</t>
  </si>
  <si>
    <t>261342144</t>
  </si>
  <si>
    <t>Poznámka k položce:_x000d_
Kilometr koleje=km</t>
  </si>
  <si>
    <t>5918001010</t>
  </si>
  <si>
    <t>Ostatní práce při údržbě výkony prováděné pomocí mechanizace - rypadlem</t>
  </si>
  <si>
    <t>hod</t>
  </si>
  <si>
    <t>1332957084</t>
  </si>
  <si>
    <t>9901000700</t>
  </si>
  <si>
    <t>Doprava obousměrná mechanizací o nosnosti do 3,5 t elektrosoučástek, montážního materiálu, kameniva, písku, dlažebních kostek, suti, atd. do 100 km</t>
  </si>
  <si>
    <t>512</t>
  </si>
  <si>
    <t>769132360</t>
  </si>
  <si>
    <t>Poznámka k položce:_x000d_
Měrnou jednotkou je kus stroje.</t>
  </si>
  <si>
    <t>9903200200</t>
  </si>
  <si>
    <t>Přeprava mechanizace na místo prováděných prací o hmotnosti přes 12 t do 200 km</t>
  </si>
  <si>
    <t>1393103375</t>
  </si>
  <si>
    <t>SO1-03 - Materiál zadavatele - podkladnice S4M (položka se neoceňuje)</t>
  </si>
  <si>
    <t>5958264020</t>
  </si>
  <si>
    <t>Podkladnice žebrová užitá tv. S4M</t>
  </si>
  <si>
    <t>1434246196</t>
  </si>
  <si>
    <t>Poznámka k položce:_x000d_
Položku zhotovitel neoceňuje.</t>
  </si>
  <si>
    <t>50*2</t>
  </si>
  <si>
    <t>SO1-04 - VRN 11,188</t>
  </si>
  <si>
    <t>VRN1 - Průzkumné, geodetické a projektové práce</t>
  </si>
  <si>
    <t>VRN3 - Zařízení staveniště</t>
  </si>
  <si>
    <t>VRN4 - Inženýrská činnost</t>
  </si>
  <si>
    <t>VRN6 - Územní vlivy</t>
  </si>
  <si>
    <t>VRN7 - Provozní vlivy</t>
  </si>
  <si>
    <t>VRN8 - Přesun stavebních kapacit</t>
  </si>
  <si>
    <t>VRN1</t>
  </si>
  <si>
    <t>Průzkumné, geodetické a projektové práce</t>
  </si>
  <si>
    <t>012203000</t>
  </si>
  <si>
    <t>Geodetické práce při provádění stavby</t>
  </si>
  <si>
    <t>955218860</t>
  </si>
  <si>
    <t>013254000</t>
  </si>
  <si>
    <t>Dokumentace skutečného provedení stavby</t>
  </si>
  <si>
    <t>935937253</t>
  </si>
  <si>
    <t>Poznámka k položce:_x000d_
DSPS 2x, vč.digitální podoby</t>
  </si>
  <si>
    <t>VRN3</t>
  </si>
  <si>
    <t>Zařízení staveniště</t>
  </si>
  <si>
    <t>030001000</t>
  </si>
  <si>
    <t>-1785581969</t>
  </si>
  <si>
    <t>Poznámka k položce:_x000d_
včetně pronájmů pozemků</t>
  </si>
  <si>
    <t>032403000</t>
  </si>
  <si>
    <t>Provizorní komunikace</t>
  </si>
  <si>
    <t>1024</t>
  </si>
  <si>
    <t>-1683905256</t>
  </si>
  <si>
    <t>034002000</t>
  </si>
  <si>
    <t>Zabezpečení staveniště</t>
  </si>
  <si>
    <t>-319466241</t>
  </si>
  <si>
    <t>Poznámka k položce:_x000d_
zabezpečení staveniště mimo pracovní dobu, cca 45 dnů</t>
  </si>
  <si>
    <t>039002000</t>
  </si>
  <si>
    <t>Zrušení zařízení staveniště</t>
  </si>
  <si>
    <t>847875766</t>
  </si>
  <si>
    <t>Poznámka k položce:_x000d_
včetně uvedení dotčených pozemků do původního stavu</t>
  </si>
  <si>
    <t>VRN4</t>
  </si>
  <si>
    <t>Inženýrská činnost</t>
  </si>
  <si>
    <t>042903000</t>
  </si>
  <si>
    <t>Ostatní posudky</t>
  </si>
  <si>
    <t>-573559243</t>
  </si>
  <si>
    <t xml:space="preserve">Poznámka k položce:_x000d_
rozbory odpadů na PCB a těžké kovy_x000d_
rozbor půdy u vodního toku pod mostem </t>
  </si>
  <si>
    <t>VRN6</t>
  </si>
  <si>
    <t>Územní vlivy</t>
  </si>
  <si>
    <t>060001000</t>
  </si>
  <si>
    <t>-1404377826</t>
  </si>
  <si>
    <t>065002000</t>
  </si>
  <si>
    <t>Mimostaveništní doprava materiálů</t>
  </si>
  <si>
    <t>-478776088</t>
  </si>
  <si>
    <t>Poznámka k položce:_x000d_
přepravy, které nejsou zakalkulovány v rozpočtu</t>
  </si>
  <si>
    <t>VRN7</t>
  </si>
  <si>
    <t>Provozní vlivy</t>
  </si>
  <si>
    <t>070001000</t>
  </si>
  <si>
    <t>1494945067</t>
  </si>
  <si>
    <t>VRN8</t>
  </si>
  <si>
    <t>Přesun stavebních kapacit</t>
  </si>
  <si>
    <t>081103000</t>
  </si>
  <si>
    <t>Denní doprava pracovníků na pracoviště</t>
  </si>
  <si>
    <t>455289301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</si>
</sst>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19" xfId="0" applyFont="1" applyBorder="1" applyAlignment="1" applyProtection="1"/>
    <xf numFmtId="0" fontId="8" fillId="0" borderId="20" xfId="0" applyFont="1" applyBorder="1" applyAlignment="1" applyProtection="1"/>
    <xf numFmtId="166" fontId="8" fillId="0" borderId="20" xfId="0" applyNumberFormat="1" applyFont="1" applyBorder="1" applyAlignment="1" applyProtection="1"/>
    <xf numFmtId="166" fontId="8" fillId="0" borderId="21" xfId="0" applyNumberFormat="1" applyFont="1" applyBorder="1" applyAlignment="1" applyProtection="1"/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33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PA654190017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mostu v km 11,188 na trati Staňkov - Poběžovice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29. 3. 2023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Správa železnic, státní organizace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32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30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34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ROUND(SUM(AG95:AG98),2)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ROUND(SUM(AS95:AS98),2)</f>
        <v>0</v>
      </c>
      <c r="AT94" s="113">
        <f>ROUND(SUM(AV94:AW94),2)</f>
        <v>0</v>
      </c>
      <c r="AU94" s="114">
        <f>ROUND(SUM(AU95:AU98),5)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ROUND(SUM(AZ95:AZ98),2)</f>
        <v>0</v>
      </c>
      <c r="BA94" s="113">
        <f>ROUND(SUM(BA95:BA98),2)</f>
        <v>0</v>
      </c>
      <c r="BB94" s="113">
        <f>ROUND(SUM(BB95:BB98),2)</f>
        <v>0</v>
      </c>
      <c r="BC94" s="113">
        <f>ROUND(SUM(BC95:BC98),2)</f>
        <v>0</v>
      </c>
      <c r="BD94" s="115">
        <f>ROUND(SUM(BD95:BD98),2)</f>
        <v>0</v>
      </c>
      <c r="BE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16.5" customHeight="1">
      <c r="A95" s="118" t="s">
        <v>80</v>
      </c>
      <c r="B95" s="119"/>
      <c r="C95" s="120"/>
      <c r="D95" s="121" t="s">
        <v>81</v>
      </c>
      <c r="E95" s="121"/>
      <c r="F95" s="121"/>
      <c r="G95" s="121"/>
      <c r="H95" s="121"/>
      <c r="I95" s="122"/>
      <c r="J95" s="121" t="s">
        <v>82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'SO1-01 - Most 11,188'!J30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83</v>
      </c>
      <c r="AR95" s="125"/>
      <c r="AS95" s="126">
        <v>0</v>
      </c>
      <c r="AT95" s="127">
        <f>ROUND(SUM(AV95:AW95),2)</f>
        <v>0</v>
      </c>
      <c r="AU95" s="128">
        <f>'SO1-01 - Most 11,188'!P127</f>
        <v>0</v>
      </c>
      <c r="AV95" s="127">
        <f>'SO1-01 - Most 11,188'!J33</f>
        <v>0</v>
      </c>
      <c r="AW95" s="127">
        <f>'SO1-01 - Most 11,188'!J34</f>
        <v>0</v>
      </c>
      <c r="AX95" s="127">
        <f>'SO1-01 - Most 11,188'!J35</f>
        <v>0</v>
      </c>
      <c r="AY95" s="127">
        <f>'SO1-01 - Most 11,188'!J36</f>
        <v>0</v>
      </c>
      <c r="AZ95" s="127">
        <f>'SO1-01 - Most 11,188'!F33</f>
        <v>0</v>
      </c>
      <c r="BA95" s="127">
        <f>'SO1-01 - Most 11,188'!F34</f>
        <v>0</v>
      </c>
      <c r="BB95" s="127">
        <f>'SO1-01 - Most 11,188'!F35</f>
        <v>0</v>
      </c>
      <c r="BC95" s="127">
        <f>'SO1-01 - Most 11,188'!F36</f>
        <v>0</v>
      </c>
      <c r="BD95" s="129">
        <f>'SO1-01 - Most 11,188'!F37</f>
        <v>0</v>
      </c>
      <c r="BE95" s="7"/>
      <c r="BT95" s="130" t="s">
        <v>84</v>
      </c>
      <c r="BV95" s="130" t="s">
        <v>78</v>
      </c>
      <c r="BW95" s="130" t="s">
        <v>85</v>
      </c>
      <c r="BX95" s="130" t="s">
        <v>5</v>
      </c>
      <c r="CL95" s="130" t="s">
        <v>1</v>
      </c>
      <c r="CM95" s="130" t="s">
        <v>86</v>
      </c>
    </row>
    <row r="96" s="7" customFormat="1" ht="16.5" customHeight="1">
      <c r="A96" s="118" t="s">
        <v>80</v>
      </c>
      <c r="B96" s="119"/>
      <c r="C96" s="120"/>
      <c r="D96" s="121" t="s">
        <v>87</v>
      </c>
      <c r="E96" s="121"/>
      <c r="F96" s="121"/>
      <c r="G96" s="121"/>
      <c r="H96" s="121"/>
      <c r="I96" s="122"/>
      <c r="J96" s="121" t="s">
        <v>88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'SO1-02 - Železniční svrše...'!J30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83</v>
      </c>
      <c r="AR96" s="125"/>
      <c r="AS96" s="126">
        <v>0</v>
      </c>
      <c r="AT96" s="127">
        <f>ROUND(SUM(AV96:AW96),2)</f>
        <v>0</v>
      </c>
      <c r="AU96" s="128">
        <f>'SO1-02 - Železniční svrše...'!P119</f>
        <v>0</v>
      </c>
      <c r="AV96" s="127">
        <f>'SO1-02 - Železniční svrše...'!J33</f>
        <v>0</v>
      </c>
      <c r="AW96" s="127">
        <f>'SO1-02 - Železniční svrše...'!J34</f>
        <v>0</v>
      </c>
      <c r="AX96" s="127">
        <f>'SO1-02 - Železniční svrše...'!J35</f>
        <v>0</v>
      </c>
      <c r="AY96" s="127">
        <f>'SO1-02 - Železniční svrše...'!J36</f>
        <v>0</v>
      </c>
      <c r="AZ96" s="127">
        <f>'SO1-02 - Železniční svrše...'!F33</f>
        <v>0</v>
      </c>
      <c r="BA96" s="127">
        <f>'SO1-02 - Železniční svrše...'!F34</f>
        <v>0</v>
      </c>
      <c r="BB96" s="127">
        <f>'SO1-02 - Železniční svrše...'!F35</f>
        <v>0</v>
      </c>
      <c r="BC96" s="127">
        <f>'SO1-02 - Železniční svrše...'!F36</f>
        <v>0</v>
      </c>
      <c r="BD96" s="129">
        <f>'SO1-02 - Železniční svrše...'!F37</f>
        <v>0</v>
      </c>
      <c r="BE96" s="7"/>
      <c r="BT96" s="130" t="s">
        <v>84</v>
      </c>
      <c r="BV96" s="130" t="s">
        <v>78</v>
      </c>
      <c r="BW96" s="130" t="s">
        <v>89</v>
      </c>
      <c r="BX96" s="130" t="s">
        <v>5</v>
      </c>
      <c r="CL96" s="130" t="s">
        <v>1</v>
      </c>
      <c r="CM96" s="130" t="s">
        <v>86</v>
      </c>
    </row>
    <row r="97" s="7" customFormat="1" ht="24.75" customHeight="1">
      <c r="A97" s="118" t="s">
        <v>80</v>
      </c>
      <c r="B97" s="119"/>
      <c r="C97" s="120"/>
      <c r="D97" s="121" t="s">
        <v>90</v>
      </c>
      <c r="E97" s="121"/>
      <c r="F97" s="121"/>
      <c r="G97" s="121"/>
      <c r="H97" s="121"/>
      <c r="I97" s="122"/>
      <c r="J97" s="121" t="s">
        <v>91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'SO1-03 - Materiál zadavat...'!J30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83</v>
      </c>
      <c r="AR97" s="125"/>
      <c r="AS97" s="126">
        <v>0</v>
      </c>
      <c r="AT97" s="127">
        <f>ROUND(SUM(AV97:AW97),2)</f>
        <v>0</v>
      </c>
      <c r="AU97" s="128">
        <f>'SO1-03 - Materiál zadavat...'!P118</f>
        <v>0</v>
      </c>
      <c r="AV97" s="127">
        <f>'SO1-03 - Materiál zadavat...'!J33</f>
        <v>0</v>
      </c>
      <c r="AW97" s="127">
        <f>'SO1-03 - Materiál zadavat...'!J34</f>
        <v>0</v>
      </c>
      <c r="AX97" s="127">
        <f>'SO1-03 - Materiál zadavat...'!J35</f>
        <v>0</v>
      </c>
      <c r="AY97" s="127">
        <f>'SO1-03 - Materiál zadavat...'!J36</f>
        <v>0</v>
      </c>
      <c r="AZ97" s="127">
        <f>'SO1-03 - Materiál zadavat...'!F33</f>
        <v>0</v>
      </c>
      <c r="BA97" s="127">
        <f>'SO1-03 - Materiál zadavat...'!F34</f>
        <v>0</v>
      </c>
      <c r="BB97" s="127">
        <f>'SO1-03 - Materiál zadavat...'!F35</f>
        <v>0</v>
      </c>
      <c r="BC97" s="127">
        <f>'SO1-03 - Materiál zadavat...'!F36</f>
        <v>0</v>
      </c>
      <c r="BD97" s="129">
        <f>'SO1-03 - Materiál zadavat...'!F37</f>
        <v>0</v>
      </c>
      <c r="BE97" s="7"/>
      <c r="BT97" s="130" t="s">
        <v>84</v>
      </c>
      <c r="BV97" s="130" t="s">
        <v>78</v>
      </c>
      <c r="BW97" s="130" t="s">
        <v>92</v>
      </c>
      <c r="BX97" s="130" t="s">
        <v>5</v>
      </c>
      <c r="CL97" s="130" t="s">
        <v>1</v>
      </c>
      <c r="CM97" s="130" t="s">
        <v>86</v>
      </c>
    </row>
    <row r="98" s="7" customFormat="1" ht="16.5" customHeight="1">
      <c r="A98" s="118" t="s">
        <v>80</v>
      </c>
      <c r="B98" s="119"/>
      <c r="C98" s="120"/>
      <c r="D98" s="121" t="s">
        <v>93</v>
      </c>
      <c r="E98" s="121"/>
      <c r="F98" s="121"/>
      <c r="G98" s="121"/>
      <c r="H98" s="121"/>
      <c r="I98" s="122"/>
      <c r="J98" s="121" t="s">
        <v>94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'SO1-04 - VRN 11,188'!J30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83</v>
      </c>
      <c r="AR98" s="125"/>
      <c r="AS98" s="131">
        <v>0</v>
      </c>
      <c r="AT98" s="132">
        <f>ROUND(SUM(AV98:AW98),2)</f>
        <v>0</v>
      </c>
      <c r="AU98" s="133">
        <f>'SO1-04 - VRN 11,188'!P122</f>
        <v>0</v>
      </c>
      <c r="AV98" s="132">
        <f>'SO1-04 - VRN 11,188'!J33</f>
        <v>0</v>
      </c>
      <c r="AW98" s="132">
        <f>'SO1-04 - VRN 11,188'!J34</f>
        <v>0</v>
      </c>
      <c r="AX98" s="132">
        <f>'SO1-04 - VRN 11,188'!J35</f>
        <v>0</v>
      </c>
      <c r="AY98" s="132">
        <f>'SO1-04 - VRN 11,188'!J36</f>
        <v>0</v>
      </c>
      <c r="AZ98" s="132">
        <f>'SO1-04 - VRN 11,188'!F33</f>
        <v>0</v>
      </c>
      <c r="BA98" s="132">
        <f>'SO1-04 - VRN 11,188'!F34</f>
        <v>0</v>
      </c>
      <c r="BB98" s="132">
        <f>'SO1-04 - VRN 11,188'!F35</f>
        <v>0</v>
      </c>
      <c r="BC98" s="132">
        <f>'SO1-04 - VRN 11,188'!F36</f>
        <v>0</v>
      </c>
      <c r="BD98" s="134">
        <f>'SO1-04 - VRN 11,188'!F37</f>
        <v>0</v>
      </c>
      <c r="BE98" s="7"/>
      <c r="BT98" s="130" t="s">
        <v>84</v>
      </c>
      <c r="BV98" s="130" t="s">
        <v>78</v>
      </c>
      <c r="BW98" s="130" t="s">
        <v>95</v>
      </c>
      <c r="BX98" s="130" t="s">
        <v>5</v>
      </c>
      <c r="CL98" s="130" t="s">
        <v>1</v>
      </c>
      <c r="CM98" s="130" t="s">
        <v>86</v>
      </c>
    </row>
    <row r="99" s="2" customFormat="1" ht="30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  <c r="AN100" s="66"/>
      <c r="AO100" s="66"/>
      <c r="AP100" s="66"/>
      <c r="AQ100" s="66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</sheetData>
  <sheetProtection sheet="1" formatColumns="0" formatRows="0" objects="1" scenarios="1" spinCount="100000" saltValue="q9cxQyBJkpXy0e/qLbli2EYD0PN8C2hDN1/1lbXMryHjVPuECnRm5oxYlSmM+ZKbLt0w20T/k3GOtY4XfsgqMg==" hashValue="eW9HXPF6LwUNyQY/vC4JFttOWMCyP3jbRD/Jp/Z56B6qFmlHB5N+w32AZpf5PRBJLVpIHBHjEl/tvreUG8Yqwg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1-01 - Most 11,188'!C2" display="/"/>
    <hyperlink ref="A96" location="'SO1-02 - Železniční svrše...'!C2" display="/"/>
    <hyperlink ref="A97" location="'SO1-03 - Materiál zadavat...'!C2" display="/"/>
    <hyperlink ref="A98" location="'SO1-04 - VRN 11,188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96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Oprava mostu v km 11,188 na trati Staňkov - Poběžovice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29. 3. 2023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21</v>
      </c>
      <c r="F21" s="37"/>
      <c r="G21" s="37"/>
      <c r="H21" s="37"/>
      <c r="I21" s="139" t="s">
        <v>28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21</v>
      </c>
      <c r="F24" s="37"/>
      <c r="G24" s="37"/>
      <c r="H24" s="37"/>
      <c r="I24" s="139" t="s">
        <v>28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ROUND((SUM(BE127:BE309)),  2)</f>
        <v>0</v>
      </c>
      <c r="G33" s="37"/>
      <c r="H33" s="37"/>
      <c r="I33" s="154">
        <v>0.20999999999999999</v>
      </c>
      <c r="J33" s="153">
        <f>ROUND(((SUM(BE127:BE309))*I33),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ROUND((SUM(BF127:BF309)),  2)</f>
        <v>0</v>
      </c>
      <c r="G34" s="37"/>
      <c r="H34" s="37"/>
      <c r="I34" s="154">
        <v>0.14999999999999999</v>
      </c>
      <c r="J34" s="153">
        <f>ROUND(((SUM(BF127:BF309))*I34),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ROUND((SUM(BG127:BG309)),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ROUND((SUM(BH127:BH309)),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ROUND((SUM(BI127:BI309)),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Oprava mostu v km 11,188 na trati Staňkov - Poběžovice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SO1-01 - Most 11,188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29. 3. 2023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železnic, státní organizace</v>
      </c>
      <c r="G91" s="39"/>
      <c r="H91" s="39"/>
      <c r="I91" s="31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100</v>
      </c>
      <c r="D94" s="175"/>
      <c r="E94" s="175"/>
      <c r="F94" s="175"/>
      <c r="G94" s="175"/>
      <c r="H94" s="175"/>
      <c r="I94" s="175"/>
      <c r="J94" s="176" t="s">
        <v>101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102</v>
      </c>
      <c r="D96" s="39"/>
      <c r="E96" s="39"/>
      <c r="F96" s="39"/>
      <c r="G96" s="39"/>
      <c r="H96" s="39"/>
      <c r="I96" s="39"/>
      <c r="J96" s="109">
        <f>J127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103</v>
      </c>
    </row>
    <row r="97" s="9" customFormat="1" ht="24.96" customHeight="1">
      <c r="A97" s="9"/>
      <c r="B97" s="178"/>
      <c r="C97" s="179"/>
      <c r="D97" s="180" t="s">
        <v>104</v>
      </c>
      <c r="E97" s="181"/>
      <c r="F97" s="181"/>
      <c r="G97" s="181"/>
      <c r="H97" s="181"/>
      <c r="I97" s="181"/>
      <c r="J97" s="182">
        <f>J128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105</v>
      </c>
      <c r="E98" s="187"/>
      <c r="F98" s="187"/>
      <c r="G98" s="187"/>
      <c r="H98" s="187"/>
      <c r="I98" s="187"/>
      <c r="J98" s="188">
        <f>J129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106</v>
      </c>
      <c r="E99" s="187"/>
      <c r="F99" s="187"/>
      <c r="G99" s="187"/>
      <c r="H99" s="187"/>
      <c r="I99" s="187"/>
      <c r="J99" s="188">
        <f>J139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107</v>
      </c>
      <c r="E100" s="187"/>
      <c r="F100" s="187"/>
      <c r="G100" s="187"/>
      <c r="H100" s="187"/>
      <c r="I100" s="187"/>
      <c r="J100" s="188">
        <f>J146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108</v>
      </c>
      <c r="E101" s="187"/>
      <c r="F101" s="187"/>
      <c r="G101" s="187"/>
      <c r="H101" s="187"/>
      <c r="I101" s="187"/>
      <c r="J101" s="188">
        <f>J159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109</v>
      </c>
      <c r="E102" s="187"/>
      <c r="F102" s="187"/>
      <c r="G102" s="187"/>
      <c r="H102" s="187"/>
      <c r="I102" s="187"/>
      <c r="J102" s="188">
        <f>J177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110</v>
      </c>
      <c r="E103" s="187"/>
      <c r="F103" s="187"/>
      <c r="G103" s="187"/>
      <c r="H103" s="187"/>
      <c r="I103" s="187"/>
      <c r="J103" s="188">
        <f>J200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111</v>
      </c>
      <c r="E104" s="187"/>
      <c r="F104" s="187"/>
      <c r="G104" s="187"/>
      <c r="H104" s="187"/>
      <c r="I104" s="187"/>
      <c r="J104" s="188">
        <f>J221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112</v>
      </c>
      <c r="E105" s="187"/>
      <c r="F105" s="187"/>
      <c r="G105" s="187"/>
      <c r="H105" s="187"/>
      <c r="I105" s="187"/>
      <c r="J105" s="188">
        <f>J295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113</v>
      </c>
      <c r="E106" s="187"/>
      <c r="F106" s="187"/>
      <c r="G106" s="187"/>
      <c r="H106" s="187"/>
      <c r="I106" s="187"/>
      <c r="J106" s="188">
        <f>J306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8"/>
      <c r="C107" s="179"/>
      <c r="D107" s="180" t="s">
        <v>114</v>
      </c>
      <c r="E107" s="181"/>
      <c r="F107" s="181"/>
      <c r="G107" s="181"/>
      <c r="H107" s="181"/>
      <c r="I107" s="181"/>
      <c r="J107" s="182">
        <f>J309</f>
        <v>0</v>
      </c>
      <c r="K107" s="179"/>
      <c r="L107" s="183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3" s="2" customFormat="1" ht="6.96" customHeight="1">
      <c r="A113" s="37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115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173" t="str">
        <f>E7</f>
        <v>Oprava mostu v km 11,188 na trati Staňkov - Poběžovice</v>
      </c>
      <c r="F117" s="31"/>
      <c r="G117" s="31"/>
      <c r="H117" s="31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97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75" t="str">
        <f>E9</f>
        <v>SO1-01 - Most 11,188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9"/>
      <c r="E121" s="39"/>
      <c r="F121" s="26" t="str">
        <f>F12</f>
        <v xml:space="preserve"> </v>
      </c>
      <c r="G121" s="39"/>
      <c r="H121" s="39"/>
      <c r="I121" s="31" t="s">
        <v>22</v>
      </c>
      <c r="J121" s="78" t="str">
        <f>IF(J12="","",J12)</f>
        <v>29. 3. 2023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24</v>
      </c>
      <c r="D123" s="39"/>
      <c r="E123" s="39"/>
      <c r="F123" s="26" t="str">
        <f>E15</f>
        <v>Správa železnic, státní organizace</v>
      </c>
      <c r="G123" s="39"/>
      <c r="H123" s="39"/>
      <c r="I123" s="31" t="s">
        <v>32</v>
      </c>
      <c r="J123" s="35" t="str">
        <f>E21</f>
        <v xml:space="preserve"> 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30</v>
      </c>
      <c r="D124" s="39"/>
      <c r="E124" s="39"/>
      <c r="F124" s="26" t="str">
        <f>IF(E18="","",E18)</f>
        <v>Vyplň údaj</v>
      </c>
      <c r="G124" s="39"/>
      <c r="H124" s="39"/>
      <c r="I124" s="31" t="s">
        <v>34</v>
      </c>
      <c r="J124" s="35" t="str">
        <f>E24</f>
        <v xml:space="preserve"> 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90"/>
      <c r="B126" s="191"/>
      <c r="C126" s="192" t="s">
        <v>116</v>
      </c>
      <c r="D126" s="193" t="s">
        <v>61</v>
      </c>
      <c r="E126" s="193" t="s">
        <v>57</v>
      </c>
      <c r="F126" s="193" t="s">
        <v>58</v>
      </c>
      <c r="G126" s="193" t="s">
        <v>117</v>
      </c>
      <c r="H126" s="193" t="s">
        <v>118</v>
      </c>
      <c r="I126" s="193" t="s">
        <v>119</v>
      </c>
      <c r="J126" s="194" t="s">
        <v>101</v>
      </c>
      <c r="K126" s="195" t="s">
        <v>120</v>
      </c>
      <c r="L126" s="196"/>
      <c r="M126" s="99" t="s">
        <v>1</v>
      </c>
      <c r="N126" s="100" t="s">
        <v>40</v>
      </c>
      <c r="O126" s="100" t="s">
        <v>121</v>
      </c>
      <c r="P126" s="100" t="s">
        <v>122</v>
      </c>
      <c r="Q126" s="100" t="s">
        <v>123</v>
      </c>
      <c r="R126" s="100" t="s">
        <v>124</v>
      </c>
      <c r="S126" s="100" t="s">
        <v>125</v>
      </c>
      <c r="T126" s="101" t="s">
        <v>126</v>
      </c>
      <c r="U126" s="190"/>
      <c r="V126" s="190"/>
      <c r="W126" s="190"/>
      <c r="X126" s="190"/>
      <c r="Y126" s="190"/>
      <c r="Z126" s="190"/>
      <c r="AA126" s="190"/>
      <c r="AB126" s="190"/>
      <c r="AC126" s="190"/>
      <c r="AD126" s="190"/>
      <c r="AE126" s="190"/>
    </row>
    <row r="127" s="2" customFormat="1" ht="22.8" customHeight="1">
      <c r="A127" s="37"/>
      <c r="B127" s="38"/>
      <c r="C127" s="106" t="s">
        <v>127</v>
      </c>
      <c r="D127" s="39"/>
      <c r="E127" s="39"/>
      <c r="F127" s="39"/>
      <c r="G127" s="39"/>
      <c r="H127" s="39"/>
      <c r="I127" s="39"/>
      <c r="J127" s="197">
        <f>BK127</f>
        <v>0</v>
      </c>
      <c r="K127" s="39"/>
      <c r="L127" s="43"/>
      <c r="M127" s="102"/>
      <c r="N127" s="198"/>
      <c r="O127" s="103"/>
      <c r="P127" s="199">
        <f>P128+P309</f>
        <v>0</v>
      </c>
      <c r="Q127" s="103"/>
      <c r="R127" s="199">
        <f>R128+R309</f>
        <v>83.654646996850005</v>
      </c>
      <c r="S127" s="103"/>
      <c r="T127" s="200">
        <f>T128+T309</f>
        <v>94.102112399999982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75</v>
      </c>
      <c r="AU127" s="16" t="s">
        <v>103</v>
      </c>
      <c r="BK127" s="201">
        <f>BK128+BK309</f>
        <v>0</v>
      </c>
    </row>
    <row r="128" s="12" customFormat="1" ht="25.92" customHeight="1">
      <c r="A128" s="12"/>
      <c r="B128" s="202"/>
      <c r="C128" s="203"/>
      <c r="D128" s="204" t="s">
        <v>75</v>
      </c>
      <c r="E128" s="205" t="s">
        <v>128</v>
      </c>
      <c r="F128" s="205" t="s">
        <v>129</v>
      </c>
      <c r="G128" s="203"/>
      <c r="H128" s="203"/>
      <c r="I128" s="206"/>
      <c r="J128" s="207">
        <f>BK128</f>
        <v>0</v>
      </c>
      <c r="K128" s="203"/>
      <c r="L128" s="208"/>
      <c r="M128" s="209"/>
      <c r="N128" s="210"/>
      <c r="O128" s="210"/>
      <c r="P128" s="211">
        <f>P129+P139+P146+P159+P177+P200+P221+P295+P306</f>
        <v>0</v>
      </c>
      <c r="Q128" s="210"/>
      <c r="R128" s="211">
        <f>R129+R139+R146+R159+R177+R200+R221+R295+R306</f>
        <v>83.654646996850005</v>
      </c>
      <c r="S128" s="210"/>
      <c r="T128" s="212">
        <f>T129+T139+T146+T159+T177+T200+T221+T295+T306</f>
        <v>94.102112399999982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84</v>
      </c>
      <c r="AT128" s="214" t="s">
        <v>75</v>
      </c>
      <c r="AU128" s="214" t="s">
        <v>76</v>
      </c>
      <c r="AY128" s="213" t="s">
        <v>130</v>
      </c>
      <c r="BK128" s="215">
        <f>BK129+BK139+BK146+BK159+BK177+BK200+BK221+BK295+BK306</f>
        <v>0</v>
      </c>
    </row>
    <row r="129" s="12" customFormat="1" ht="22.8" customHeight="1">
      <c r="A129" s="12"/>
      <c r="B129" s="202"/>
      <c r="C129" s="203"/>
      <c r="D129" s="204" t="s">
        <v>75</v>
      </c>
      <c r="E129" s="216" t="s">
        <v>84</v>
      </c>
      <c r="F129" s="216" t="s">
        <v>131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SUM(P130:P138)</f>
        <v>0</v>
      </c>
      <c r="Q129" s="210"/>
      <c r="R129" s="211">
        <f>SUM(R130:R138)</f>
        <v>0</v>
      </c>
      <c r="S129" s="210"/>
      <c r="T129" s="212">
        <f>SUM(T130:T138)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84</v>
      </c>
      <c r="AT129" s="214" t="s">
        <v>75</v>
      </c>
      <c r="AU129" s="214" t="s">
        <v>84</v>
      </c>
      <c r="AY129" s="213" t="s">
        <v>130</v>
      </c>
      <c r="BK129" s="215">
        <f>SUM(BK130:BK138)</f>
        <v>0</v>
      </c>
    </row>
    <row r="130" s="2" customFormat="1" ht="33" customHeight="1">
      <c r="A130" s="37"/>
      <c r="B130" s="38"/>
      <c r="C130" s="218" t="s">
        <v>84</v>
      </c>
      <c r="D130" s="218" t="s">
        <v>132</v>
      </c>
      <c r="E130" s="219" t="s">
        <v>133</v>
      </c>
      <c r="F130" s="220" t="s">
        <v>134</v>
      </c>
      <c r="G130" s="221" t="s">
        <v>135</v>
      </c>
      <c r="H130" s="222">
        <v>7.2000000000000002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41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136</v>
      </c>
      <c r="AT130" s="230" t="s">
        <v>132</v>
      </c>
      <c r="AU130" s="230" t="s">
        <v>86</v>
      </c>
      <c r="AY130" s="16" t="s">
        <v>130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84</v>
      </c>
      <c r="BK130" s="231">
        <f>ROUND(I130*H130,2)</f>
        <v>0</v>
      </c>
      <c r="BL130" s="16" t="s">
        <v>136</v>
      </c>
      <c r="BM130" s="230" t="s">
        <v>137</v>
      </c>
    </row>
    <row r="131" s="13" customFormat="1">
      <c r="A131" s="13"/>
      <c r="B131" s="232"/>
      <c r="C131" s="233"/>
      <c r="D131" s="234" t="s">
        <v>138</v>
      </c>
      <c r="E131" s="235" t="s">
        <v>1</v>
      </c>
      <c r="F131" s="236" t="s">
        <v>139</v>
      </c>
      <c r="G131" s="233"/>
      <c r="H131" s="237">
        <v>7.2000000000000002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138</v>
      </c>
      <c r="AU131" s="243" t="s">
        <v>86</v>
      </c>
      <c r="AV131" s="13" t="s">
        <v>86</v>
      </c>
      <c r="AW131" s="13" t="s">
        <v>33</v>
      </c>
      <c r="AX131" s="13" t="s">
        <v>76</v>
      </c>
      <c r="AY131" s="243" t="s">
        <v>130</v>
      </c>
    </row>
    <row r="132" s="14" customFormat="1">
      <c r="A132" s="14"/>
      <c r="B132" s="244"/>
      <c r="C132" s="245"/>
      <c r="D132" s="234" t="s">
        <v>138</v>
      </c>
      <c r="E132" s="246" t="s">
        <v>1</v>
      </c>
      <c r="F132" s="247" t="s">
        <v>140</v>
      </c>
      <c r="G132" s="245"/>
      <c r="H132" s="248">
        <v>7.2000000000000002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138</v>
      </c>
      <c r="AU132" s="254" t="s">
        <v>86</v>
      </c>
      <c r="AV132" s="14" t="s">
        <v>136</v>
      </c>
      <c r="AW132" s="14" t="s">
        <v>33</v>
      </c>
      <c r="AX132" s="14" t="s">
        <v>84</v>
      </c>
      <c r="AY132" s="254" t="s">
        <v>130</v>
      </c>
    </row>
    <row r="133" s="2" customFormat="1" ht="24.15" customHeight="1">
      <c r="A133" s="37"/>
      <c r="B133" s="38"/>
      <c r="C133" s="218" t="s">
        <v>86</v>
      </c>
      <c r="D133" s="218" t="s">
        <v>132</v>
      </c>
      <c r="E133" s="219" t="s">
        <v>141</v>
      </c>
      <c r="F133" s="220" t="s">
        <v>142</v>
      </c>
      <c r="G133" s="221" t="s">
        <v>135</v>
      </c>
      <c r="H133" s="222">
        <v>7.2000000000000002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41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136</v>
      </c>
      <c r="AT133" s="230" t="s">
        <v>132</v>
      </c>
      <c r="AU133" s="230" t="s">
        <v>86</v>
      </c>
      <c r="AY133" s="16" t="s">
        <v>130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84</v>
      </c>
      <c r="BK133" s="231">
        <f>ROUND(I133*H133,2)</f>
        <v>0</v>
      </c>
      <c r="BL133" s="16" t="s">
        <v>136</v>
      </c>
      <c r="BM133" s="230" t="s">
        <v>143</v>
      </c>
    </row>
    <row r="134" s="2" customFormat="1" ht="24.15" customHeight="1">
      <c r="A134" s="37"/>
      <c r="B134" s="38"/>
      <c r="C134" s="218" t="s">
        <v>144</v>
      </c>
      <c r="D134" s="218" t="s">
        <v>132</v>
      </c>
      <c r="E134" s="219" t="s">
        <v>145</v>
      </c>
      <c r="F134" s="220" t="s">
        <v>146</v>
      </c>
      <c r="G134" s="221" t="s">
        <v>135</v>
      </c>
      <c r="H134" s="222">
        <v>7.2000000000000002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41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136</v>
      </c>
      <c r="AT134" s="230" t="s">
        <v>132</v>
      </c>
      <c r="AU134" s="230" t="s">
        <v>86</v>
      </c>
      <c r="AY134" s="16" t="s">
        <v>130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84</v>
      </c>
      <c r="BK134" s="231">
        <f>ROUND(I134*H134,2)</f>
        <v>0</v>
      </c>
      <c r="BL134" s="16" t="s">
        <v>136</v>
      </c>
      <c r="BM134" s="230" t="s">
        <v>147</v>
      </c>
    </row>
    <row r="135" s="2" customFormat="1" ht="33" customHeight="1">
      <c r="A135" s="37"/>
      <c r="B135" s="38"/>
      <c r="C135" s="218" t="s">
        <v>136</v>
      </c>
      <c r="D135" s="218" t="s">
        <v>132</v>
      </c>
      <c r="E135" s="219" t="s">
        <v>148</v>
      </c>
      <c r="F135" s="220" t="s">
        <v>149</v>
      </c>
      <c r="G135" s="221" t="s">
        <v>135</v>
      </c>
      <c r="H135" s="222">
        <v>7.2000000000000002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41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136</v>
      </c>
      <c r="AT135" s="230" t="s">
        <v>132</v>
      </c>
      <c r="AU135" s="230" t="s">
        <v>86</v>
      </c>
      <c r="AY135" s="16" t="s">
        <v>130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84</v>
      </c>
      <c r="BK135" s="231">
        <f>ROUND(I135*H135,2)</f>
        <v>0</v>
      </c>
      <c r="BL135" s="16" t="s">
        <v>136</v>
      </c>
      <c r="BM135" s="230" t="s">
        <v>150</v>
      </c>
    </row>
    <row r="136" s="2" customFormat="1" ht="37.8" customHeight="1">
      <c r="A136" s="37"/>
      <c r="B136" s="38"/>
      <c r="C136" s="218" t="s">
        <v>151</v>
      </c>
      <c r="D136" s="218" t="s">
        <v>132</v>
      </c>
      <c r="E136" s="219" t="s">
        <v>152</v>
      </c>
      <c r="F136" s="220" t="s">
        <v>153</v>
      </c>
      <c r="G136" s="221" t="s">
        <v>154</v>
      </c>
      <c r="H136" s="222">
        <v>100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41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136</v>
      </c>
      <c r="AT136" s="230" t="s">
        <v>132</v>
      </c>
      <c r="AU136" s="230" t="s">
        <v>86</v>
      </c>
      <c r="AY136" s="16" t="s">
        <v>130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84</v>
      </c>
      <c r="BK136" s="231">
        <f>ROUND(I136*H136,2)</f>
        <v>0</v>
      </c>
      <c r="BL136" s="16" t="s">
        <v>136</v>
      </c>
      <c r="BM136" s="230" t="s">
        <v>155</v>
      </c>
    </row>
    <row r="137" s="13" customFormat="1">
      <c r="A137" s="13"/>
      <c r="B137" s="232"/>
      <c r="C137" s="233"/>
      <c r="D137" s="234" t="s">
        <v>138</v>
      </c>
      <c r="E137" s="235" t="s">
        <v>1</v>
      </c>
      <c r="F137" s="236" t="s">
        <v>156</v>
      </c>
      <c r="G137" s="233"/>
      <c r="H137" s="237">
        <v>100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138</v>
      </c>
      <c r="AU137" s="243" t="s">
        <v>86</v>
      </c>
      <c r="AV137" s="13" t="s">
        <v>86</v>
      </c>
      <c r="AW137" s="13" t="s">
        <v>33</v>
      </c>
      <c r="AX137" s="13" t="s">
        <v>76</v>
      </c>
      <c r="AY137" s="243" t="s">
        <v>130</v>
      </c>
    </row>
    <row r="138" s="14" customFormat="1">
      <c r="A138" s="14"/>
      <c r="B138" s="244"/>
      <c r="C138" s="245"/>
      <c r="D138" s="234" t="s">
        <v>138</v>
      </c>
      <c r="E138" s="246" t="s">
        <v>1</v>
      </c>
      <c r="F138" s="247" t="s">
        <v>140</v>
      </c>
      <c r="G138" s="245"/>
      <c r="H138" s="248">
        <v>100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138</v>
      </c>
      <c r="AU138" s="254" t="s">
        <v>86</v>
      </c>
      <c r="AV138" s="14" t="s">
        <v>136</v>
      </c>
      <c r="AW138" s="14" t="s">
        <v>33</v>
      </c>
      <c r="AX138" s="14" t="s">
        <v>84</v>
      </c>
      <c r="AY138" s="254" t="s">
        <v>130</v>
      </c>
    </row>
    <row r="139" s="12" customFormat="1" ht="22.8" customHeight="1">
      <c r="A139" s="12"/>
      <c r="B139" s="202"/>
      <c r="C139" s="203"/>
      <c r="D139" s="204" t="s">
        <v>75</v>
      </c>
      <c r="E139" s="216" t="s">
        <v>86</v>
      </c>
      <c r="F139" s="216" t="s">
        <v>157</v>
      </c>
      <c r="G139" s="203"/>
      <c r="H139" s="203"/>
      <c r="I139" s="206"/>
      <c r="J139" s="217">
        <f>BK139</f>
        <v>0</v>
      </c>
      <c r="K139" s="203"/>
      <c r="L139" s="208"/>
      <c r="M139" s="209"/>
      <c r="N139" s="210"/>
      <c r="O139" s="210"/>
      <c r="P139" s="211">
        <f>SUM(P140:P145)</f>
        <v>0</v>
      </c>
      <c r="Q139" s="210"/>
      <c r="R139" s="211">
        <f>SUM(R140:R145)</f>
        <v>0.019091879999999999</v>
      </c>
      <c r="S139" s="210"/>
      <c r="T139" s="212">
        <f>SUM(T140:T145)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3" t="s">
        <v>84</v>
      </c>
      <c r="AT139" s="214" t="s">
        <v>75</v>
      </c>
      <c r="AU139" s="214" t="s">
        <v>84</v>
      </c>
      <c r="AY139" s="213" t="s">
        <v>130</v>
      </c>
      <c r="BK139" s="215">
        <f>SUM(BK140:BK145)</f>
        <v>0</v>
      </c>
    </row>
    <row r="140" s="2" customFormat="1" ht="24.15" customHeight="1">
      <c r="A140" s="37"/>
      <c r="B140" s="38"/>
      <c r="C140" s="218" t="s">
        <v>158</v>
      </c>
      <c r="D140" s="218" t="s">
        <v>132</v>
      </c>
      <c r="E140" s="219" t="s">
        <v>159</v>
      </c>
      <c r="F140" s="220" t="s">
        <v>160</v>
      </c>
      <c r="G140" s="221" t="s">
        <v>135</v>
      </c>
      <c r="H140" s="222">
        <v>1.2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41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136</v>
      </c>
      <c r="AT140" s="230" t="s">
        <v>132</v>
      </c>
      <c r="AU140" s="230" t="s">
        <v>86</v>
      </c>
      <c r="AY140" s="16" t="s">
        <v>130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84</v>
      </c>
      <c r="BK140" s="231">
        <f>ROUND(I140*H140,2)</f>
        <v>0</v>
      </c>
      <c r="BL140" s="16" t="s">
        <v>136</v>
      </c>
      <c r="BM140" s="230" t="s">
        <v>161</v>
      </c>
    </row>
    <row r="141" s="13" customFormat="1">
      <c r="A141" s="13"/>
      <c r="B141" s="232"/>
      <c r="C141" s="233"/>
      <c r="D141" s="234" t="s">
        <v>138</v>
      </c>
      <c r="E141" s="235" t="s">
        <v>1</v>
      </c>
      <c r="F141" s="236" t="s">
        <v>162</v>
      </c>
      <c r="G141" s="233"/>
      <c r="H141" s="237">
        <v>1.2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138</v>
      </c>
      <c r="AU141" s="243" t="s">
        <v>86</v>
      </c>
      <c r="AV141" s="13" t="s">
        <v>86</v>
      </c>
      <c r="AW141" s="13" t="s">
        <v>33</v>
      </c>
      <c r="AX141" s="13" t="s">
        <v>76</v>
      </c>
      <c r="AY141" s="243" t="s">
        <v>130</v>
      </c>
    </row>
    <row r="142" s="14" customFormat="1">
      <c r="A142" s="14"/>
      <c r="B142" s="244"/>
      <c r="C142" s="245"/>
      <c r="D142" s="234" t="s">
        <v>138</v>
      </c>
      <c r="E142" s="246" t="s">
        <v>1</v>
      </c>
      <c r="F142" s="247" t="s">
        <v>140</v>
      </c>
      <c r="G142" s="245"/>
      <c r="H142" s="248">
        <v>1.2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138</v>
      </c>
      <c r="AU142" s="254" t="s">
        <v>86</v>
      </c>
      <c r="AV142" s="14" t="s">
        <v>136</v>
      </c>
      <c r="AW142" s="14" t="s">
        <v>33</v>
      </c>
      <c r="AX142" s="14" t="s">
        <v>84</v>
      </c>
      <c r="AY142" s="254" t="s">
        <v>130</v>
      </c>
    </row>
    <row r="143" s="2" customFormat="1" ht="24.15" customHeight="1">
      <c r="A143" s="37"/>
      <c r="B143" s="38"/>
      <c r="C143" s="218" t="s">
        <v>163</v>
      </c>
      <c r="D143" s="218" t="s">
        <v>132</v>
      </c>
      <c r="E143" s="219" t="s">
        <v>164</v>
      </c>
      <c r="F143" s="220" t="s">
        <v>165</v>
      </c>
      <c r="G143" s="221" t="s">
        <v>166</v>
      </c>
      <c r="H143" s="222">
        <v>0.017999999999999999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41</v>
      </c>
      <c r="O143" s="90"/>
      <c r="P143" s="228">
        <f>O143*H143</f>
        <v>0</v>
      </c>
      <c r="Q143" s="228">
        <v>1.0606599999999999</v>
      </c>
      <c r="R143" s="228">
        <f>Q143*H143</f>
        <v>0.019091879999999999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136</v>
      </c>
      <c r="AT143" s="230" t="s">
        <v>132</v>
      </c>
      <c r="AU143" s="230" t="s">
        <v>86</v>
      </c>
      <c r="AY143" s="16" t="s">
        <v>130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84</v>
      </c>
      <c r="BK143" s="231">
        <f>ROUND(I143*H143,2)</f>
        <v>0</v>
      </c>
      <c r="BL143" s="16" t="s">
        <v>136</v>
      </c>
      <c r="BM143" s="230" t="s">
        <v>167</v>
      </c>
    </row>
    <row r="144" s="13" customFormat="1">
      <c r="A144" s="13"/>
      <c r="B144" s="232"/>
      <c r="C144" s="233"/>
      <c r="D144" s="234" t="s">
        <v>138</v>
      </c>
      <c r="E144" s="235" t="s">
        <v>1</v>
      </c>
      <c r="F144" s="236" t="s">
        <v>168</v>
      </c>
      <c r="G144" s="233"/>
      <c r="H144" s="237">
        <v>0.017999999999999999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138</v>
      </c>
      <c r="AU144" s="243" t="s">
        <v>86</v>
      </c>
      <c r="AV144" s="13" t="s">
        <v>86</v>
      </c>
      <c r="AW144" s="13" t="s">
        <v>33</v>
      </c>
      <c r="AX144" s="13" t="s">
        <v>76</v>
      </c>
      <c r="AY144" s="243" t="s">
        <v>130</v>
      </c>
    </row>
    <row r="145" s="14" customFormat="1">
      <c r="A145" s="14"/>
      <c r="B145" s="244"/>
      <c r="C145" s="245"/>
      <c r="D145" s="234" t="s">
        <v>138</v>
      </c>
      <c r="E145" s="246" t="s">
        <v>1</v>
      </c>
      <c r="F145" s="247" t="s">
        <v>140</v>
      </c>
      <c r="G145" s="245"/>
      <c r="H145" s="248">
        <v>0.017999999999999999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138</v>
      </c>
      <c r="AU145" s="254" t="s">
        <v>86</v>
      </c>
      <c r="AV145" s="14" t="s">
        <v>136</v>
      </c>
      <c r="AW145" s="14" t="s">
        <v>33</v>
      </c>
      <c r="AX145" s="14" t="s">
        <v>84</v>
      </c>
      <c r="AY145" s="254" t="s">
        <v>130</v>
      </c>
    </row>
    <row r="146" s="12" customFormat="1" ht="22.8" customHeight="1">
      <c r="A146" s="12"/>
      <c r="B146" s="202"/>
      <c r="C146" s="203"/>
      <c r="D146" s="204" t="s">
        <v>75</v>
      </c>
      <c r="E146" s="216" t="s">
        <v>144</v>
      </c>
      <c r="F146" s="216" t="s">
        <v>169</v>
      </c>
      <c r="G146" s="203"/>
      <c r="H146" s="203"/>
      <c r="I146" s="206"/>
      <c r="J146" s="217">
        <f>BK146</f>
        <v>0</v>
      </c>
      <c r="K146" s="203"/>
      <c r="L146" s="208"/>
      <c r="M146" s="209"/>
      <c r="N146" s="210"/>
      <c r="O146" s="210"/>
      <c r="P146" s="211">
        <f>SUM(P147:P158)</f>
        <v>0</v>
      </c>
      <c r="Q146" s="210"/>
      <c r="R146" s="211">
        <f>SUM(R147:R158)</f>
        <v>17.652161702000001</v>
      </c>
      <c r="S146" s="210"/>
      <c r="T146" s="212">
        <f>SUM(T147:T158)</f>
        <v>1.9982200000000001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3" t="s">
        <v>84</v>
      </c>
      <c r="AT146" s="214" t="s">
        <v>75</v>
      </c>
      <c r="AU146" s="214" t="s">
        <v>84</v>
      </c>
      <c r="AY146" s="213" t="s">
        <v>130</v>
      </c>
      <c r="BK146" s="215">
        <f>SUM(BK147:BK158)</f>
        <v>0</v>
      </c>
    </row>
    <row r="147" s="2" customFormat="1" ht="33" customHeight="1">
      <c r="A147" s="37"/>
      <c r="B147" s="38"/>
      <c r="C147" s="218" t="s">
        <v>170</v>
      </c>
      <c r="D147" s="218" t="s">
        <v>132</v>
      </c>
      <c r="E147" s="219" t="s">
        <v>171</v>
      </c>
      <c r="F147" s="220" t="s">
        <v>172</v>
      </c>
      <c r="G147" s="221" t="s">
        <v>135</v>
      </c>
      <c r="H147" s="222">
        <v>6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41</v>
      </c>
      <c r="O147" s="90"/>
      <c r="P147" s="228">
        <f>O147*H147</f>
        <v>0</v>
      </c>
      <c r="Q147" s="228">
        <v>2.2912400000000002</v>
      </c>
      <c r="R147" s="228">
        <f>Q147*H147</f>
        <v>13.747440000000001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136</v>
      </c>
      <c r="AT147" s="230" t="s">
        <v>132</v>
      </c>
      <c r="AU147" s="230" t="s">
        <v>86</v>
      </c>
      <c r="AY147" s="16" t="s">
        <v>130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84</v>
      </c>
      <c r="BK147" s="231">
        <f>ROUND(I147*H147,2)</f>
        <v>0</v>
      </c>
      <c r="BL147" s="16" t="s">
        <v>136</v>
      </c>
      <c r="BM147" s="230" t="s">
        <v>173</v>
      </c>
    </row>
    <row r="148" s="13" customFormat="1">
      <c r="A148" s="13"/>
      <c r="B148" s="232"/>
      <c r="C148" s="233"/>
      <c r="D148" s="234" t="s">
        <v>138</v>
      </c>
      <c r="E148" s="235" t="s">
        <v>1</v>
      </c>
      <c r="F148" s="236" t="s">
        <v>174</v>
      </c>
      <c r="G148" s="233"/>
      <c r="H148" s="237">
        <v>6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138</v>
      </c>
      <c r="AU148" s="243" t="s">
        <v>86</v>
      </c>
      <c r="AV148" s="13" t="s">
        <v>86</v>
      </c>
      <c r="AW148" s="13" t="s">
        <v>33</v>
      </c>
      <c r="AX148" s="13" t="s">
        <v>76</v>
      </c>
      <c r="AY148" s="243" t="s">
        <v>130</v>
      </c>
    </row>
    <row r="149" s="14" customFormat="1">
      <c r="A149" s="14"/>
      <c r="B149" s="244"/>
      <c r="C149" s="245"/>
      <c r="D149" s="234" t="s">
        <v>138</v>
      </c>
      <c r="E149" s="246" t="s">
        <v>1</v>
      </c>
      <c r="F149" s="247" t="s">
        <v>140</v>
      </c>
      <c r="G149" s="245"/>
      <c r="H149" s="248">
        <v>6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138</v>
      </c>
      <c r="AU149" s="254" t="s">
        <v>86</v>
      </c>
      <c r="AV149" s="14" t="s">
        <v>136</v>
      </c>
      <c r="AW149" s="14" t="s">
        <v>33</v>
      </c>
      <c r="AX149" s="14" t="s">
        <v>84</v>
      </c>
      <c r="AY149" s="254" t="s">
        <v>130</v>
      </c>
    </row>
    <row r="150" s="2" customFormat="1" ht="24.15" customHeight="1">
      <c r="A150" s="37"/>
      <c r="B150" s="38"/>
      <c r="C150" s="218" t="s">
        <v>175</v>
      </c>
      <c r="D150" s="218" t="s">
        <v>132</v>
      </c>
      <c r="E150" s="219" t="s">
        <v>176</v>
      </c>
      <c r="F150" s="220" t="s">
        <v>177</v>
      </c>
      <c r="G150" s="221" t="s">
        <v>154</v>
      </c>
      <c r="H150" s="222">
        <v>99.911000000000001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41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0.02</v>
      </c>
      <c r="T150" s="229">
        <f>S150*H150</f>
        <v>1.9982200000000001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136</v>
      </c>
      <c r="AT150" s="230" t="s">
        <v>132</v>
      </c>
      <c r="AU150" s="230" t="s">
        <v>86</v>
      </c>
      <c r="AY150" s="16" t="s">
        <v>130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84</v>
      </c>
      <c r="BK150" s="231">
        <f>ROUND(I150*H150,2)</f>
        <v>0</v>
      </c>
      <c r="BL150" s="16" t="s">
        <v>136</v>
      </c>
      <c r="BM150" s="230" t="s">
        <v>178</v>
      </c>
    </row>
    <row r="151" s="13" customFormat="1">
      <c r="A151" s="13"/>
      <c r="B151" s="232"/>
      <c r="C151" s="233"/>
      <c r="D151" s="234" t="s">
        <v>138</v>
      </c>
      <c r="E151" s="235" t="s">
        <v>1</v>
      </c>
      <c r="F151" s="236" t="s">
        <v>179</v>
      </c>
      <c r="G151" s="233"/>
      <c r="H151" s="237">
        <v>13.598000000000001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138</v>
      </c>
      <c r="AU151" s="243" t="s">
        <v>86</v>
      </c>
      <c r="AV151" s="13" t="s">
        <v>86</v>
      </c>
      <c r="AW151" s="13" t="s">
        <v>33</v>
      </c>
      <c r="AX151" s="13" t="s">
        <v>76</v>
      </c>
      <c r="AY151" s="243" t="s">
        <v>130</v>
      </c>
    </row>
    <row r="152" s="13" customFormat="1">
      <c r="A152" s="13"/>
      <c r="B152" s="232"/>
      <c r="C152" s="233"/>
      <c r="D152" s="234" t="s">
        <v>138</v>
      </c>
      <c r="E152" s="235" t="s">
        <v>1</v>
      </c>
      <c r="F152" s="236" t="s">
        <v>180</v>
      </c>
      <c r="G152" s="233"/>
      <c r="H152" s="237">
        <v>39.689999999999998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138</v>
      </c>
      <c r="AU152" s="243" t="s">
        <v>86</v>
      </c>
      <c r="AV152" s="13" t="s">
        <v>86</v>
      </c>
      <c r="AW152" s="13" t="s">
        <v>33</v>
      </c>
      <c r="AX152" s="13" t="s">
        <v>76</v>
      </c>
      <c r="AY152" s="243" t="s">
        <v>130</v>
      </c>
    </row>
    <row r="153" s="13" customFormat="1">
      <c r="A153" s="13"/>
      <c r="B153" s="232"/>
      <c r="C153" s="233"/>
      <c r="D153" s="234" t="s">
        <v>138</v>
      </c>
      <c r="E153" s="235" t="s">
        <v>1</v>
      </c>
      <c r="F153" s="236" t="s">
        <v>181</v>
      </c>
      <c r="G153" s="233"/>
      <c r="H153" s="237">
        <v>16.373000000000001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138</v>
      </c>
      <c r="AU153" s="243" t="s">
        <v>86</v>
      </c>
      <c r="AV153" s="13" t="s">
        <v>86</v>
      </c>
      <c r="AW153" s="13" t="s">
        <v>33</v>
      </c>
      <c r="AX153" s="13" t="s">
        <v>76</v>
      </c>
      <c r="AY153" s="243" t="s">
        <v>130</v>
      </c>
    </row>
    <row r="154" s="13" customFormat="1">
      <c r="A154" s="13"/>
      <c r="B154" s="232"/>
      <c r="C154" s="233"/>
      <c r="D154" s="234" t="s">
        <v>138</v>
      </c>
      <c r="E154" s="235" t="s">
        <v>1</v>
      </c>
      <c r="F154" s="236" t="s">
        <v>182</v>
      </c>
      <c r="G154" s="233"/>
      <c r="H154" s="237">
        <v>8.75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138</v>
      </c>
      <c r="AU154" s="243" t="s">
        <v>86</v>
      </c>
      <c r="AV154" s="13" t="s">
        <v>86</v>
      </c>
      <c r="AW154" s="13" t="s">
        <v>33</v>
      </c>
      <c r="AX154" s="13" t="s">
        <v>76</v>
      </c>
      <c r="AY154" s="243" t="s">
        <v>130</v>
      </c>
    </row>
    <row r="155" s="13" customFormat="1">
      <c r="A155" s="13"/>
      <c r="B155" s="232"/>
      <c r="C155" s="233"/>
      <c r="D155" s="234" t="s">
        <v>138</v>
      </c>
      <c r="E155" s="235" t="s">
        <v>1</v>
      </c>
      <c r="F155" s="236" t="s">
        <v>183</v>
      </c>
      <c r="G155" s="233"/>
      <c r="H155" s="237">
        <v>13.5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138</v>
      </c>
      <c r="AU155" s="243" t="s">
        <v>86</v>
      </c>
      <c r="AV155" s="13" t="s">
        <v>86</v>
      </c>
      <c r="AW155" s="13" t="s">
        <v>33</v>
      </c>
      <c r="AX155" s="13" t="s">
        <v>76</v>
      </c>
      <c r="AY155" s="243" t="s">
        <v>130</v>
      </c>
    </row>
    <row r="156" s="13" customFormat="1">
      <c r="A156" s="13"/>
      <c r="B156" s="232"/>
      <c r="C156" s="233"/>
      <c r="D156" s="234" t="s">
        <v>138</v>
      </c>
      <c r="E156" s="235" t="s">
        <v>1</v>
      </c>
      <c r="F156" s="236" t="s">
        <v>184</v>
      </c>
      <c r="G156" s="233"/>
      <c r="H156" s="237">
        <v>8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138</v>
      </c>
      <c r="AU156" s="243" t="s">
        <v>86</v>
      </c>
      <c r="AV156" s="13" t="s">
        <v>86</v>
      </c>
      <c r="AW156" s="13" t="s">
        <v>33</v>
      </c>
      <c r="AX156" s="13" t="s">
        <v>76</v>
      </c>
      <c r="AY156" s="243" t="s">
        <v>130</v>
      </c>
    </row>
    <row r="157" s="14" customFormat="1">
      <c r="A157" s="14"/>
      <c r="B157" s="244"/>
      <c r="C157" s="245"/>
      <c r="D157" s="234" t="s">
        <v>138</v>
      </c>
      <c r="E157" s="246" t="s">
        <v>1</v>
      </c>
      <c r="F157" s="247" t="s">
        <v>140</v>
      </c>
      <c r="G157" s="245"/>
      <c r="H157" s="248">
        <v>99.911000000000001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138</v>
      </c>
      <c r="AU157" s="254" t="s">
        <v>86</v>
      </c>
      <c r="AV157" s="14" t="s">
        <v>136</v>
      </c>
      <c r="AW157" s="14" t="s">
        <v>33</v>
      </c>
      <c r="AX157" s="14" t="s">
        <v>84</v>
      </c>
      <c r="AY157" s="254" t="s">
        <v>130</v>
      </c>
    </row>
    <row r="158" s="2" customFormat="1" ht="24.15" customHeight="1">
      <c r="A158" s="37"/>
      <c r="B158" s="38"/>
      <c r="C158" s="218" t="s">
        <v>185</v>
      </c>
      <c r="D158" s="218" t="s">
        <v>132</v>
      </c>
      <c r="E158" s="219" t="s">
        <v>186</v>
      </c>
      <c r="F158" s="220" t="s">
        <v>187</v>
      </c>
      <c r="G158" s="221" t="s">
        <v>154</v>
      </c>
      <c r="H158" s="222">
        <v>99.911000000000001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41</v>
      </c>
      <c r="O158" s="90"/>
      <c r="P158" s="228">
        <f>O158*H158</f>
        <v>0</v>
      </c>
      <c r="Q158" s="228">
        <v>0.039081999999999999</v>
      </c>
      <c r="R158" s="228">
        <f>Q158*H158</f>
        <v>3.9047217019999998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136</v>
      </c>
      <c r="AT158" s="230" t="s">
        <v>132</v>
      </c>
      <c r="AU158" s="230" t="s">
        <v>86</v>
      </c>
      <c r="AY158" s="16" t="s">
        <v>130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84</v>
      </c>
      <c r="BK158" s="231">
        <f>ROUND(I158*H158,2)</f>
        <v>0</v>
      </c>
      <c r="BL158" s="16" t="s">
        <v>136</v>
      </c>
      <c r="BM158" s="230" t="s">
        <v>188</v>
      </c>
    </row>
    <row r="159" s="12" customFormat="1" ht="22.8" customHeight="1">
      <c r="A159" s="12"/>
      <c r="B159" s="202"/>
      <c r="C159" s="203"/>
      <c r="D159" s="204" t="s">
        <v>75</v>
      </c>
      <c r="E159" s="216" t="s">
        <v>136</v>
      </c>
      <c r="F159" s="216" t="s">
        <v>189</v>
      </c>
      <c r="G159" s="203"/>
      <c r="H159" s="203"/>
      <c r="I159" s="206"/>
      <c r="J159" s="217">
        <f>BK159</f>
        <v>0</v>
      </c>
      <c r="K159" s="203"/>
      <c r="L159" s="208"/>
      <c r="M159" s="209"/>
      <c r="N159" s="210"/>
      <c r="O159" s="210"/>
      <c r="P159" s="211">
        <f>SUM(P160:P176)</f>
        <v>0</v>
      </c>
      <c r="Q159" s="210"/>
      <c r="R159" s="211">
        <f>SUM(R160:R176)</f>
        <v>0.23789129000000003</v>
      </c>
      <c r="S159" s="210"/>
      <c r="T159" s="212">
        <f>SUM(T160:T176)</f>
        <v>5.6821799999999998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3" t="s">
        <v>84</v>
      </c>
      <c r="AT159" s="214" t="s">
        <v>75</v>
      </c>
      <c r="AU159" s="214" t="s">
        <v>84</v>
      </c>
      <c r="AY159" s="213" t="s">
        <v>130</v>
      </c>
      <c r="BK159" s="215">
        <f>SUM(BK160:BK176)</f>
        <v>0</v>
      </c>
    </row>
    <row r="160" s="2" customFormat="1" ht="21.75" customHeight="1">
      <c r="A160" s="37"/>
      <c r="B160" s="38"/>
      <c r="C160" s="218" t="s">
        <v>190</v>
      </c>
      <c r="D160" s="218" t="s">
        <v>132</v>
      </c>
      <c r="E160" s="219" t="s">
        <v>191</v>
      </c>
      <c r="F160" s="220" t="s">
        <v>192</v>
      </c>
      <c r="G160" s="221" t="s">
        <v>154</v>
      </c>
      <c r="H160" s="222">
        <v>94.703000000000003</v>
      </c>
      <c r="I160" s="223"/>
      <c r="J160" s="224">
        <f>ROUND(I160*H160,2)</f>
        <v>0</v>
      </c>
      <c r="K160" s="225"/>
      <c r="L160" s="43"/>
      <c r="M160" s="226" t="s">
        <v>1</v>
      </c>
      <c r="N160" s="227" t="s">
        <v>41</v>
      </c>
      <c r="O160" s="90"/>
      <c r="P160" s="228">
        <f>O160*H160</f>
        <v>0</v>
      </c>
      <c r="Q160" s="228">
        <v>0.00036999999999999999</v>
      </c>
      <c r="R160" s="228">
        <f>Q160*H160</f>
        <v>0.035040109999999999</v>
      </c>
      <c r="S160" s="228">
        <v>0.059999999999999998</v>
      </c>
      <c r="T160" s="229">
        <f>S160*H160</f>
        <v>5.6821799999999998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136</v>
      </c>
      <c r="AT160" s="230" t="s">
        <v>132</v>
      </c>
      <c r="AU160" s="230" t="s">
        <v>86</v>
      </c>
      <c r="AY160" s="16" t="s">
        <v>130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84</v>
      </c>
      <c r="BK160" s="231">
        <f>ROUND(I160*H160,2)</f>
        <v>0</v>
      </c>
      <c r="BL160" s="16" t="s">
        <v>136</v>
      </c>
      <c r="BM160" s="230" t="s">
        <v>193</v>
      </c>
    </row>
    <row r="161" s="13" customFormat="1">
      <c r="A161" s="13"/>
      <c r="B161" s="232"/>
      <c r="C161" s="233"/>
      <c r="D161" s="234" t="s">
        <v>138</v>
      </c>
      <c r="E161" s="235" t="s">
        <v>1</v>
      </c>
      <c r="F161" s="236" t="s">
        <v>194</v>
      </c>
      <c r="G161" s="233"/>
      <c r="H161" s="237">
        <v>23.125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138</v>
      </c>
      <c r="AU161" s="243" t="s">
        <v>86</v>
      </c>
      <c r="AV161" s="13" t="s">
        <v>86</v>
      </c>
      <c r="AW161" s="13" t="s">
        <v>33</v>
      </c>
      <c r="AX161" s="13" t="s">
        <v>76</v>
      </c>
      <c r="AY161" s="243" t="s">
        <v>130</v>
      </c>
    </row>
    <row r="162" s="13" customFormat="1">
      <c r="A162" s="13"/>
      <c r="B162" s="232"/>
      <c r="C162" s="233"/>
      <c r="D162" s="234" t="s">
        <v>138</v>
      </c>
      <c r="E162" s="235" t="s">
        <v>1</v>
      </c>
      <c r="F162" s="236" t="s">
        <v>195</v>
      </c>
      <c r="G162" s="233"/>
      <c r="H162" s="237">
        <v>16.518000000000001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138</v>
      </c>
      <c r="AU162" s="243" t="s">
        <v>86</v>
      </c>
      <c r="AV162" s="13" t="s">
        <v>86</v>
      </c>
      <c r="AW162" s="13" t="s">
        <v>33</v>
      </c>
      <c r="AX162" s="13" t="s">
        <v>76</v>
      </c>
      <c r="AY162" s="243" t="s">
        <v>130</v>
      </c>
    </row>
    <row r="163" s="13" customFormat="1">
      <c r="A163" s="13"/>
      <c r="B163" s="232"/>
      <c r="C163" s="233"/>
      <c r="D163" s="234" t="s">
        <v>138</v>
      </c>
      <c r="E163" s="235" t="s">
        <v>1</v>
      </c>
      <c r="F163" s="236" t="s">
        <v>196</v>
      </c>
      <c r="G163" s="233"/>
      <c r="H163" s="237">
        <v>55.060000000000002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138</v>
      </c>
      <c r="AU163" s="243" t="s">
        <v>86</v>
      </c>
      <c r="AV163" s="13" t="s">
        <v>86</v>
      </c>
      <c r="AW163" s="13" t="s">
        <v>33</v>
      </c>
      <c r="AX163" s="13" t="s">
        <v>76</v>
      </c>
      <c r="AY163" s="243" t="s">
        <v>130</v>
      </c>
    </row>
    <row r="164" s="14" customFormat="1">
      <c r="A164" s="14"/>
      <c r="B164" s="244"/>
      <c r="C164" s="245"/>
      <c r="D164" s="234" t="s">
        <v>138</v>
      </c>
      <c r="E164" s="246" t="s">
        <v>1</v>
      </c>
      <c r="F164" s="247" t="s">
        <v>140</v>
      </c>
      <c r="G164" s="245"/>
      <c r="H164" s="248">
        <v>94.703000000000003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138</v>
      </c>
      <c r="AU164" s="254" t="s">
        <v>86</v>
      </c>
      <c r="AV164" s="14" t="s">
        <v>136</v>
      </c>
      <c r="AW164" s="14" t="s">
        <v>33</v>
      </c>
      <c r="AX164" s="14" t="s">
        <v>84</v>
      </c>
      <c r="AY164" s="254" t="s">
        <v>130</v>
      </c>
    </row>
    <row r="165" s="2" customFormat="1" ht="24.15" customHeight="1">
      <c r="A165" s="37"/>
      <c r="B165" s="38"/>
      <c r="C165" s="218" t="s">
        <v>197</v>
      </c>
      <c r="D165" s="218" t="s">
        <v>132</v>
      </c>
      <c r="E165" s="219" t="s">
        <v>198</v>
      </c>
      <c r="F165" s="220" t="s">
        <v>199</v>
      </c>
      <c r="G165" s="221" t="s">
        <v>154</v>
      </c>
      <c r="H165" s="222">
        <v>93.051000000000002</v>
      </c>
      <c r="I165" s="223"/>
      <c r="J165" s="224">
        <f>ROUND(I165*H165,2)</f>
        <v>0</v>
      </c>
      <c r="K165" s="225"/>
      <c r="L165" s="43"/>
      <c r="M165" s="226" t="s">
        <v>1</v>
      </c>
      <c r="N165" s="227" t="s">
        <v>41</v>
      </c>
      <c r="O165" s="90"/>
      <c r="P165" s="228">
        <f>O165*H165</f>
        <v>0</v>
      </c>
      <c r="Q165" s="228">
        <v>0.0021800000000000001</v>
      </c>
      <c r="R165" s="228">
        <f>Q165*H165</f>
        <v>0.20285118000000002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136</v>
      </c>
      <c r="AT165" s="230" t="s">
        <v>132</v>
      </c>
      <c r="AU165" s="230" t="s">
        <v>86</v>
      </c>
      <c r="AY165" s="16" t="s">
        <v>130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84</v>
      </c>
      <c r="BK165" s="231">
        <f>ROUND(I165*H165,2)</f>
        <v>0</v>
      </c>
      <c r="BL165" s="16" t="s">
        <v>136</v>
      </c>
      <c r="BM165" s="230" t="s">
        <v>200</v>
      </c>
    </row>
    <row r="166" s="13" customFormat="1">
      <c r="A166" s="13"/>
      <c r="B166" s="232"/>
      <c r="C166" s="233"/>
      <c r="D166" s="234" t="s">
        <v>138</v>
      </c>
      <c r="E166" s="235" t="s">
        <v>1</v>
      </c>
      <c r="F166" s="236" t="s">
        <v>201</v>
      </c>
      <c r="G166" s="233"/>
      <c r="H166" s="237">
        <v>23.125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138</v>
      </c>
      <c r="AU166" s="243" t="s">
        <v>86</v>
      </c>
      <c r="AV166" s="13" t="s">
        <v>86</v>
      </c>
      <c r="AW166" s="13" t="s">
        <v>33</v>
      </c>
      <c r="AX166" s="13" t="s">
        <v>76</v>
      </c>
      <c r="AY166" s="243" t="s">
        <v>130</v>
      </c>
    </row>
    <row r="167" s="13" customFormat="1">
      <c r="A167" s="13"/>
      <c r="B167" s="232"/>
      <c r="C167" s="233"/>
      <c r="D167" s="234" t="s">
        <v>138</v>
      </c>
      <c r="E167" s="235" t="s">
        <v>1</v>
      </c>
      <c r="F167" s="236" t="s">
        <v>202</v>
      </c>
      <c r="G167" s="233"/>
      <c r="H167" s="237">
        <v>55.060000000000002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138</v>
      </c>
      <c r="AU167" s="243" t="s">
        <v>86</v>
      </c>
      <c r="AV167" s="13" t="s">
        <v>86</v>
      </c>
      <c r="AW167" s="13" t="s">
        <v>33</v>
      </c>
      <c r="AX167" s="13" t="s">
        <v>76</v>
      </c>
      <c r="AY167" s="243" t="s">
        <v>130</v>
      </c>
    </row>
    <row r="168" s="13" customFormat="1">
      <c r="A168" s="13"/>
      <c r="B168" s="232"/>
      <c r="C168" s="233"/>
      <c r="D168" s="234" t="s">
        <v>138</v>
      </c>
      <c r="E168" s="235" t="s">
        <v>1</v>
      </c>
      <c r="F168" s="236" t="s">
        <v>203</v>
      </c>
      <c r="G168" s="233"/>
      <c r="H168" s="237">
        <v>14.866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138</v>
      </c>
      <c r="AU168" s="243" t="s">
        <v>86</v>
      </c>
      <c r="AV168" s="13" t="s">
        <v>86</v>
      </c>
      <c r="AW168" s="13" t="s">
        <v>33</v>
      </c>
      <c r="AX168" s="13" t="s">
        <v>76</v>
      </c>
      <c r="AY168" s="243" t="s">
        <v>130</v>
      </c>
    </row>
    <row r="169" s="14" customFormat="1">
      <c r="A169" s="14"/>
      <c r="B169" s="244"/>
      <c r="C169" s="245"/>
      <c r="D169" s="234" t="s">
        <v>138</v>
      </c>
      <c r="E169" s="246" t="s">
        <v>1</v>
      </c>
      <c r="F169" s="247" t="s">
        <v>140</v>
      </c>
      <c r="G169" s="245"/>
      <c r="H169" s="248">
        <v>93.051000000000002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138</v>
      </c>
      <c r="AU169" s="254" t="s">
        <v>86</v>
      </c>
      <c r="AV169" s="14" t="s">
        <v>136</v>
      </c>
      <c r="AW169" s="14" t="s">
        <v>33</v>
      </c>
      <c r="AX169" s="14" t="s">
        <v>84</v>
      </c>
      <c r="AY169" s="254" t="s">
        <v>130</v>
      </c>
    </row>
    <row r="170" s="2" customFormat="1" ht="24.15" customHeight="1">
      <c r="A170" s="37"/>
      <c r="B170" s="38"/>
      <c r="C170" s="218" t="s">
        <v>204</v>
      </c>
      <c r="D170" s="218" t="s">
        <v>132</v>
      </c>
      <c r="E170" s="219" t="s">
        <v>205</v>
      </c>
      <c r="F170" s="220" t="s">
        <v>206</v>
      </c>
      <c r="G170" s="221" t="s">
        <v>207</v>
      </c>
      <c r="H170" s="222">
        <v>500</v>
      </c>
      <c r="I170" s="223"/>
      <c r="J170" s="224">
        <f>ROUND(I170*H170,2)</f>
        <v>0</v>
      </c>
      <c r="K170" s="225"/>
      <c r="L170" s="43"/>
      <c r="M170" s="226" t="s">
        <v>1</v>
      </c>
      <c r="N170" s="227" t="s">
        <v>41</v>
      </c>
      <c r="O170" s="90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136</v>
      </c>
      <c r="AT170" s="230" t="s">
        <v>132</v>
      </c>
      <c r="AU170" s="230" t="s">
        <v>86</v>
      </c>
      <c r="AY170" s="16" t="s">
        <v>130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84</v>
      </c>
      <c r="BK170" s="231">
        <f>ROUND(I170*H170,2)</f>
        <v>0</v>
      </c>
      <c r="BL170" s="16" t="s">
        <v>136</v>
      </c>
      <c r="BM170" s="230" t="s">
        <v>208</v>
      </c>
    </row>
    <row r="171" s="2" customFormat="1" ht="24.15" customHeight="1">
      <c r="A171" s="37"/>
      <c r="B171" s="38"/>
      <c r="C171" s="218" t="s">
        <v>209</v>
      </c>
      <c r="D171" s="218" t="s">
        <v>132</v>
      </c>
      <c r="E171" s="219" t="s">
        <v>210</v>
      </c>
      <c r="F171" s="220" t="s">
        <v>211</v>
      </c>
      <c r="G171" s="221" t="s">
        <v>207</v>
      </c>
      <c r="H171" s="222">
        <v>500</v>
      </c>
      <c r="I171" s="223"/>
      <c r="J171" s="224">
        <f>ROUND(I171*H171,2)</f>
        <v>0</v>
      </c>
      <c r="K171" s="225"/>
      <c r="L171" s="43"/>
      <c r="M171" s="226" t="s">
        <v>1</v>
      </c>
      <c r="N171" s="227" t="s">
        <v>41</v>
      </c>
      <c r="O171" s="90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0" t="s">
        <v>136</v>
      </c>
      <c r="AT171" s="230" t="s">
        <v>132</v>
      </c>
      <c r="AU171" s="230" t="s">
        <v>86</v>
      </c>
      <c r="AY171" s="16" t="s">
        <v>130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6" t="s">
        <v>84</v>
      </c>
      <c r="BK171" s="231">
        <f>ROUND(I171*H171,2)</f>
        <v>0</v>
      </c>
      <c r="BL171" s="16" t="s">
        <v>136</v>
      </c>
      <c r="BM171" s="230" t="s">
        <v>212</v>
      </c>
    </row>
    <row r="172" s="13" customFormat="1">
      <c r="A172" s="13"/>
      <c r="B172" s="232"/>
      <c r="C172" s="233"/>
      <c r="D172" s="234" t="s">
        <v>138</v>
      </c>
      <c r="E172" s="235" t="s">
        <v>1</v>
      </c>
      <c r="F172" s="236" t="s">
        <v>213</v>
      </c>
      <c r="G172" s="233"/>
      <c r="H172" s="237">
        <v>500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138</v>
      </c>
      <c r="AU172" s="243" t="s">
        <v>86</v>
      </c>
      <c r="AV172" s="13" t="s">
        <v>86</v>
      </c>
      <c r="AW172" s="13" t="s">
        <v>33</v>
      </c>
      <c r="AX172" s="13" t="s">
        <v>76</v>
      </c>
      <c r="AY172" s="243" t="s">
        <v>130</v>
      </c>
    </row>
    <row r="173" s="14" customFormat="1">
      <c r="A173" s="14"/>
      <c r="B173" s="244"/>
      <c r="C173" s="245"/>
      <c r="D173" s="234" t="s">
        <v>138</v>
      </c>
      <c r="E173" s="246" t="s">
        <v>1</v>
      </c>
      <c r="F173" s="247" t="s">
        <v>140</v>
      </c>
      <c r="G173" s="245"/>
      <c r="H173" s="248">
        <v>500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138</v>
      </c>
      <c r="AU173" s="254" t="s">
        <v>86</v>
      </c>
      <c r="AV173" s="14" t="s">
        <v>136</v>
      </c>
      <c r="AW173" s="14" t="s">
        <v>33</v>
      </c>
      <c r="AX173" s="14" t="s">
        <v>84</v>
      </c>
      <c r="AY173" s="254" t="s">
        <v>130</v>
      </c>
    </row>
    <row r="174" s="2" customFormat="1" ht="21.75" customHeight="1">
      <c r="A174" s="37"/>
      <c r="B174" s="38"/>
      <c r="C174" s="218" t="s">
        <v>8</v>
      </c>
      <c r="D174" s="218" t="s">
        <v>132</v>
      </c>
      <c r="E174" s="219" t="s">
        <v>214</v>
      </c>
      <c r="F174" s="220" t="s">
        <v>215</v>
      </c>
      <c r="G174" s="221" t="s">
        <v>166</v>
      </c>
      <c r="H174" s="222">
        <v>48</v>
      </c>
      <c r="I174" s="223"/>
      <c r="J174" s="224">
        <f>ROUND(I174*H174,2)</f>
        <v>0</v>
      </c>
      <c r="K174" s="225"/>
      <c r="L174" s="43"/>
      <c r="M174" s="226" t="s">
        <v>1</v>
      </c>
      <c r="N174" s="227" t="s">
        <v>41</v>
      </c>
      <c r="O174" s="90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136</v>
      </c>
      <c r="AT174" s="230" t="s">
        <v>132</v>
      </c>
      <c r="AU174" s="230" t="s">
        <v>86</v>
      </c>
      <c r="AY174" s="16" t="s">
        <v>130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84</v>
      </c>
      <c r="BK174" s="231">
        <f>ROUND(I174*H174,2)</f>
        <v>0</v>
      </c>
      <c r="BL174" s="16" t="s">
        <v>136</v>
      </c>
      <c r="BM174" s="230" t="s">
        <v>216</v>
      </c>
    </row>
    <row r="175" s="13" customFormat="1">
      <c r="A175" s="13"/>
      <c r="B175" s="232"/>
      <c r="C175" s="233"/>
      <c r="D175" s="234" t="s">
        <v>138</v>
      </c>
      <c r="E175" s="235" t="s">
        <v>1</v>
      </c>
      <c r="F175" s="236" t="s">
        <v>217</v>
      </c>
      <c r="G175" s="233"/>
      <c r="H175" s="237">
        <v>48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138</v>
      </c>
      <c r="AU175" s="243" t="s">
        <v>86</v>
      </c>
      <c r="AV175" s="13" t="s">
        <v>86</v>
      </c>
      <c r="AW175" s="13" t="s">
        <v>33</v>
      </c>
      <c r="AX175" s="13" t="s">
        <v>76</v>
      </c>
      <c r="AY175" s="243" t="s">
        <v>130</v>
      </c>
    </row>
    <row r="176" s="14" customFormat="1">
      <c r="A176" s="14"/>
      <c r="B176" s="244"/>
      <c r="C176" s="245"/>
      <c r="D176" s="234" t="s">
        <v>138</v>
      </c>
      <c r="E176" s="246" t="s">
        <v>1</v>
      </c>
      <c r="F176" s="247" t="s">
        <v>140</v>
      </c>
      <c r="G176" s="245"/>
      <c r="H176" s="248">
        <v>48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138</v>
      </c>
      <c r="AU176" s="254" t="s">
        <v>86</v>
      </c>
      <c r="AV176" s="14" t="s">
        <v>136</v>
      </c>
      <c r="AW176" s="14" t="s">
        <v>33</v>
      </c>
      <c r="AX176" s="14" t="s">
        <v>84</v>
      </c>
      <c r="AY176" s="254" t="s">
        <v>130</v>
      </c>
    </row>
    <row r="177" s="12" customFormat="1" ht="22.8" customHeight="1">
      <c r="A177" s="12"/>
      <c r="B177" s="202"/>
      <c r="C177" s="203"/>
      <c r="D177" s="204" t="s">
        <v>75</v>
      </c>
      <c r="E177" s="216" t="s">
        <v>151</v>
      </c>
      <c r="F177" s="216" t="s">
        <v>218</v>
      </c>
      <c r="G177" s="203"/>
      <c r="H177" s="203"/>
      <c r="I177" s="206"/>
      <c r="J177" s="217">
        <f>BK177</f>
        <v>0</v>
      </c>
      <c r="K177" s="203"/>
      <c r="L177" s="208"/>
      <c r="M177" s="209"/>
      <c r="N177" s="210"/>
      <c r="O177" s="210"/>
      <c r="P177" s="211">
        <f>SUM(P178:P199)</f>
        <v>0</v>
      </c>
      <c r="Q177" s="210"/>
      <c r="R177" s="211">
        <f>SUM(R178:R199)</f>
        <v>6.3745681999999997</v>
      </c>
      <c r="S177" s="210"/>
      <c r="T177" s="212">
        <f>SUM(T178:T199)</f>
        <v>16.305173400000001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3" t="s">
        <v>84</v>
      </c>
      <c r="AT177" s="214" t="s">
        <v>75</v>
      </c>
      <c r="AU177" s="214" t="s">
        <v>84</v>
      </c>
      <c r="AY177" s="213" t="s">
        <v>130</v>
      </c>
      <c r="BK177" s="215">
        <f>SUM(BK178:BK199)</f>
        <v>0</v>
      </c>
    </row>
    <row r="178" s="2" customFormat="1" ht="24.15" customHeight="1">
      <c r="A178" s="37"/>
      <c r="B178" s="38"/>
      <c r="C178" s="218" t="s">
        <v>219</v>
      </c>
      <c r="D178" s="218" t="s">
        <v>132</v>
      </c>
      <c r="E178" s="219" t="s">
        <v>220</v>
      </c>
      <c r="F178" s="220" t="s">
        <v>221</v>
      </c>
      <c r="G178" s="221" t="s">
        <v>222</v>
      </c>
      <c r="H178" s="222">
        <v>96</v>
      </c>
      <c r="I178" s="223"/>
      <c r="J178" s="224">
        <f>ROUND(I178*H178,2)</f>
        <v>0</v>
      </c>
      <c r="K178" s="225"/>
      <c r="L178" s="43"/>
      <c r="M178" s="226" t="s">
        <v>1</v>
      </c>
      <c r="N178" s="227" t="s">
        <v>41</v>
      </c>
      <c r="O178" s="90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136</v>
      </c>
      <c r="AT178" s="230" t="s">
        <v>132</v>
      </c>
      <c r="AU178" s="230" t="s">
        <v>86</v>
      </c>
      <c r="AY178" s="16" t="s">
        <v>130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84</v>
      </c>
      <c r="BK178" s="231">
        <f>ROUND(I178*H178,2)</f>
        <v>0</v>
      </c>
      <c r="BL178" s="16" t="s">
        <v>136</v>
      </c>
      <c r="BM178" s="230" t="s">
        <v>223</v>
      </c>
    </row>
    <row r="179" s="13" customFormat="1">
      <c r="A179" s="13"/>
      <c r="B179" s="232"/>
      <c r="C179" s="233"/>
      <c r="D179" s="234" t="s">
        <v>138</v>
      </c>
      <c r="E179" s="235" t="s">
        <v>1</v>
      </c>
      <c r="F179" s="236" t="s">
        <v>224</v>
      </c>
      <c r="G179" s="233"/>
      <c r="H179" s="237">
        <v>96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138</v>
      </c>
      <c r="AU179" s="243" t="s">
        <v>86</v>
      </c>
      <c r="AV179" s="13" t="s">
        <v>86</v>
      </c>
      <c r="AW179" s="13" t="s">
        <v>33</v>
      </c>
      <c r="AX179" s="13" t="s">
        <v>76</v>
      </c>
      <c r="AY179" s="243" t="s">
        <v>130</v>
      </c>
    </row>
    <row r="180" s="14" customFormat="1">
      <c r="A180" s="14"/>
      <c r="B180" s="244"/>
      <c r="C180" s="245"/>
      <c r="D180" s="234" t="s">
        <v>138</v>
      </c>
      <c r="E180" s="246" t="s">
        <v>1</v>
      </c>
      <c r="F180" s="247" t="s">
        <v>140</v>
      </c>
      <c r="G180" s="245"/>
      <c r="H180" s="248">
        <v>96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138</v>
      </c>
      <c r="AU180" s="254" t="s">
        <v>86</v>
      </c>
      <c r="AV180" s="14" t="s">
        <v>136</v>
      </c>
      <c r="AW180" s="14" t="s">
        <v>33</v>
      </c>
      <c r="AX180" s="14" t="s">
        <v>84</v>
      </c>
      <c r="AY180" s="254" t="s">
        <v>130</v>
      </c>
    </row>
    <row r="181" s="2" customFormat="1" ht="24.15" customHeight="1">
      <c r="A181" s="37"/>
      <c r="B181" s="38"/>
      <c r="C181" s="255" t="s">
        <v>225</v>
      </c>
      <c r="D181" s="255" t="s">
        <v>226</v>
      </c>
      <c r="E181" s="256" t="s">
        <v>227</v>
      </c>
      <c r="F181" s="257" t="s">
        <v>228</v>
      </c>
      <c r="G181" s="258" t="s">
        <v>135</v>
      </c>
      <c r="H181" s="259">
        <v>7.4880000000000004</v>
      </c>
      <c r="I181" s="260"/>
      <c r="J181" s="261">
        <f>ROUND(I181*H181,2)</f>
        <v>0</v>
      </c>
      <c r="K181" s="262"/>
      <c r="L181" s="263"/>
      <c r="M181" s="264" t="s">
        <v>1</v>
      </c>
      <c r="N181" s="265" t="s">
        <v>41</v>
      </c>
      <c r="O181" s="90"/>
      <c r="P181" s="228">
        <f>O181*H181</f>
        <v>0</v>
      </c>
      <c r="Q181" s="228">
        <v>0.81499999999999995</v>
      </c>
      <c r="R181" s="228">
        <f>Q181*H181</f>
        <v>6.1027199999999997</v>
      </c>
      <c r="S181" s="228">
        <v>0</v>
      </c>
      <c r="T181" s="22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0" t="s">
        <v>170</v>
      </c>
      <c r="AT181" s="230" t="s">
        <v>226</v>
      </c>
      <c r="AU181" s="230" t="s">
        <v>86</v>
      </c>
      <c r="AY181" s="16" t="s">
        <v>130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6" t="s">
        <v>84</v>
      </c>
      <c r="BK181" s="231">
        <f>ROUND(I181*H181,2)</f>
        <v>0</v>
      </c>
      <c r="BL181" s="16" t="s">
        <v>136</v>
      </c>
      <c r="BM181" s="230" t="s">
        <v>229</v>
      </c>
    </row>
    <row r="182" s="13" customFormat="1">
      <c r="A182" s="13"/>
      <c r="B182" s="232"/>
      <c r="C182" s="233"/>
      <c r="D182" s="234" t="s">
        <v>138</v>
      </c>
      <c r="E182" s="235" t="s">
        <v>1</v>
      </c>
      <c r="F182" s="236" t="s">
        <v>230</v>
      </c>
      <c r="G182" s="233"/>
      <c r="H182" s="237">
        <v>7.4880000000000004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138</v>
      </c>
      <c r="AU182" s="243" t="s">
        <v>86</v>
      </c>
      <c r="AV182" s="13" t="s">
        <v>86</v>
      </c>
      <c r="AW182" s="13" t="s">
        <v>33</v>
      </c>
      <c r="AX182" s="13" t="s">
        <v>76</v>
      </c>
      <c r="AY182" s="243" t="s">
        <v>130</v>
      </c>
    </row>
    <row r="183" s="14" customFormat="1">
      <c r="A183" s="14"/>
      <c r="B183" s="244"/>
      <c r="C183" s="245"/>
      <c r="D183" s="234" t="s">
        <v>138</v>
      </c>
      <c r="E183" s="246" t="s">
        <v>1</v>
      </c>
      <c r="F183" s="247" t="s">
        <v>140</v>
      </c>
      <c r="G183" s="245"/>
      <c r="H183" s="248">
        <v>7.4880000000000004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138</v>
      </c>
      <c r="AU183" s="254" t="s">
        <v>86</v>
      </c>
      <c r="AV183" s="14" t="s">
        <v>136</v>
      </c>
      <c r="AW183" s="14" t="s">
        <v>33</v>
      </c>
      <c r="AX183" s="14" t="s">
        <v>84</v>
      </c>
      <c r="AY183" s="254" t="s">
        <v>130</v>
      </c>
    </row>
    <row r="184" s="2" customFormat="1" ht="24.15" customHeight="1">
      <c r="A184" s="37"/>
      <c r="B184" s="38"/>
      <c r="C184" s="218" t="s">
        <v>231</v>
      </c>
      <c r="D184" s="218" t="s">
        <v>132</v>
      </c>
      <c r="E184" s="219" t="s">
        <v>232</v>
      </c>
      <c r="F184" s="220" t="s">
        <v>233</v>
      </c>
      <c r="G184" s="221" t="s">
        <v>222</v>
      </c>
      <c r="H184" s="222">
        <v>48</v>
      </c>
      <c r="I184" s="223"/>
      <c r="J184" s="224">
        <f>ROUND(I184*H184,2)</f>
        <v>0</v>
      </c>
      <c r="K184" s="225"/>
      <c r="L184" s="43"/>
      <c r="M184" s="226" t="s">
        <v>1</v>
      </c>
      <c r="N184" s="227" t="s">
        <v>41</v>
      </c>
      <c r="O184" s="90"/>
      <c r="P184" s="228">
        <f>O184*H184</f>
        <v>0</v>
      </c>
      <c r="Q184" s="228">
        <v>0.00058299999999999997</v>
      </c>
      <c r="R184" s="228">
        <f>Q184*H184</f>
        <v>0.027983999999999998</v>
      </c>
      <c r="S184" s="228">
        <v>0.16600000000000001</v>
      </c>
      <c r="T184" s="229">
        <f>S184*H184</f>
        <v>7.968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0" t="s">
        <v>136</v>
      </c>
      <c r="AT184" s="230" t="s">
        <v>132</v>
      </c>
      <c r="AU184" s="230" t="s">
        <v>86</v>
      </c>
      <c r="AY184" s="16" t="s">
        <v>130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84</v>
      </c>
      <c r="BK184" s="231">
        <f>ROUND(I184*H184,2)</f>
        <v>0</v>
      </c>
      <c r="BL184" s="16" t="s">
        <v>136</v>
      </c>
      <c r="BM184" s="230" t="s">
        <v>234</v>
      </c>
    </row>
    <row r="185" s="2" customFormat="1" ht="24.15" customHeight="1">
      <c r="A185" s="37"/>
      <c r="B185" s="38"/>
      <c r="C185" s="218" t="s">
        <v>235</v>
      </c>
      <c r="D185" s="218" t="s">
        <v>132</v>
      </c>
      <c r="E185" s="219" t="s">
        <v>236</v>
      </c>
      <c r="F185" s="220" t="s">
        <v>237</v>
      </c>
      <c r="G185" s="221" t="s">
        <v>222</v>
      </c>
      <c r="H185" s="222">
        <v>48</v>
      </c>
      <c r="I185" s="223"/>
      <c r="J185" s="224">
        <f>ROUND(I185*H185,2)</f>
        <v>0</v>
      </c>
      <c r="K185" s="225"/>
      <c r="L185" s="43"/>
      <c r="M185" s="226" t="s">
        <v>1</v>
      </c>
      <c r="N185" s="227" t="s">
        <v>41</v>
      </c>
      <c r="O185" s="90"/>
      <c r="P185" s="228">
        <f>O185*H185</f>
        <v>0</v>
      </c>
      <c r="Q185" s="228">
        <v>0.0021099999999999999</v>
      </c>
      <c r="R185" s="228">
        <f>Q185*H185</f>
        <v>0.10128</v>
      </c>
      <c r="S185" s="228">
        <v>0</v>
      </c>
      <c r="T185" s="22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0" t="s">
        <v>136</v>
      </c>
      <c r="AT185" s="230" t="s">
        <v>132</v>
      </c>
      <c r="AU185" s="230" t="s">
        <v>86</v>
      </c>
      <c r="AY185" s="16" t="s">
        <v>130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6" t="s">
        <v>84</v>
      </c>
      <c r="BK185" s="231">
        <f>ROUND(I185*H185,2)</f>
        <v>0</v>
      </c>
      <c r="BL185" s="16" t="s">
        <v>136</v>
      </c>
      <c r="BM185" s="230" t="s">
        <v>238</v>
      </c>
    </row>
    <row r="186" s="2" customFormat="1" ht="24.15" customHeight="1">
      <c r="A186" s="37"/>
      <c r="B186" s="38"/>
      <c r="C186" s="218" t="s">
        <v>239</v>
      </c>
      <c r="D186" s="218" t="s">
        <v>132</v>
      </c>
      <c r="E186" s="219" t="s">
        <v>240</v>
      </c>
      <c r="F186" s="220" t="s">
        <v>241</v>
      </c>
      <c r="G186" s="221" t="s">
        <v>222</v>
      </c>
      <c r="H186" s="222">
        <v>48</v>
      </c>
      <c r="I186" s="223"/>
      <c r="J186" s="224">
        <f>ROUND(I186*H186,2)</f>
        <v>0</v>
      </c>
      <c r="K186" s="225"/>
      <c r="L186" s="43"/>
      <c r="M186" s="226" t="s">
        <v>1</v>
      </c>
      <c r="N186" s="227" t="s">
        <v>41</v>
      </c>
      <c r="O186" s="90"/>
      <c r="P186" s="228">
        <f>O186*H186</f>
        <v>0</v>
      </c>
      <c r="Q186" s="228">
        <v>0.00266</v>
      </c>
      <c r="R186" s="228">
        <f>Q186*H186</f>
        <v>0.12768000000000002</v>
      </c>
      <c r="S186" s="228">
        <v>0</v>
      </c>
      <c r="T186" s="22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0" t="s">
        <v>136</v>
      </c>
      <c r="AT186" s="230" t="s">
        <v>132</v>
      </c>
      <c r="AU186" s="230" t="s">
        <v>86</v>
      </c>
      <c r="AY186" s="16" t="s">
        <v>130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6" t="s">
        <v>84</v>
      </c>
      <c r="BK186" s="231">
        <f>ROUND(I186*H186,2)</f>
        <v>0</v>
      </c>
      <c r="BL186" s="16" t="s">
        <v>136</v>
      </c>
      <c r="BM186" s="230" t="s">
        <v>242</v>
      </c>
    </row>
    <row r="187" s="2" customFormat="1" ht="21.75" customHeight="1">
      <c r="A187" s="37"/>
      <c r="B187" s="38"/>
      <c r="C187" s="218" t="s">
        <v>7</v>
      </c>
      <c r="D187" s="218" t="s">
        <v>132</v>
      </c>
      <c r="E187" s="219" t="s">
        <v>243</v>
      </c>
      <c r="F187" s="220" t="s">
        <v>244</v>
      </c>
      <c r="G187" s="221" t="s">
        <v>222</v>
      </c>
      <c r="H187" s="222">
        <v>2</v>
      </c>
      <c r="I187" s="223"/>
      <c r="J187" s="224">
        <f>ROUND(I187*H187,2)</f>
        <v>0</v>
      </c>
      <c r="K187" s="225"/>
      <c r="L187" s="43"/>
      <c r="M187" s="226" t="s">
        <v>1</v>
      </c>
      <c r="N187" s="227" t="s">
        <v>41</v>
      </c>
      <c r="O187" s="90"/>
      <c r="P187" s="228">
        <f>O187*H187</f>
        <v>0</v>
      </c>
      <c r="Q187" s="228">
        <v>0.002124</v>
      </c>
      <c r="R187" s="228">
        <f>Q187*H187</f>
        <v>0.004248</v>
      </c>
      <c r="S187" s="228">
        <v>0</v>
      </c>
      <c r="T187" s="22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0" t="s">
        <v>136</v>
      </c>
      <c r="AT187" s="230" t="s">
        <v>132</v>
      </c>
      <c r="AU187" s="230" t="s">
        <v>86</v>
      </c>
      <c r="AY187" s="16" t="s">
        <v>130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6" t="s">
        <v>84</v>
      </c>
      <c r="BK187" s="231">
        <f>ROUND(I187*H187,2)</f>
        <v>0</v>
      </c>
      <c r="BL187" s="16" t="s">
        <v>136</v>
      </c>
      <c r="BM187" s="230" t="s">
        <v>245</v>
      </c>
    </row>
    <row r="188" s="13" customFormat="1">
      <c r="A188" s="13"/>
      <c r="B188" s="232"/>
      <c r="C188" s="233"/>
      <c r="D188" s="234" t="s">
        <v>138</v>
      </c>
      <c r="E188" s="235" t="s">
        <v>1</v>
      </c>
      <c r="F188" s="236" t="s">
        <v>246</v>
      </c>
      <c r="G188" s="233"/>
      <c r="H188" s="237">
        <v>2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138</v>
      </c>
      <c r="AU188" s="243" t="s">
        <v>86</v>
      </c>
      <c r="AV188" s="13" t="s">
        <v>86</v>
      </c>
      <c r="AW188" s="13" t="s">
        <v>33</v>
      </c>
      <c r="AX188" s="13" t="s">
        <v>76</v>
      </c>
      <c r="AY188" s="243" t="s">
        <v>130</v>
      </c>
    </row>
    <row r="189" s="14" customFormat="1">
      <c r="A189" s="14"/>
      <c r="B189" s="244"/>
      <c r="C189" s="245"/>
      <c r="D189" s="234" t="s">
        <v>138</v>
      </c>
      <c r="E189" s="246" t="s">
        <v>1</v>
      </c>
      <c r="F189" s="247" t="s">
        <v>140</v>
      </c>
      <c r="G189" s="245"/>
      <c r="H189" s="248">
        <v>2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138</v>
      </c>
      <c r="AU189" s="254" t="s">
        <v>86</v>
      </c>
      <c r="AV189" s="14" t="s">
        <v>136</v>
      </c>
      <c r="AW189" s="14" t="s">
        <v>33</v>
      </c>
      <c r="AX189" s="14" t="s">
        <v>84</v>
      </c>
      <c r="AY189" s="254" t="s">
        <v>130</v>
      </c>
    </row>
    <row r="190" s="2" customFormat="1" ht="21.75" customHeight="1">
      <c r="A190" s="37"/>
      <c r="B190" s="38"/>
      <c r="C190" s="218" t="s">
        <v>247</v>
      </c>
      <c r="D190" s="218" t="s">
        <v>132</v>
      </c>
      <c r="E190" s="219" t="s">
        <v>248</v>
      </c>
      <c r="F190" s="220" t="s">
        <v>249</v>
      </c>
      <c r="G190" s="221" t="s">
        <v>222</v>
      </c>
      <c r="H190" s="222">
        <v>2</v>
      </c>
      <c r="I190" s="223"/>
      <c r="J190" s="224">
        <f>ROUND(I190*H190,2)</f>
        <v>0</v>
      </c>
      <c r="K190" s="225"/>
      <c r="L190" s="43"/>
      <c r="M190" s="226" t="s">
        <v>1</v>
      </c>
      <c r="N190" s="227" t="s">
        <v>41</v>
      </c>
      <c r="O190" s="90"/>
      <c r="P190" s="228">
        <f>O190*H190</f>
        <v>0</v>
      </c>
      <c r="Q190" s="228">
        <v>0.0047451000000000004</v>
      </c>
      <c r="R190" s="228">
        <f>Q190*H190</f>
        <v>0.0094902000000000007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136</v>
      </c>
      <c r="AT190" s="230" t="s">
        <v>132</v>
      </c>
      <c r="AU190" s="230" t="s">
        <v>86</v>
      </c>
      <c r="AY190" s="16" t="s">
        <v>130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84</v>
      </c>
      <c r="BK190" s="231">
        <f>ROUND(I190*H190,2)</f>
        <v>0</v>
      </c>
      <c r="BL190" s="16" t="s">
        <v>136</v>
      </c>
      <c r="BM190" s="230" t="s">
        <v>250</v>
      </c>
    </row>
    <row r="191" s="13" customFormat="1">
      <c r="A191" s="13"/>
      <c r="B191" s="232"/>
      <c r="C191" s="233"/>
      <c r="D191" s="234" t="s">
        <v>138</v>
      </c>
      <c r="E191" s="235" t="s">
        <v>1</v>
      </c>
      <c r="F191" s="236" t="s">
        <v>246</v>
      </c>
      <c r="G191" s="233"/>
      <c r="H191" s="237">
        <v>2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138</v>
      </c>
      <c r="AU191" s="243" t="s">
        <v>86</v>
      </c>
      <c r="AV191" s="13" t="s">
        <v>86</v>
      </c>
      <c r="AW191" s="13" t="s">
        <v>33</v>
      </c>
      <c r="AX191" s="13" t="s">
        <v>76</v>
      </c>
      <c r="AY191" s="243" t="s">
        <v>130</v>
      </c>
    </row>
    <row r="192" s="14" customFormat="1">
      <c r="A192" s="14"/>
      <c r="B192" s="244"/>
      <c r="C192" s="245"/>
      <c r="D192" s="234" t="s">
        <v>138</v>
      </c>
      <c r="E192" s="246" t="s">
        <v>1</v>
      </c>
      <c r="F192" s="247" t="s">
        <v>140</v>
      </c>
      <c r="G192" s="245"/>
      <c r="H192" s="248">
        <v>2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138</v>
      </c>
      <c r="AU192" s="254" t="s">
        <v>86</v>
      </c>
      <c r="AV192" s="14" t="s">
        <v>136</v>
      </c>
      <c r="AW192" s="14" t="s">
        <v>33</v>
      </c>
      <c r="AX192" s="14" t="s">
        <v>84</v>
      </c>
      <c r="AY192" s="254" t="s">
        <v>130</v>
      </c>
    </row>
    <row r="193" s="2" customFormat="1" ht="24.15" customHeight="1">
      <c r="A193" s="37"/>
      <c r="B193" s="38"/>
      <c r="C193" s="218" t="s">
        <v>251</v>
      </c>
      <c r="D193" s="218" t="s">
        <v>132</v>
      </c>
      <c r="E193" s="219" t="s">
        <v>252</v>
      </c>
      <c r="F193" s="220" t="s">
        <v>253</v>
      </c>
      <c r="G193" s="221" t="s">
        <v>222</v>
      </c>
      <c r="H193" s="222">
        <v>2</v>
      </c>
      <c r="I193" s="223"/>
      <c r="J193" s="224">
        <f>ROUND(I193*H193,2)</f>
        <v>0</v>
      </c>
      <c r="K193" s="225"/>
      <c r="L193" s="43"/>
      <c r="M193" s="226" t="s">
        <v>1</v>
      </c>
      <c r="N193" s="227" t="s">
        <v>41</v>
      </c>
      <c r="O193" s="90"/>
      <c r="P193" s="228">
        <f>O193*H193</f>
        <v>0</v>
      </c>
      <c r="Q193" s="228">
        <v>0.00058299999999999997</v>
      </c>
      <c r="R193" s="228">
        <f>Q193*H193</f>
        <v>0.0011659999999999999</v>
      </c>
      <c r="S193" s="228">
        <v>0.16600000000000001</v>
      </c>
      <c r="T193" s="229">
        <f>S193*H193</f>
        <v>0.33200000000000002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0" t="s">
        <v>136</v>
      </c>
      <c r="AT193" s="230" t="s">
        <v>132</v>
      </c>
      <c r="AU193" s="230" t="s">
        <v>86</v>
      </c>
      <c r="AY193" s="16" t="s">
        <v>130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6" t="s">
        <v>84</v>
      </c>
      <c r="BK193" s="231">
        <f>ROUND(I193*H193,2)</f>
        <v>0</v>
      </c>
      <c r="BL193" s="16" t="s">
        <v>136</v>
      </c>
      <c r="BM193" s="230" t="s">
        <v>254</v>
      </c>
    </row>
    <row r="194" s="13" customFormat="1">
      <c r="A194" s="13"/>
      <c r="B194" s="232"/>
      <c r="C194" s="233"/>
      <c r="D194" s="234" t="s">
        <v>138</v>
      </c>
      <c r="E194" s="235" t="s">
        <v>1</v>
      </c>
      <c r="F194" s="236" t="s">
        <v>246</v>
      </c>
      <c r="G194" s="233"/>
      <c r="H194" s="237">
        <v>2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138</v>
      </c>
      <c r="AU194" s="243" t="s">
        <v>86</v>
      </c>
      <c r="AV194" s="13" t="s">
        <v>86</v>
      </c>
      <c r="AW194" s="13" t="s">
        <v>33</v>
      </c>
      <c r="AX194" s="13" t="s">
        <v>76</v>
      </c>
      <c r="AY194" s="243" t="s">
        <v>130</v>
      </c>
    </row>
    <row r="195" s="14" customFormat="1">
      <c r="A195" s="14"/>
      <c r="B195" s="244"/>
      <c r="C195" s="245"/>
      <c r="D195" s="234" t="s">
        <v>138</v>
      </c>
      <c r="E195" s="246" t="s">
        <v>1</v>
      </c>
      <c r="F195" s="247" t="s">
        <v>140</v>
      </c>
      <c r="G195" s="245"/>
      <c r="H195" s="248">
        <v>2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138</v>
      </c>
      <c r="AU195" s="254" t="s">
        <v>86</v>
      </c>
      <c r="AV195" s="14" t="s">
        <v>136</v>
      </c>
      <c r="AW195" s="14" t="s">
        <v>33</v>
      </c>
      <c r="AX195" s="14" t="s">
        <v>84</v>
      </c>
      <c r="AY195" s="254" t="s">
        <v>130</v>
      </c>
    </row>
    <row r="196" s="2" customFormat="1" ht="24.15" customHeight="1">
      <c r="A196" s="37"/>
      <c r="B196" s="38"/>
      <c r="C196" s="218" t="s">
        <v>255</v>
      </c>
      <c r="D196" s="218" t="s">
        <v>132</v>
      </c>
      <c r="E196" s="219" t="s">
        <v>256</v>
      </c>
      <c r="F196" s="220" t="s">
        <v>257</v>
      </c>
      <c r="G196" s="221" t="s">
        <v>258</v>
      </c>
      <c r="H196" s="222">
        <v>55.060000000000002</v>
      </c>
      <c r="I196" s="223"/>
      <c r="J196" s="224">
        <f>ROUND(I196*H196,2)</f>
        <v>0</v>
      </c>
      <c r="K196" s="225"/>
      <c r="L196" s="43"/>
      <c r="M196" s="226" t="s">
        <v>1</v>
      </c>
      <c r="N196" s="227" t="s">
        <v>41</v>
      </c>
      <c r="O196" s="90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0" t="s">
        <v>136</v>
      </c>
      <c r="AT196" s="230" t="s">
        <v>132</v>
      </c>
      <c r="AU196" s="230" t="s">
        <v>86</v>
      </c>
      <c r="AY196" s="16" t="s">
        <v>130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6" t="s">
        <v>84</v>
      </c>
      <c r="BK196" s="231">
        <f>ROUND(I196*H196,2)</f>
        <v>0</v>
      </c>
      <c r="BL196" s="16" t="s">
        <v>136</v>
      </c>
      <c r="BM196" s="230" t="s">
        <v>259</v>
      </c>
    </row>
    <row r="197" s="2" customFormat="1" ht="24.15" customHeight="1">
      <c r="A197" s="37"/>
      <c r="B197" s="38"/>
      <c r="C197" s="218" t="s">
        <v>260</v>
      </c>
      <c r="D197" s="218" t="s">
        <v>132</v>
      </c>
      <c r="E197" s="219" t="s">
        <v>261</v>
      </c>
      <c r="F197" s="220" t="s">
        <v>262</v>
      </c>
      <c r="G197" s="221" t="s">
        <v>258</v>
      </c>
      <c r="H197" s="222">
        <v>55.060000000000002</v>
      </c>
      <c r="I197" s="223"/>
      <c r="J197" s="224">
        <f>ROUND(I197*H197,2)</f>
        <v>0</v>
      </c>
      <c r="K197" s="225"/>
      <c r="L197" s="43"/>
      <c r="M197" s="226" t="s">
        <v>1</v>
      </c>
      <c r="N197" s="227" t="s">
        <v>41</v>
      </c>
      <c r="O197" s="90"/>
      <c r="P197" s="228">
        <f>O197*H197</f>
        <v>0</v>
      </c>
      <c r="Q197" s="228">
        <v>0</v>
      </c>
      <c r="R197" s="228">
        <f>Q197*H197</f>
        <v>0</v>
      </c>
      <c r="S197" s="228">
        <v>0.14538999999999999</v>
      </c>
      <c r="T197" s="229">
        <f>S197*H197</f>
        <v>8.0051734000000003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0" t="s">
        <v>136</v>
      </c>
      <c r="AT197" s="230" t="s">
        <v>132</v>
      </c>
      <c r="AU197" s="230" t="s">
        <v>86</v>
      </c>
      <c r="AY197" s="16" t="s">
        <v>130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6" t="s">
        <v>84</v>
      </c>
      <c r="BK197" s="231">
        <f>ROUND(I197*H197,2)</f>
        <v>0</v>
      </c>
      <c r="BL197" s="16" t="s">
        <v>136</v>
      </c>
      <c r="BM197" s="230" t="s">
        <v>263</v>
      </c>
    </row>
    <row r="198" s="13" customFormat="1">
      <c r="A198" s="13"/>
      <c r="B198" s="232"/>
      <c r="C198" s="233"/>
      <c r="D198" s="234" t="s">
        <v>138</v>
      </c>
      <c r="E198" s="235" t="s">
        <v>1</v>
      </c>
      <c r="F198" s="236" t="s">
        <v>264</v>
      </c>
      <c r="G198" s="233"/>
      <c r="H198" s="237">
        <v>55.060000000000002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138</v>
      </c>
      <c r="AU198" s="243" t="s">
        <v>86</v>
      </c>
      <c r="AV198" s="13" t="s">
        <v>86</v>
      </c>
      <c r="AW198" s="13" t="s">
        <v>33</v>
      </c>
      <c r="AX198" s="13" t="s">
        <v>76</v>
      </c>
      <c r="AY198" s="243" t="s">
        <v>130</v>
      </c>
    </row>
    <row r="199" s="14" customFormat="1">
      <c r="A199" s="14"/>
      <c r="B199" s="244"/>
      <c r="C199" s="245"/>
      <c r="D199" s="234" t="s">
        <v>138</v>
      </c>
      <c r="E199" s="246" t="s">
        <v>1</v>
      </c>
      <c r="F199" s="247" t="s">
        <v>140</v>
      </c>
      <c r="G199" s="245"/>
      <c r="H199" s="248">
        <v>55.060000000000002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138</v>
      </c>
      <c r="AU199" s="254" t="s">
        <v>86</v>
      </c>
      <c r="AV199" s="14" t="s">
        <v>136</v>
      </c>
      <c r="AW199" s="14" t="s">
        <v>33</v>
      </c>
      <c r="AX199" s="14" t="s">
        <v>84</v>
      </c>
      <c r="AY199" s="254" t="s">
        <v>130</v>
      </c>
    </row>
    <row r="200" s="12" customFormat="1" ht="22.8" customHeight="1">
      <c r="A200" s="12"/>
      <c r="B200" s="202"/>
      <c r="C200" s="203"/>
      <c r="D200" s="204" t="s">
        <v>75</v>
      </c>
      <c r="E200" s="216" t="s">
        <v>158</v>
      </c>
      <c r="F200" s="216" t="s">
        <v>265</v>
      </c>
      <c r="G200" s="203"/>
      <c r="H200" s="203"/>
      <c r="I200" s="206"/>
      <c r="J200" s="217">
        <f>BK200</f>
        <v>0</v>
      </c>
      <c r="K200" s="203"/>
      <c r="L200" s="208"/>
      <c r="M200" s="209"/>
      <c r="N200" s="210"/>
      <c r="O200" s="210"/>
      <c r="P200" s="211">
        <f>SUM(P201:P220)</f>
        <v>0</v>
      </c>
      <c r="Q200" s="210"/>
      <c r="R200" s="211">
        <f>SUM(R201:R220)</f>
        <v>45.435472699999998</v>
      </c>
      <c r="S200" s="210"/>
      <c r="T200" s="212">
        <f>SUM(T201:T220)</f>
        <v>53.059338999999994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3" t="s">
        <v>84</v>
      </c>
      <c r="AT200" s="214" t="s">
        <v>75</v>
      </c>
      <c r="AU200" s="214" t="s">
        <v>84</v>
      </c>
      <c r="AY200" s="213" t="s">
        <v>130</v>
      </c>
      <c r="BK200" s="215">
        <f>SUM(BK201:BK220)</f>
        <v>0</v>
      </c>
    </row>
    <row r="201" s="2" customFormat="1" ht="33" customHeight="1">
      <c r="A201" s="37"/>
      <c r="B201" s="38"/>
      <c r="C201" s="218" t="s">
        <v>266</v>
      </c>
      <c r="D201" s="218" t="s">
        <v>132</v>
      </c>
      <c r="E201" s="219" t="s">
        <v>267</v>
      </c>
      <c r="F201" s="220" t="s">
        <v>268</v>
      </c>
      <c r="G201" s="221" t="s">
        <v>154</v>
      </c>
      <c r="H201" s="222">
        <v>80</v>
      </c>
      <c r="I201" s="223"/>
      <c r="J201" s="224">
        <f>ROUND(I201*H201,2)</f>
        <v>0</v>
      </c>
      <c r="K201" s="225"/>
      <c r="L201" s="43"/>
      <c r="M201" s="226" t="s">
        <v>1</v>
      </c>
      <c r="N201" s="227" t="s">
        <v>41</v>
      </c>
      <c r="O201" s="90"/>
      <c r="P201" s="228">
        <f>O201*H201</f>
        <v>0</v>
      </c>
      <c r="Q201" s="228">
        <v>0.065699999999999995</v>
      </c>
      <c r="R201" s="228">
        <f>Q201*H201</f>
        <v>5.2559999999999993</v>
      </c>
      <c r="S201" s="228">
        <v>0.074999999999999997</v>
      </c>
      <c r="T201" s="229">
        <f>S201*H201</f>
        <v>6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0" t="s">
        <v>136</v>
      </c>
      <c r="AT201" s="230" t="s">
        <v>132</v>
      </c>
      <c r="AU201" s="230" t="s">
        <v>86</v>
      </c>
      <c r="AY201" s="16" t="s">
        <v>130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6" t="s">
        <v>84</v>
      </c>
      <c r="BK201" s="231">
        <f>ROUND(I201*H201,2)</f>
        <v>0</v>
      </c>
      <c r="BL201" s="16" t="s">
        <v>136</v>
      </c>
      <c r="BM201" s="230" t="s">
        <v>269</v>
      </c>
    </row>
    <row r="202" s="13" customFormat="1">
      <c r="A202" s="13"/>
      <c r="B202" s="232"/>
      <c r="C202" s="233"/>
      <c r="D202" s="234" t="s">
        <v>138</v>
      </c>
      <c r="E202" s="235" t="s">
        <v>1</v>
      </c>
      <c r="F202" s="236" t="s">
        <v>270</v>
      </c>
      <c r="G202" s="233"/>
      <c r="H202" s="237">
        <v>80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138</v>
      </c>
      <c r="AU202" s="243" t="s">
        <v>86</v>
      </c>
      <c r="AV202" s="13" t="s">
        <v>86</v>
      </c>
      <c r="AW202" s="13" t="s">
        <v>33</v>
      </c>
      <c r="AX202" s="13" t="s">
        <v>76</v>
      </c>
      <c r="AY202" s="243" t="s">
        <v>130</v>
      </c>
    </row>
    <row r="203" s="14" customFormat="1">
      <c r="A203" s="14"/>
      <c r="B203" s="244"/>
      <c r="C203" s="245"/>
      <c r="D203" s="234" t="s">
        <v>138</v>
      </c>
      <c r="E203" s="246" t="s">
        <v>1</v>
      </c>
      <c r="F203" s="247" t="s">
        <v>140</v>
      </c>
      <c r="G203" s="245"/>
      <c r="H203" s="248">
        <v>80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138</v>
      </c>
      <c r="AU203" s="254" t="s">
        <v>86</v>
      </c>
      <c r="AV203" s="14" t="s">
        <v>136</v>
      </c>
      <c r="AW203" s="14" t="s">
        <v>33</v>
      </c>
      <c r="AX203" s="14" t="s">
        <v>84</v>
      </c>
      <c r="AY203" s="254" t="s">
        <v>130</v>
      </c>
    </row>
    <row r="204" s="2" customFormat="1" ht="33" customHeight="1">
      <c r="A204" s="37"/>
      <c r="B204" s="38"/>
      <c r="C204" s="218" t="s">
        <v>271</v>
      </c>
      <c r="D204" s="218" t="s">
        <v>132</v>
      </c>
      <c r="E204" s="219" t="s">
        <v>272</v>
      </c>
      <c r="F204" s="220" t="s">
        <v>273</v>
      </c>
      <c r="G204" s="221" t="s">
        <v>154</v>
      </c>
      <c r="H204" s="222">
        <v>698</v>
      </c>
      <c r="I204" s="223"/>
      <c r="J204" s="224">
        <f>ROUND(I204*H204,2)</f>
        <v>0</v>
      </c>
      <c r="K204" s="225"/>
      <c r="L204" s="43"/>
      <c r="M204" s="226" t="s">
        <v>1</v>
      </c>
      <c r="N204" s="227" t="s">
        <v>41</v>
      </c>
      <c r="O204" s="90"/>
      <c r="P204" s="228">
        <f>O204*H204</f>
        <v>0</v>
      </c>
      <c r="Q204" s="228">
        <v>0.049660000000000003</v>
      </c>
      <c r="R204" s="228">
        <f>Q204*H204</f>
        <v>34.662680000000002</v>
      </c>
      <c r="S204" s="228">
        <v>0.058999999999999997</v>
      </c>
      <c r="T204" s="229">
        <f>S204*H204</f>
        <v>41.181999999999995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0" t="s">
        <v>136</v>
      </c>
      <c r="AT204" s="230" t="s">
        <v>132</v>
      </c>
      <c r="AU204" s="230" t="s">
        <v>86</v>
      </c>
      <c r="AY204" s="16" t="s">
        <v>130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6" t="s">
        <v>84</v>
      </c>
      <c r="BK204" s="231">
        <f>ROUND(I204*H204,2)</f>
        <v>0</v>
      </c>
      <c r="BL204" s="16" t="s">
        <v>136</v>
      </c>
      <c r="BM204" s="230" t="s">
        <v>274</v>
      </c>
    </row>
    <row r="205" s="13" customFormat="1">
      <c r="A205" s="13"/>
      <c r="B205" s="232"/>
      <c r="C205" s="233"/>
      <c r="D205" s="234" t="s">
        <v>138</v>
      </c>
      <c r="E205" s="235" t="s">
        <v>1</v>
      </c>
      <c r="F205" s="236" t="s">
        <v>275</v>
      </c>
      <c r="G205" s="233"/>
      <c r="H205" s="237">
        <v>698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138</v>
      </c>
      <c r="AU205" s="243" t="s">
        <v>86</v>
      </c>
      <c r="AV205" s="13" t="s">
        <v>86</v>
      </c>
      <c r="AW205" s="13" t="s">
        <v>33</v>
      </c>
      <c r="AX205" s="13" t="s">
        <v>76</v>
      </c>
      <c r="AY205" s="243" t="s">
        <v>130</v>
      </c>
    </row>
    <row r="206" s="14" customFormat="1">
      <c r="A206" s="14"/>
      <c r="B206" s="244"/>
      <c r="C206" s="245"/>
      <c r="D206" s="234" t="s">
        <v>138</v>
      </c>
      <c r="E206" s="246" t="s">
        <v>1</v>
      </c>
      <c r="F206" s="247" t="s">
        <v>140</v>
      </c>
      <c r="G206" s="245"/>
      <c r="H206" s="248">
        <v>698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138</v>
      </c>
      <c r="AU206" s="254" t="s">
        <v>86</v>
      </c>
      <c r="AV206" s="14" t="s">
        <v>136</v>
      </c>
      <c r="AW206" s="14" t="s">
        <v>33</v>
      </c>
      <c r="AX206" s="14" t="s">
        <v>84</v>
      </c>
      <c r="AY206" s="254" t="s">
        <v>130</v>
      </c>
    </row>
    <row r="207" s="2" customFormat="1" ht="33" customHeight="1">
      <c r="A207" s="37"/>
      <c r="B207" s="38"/>
      <c r="C207" s="218" t="s">
        <v>276</v>
      </c>
      <c r="D207" s="218" t="s">
        <v>132</v>
      </c>
      <c r="E207" s="219" t="s">
        <v>277</v>
      </c>
      <c r="F207" s="220" t="s">
        <v>278</v>
      </c>
      <c r="G207" s="221" t="s">
        <v>154</v>
      </c>
      <c r="H207" s="222">
        <v>45</v>
      </c>
      <c r="I207" s="223"/>
      <c r="J207" s="224">
        <f>ROUND(I207*H207,2)</f>
        <v>0</v>
      </c>
      <c r="K207" s="225"/>
      <c r="L207" s="43"/>
      <c r="M207" s="226" t="s">
        <v>1</v>
      </c>
      <c r="N207" s="227" t="s">
        <v>41</v>
      </c>
      <c r="O207" s="90"/>
      <c r="P207" s="228">
        <f>O207*H207</f>
        <v>0</v>
      </c>
      <c r="Q207" s="228">
        <v>0.066960000000000006</v>
      </c>
      <c r="R207" s="228">
        <f>Q207*H207</f>
        <v>3.0132000000000003</v>
      </c>
      <c r="S207" s="228">
        <v>0.074999999999999997</v>
      </c>
      <c r="T207" s="229">
        <f>S207*H207</f>
        <v>3.375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0" t="s">
        <v>136</v>
      </c>
      <c r="AT207" s="230" t="s">
        <v>132</v>
      </c>
      <c r="AU207" s="230" t="s">
        <v>86</v>
      </c>
      <c r="AY207" s="16" t="s">
        <v>130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6" t="s">
        <v>84</v>
      </c>
      <c r="BK207" s="231">
        <f>ROUND(I207*H207,2)</f>
        <v>0</v>
      </c>
      <c r="BL207" s="16" t="s">
        <v>136</v>
      </c>
      <c r="BM207" s="230" t="s">
        <v>279</v>
      </c>
    </row>
    <row r="208" s="13" customFormat="1">
      <c r="A208" s="13"/>
      <c r="B208" s="232"/>
      <c r="C208" s="233"/>
      <c r="D208" s="234" t="s">
        <v>138</v>
      </c>
      <c r="E208" s="235" t="s">
        <v>1</v>
      </c>
      <c r="F208" s="236" t="s">
        <v>280</v>
      </c>
      <c r="G208" s="233"/>
      <c r="H208" s="237">
        <v>45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138</v>
      </c>
      <c r="AU208" s="243" t="s">
        <v>86</v>
      </c>
      <c r="AV208" s="13" t="s">
        <v>86</v>
      </c>
      <c r="AW208" s="13" t="s">
        <v>33</v>
      </c>
      <c r="AX208" s="13" t="s">
        <v>76</v>
      </c>
      <c r="AY208" s="243" t="s">
        <v>130</v>
      </c>
    </row>
    <row r="209" s="14" customFormat="1">
      <c r="A209" s="14"/>
      <c r="B209" s="244"/>
      <c r="C209" s="245"/>
      <c r="D209" s="234" t="s">
        <v>138</v>
      </c>
      <c r="E209" s="246" t="s">
        <v>1</v>
      </c>
      <c r="F209" s="247" t="s">
        <v>140</v>
      </c>
      <c r="G209" s="245"/>
      <c r="H209" s="248">
        <v>45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4" t="s">
        <v>138</v>
      </c>
      <c r="AU209" s="254" t="s">
        <v>86</v>
      </c>
      <c r="AV209" s="14" t="s">
        <v>136</v>
      </c>
      <c r="AW209" s="14" t="s">
        <v>33</v>
      </c>
      <c r="AX209" s="14" t="s">
        <v>84</v>
      </c>
      <c r="AY209" s="254" t="s">
        <v>130</v>
      </c>
    </row>
    <row r="210" s="2" customFormat="1" ht="24.15" customHeight="1">
      <c r="A210" s="37"/>
      <c r="B210" s="38"/>
      <c r="C210" s="218" t="s">
        <v>281</v>
      </c>
      <c r="D210" s="218" t="s">
        <v>132</v>
      </c>
      <c r="E210" s="219" t="s">
        <v>282</v>
      </c>
      <c r="F210" s="220" t="s">
        <v>283</v>
      </c>
      <c r="G210" s="221" t="s">
        <v>258</v>
      </c>
      <c r="H210" s="222">
        <v>50</v>
      </c>
      <c r="I210" s="223"/>
      <c r="J210" s="224">
        <f>ROUND(I210*H210,2)</f>
        <v>0</v>
      </c>
      <c r="K210" s="225"/>
      <c r="L210" s="43"/>
      <c r="M210" s="226" t="s">
        <v>1</v>
      </c>
      <c r="N210" s="227" t="s">
        <v>41</v>
      </c>
      <c r="O210" s="90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0" t="s">
        <v>136</v>
      </c>
      <c r="AT210" s="230" t="s">
        <v>132</v>
      </c>
      <c r="AU210" s="230" t="s">
        <v>86</v>
      </c>
      <c r="AY210" s="16" t="s">
        <v>130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6" t="s">
        <v>84</v>
      </c>
      <c r="BK210" s="231">
        <f>ROUND(I210*H210,2)</f>
        <v>0</v>
      </c>
      <c r="BL210" s="16" t="s">
        <v>136</v>
      </c>
      <c r="BM210" s="230" t="s">
        <v>284</v>
      </c>
    </row>
    <row r="211" s="13" customFormat="1">
      <c r="A211" s="13"/>
      <c r="B211" s="232"/>
      <c r="C211" s="233"/>
      <c r="D211" s="234" t="s">
        <v>138</v>
      </c>
      <c r="E211" s="235" t="s">
        <v>1</v>
      </c>
      <c r="F211" s="236" t="s">
        <v>285</v>
      </c>
      <c r="G211" s="233"/>
      <c r="H211" s="237">
        <v>50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138</v>
      </c>
      <c r="AU211" s="243" t="s">
        <v>86</v>
      </c>
      <c r="AV211" s="13" t="s">
        <v>86</v>
      </c>
      <c r="AW211" s="13" t="s">
        <v>33</v>
      </c>
      <c r="AX211" s="13" t="s">
        <v>76</v>
      </c>
      <c r="AY211" s="243" t="s">
        <v>130</v>
      </c>
    </row>
    <row r="212" s="14" customFormat="1">
      <c r="A212" s="14"/>
      <c r="B212" s="244"/>
      <c r="C212" s="245"/>
      <c r="D212" s="234" t="s">
        <v>138</v>
      </c>
      <c r="E212" s="246" t="s">
        <v>1</v>
      </c>
      <c r="F212" s="247" t="s">
        <v>140</v>
      </c>
      <c r="G212" s="245"/>
      <c r="H212" s="248">
        <v>50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138</v>
      </c>
      <c r="AU212" s="254" t="s">
        <v>86</v>
      </c>
      <c r="AV212" s="14" t="s">
        <v>136</v>
      </c>
      <c r="AW212" s="14" t="s">
        <v>33</v>
      </c>
      <c r="AX212" s="14" t="s">
        <v>84</v>
      </c>
      <c r="AY212" s="254" t="s">
        <v>130</v>
      </c>
    </row>
    <row r="213" s="2" customFormat="1" ht="16.5" customHeight="1">
      <c r="A213" s="37"/>
      <c r="B213" s="38"/>
      <c r="C213" s="218" t="s">
        <v>286</v>
      </c>
      <c r="D213" s="218" t="s">
        <v>132</v>
      </c>
      <c r="E213" s="219" t="s">
        <v>287</v>
      </c>
      <c r="F213" s="220" t="s">
        <v>288</v>
      </c>
      <c r="G213" s="221" t="s">
        <v>154</v>
      </c>
      <c r="H213" s="222">
        <v>99.911000000000001</v>
      </c>
      <c r="I213" s="223"/>
      <c r="J213" s="224">
        <f>ROUND(I213*H213,2)</f>
        <v>0</v>
      </c>
      <c r="K213" s="225"/>
      <c r="L213" s="43"/>
      <c r="M213" s="226" t="s">
        <v>1</v>
      </c>
      <c r="N213" s="227" t="s">
        <v>41</v>
      </c>
      <c r="O213" s="90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0" t="s">
        <v>136</v>
      </c>
      <c r="AT213" s="230" t="s">
        <v>132</v>
      </c>
      <c r="AU213" s="230" t="s">
        <v>86</v>
      </c>
      <c r="AY213" s="16" t="s">
        <v>130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6" t="s">
        <v>84</v>
      </c>
      <c r="BK213" s="231">
        <f>ROUND(I213*H213,2)</f>
        <v>0</v>
      </c>
      <c r="BL213" s="16" t="s">
        <v>136</v>
      </c>
      <c r="BM213" s="230" t="s">
        <v>289</v>
      </c>
    </row>
    <row r="214" s="2" customFormat="1" ht="24.15" customHeight="1">
      <c r="A214" s="37"/>
      <c r="B214" s="38"/>
      <c r="C214" s="218" t="s">
        <v>290</v>
      </c>
      <c r="D214" s="218" t="s">
        <v>132</v>
      </c>
      <c r="E214" s="219" t="s">
        <v>291</v>
      </c>
      <c r="F214" s="220" t="s">
        <v>292</v>
      </c>
      <c r="G214" s="221" t="s">
        <v>154</v>
      </c>
      <c r="H214" s="222">
        <v>99.911000000000001</v>
      </c>
      <c r="I214" s="223"/>
      <c r="J214" s="224">
        <f>ROUND(I214*H214,2)</f>
        <v>0</v>
      </c>
      <c r="K214" s="225"/>
      <c r="L214" s="43"/>
      <c r="M214" s="226" t="s">
        <v>1</v>
      </c>
      <c r="N214" s="227" t="s">
        <v>41</v>
      </c>
      <c r="O214" s="90"/>
      <c r="P214" s="228">
        <f>O214*H214</f>
        <v>0</v>
      </c>
      <c r="Q214" s="228">
        <v>0.024</v>
      </c>
      <c r="R214" s="228">
        <f>Q214*H214</f>
        <v>2.3978640000000002</v>
      </c>
      <c r="S214" s="228">
        <v>0.024</v>
      </c>
      <c r="T214" s="229">
        <f>S214*H214</f>
        <v>2.3978640000000002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0" t="s">
        <v>136</v>
      </c>
      <c r="AT214" s="230" t="s">
        <v>132</v>
      </c>
      <c r="AU214" s="230" t="s">
        <v>86</v>
      </c>
      <c r="AY214" s="16" t="s">
        <v>130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6" t="s">
        <v>84</v>
      </c>
      <c r="BK214" s="231">
        <f>ROUND(I214*H214,2)</f>
        <v>0</v>
      </c>
      <c r="BL214" s="16" t="s">
        <v>136</v>
      </c>
      <c r="BM214" s="230" t="s">
        <v>293</v>
      </c>
    </row>
    <row r="215" s="2" customFormat="1" ht="24.15" customHeight="1">
      <c r="A215" s="37"/>
      <c r="B215" s="38"/>
      <c r="C215" s="218" t="s">
        <v>294</v>
      </c>
      <c r="D215" s="218" t="s">
        <v>132</v>
      </c>
      <c r="E215" s="219" t="s">
        <v>295</v>
      </c>
      <c r="F215" s="220" t="s">
        <v>296</v>
      </c>
      <c r="G215" s="221" t="s">
        <v>154</v>
      </c>
      <c r="H215" s="222">
        <v>20.895</v>
      </c>
      <c r="I215" s="223"/>
      <c r="J215" s="224">
        <f>ROUND(I215*H215,2)</f>
        <v>0</v>
      </c>
      <c r="K215" s="225"/>
      <c r="L215" s="43"/>
      <c r="M215" s="226" t="s">
        <v>1</v>
      </c>
      <c r="N215" s="227" t="s">
        <v>41</v>
      </c>
      <c r="O215" s="90"/>
      <c r="P215" s="228">
        <f>O215*H215</f>
        <v>0</v>
      </c>
      <c r="Q215" s="228">
        <v>0.0050600000000000003</v>
      </c>
      <c r="R215" s="228">
        <f>Q215*H215</f>
        <v>0.10572870000000001</v>
      </c>
      <c r="S215" s="228">
        <v>0.0050000000000000001</v>
      </c>
      <c r="T215" s="229">
        <f>S215*H215</f>
        <v>0.104475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0" t="s">
        <v>136</v>
      </c>
      <c r="AT215" s="230" t="s">
        <v>132</v>
      </c>
      <c r="AU215" s="230" t="s">
        <v>86</v>
      </c>
      <c r="AY215" s="16" t="s">
        <v>130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6" t="s">
        <v>84</v>
      </c>
      <c r="BK215" s="231">
        <f>ROUND(I215*H215,2)</f>
        <v>0</v>
      </c>
      <c r="BL215" s="16" t="s">
        <v>136</v>
      </c>
      <c r="BM215" s="230" t="s">
        <v>297</v>
      </c>
    </row>
    <row r="216" s="13" customFormat="1">
      <c r="A216" s="13"/>
      <c r="B216" s="232"/>
      <c r="C216" s="233"/>
      <c r="D216" s="234" t="s">
        <v>138</v>
      </c>
      <c r="E216" s="235" t="s">
        <v>1</v>
      </c>
      <c r="F216" s="236" t="s">
        <v>298</v>
      </c>
      <c r="G216" s="233"/>
      <c r="H216" s="237">
        <v>4.0300000000000002</v>
      </c>
      <c r="I216" s="238"/>
      <c r="J216" s="233"/>
      <c r="K216" s="233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138</v>
      </c>
      <c r="AU216" s="243" t="s">
        <v>86</v>
      </c>
      <c r="AV216" s="13" t="s">
        <v>86</v>
      </c>
      <c r="AW216" s="13" t="s">
        <v>33</v>
      </c>
      <c r="AX216" s="13" t="s">
        <v>76</v>
      </c>
      <c r="AY216" s="243" t="s">
        <v>130</v>
      </c>
    </row>
    <row r="217" s="13" customFormat="1">
      <c r="A217" s="13"/>
      <c r="B217" s="232"/>
      <c r="C217" s="233"/>
      <c r="D217" s="234" t="s">
        <v>138</v>
      </c>
      <c r="E217" s="235" t="s">
        <v>1</v>
      </c>
      <c r="F217" s="236" t="s">
        <v>299</v>
      </c>
      <c r="G217" s="233"/>
      <c r="H217" s="237">
        <v>5.7199999999999998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138</v>
      </c>
      <c r="AU217" s="243" t="s">
        <v>86</v>
      </c>
      <c r="AV217" s="13" t="s">
        <v>86</v>
      </c>
      <c r="AW217" s="13" t="s">
        <v>33</v>
      </c>
      <c r="AX217" s="13" t="s">
        <v>76</v>
      </c>
      <c r="AY217" s="243" t="s">
        <v>130</v>
      </c>
    </row>
    <row r="218" s="13" customFormat="1">
      <c r="A218" s="13"/>
      <c r="B218" s="232"/>
      <c r="C218" s="233"/>
      <c r="D218" s="234" t="s">
        <v>138</v>
      </c>
      <c r="E218" s="235" t="s">
        <v>1</v>
      </c>
      <c r="F218" s="236" t="s">
        <v>300</v>
      </c>
      <c r="G218" s="233"/>
      <c r="H218" s="237">
        <v>4.7450000000000001</v>
      </c>
      <c r="I218" s="238"/>
      <c r="J218" s="233"/>
      <c r="K218" s="233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138</v>
      </c>
      <c r="AU218" s="243" t="s">
        <v>86</v>
      </c>
      <c r="AV218" s="13" t="s">
        <v>86</v>
      </c>
      <c r="AW218" s="13" t="s">
        <v>33</v>
      </c>
      <c r="AX218" s="13" t="s">
        <v>76</v>
      </c>
      <c r="AY218" s="243" t="s">
        <v>130</v>
      </c>
    </row>
    <row r="219" s="13" customFormat="1">
      <c r="A219" s="13"/>
      <c r="B219" s="232"/>
      <c r="C219" s="233"/>
      <c r="D219" s="234" t="s">
        <v>138</v>
      </c>
      <c r="E219" s="235" t="s">
        <v>1</v>
      </c>
      <c r="F219" s="236" t="s">
        <v>301</v>
      </c>
      <c r="G219" s="233"/>
      <c r="H219" s="237">
        <v>6.4000000000000004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138</v>
      </c>
      <c r="AU219" s="243" t="s">
        <v>86</v>
      </c>
      <c r="AV219" s="13" t="s">
        <v>86</v>
      </c>
      <c r="AW219" s="13" t="s">
        <v>33</v>
      </c>
      <c r="AX219" s="13" t="s">
        <v>76</v>
      </c>
      <c r="AY219" s="243" t="s">
        <v>130</v>
      </c>
    </row>
    <row r="220" s="14" customFormat="1">
      <c r="A220" s="14"/>
      <c r="B220" s="244"/>
      <c r="C220" s="245"/>
      <c r="D220" s="234" t="s">
        <v>138</v>
      </c>
      <c r="E220" s="246" t="s">
        <v>1</v>
      </c>
      <c r="F220" s="247" t="s">
        <v>140</v>
      </c>
      <c r="G220" s="245"/>
      <c r="H220" s="248">
        <v>20.895000000000003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4" t="s">
        <v>138</v>
      </c>
      <c r="AU220" s="254" t="s">
        <v>86</v>
      </c>
      <c r="AV220" s="14" t="s">
        <v>136</v>
      </c>
      <c r="AW220" s="14" t="s">
        <v>33</v>
      </c>
      <c r="AX220" s="14" t="s">
        <v>84</v>
      </c>
      <c r="AY220" s="254" t="s">
        <v>130</v>
      </c>
    </row>
    <row r="221" s="12" customFormat="1" ht="22.8" customHeight="1">
      <c r="A221" s="12"/>
      <c r="B221" s="202"/>
      <c r="C221" s="203"/>
      <c r="D221" s="204" t="s">
        <v>75</v>
      </c>
      <c r="E221" s="216" t="s">
        <v>175</v>
      </c>
      <c r="F221" s="216" t="s">
        <v>302</v>
      </c>
      <c r="G221" s="203"/>
      <c r="H221" s="203"/>
      <c r="I221" s="206"/>
      <c r="J221" s="217">
        <f>BK221</f>
        <v>0</v>
      </c>
      <c r="K221" s="203"/>
      <c r="L221" s="208"/>
      <c r="M221" s="209"/>
      <c r="N221" s="210"/>
      <c r="O221" s="210"/>
      <c r="P221" s="211">
        <f>SUM(P222:P294)</f>
        <v>0</v>
      </c>
      <c r="Q221" s="210"/>
      <c r="R221" s="211">
        <f>SUM(R222:R294)</f>
        <v>13.93546122485</v>
      </c>
      <c r="S221" s="210"/>
      <c r="T221" s="212">
        <f>SUM(T222:T294)</f>
        <v>17.057199999999998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3" t="s">
        <v>84</v>
      </c>
      <c r="AT221" s="214" t="s">
        <v>75</v>
      </c>
      <c r="AU221" s="214" t="s">
        <v>84</v>
      </c>
      <c r="AY221" s="213" t="s">
        <v>130</v>
      </c>
      <c r="BK221" s="215">
        <f>SUM(BK222:BK294)</f>
        <v>0</v>
      </c>
    </row>
    <row r="222" s="2" customFormat="1" ht="16.5" customHeight="1">
      <c r="A222" s="37"/>
      <c r="B222" s="38"/>
      <c r="C222" s="218" t="s">
        <v>303</v>
      </c>
      <c r="D222" s="218" t="s">
        <v>132</v>
      </c>
      <c r="E222" s="219" t="s">
        <v>304</v>
      </c>
      <c r="F222" s="220" t="s">
        <v>305</v>
      </c>
      <c r="G222" s="221" t="s">
        <v>258</v>
      </c>
      <c r="H222" s="222">
        <v>67.299999999999997</v>
      </c>
      <c r="I222" s="223"/>
      <c r="J222" s="224">
        <f>ROUND(I222*H222,2)</f>
        <v>0</v>
      </c>
      <c r="K222" s="225"/>
      <c r="L222" s="43"/>
      <c r="M222" s="226" t="s">
        <v>1</v>
      </c>
      <c r="N222" s="227" t="s">
        <v>41</v>
      </c>
      <c r="O222" s="90"/>
      <c r="P222" s="228">
        <f>O222*H222</f>
        <v>0</v>
      </c>
      <c r="Q222" s="228">
        <v>0.00117</v>
      </c>
      <c r="R222" s="228">
        <f>Q222*H222</f>
        <v>0.078741000000000005</v>
      </c>
      <c r="S222" s="228">
        <v>0</v>
      </c>
      <c r="T222" s="229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0" t="s">
        <v>136</v>
      </c>
      <c r="AT222" s="230" t="s">
        <v>132</v>
      </c>
      <c r="AU222" s="230" t="s">
        <v>86</v>
      </c>
      <c r="AY222" s="16" t="s">
        <v>130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6" t="s">
        <v>84</v>
      </c>
      <c r="BK222" s="231">
        <f>ROUND(I222*H222,2)</f>
        <v>0</v>
      </c>
      <c r="BL222" s="16" t="s">
        <v>136</v>
      </c>
      <c r="BM222" s="230" t="s">
        <v>306</v>
      </c>
    </row>
    <row r="223" s="13" customFormat="1">
      <c r="A223" s="13"/>
      <c r="B223" s="232"/>
      <c r="C223" s="233"/>
      <c r="D223" s="234" t="s">
        <v>138</v>
      </c>
      <c r="E223" s="235" t="s">
        <v>1</v>
      </c>
      <c r="F223" s="236" t="s">
        <v>307</v>
      </c>
      <c r="G223" s="233"/>
      <c r="H223" s="237">
        <v>67.299999999999997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138</v>
      </c>
      <c r="AU223" s="243" t="s">
        <v>86</v>
      </c>
      <c r="AV223" s="13" t="s">
        <v>86</v>
      </c>
      <c r="AW223" s="13" t="s">
        <v>33</v>
      </c>
      <c r="AX223" s="13" t="s">
        <v>76</v>
      </c>
      <c r="AY223" s="243" t="s">
        <v>130</v>
      </c>
    </row>
    <row r="224" s="14" customFormat="1">
      <c r="A224" s="14"/>
      <c r="B224" s="244"/>
      <c r="C224" s="245"/>
      <c r="D224" s="234" t="s">
        <v>138</v>
      </c>
      <c r="E224" s="246" t="s">
        <v>1</v>
      </c>
      <c r="F224" s="247" t="s">
        <v>140</v>
      </c>
      <c r="G224" s="245"/>
      <c r="H224" s="248">
        <v>67.299999999999997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138</v>
      </c>
      <c r="AU224" s="254" t="s">
        <v>86</v>
      </c>
      <c r="AV224" s="14" t="s">
        <v>136</v>
      </c>
      <c r="AW224" s="14" t="s">
        <v>33</v>
      </c>
      <c r="AX224" s="14" t="s">
        <v>84</v>
      </c>
      <c r="AY224" s="254" t="s">
        <v>130</v>
      </c>
    </row>
    <row r="225" s="2" customFormat="1" ht="16.5" customHeight="1">
      <c r="A225" s="37"/>
      <c r="B225" s="38"/>
      <c r="C225" s="218" t="s">
        <v>308</v>
      </c>
      <c r="D225" s="218" t="s">
        <v>132</v>
      </c>
      <c r="E225" s="219" t="s">
        <v>309</v>
      </c>
      <c r="F225" s="220" t="s">
        <v>310</v>
      </c>
      <c r="G225" s="221" t="s">
        <v>258</v>
      </c>
      <c r="H225" s="222">
        <v>67.299999999999997</v>
      </c>
      <c r="I225" s="223"/>
      <c r="J225" s="224">
        <f>ROUND(I225*H225,2)</f>
        <v>0</v>
      </c>
      <c r="K225" s="225"/>
      <c r="L225" s="43"/>
      <c r="M225" s="226" t="s">
        <v>1</v>
      </c>
      <c r="N225" s="227" t="s">
        <v>41</v>
      </c>
      <c r="O225" s="90"/>
      <c r="P225" s="228">
        <f>O225*H225</f>
        <v>0</v>
      </c>
      <c r="Q225" s="228">
        <v>0.00058049999999999996</v>
      </c>
      <c r="R225" s="228">
        <f>Q225*H225</f>
        <v>0.039067649999999995</v>
      </c>
      <c r="S225" s="228">
        <v>0</v>
      </c>
      <c r="T225" s="229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0" t="s">
        <v>136</v>
      </c>
      <c r="AT225" s="230" t="s">
        <v>132</v>
      </c>
      <c r="AU225" s="230" t="s">
        <v>86</v>
      </c>
      <c r="AY225" s="16" t="s">
        <v>130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6" t="s">
        <v>84</v>
      </c>
      <c r="BK225" s="231">
        <f>ROUND(I225*H225,2)</f>
        <v>0</v>
      </c>
      <c r="BL225" s="16" t="s">
        <v>136</v>
      </c>
      <c r="BM225" s="230" t="s">
        <v>311</v>
      </c>
    </row>
    <row r="226" s="2" customFormat="1" ht="24.15" customHeight="1">
      <c r="A226" s="37"/>
      <c r="B226" s="38"/>
      <c r="C226" s="255" t="s">
        <v>312</v>
      </c>
      <c r="D226" s="255" t="s">
        <v>226</v>
      </c>
      <c r="E226" s="256" t="s">
        <v>313</v>
      </c>
      <c r="F226" s="257" t="s">
        <v>314</v>
      </c>
      <c r="G226" s="258" t="s">
        <v>166</v>
      </c>
      <c r="H226" s="259">
        <v>0.67800000000000005</v>
      </c>
      <c r="I226" s="260"/>
      <c r="J226" s="261">
        <f>ROUND(I226*H226,2)</f>
        <v>0</v>
      </c>
      <c r="K226" s="262"/>
      <c r="L226" s="263"/>
      <c r="M226" s="264" t="s">
        <v>1</v>
      </c>
      <c r="N226" s="265" t="s">
        <v>41</v>
      </c>
      <c r="O226" s="90"/>
      <c r="P226" s="228">
        <f>O226*H226</f>
        <v>0</v>
      </c>
      <c r="Q226" s="228">
        <v>1</v>
      </c>
      <c r="R226" s="228">
        <f>Q226*H226</f>
        <v>0.67800000000000005</v>
      </c>
      <c r="S226" s="228">
        <v>0</v>
      </c>
      <c r="T226" s="229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0" t="s">
        <v>170</v>
      </c>
      <c r="AT226" s="230" t="s">
        <v>226</v>
      </c>
      <c r="AU226" s="230" t="s">
        <v>86</v>
      </c>
      <c r="AY226" s="16" t="s">
        <v>130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6" t="s">
        <v>84</v>
      </c>
      <c r="BK226" s="231">
        <f>ROUND(I226*H226,2)</f>
        <v>0</v>
      </c>
      <c r="BL226" s="16" t="s">
        <v>136</v>
      </c>
      <c r="BM226" s="230" t="s">
        <v>315</v>
      </c>
    </row>
    <row r="227" s="2" customFormat="1">
      <c r="A227" s="37"/>
      <c r="B227" s="38"/>
      <c r="C227" s="39"/>
      <c r="D227" s="234" t="s">
        <v>316</v>
      </c>
      <c r="E227" s="39"/>
      <c r="F227" s="266" t="s">
        <v>317</v>
      </c>
      <c r="G227" s="39"/>
      <c r="H227" s="39"/>
      <c r="I227" s="267"/>
      <c r="J227" s="39"/>
      <c r="K227" s="39"/>
      <c r="L227" s="43"/>
      <c r="M227" s="268"/>
      <c r="N227" s="269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316</v>
      </c>
      <c r="AU227" s="16" t="s">
        <v>86</v>
      </c>
    </row>
    <row r="228" s="13" customFormat="1">
      <c r="A228" s="13"/>
      <c r="B228" s="232"/>
      <c r="C228" s="233"/>
      <c r="D228" s="234" t="s">
        <v>138</v>
      </c>
      <c r="E228" s="235" t="s">
        <v>1</v>
      </c>
      <c r="F228" s="236" t="s">
        <v>318</v>
      </c>
      <c r="G228" s="233"/>
      <c r="H228" s="237">
        <v>0.27600000000000002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138</v>
      </c>
      <c r="AU228" s="243" t="s">
        <v>86</v>
      </c>
      <c r="AV228" s="13" t="s">
        <v>86</v>
      </c>
      <c r="AW228" s="13" t="s">
        <v>33</v>
      </c>
      <c r="AX228" s="13" t="s">
        <v>76</v>
      </c>
      <c r="AY228" s="243" t="s">
        <v>130</v>
      </c>
    </row>
    <row r="229" s="13" customFormat="1">
      <c r="A229" s="13"/>
      <c r="B229" s="232"/>
      <c r="C229" s="233"/>
      <c r="D229" s="234" t="s">
        <v>138</v>
      </c>
      <c r="E229" s="235" t="s">
        <v>1</v>
      </c>
      <c r="F229" s="236" t="s">
        <v>319</v>
      </c>
      <c r="G229" s="233"/>
      <c r="H229" s="237">
        <v>0.40200000000000002</v>
      </c>
      <c r="I229" s="238"/>
      <c r="J229" s="233"/>
      <c r="K229" s="233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138</v>
      </c>
      <c r="AU229" s="243" t="s">
        <v>86</v>
      </c>
      <c r="AV229" s="13" t="s">
        <v>86</v>
      </c>
      <c r="AW229" s="13" t="s">
        <v>33</v>
      </c>
      <c r="AX229" s="13" t="s">
        <v>76</v>
      </c>
      <c r="AY229" s="243" t="s">
        <v>130</v>
      </c>
    </row>
    <row r="230" s="14" customFormat="1">
      <c r="A230" s="14"/>
      <c r="B230" s="244"/>
      <c r="C230" s="245"/>
      <c r="D230" s="234" t="s">
        <v>138</v>
      </c>
      <c r="E230" s="246" t="s">
        <v>1</v>
      </c>
      <c r="F230" s="247" t="s">
        <v>140</v>
      </c>
      <c r="G230" s="245"/>
      <c r="H230" s="248">
        <v>0.67800000000000005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4" t="s">
        <v>138</v>
      </c>
      <c r="AU230" s="254" t="s">
        <v>86</v>
      </c>
      <c r="AV230" s="14" t="s">
        <v>136</v>
      </c>
      <c r="AW230" s="14" t="s">
        <v>33</v>
      </c>
      <c r="AX230" s="14" t="s">
        <v>84</v>
      </c>
      <c r="AY230" s="254" t="s">
        <v>130</v>
      </c>
    </row>
    <row r="231" s="2" customFormat="1" ht="24.15" customHeight="1">
      <c r="A231" s="37"/>
      <c r="B231" s="38"/>
      <c r="C231" s="255" t="s">
        <v>320</v>
      </c>
      <c r="D231" s="255" t="s">
        <v>226</v>
      </c>
      <c r="E231" s="256" t="s">
        <v>321</v>
      </c>
      <c r="F231" s="257" t="s">
        <v>322</v>
      </c>
      <c r="G231" s="258" t="s">
        <v>166</v>
      </c>
      <c r="H231" s="259">
        <v>0.52100000000000002</v>
      </c>
      <c r="I231" s="260"/>
      <c r="J231" s="261">
        <f>ROUND(I231*H231,2)</f>
        <v>0</v>
      </c>
      <c r="K231" s="262"/>
      <c r="L231" s="263"/>
      <c r="M231" s="264" t="s">
        <v>1</v>
      </c>
      <c r="N231" s="265" t="s">
        <v>41</v>
      </c>
      <c r="O231" s="90"/>
      <c r="P231" s="228">
        <f>O231*H231</f>
        <v>0</v>
      </c>
      <c r="Q231" s="228">
        <v>1</v>
      </c>
      <c r="R231" s="228">
        <f>Q231*H231</f>
        <v>0.52100000000000002</v>
      </c>
      <c r="S231" s="228">
        <v>0</v>
      </c>
      <c r="T231" s="229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0" t="s">
        <v>170</v>
      </c>
      <c r="AT231" s="230" t="s">
        <v>226</v>
      </c>
      <c r="AU231" s="230" t="s">
        <v>86</v>
      </c>
      <c r="AY231" s="16" t="s">
        <v>130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6" t="s">
        <v>84</v>
      </c>
      <c r="BK231" s="231">
        <f>ROUND(I231*H231,2)</f>
        <v>0</v>
      </c>
      <c r="BL231" s="16" t="s">
        <v>136</v>
      </c>
      <c r="BM231" s="230" t="s">
        <v>323</v>
      </c>
    </row>
    <row r="232" s="2" customFormat="1">
      <c r="A232" s="37"/>
      <c r="B232" s="38"/>
      <c r="C232" s="39"/>
      <c r="D232" s="234" t="s">
        <v>316</v>
      </c>
      <c r="E232" s="39"/>
      <c r="F232" s="266" t="s">
        <v>324</v>
      </c>
      <c r="G232" s="39"/>
      <c r="H232" s="39"/>
      <c r="I232" s="267"/>
      <c r="J232" s="39"/>
      <c r="K232" s="39"/>
      <c r="L232" s="43"/>
      <c r="M232" s="268"/>
      <c r="N232" s="269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316</v>
      </c>
      <c r="AU232" s="16" t="s">
        <v>86</v>
      </c>
    </row>
    <row r="233" s="13" customFormat="1">
      <c r="A233" s="13"/>
      <c r="B233" s="232"/>
      <c r="C233" s="233"/>
      <c r="D233" s="234" t="s">
        <v>138</v>
      </c>
      <c r="E233" s="235" t="s">
        <v>1</v>
      </c>
      <c r="F233" s="236" t="s">
        <v>325</v>
      </c>
      <c r="G233" s="233"/>
      <c r="H233" s="237">
        <v>0.52100000000000002</v>
      </c>
      <c r="I233" s="238"/>
      <c r="J233" s="233"/>
      <c r="K233" s="233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138</v>
      </c>
      <c r="AU233" s="243" t="s">
        <v>86</v>
      </c>
      <c r="AV233" s="13" t="s">
        <v>86</v>
      </c>
      <c r="AW233" s="13" t="s">
        <v>33</v>
      </c>
      <c r="AX233" s="13" t="s">
        <v>76</v>
      </c>
      <c r="AY233" s="243" t="s">
        <v>130</v>
      </c>
    </row>
    <row r="234" s="14" customFormat="1">
      <c r="A234" s="14"/>
      <c r="B234" s="244"/>
      <c r="C234" s="245"/>
      <c r="D234" s="234" t="s">
        <v>138</v>
      </c>
      <c r="E234" s="246" t="s">
        <v>1</v>
      </c>
      <c r="F234" s="247" t="s">
        <v>140</v>
      </c>
      <c r="G234" s="245"/>
      <c r="H234" s="248">
        <v>0.52100000000000002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4" t="s">
        <v>138</v>
      </c>
      <c r="AU234" s="254" t="s">
        <v>86</v>
      </c>
      <c r="AV234" s="14" t="s">
        <v>136</v>
      </c>
      <c r="AW234" s="14" t="s">
        <v>33</v>
      </c>
      <c r="AX234" s="14" t="s">
        <v>84</v>
      </c>
      <c r="AY234" s="254" t="s">
        <v>130</v>
      </c>
    </row>
    <row r="235" s="2" customFormat="1" ht="24.15" customHeight="1">
      <c r="A235" s="37"/>
      <c r="B235" s="38"/>
      <c r="C235" s="255" t="s">
        <v>326</v>
      </c>
      <c r="D235" s="255" t="s">
        <v>226</v>
      </c>
      <c r="E235" s="256" t="s">
        <v>327</v>
      </c>
      <c r="F235" s="257" t="s">
        <v>328</v>
      </c>
      <c r="G235" s="258" t="s">
        <v>329</v>
      </c>
      <c r="H235" s="259">
        <v>3</v>
      </c>
      <c r="I235" s="260"/>
      <c r="J235" s="261">
        <f>ROUND(I235*H235,2)</f>
        <v>0</v>
      </c>
      <c r="K235" s="262"/>
      <c r="L235" s="263"/>
      <c r="M235" s="264" t="s">
        <v>1</v>
      </c>
      <c r="N235" s="265" t="s">
        <v>41</v>
      </c>
      <c r="O235" s="90"/>
      <c r="P235" s="228">
        <f>O235*H235</f>
        <v>0</v>
      </c>
      <c r="Q235" s="228">
        <v>0.035999999999999997</v>
      </c>
      <c r="R235" s="228">
        <f>Q235*H235</f>
        <v>0.10799999999999999</v>
      </c>
      <c r="S235" s="228">
        <v>0</v>
      </c>
      <c r="T235" s="22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0" t="s">
        <v>170</v>
      </c>
      <c r="AT235" s="230" t="s">
        <v>226</v>
      </c>
      <c r="AU235" s="230" t="s">
        <v>86</v>
      </c>
      <c r="AY235" s="16" t="s">
        <v>130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6" t="s">
        <v>84</v>
      </c>
      <c r="BK235" s="231">
        <f>ROUND(I235*H235,2)</f>
        <v>0</v>
      </c>
      <c r="BL235" s="16" t="s">
        <v>136</v>
      </c>
      <c r="BM235" s="230" t="s">
        <v>330</v>
      </c>
    </row>
    <row r="236" s="2" customFormat="1" ht="21.75" customHeight="1">
      <c r="A236" s="37"/>
      <c r="B236" s="38"/>
      <c r="C236" s="255" t="s">
        <v>331</v>
      </c>
      <c r="D236" s="255" t="s">
        <v>226</v>
      </c>
      <c r="E236" s="256" t="s">
        <v>332</v>
      </c>
      <c r="F236" s="257" t="s">
        <v>333</v>
      </c>
      <c r="G236" s="258" t="s">
        <v>166</v>
      </c>
      <c r="H236" s="259">
        <v>0.10000000000000001</v>
      </c>
      <c r="I236" s="260"/>
      <c r="J236" s="261">
        <f>ROUND(I236*H236,2)</f>
        <v>0</v>
      </c>
      <c r="K236" s="262"/>
      <c r="L236" s="263"/>
      <c r="M236" s="264" t="s">
        <v>1</v>
      </c>
      <c r="N236" s="265" t="s">
        <v>41</v>
      </c>
      <c r="O236" s="90"/>
      <c r="P236" s="228">
        <f>O236*H236</f>
        <v>0</v>
      </c>
      <c r="Q236" s="228">
        <v>1</v>
      </c>
      <c r="R236" s="228">
        <f>Q236*H236</f>
        <v>0.10000000000000001</v>
      </c>
      <c r="S236" s="228">
        <v>0</v>
      </c>
      <c r="T236" s="229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0" t="s">
        <v>170</v>
      </c>
      <c r="AT236" s="230" t="s">
        <v>226</v>
      </c>
      <c r="AU236" s="230" t="s">
        <v>86</v>
      </c>
      <c r="AY236" s="16" t="s">
        <v>130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6" t="s">
        <v>84</v>
      </c>
      <c r="BK236" s="231">
        <f>ROUND(I236*H236,2)</f>
        <v>0</v>
      </c>
      <c r="BL236" s="16" t="s">
        <v>136</v>
      </c>
      <c r="BM236" s="230" t="s">
        <v>334</v>
      </c>
    </row>
    <row r="237" s="2" customFormat="1">
      <c r="A237" s="37"/>
      <c r="B237" s="38"/>
      <c r="C237" s="39"/>
      <c r="D237" s="234" t="s">
        <v>316</v>
      </c>
      <c r="E237" s="39"/>
      <c r="F237" s="266" t="s">
        <v>335</v>
      </c>
      <c r="G237" s="39"/>
      <c r="H237" s="39"/>
      <c r="I237" s="267"/>
      <c r="J237" s="39"/>
      <c r="K237" s="39"/>
      <c r="L237" s="43"/>
      <c r="M237" s="268"/>
      <c r="N237" s="269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316</v>
      </c>
      <c r="AU237" s="16" t="s">
        <v>86</v>
      </c>
    </row>
    <row r="238" s="2" customFormat="1" ht="33" customHeight="1">
      <c r="A238" s="37"/>
      <c r="B238" s="38"/>
      <c r="C238" s="218" t="s">
        <v>336</v>
      </c>
      <c r="D238" s="218" t="s">
        <v>132</v>
      </c>
      <c r="E238" s="219" t="s">
        <v>337</v>
      </c>
      <c r="F238" s="220" t="s">
        <v>338</v>
      </c>
      <c r="G238" s="221" t="s">
        <v>258</v>
      </c>
      <c r="H238" s="222">
        <v>98.099999999999994</v>
      </c>
      <c r="I238" s="223"/>
      <c r="J238" s="224">
        <f>ROUND(I238*H238,2)</f>
        <v>0</v>
      </c>
      <c r="K238" s="225"/>
      <c r="L238" s="43"/>
      <c r="M238" s="226" t="s">
        <v>1</v>
      </c>
      <c r="N238" s="227" t="s">
        <v>41</v>
      </c>
      <c r="O238" s="90"/>
      <c r="P238" s="228">
        <f>O238*H238</f>
        <v>0</v>
      </c>
      <c r="Q238" s="228">
        <v>0</v>
      </c>
      <c r="R238" s="228">
        <f>Q238*H238</f>
        <v>0</v>
      </c>
      <c r="S238" s="228">
        <v>0.064000000000000001</v>
      </c>
      <c r="T238" s="229">
        <f>S238*H238</f>
        <v>6.2783999999999995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0" t="s">
        <v>136</v>
      </c>
      <c r="AT238" s="230" t="s">
        <v>132</v>
      </c>
      <c r="AU238" s="230" t="s">
        <v>86</v>
      </c>
      <c r="AY238" s="16" t="s">
        <v>130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6" t="s">
        <v>84</v>
      </c>
      <c r="BK238" s="231">
        <f>ROUND(I238*H238,2)</f>
        <v>0</v>
      </c>
      <c r="BL238" s="16" t="s">
        <v>136</v>
      </c>
      <c r="BM238" s="230" t="s">
        <v>339</v>
      </c>
    </row>
    <row r="239" s="13" customFormat="1">
      <c r="A239" s="13"/>
      <c r="B239" s="232"/>
      <c r="C239" s="233"/>
      <c r="D239" s="234" t="s">
        <v>138</v>
      </c>
      <c r="E239" s="235" t="s">
        <v>1</v>
      </c>
      <c r="F239" s="236" t="s">
        <v>340</v>
      </c>
      <c r="G239" s="233"/>
      <c r="H239" s="237">
        <v>98.099999999999994</v>
      </c>
      <c r="I239" s="238"/>
      <c r="J239" s="233"/>
      <c r="K239" s="233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138</v>
      </c>
      <c r="AU239" s="243" t="s">
        <v>86</v>
      </c>
      <c r="AV239" s="13" t="s">
        <v>86</v>
      </c>
      <c r="AW239" s="13" t="s">
        <v>33</v>
      </c>
      <c r="AX239" s="13" t="s">
        <v>76</v>
      </c>
      <c r="AY239" s="243" t="s">
        <v>130</v>
      </c>
    </row>
    <row r="240" s="14" customFormat="1">
      <c r="A240" s="14"/>
      <c r="B240" s="244"/>
      <c r="C240" s="245"/>
      <c r="D240" s="234" t="s">
        <v>138</v>
      </c>
      <c r="E240" s="246" t="s">
        <v>1</v>
      </c>
      <c r="F240" s="247" t="s">
        <v>140</v>
      </c>
      <c r="G240" s="245"/>
      <c r="H240" s="248">
        <v>98.099999999999994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138</v>
      </c>
      <c r="AU240" s="254" t="s">
        <v>86</v>
      </c>
      <c r="AV240" s="14" t="s">
        <v>136</v>
      </c>
      <c r="AW240" s="14" t="s">
        <v>33</v>
      </c>
      <c r="AX240" s="14" t="s">
        <v>84</v>
      </c>
      <c r="AY240" s="254" t="s">
        <v>130</v>
      </c>
    </row>
    <row r="241" s="2" customFormat="1" ht="24.15" customHeight="1">
      <c r="A241" s="37"/>
      <c r="B241" s="38"/>
      <c r="C241" s="218" t="s">
        <v>341</v>
      </c>
      <c r="D241" s="218" t="s">
        <v>132</v>
      </c>
      <c r="E241" s="219" t="s">
        <v>342</v>
      </c>
      <c r="F241" s="220" t="s">
        <v>343</v>
      </c>
      <c r="G241" s="221" t="s">
        <v>258</v>
      </c>
      <c r="H241" s="222">
        <v>10</v>
      </c>
      <c r="I241" s="223"/>
      <c r="J241" s="224">
        <f>ROUND(I241*H241,2)</f>
        <v>0</v>
      </c>
      <c r="K241" s="225"/>
      <c r="L241" s="43"/>
      <c r="M241" s="226" t="s">
        <v>1</v>
      </c>
      <c r="N241" s="227" t="s">
        <v>41</v>
      </c>
      <c r="O241" s="90"/>
      <c r="P241" s="228">
        <f>O241*H241</f>
        <v>0</v>
      </c>
      <c r="Q241" s="228">
        <v>0.054239999999999997</v>
      </c>
      <c r="R241" s="228">
        <f>Q241*H241</f>
        <v>0.54239999999999999</v>
      </c>
      <c r="S241" s="228">
        <v>0</v>
      </c>
      <c r="T241" s="229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0" t="s">
        <v>136</v>
      </c>
      <c r="AT241" s="230" t="s">
        <v>132</v>
      </c>
      <c r="AU241" s="230" t="s">
        <v>86</v>
      </c>
      <c r="AY241" s="16" t="s">
        <v>130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6" t="s">
        <v>84</v>
      </c>
      <c r="BK241" s="231">
        <f>ROUND(I241*H241,2)</f>
        <v>0</v>
      </c>
      <c r="BL241" s="16" t="s">
        <v>136</v>
      </c>
      <c r="BM241" s="230" t="s">
        <v>344</v>
      </c>
    </row>
    <row r="242" s="13" customFormat="1">
      <c r="A242" s="13"/>
      <c r="B242" s="232"/>
      <c r="C242" s="233"/>
      <c r="D242" s="234" t="s">
        <v>138</v>
      </c>
      <c r="E242" s="235" t="s">
        <v>1</v>
      </c>
      <c r="F242" s="236" t="s">
        <v>345</v>
      </c>
      <c r="G242" s="233"/>
      <c r="H242" s="237">
        <v>10</v>
      </c>
      <c r="I242" s="238"/>
      <c r="J242" s="233"/>
      <c r="K242" s="233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138</v>
      </c>
      <c r="AU242" s="243" t="s">
        <v>86</v>
      </c>
      <c r="AV242" s="13" t="s">
        <v>86</v>
      </c>
      <c r="AW242" s="13" t="s">
        <v>33</v>
      </c>
      <c r="AX242" s="13" t="s">
        <v>76</v>
      </c>
      <c r="AY242" s="243" t="s">
        <v>130</v>
      </c>
    </row>
    <row r="243" s="14" customFormat="1">
      <c r="A243" s="14"/>
      <c r="B243" s="244"/>
      <c r="C243" s="245"/>
      <c r="D243" s="234" t="s">
        <v>138</v>
      </c>
      <c r="E243" s="246" t="s">
        <v>1</v>
      </c>
      <c r="F243" s="247" t="s">
        <v>140</v>
      </c>
      <c r="G243" s="245"/>
      <c r="H243" s="248">
        <v>10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4" t="s">
        <v>138</v>
      </c>
      <c r="AU243" s="254" t="s">
        <v>86</v>
      </c>
      <c r="AV243" s="14" t="s">
        <v>136</v>
      </c>
      <c r="AW243" s="14" t="s">
        <v>33</v>
      </c>
      <c r="AX243" s="14" t="s">
        <v>84</v>
      </c>
      <c r="AY243" s="254" t="s">
        <v>130</v>
      </c>
    </row>
    <row r="244" s="2" customFormat="1" ht="24.15" customHeight="1">
      <c r="A244" s="37"/>
      <c r="B244" s="38"/>
      <c r="C244" s="218" t="s">
        <v>346</v>
      </c>
      <c r="D244" s="218" t="s">
        <v>132</v>
      </c>
      <c r="E244" s="219" t="s">
        <v>347</v>
      </c>
      <c r="F244" s="220" t="s">
        <v>348</v>
      </c>
      <c r="G244" s="221" t="s">
        <v>258</v>
      </c>
      <c r="H244" s="222">
        <v>98.099999999999994</v>
      </c>
      <c r="I244" s="223"/>
      <c r="J244" s="224">
        <f>ROUND(I244*H244,2)</f>
        <v>0</v>
      </c>
      <c r="K244" s="225"/>
      <c r="L244" s="43"/>
      <c r="M244" s="226" t="s">
        <v>1</v>
      </c>
      <c r="N244" s="227" t="s">
        <v>41</v>
      </c>
      <c r="O244" s="90"/>
      <c r="P244" s="228">
        <f>O244*H244</f>
        <v>0</v>
      </c>
      <c r="Q244" s="228">
        <v>0.0022300000000000002</v>
      </c>
      <c r="R244" s="228">
        <f>Q244*H244</f>
        <v>0.21876300000000001</v>
      </c>
      <c r="S244" s="228">
        <v>0</v>
      </c>
      <c r="T244" s="229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0" t="s">
        <v>136</v>
      </c>
      <c r="AT244" s="230" t="s">
        <v>132</v>
      </c>
      <c r="AU244" s="230" t="s">
        <v>86</v>
      </c>
      <c r="AY244" s="16" t="s">
        <v>130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6" t="s">
        <v>84</v>
      </c>
      <c r="BK244" s="231">
        <f>ROUND(I244*H244,2)</f>
        <v>0</v>
      </c>
      <c r="BL244" s="16" t="s">
        <v>136</v>
      </c>
      <c r="BM244" s="230" t="s">
        <v>349</v>
      </c>
    </row>
    <row r="245" s="2" customFormat="1" ht="21.75" customHeight="1">
      <c r="A245" s="37"/>
      <c r="B245" s="38"/>
      <c r="C245" s="218" t="s">
        <v>350</v>
      </c>
      <c r="D245" s="218" t="s">
        <v>132</v>
      </c>
      <c r="E245" s="219" t="s">
        <v>351</v>
      </c>
      <c r="F245" s="220" t="s">
        <v>352</v>
      </c>
      <c r="G245" s="221" t="s">
        <v>222</v>
      </c>
      <c r="H245" s="222">
        <v>8</v>
      </c>
      <c r="I245" s="223"/>
      <c r="J245" s="224">
        <f>ROUND(I245*H245,2)</f>
        <v>0</v>
      </c>
      <c r="K245" s="225"/>
      <c r="L245" s="43"/>
      <c r="M245" s="226" t="s">
        <v>1</v>
      </c>
      <c r="N245" s="227" t="s">
        <v>41</v>
      </c>
      <c r="O245" s="90"/>
      <c r="P245" s="228">
        <f>O245*H245</f>
        <v>0</v>
      </c>
      <c r="Q245" s="228">
        <v>6.0000000000000002E-05</v>
      </c>
      <c r="R245" s="228">
        <f>Q245*H245</f>
        <v>0.00048000000000000001</v>
      </c>
      <c r="S245" s="228">
        <v>0</v>
      </c>
      <c r="T245" s="229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0" t="s">
        <v>136</v>
      </c>
      <c r="AT245" s="230" t="s">
        <v>132</v>
      </c>
      <c r="AU245" s="230" t="s">
        <v>86</v>
      </c>
      <c r="AY245" s="16" t="s">
        <v>130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6" t="s">
        <v>84</v>
      </c>
      <c r="BK245" s="231">
        <f>ROUND(I245*H245,2)</f>
        <v>0</v>
      </c>
      <c r="BL245" s="16" t="s">
        <v>136</v>
      </c>
      <c r="BM245" s="230" t="s">
        <v>353</v>
      </c>
    </row>
    <row r="246" s="2" customFormat="1" ht="24.15" customHeight="1">
      <c r="A246" s="37"/>
      <c r="B246" s="38"/>
      <c r="C246" s="218" t="s">
        <v>354</v>
      </c>
      <c r="D246" s="218" t="s">
        <v>132</v>
      </c>
      <c r="E246" s="219" t="s">
        <v>355</v>
      </c>
      <c r="F246" s="220" t="s">
        <v>356</v>
      </c>
      <c r="G246" s="221" t="s">
        <v>222</v>
      </c>
      <c r="H246" s="222">
        <v>8</v>
      </c>
      <c r="I246" s="223"/>
      <c r="J246" s="224">
        <f>ROUND(I246*H246,2)</f>
        <v>0</v>
      </c>
      <c r="K246" s="225"/>
      <c r="L246" s="43"/>
      <c r="M246" s="226" t="s">
        <v>1</v>
      </c>
      <c r="N246" s="227" t="s">
        <v>41</v>
      </c>
      <c r="O246" s="90"/>
      <c r="P246" s="228">
        <f>O246*H246</f>
        <v>0</v>
      </c>
      <c r="Q246" s="228">
        <v>0.36965999999999999</v>
      </c>
      <c r="R246" s="228">
        <f>Q246*H246</f>
        <v>2.9572799999999999</v>
      </c>
      <c r="S246" s="228">
        <v>0</v>
      </c>
      <c r="T246" s="229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0" t="s">
        <v>136</v>
      </c>
      <c r="AT246" s="230" t="s">
        <v>132</v>
      </c>
      <c r="AU246" s="230" t="s">
        <v>86</v>
      </c>
      <c r="AY246" s="16" t="s">
        <v>130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6" t="s">
        <v>84</v>
      </c>
      <c r="BK246" s="231">
        <f>ROUND(I246*H246,2)</f>
        <v>0</v>
      </c>
      <c r="BL246" s="16" t="s">
        <v>136</v>
      </c>
      <c r="BM246" s="230" t="s">
        <v>357</v>
      </c>
    </row>
    <row r="247" s="2" customFormat="1" ht="37.8" customHeight="1">
      <c r="A247" s="37"/>
      <c r="B247" s="38"/>
      <c r="C247" s="218" t="s">
        <v>358</v>
      </c>
      <c r="D247" s="218" t="s">
        <v>132</v>
      </c>
      <c r="E247" s="219" t="s">
        <v>359</v>
      </c>
      <c r="F247" s="220" t="s">
        <v>360</v>
      </c>
      <c r="G247" s="221" t="s">
        <v>154</v>
      </c>
      <c r="H247" s="222">
        <v>136.80000000000001</v>
      </c>
      <c r="I247" s="223"/>
      <c r="J247" s="224">
        <f>ROUND(I247*H247,2)</f>
        <v>0</v>
      </c>
      <c r="K247" s="225"/>
      <c r="L247" s="43"/>
      <c r="M247" s="226" t="s">
        <v>1</v>
      </c>
      <c r="N247" s="227" t="s">
        <v>41</v>
      </c>
      <c r="O247" s="90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30" t="s">
        <v>136</v>
      </c>
      <c r="AT247" s="230" t="s">
        <v>132</v>
      </c>
      <c r="AU247" s="230" t="s">
        <v>86</v>
      </c>
      <c r="AY247" s="16" t="s">
        <v>130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6" t="s">
        <v>84</v>
      </c>
      <c r="BK247" s="231">
        <f>ROUND(I247*H247,2)</f>
        <v>0</v>
      </c>
      <c r="BL247" s="16" t="s">
        <v>136</v>
      </c>
      <c r="BM247" s="230" t="s">
        <v>361</v>
      </c>
    </row>
    <row r="248" s="13" customFormat="1">
      <c r="A248" s="13"/>
      <c r="B248" s="232"/>
      <c r="C248" s="233"/>
      <c r="D248" s="234" t="s">
        <v>138</v>
      </c>
      <c r="E248" s="235" t="s">
        <v>1</v>
      </c>
      <c r="F248" s="236" t="s">
        <v>362</v>
      </c>
      <c r="G248" s="233"/>
      <c r="H248" s="237">
        <v>136.80000000000001</v>
      </c>
      <c r="I248" s="238"/>
      <c r="J248" s="233"/>
      <c r="K248" s="233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138</v>
      </c>
      <c r="AU248" s="243" t="s">
        <v>86</v>
      </c>
      <c r="AV248" s="13" t="s">
        <v>86</v>
      </c>
      <c r="AW248" s="13" t="s">
        <v>33</v>
      </c>
      <c r="AX248" s="13" t="s">
        <v>76</v>
      </c>
      <c r="AY248" s="243" t="s">
        <v>130</v>
      </c>
    </row>
    <row r="249" s="14" customFormat="1">
      <c r="A249" s="14"/>
      <c r="B249" s="244"/>
      <c r="C249" s="245"/>
      <c r="D249" s="234" t="s">
        <v>138</v>
      </c>
      <c r="E249" s="246" t="s">
        <v>1</v>
      </c>
      <c r="F249" s="247" t="s">
        <v>140</v>
      </c>
      <c r="G249" s="245"/>
      <c r="H249" s="248">
        <v>136.80000000000001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4" t="s">
        <v>138</v>
      </c>
      <c r="AU249" s="254" t="s">
        <v>86</v>
      </c>
      <c r="AV249" s="14" t="s">
        <v>136</v>
      </c>
      <c r="AW249" s="14" t="s">
        <v>33</v>
      </c>
      <c r="AX249" s="14" t="s">
        <v>84</v>
      </c>
      <c r="AY249" s="254" t="s">
        <v>130</v>
      </c>
    </row>
    <row r="250" s="2" customFormat="1" ht="37.8" customHeight="1">
      <c r="A250" s="37"/>
      <c r="B250" s="38"/>
      <c r="C250" s="218" t="s">
        <v>363</v>
      </c>
      <c r="D250" s="218" t="s">
        <v>132</v>
      </c>
      <c r="E250" s="219" t="s">
        <v>364</v>
      </c>
      <c r="F250" s="220" t="s">
        <v>365</v>
      </c>
      <c r="G250" s="221" t="s">
        <v>154</v>
      </c>
      <c r="H250" s="222">
        <v>136.80000000000001</v>
      </c>
      <c r="I250" s="223"/>
      <c r="J250" s="224">
        <f>ROUND(I250*H250,2)</f>
        <v>0</v>
      </c>
      <c r="K250" s="225"/>
      <c r="L250" s="43"/>
      <c r="M250" s="226" t="s">
        <v>1</v>
      </c>
      <c r="N250" s="227" t="s">
        <v>41</v>
      </c>
      <c r="O250" s="90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0" t="s">
        <v>136</v>
      </c>
      <c r="AT250" s="230" t="s">
        <v>132</v>
      </c>
      <c r="AU250" s="230" t="s">
        <v>86</v>
      </c>
      <c r="AY250" s="16" t="s">
        <v>130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6" t="s">
        <v>84</v>
      </c>
      <c r="BK250" s="231">
        <f>ROUND(I250*H250,2)</f>
        <v>0</v>
      </c>
      <c r="BL250" s="16" t="s">
        <v>136</v>
      </c>
      <c r="BM250" s="230" t="s">
        <v>366</v>
      </c>
    </row>
    <row r="251" s="2" customFormat="1" ht="33" customHeight="1">
      <c r="A251" s="37"/>
      <c r="B251" s="38"/>
      <c r="C251" s="218" t="s">
        <v>367</v>
      </c>
      <c r="D251" s="218" t="s">
        <v>132</v>
      </c>
      <c r="E251" s="219" t="s">
        <v>368</v>
      </c>
      <c r="F251" s="220" t="s">
        <v>369</v>
      </c>
      <c r="G251" s="221" t="s">
        <v>154</v>
      </c>
      <c r="H251" s="222">
        <v>2736</v>
      </c>
      <c r="I251" s="223"/>
      <c r="J251" s="224">
        <f>ROUND(I251*H251,2)</f>
        <v>0</v>
      </c>
      <c r="K251" s="225"/>
      <c r="L251" s="43"/>
      <c r="M251" s="226" t="s">
        <v>1</v>
      </c>
      <c r="N251" s="227" t="s">
        <v>41</v>
      </c>
      <c r="O251" s="90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0" t="s">
        <v>136</v>
      </c>
      <c r="AT251" s="230" t="s">
        <v>132</v>
      </c>
      <c r="AU251" s="230" t="s">
        <v>86</v>
      </c>
      <c r="AY251" s="16" t="s">
        <v>130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6" t="s">
        <v>84</v>
      </c>
      <c r="BK251" s="231">
        <f>ROUND(I251*H251,2)</f>
        <v>0</v>
      </c>
      <c r="BL251" s="16" t="s">
        <v>136</v>
      </c>
      <c r="BM251" s="230" t="s">
        <v>370</v>
      </c>
    </row>
    <row r="252" s="13" customFormat="1">
      <c r="A252" s="13"/>
      <c r="B252" s="232"/>
      <c r="C252" s="233"/>
      <c r="D252" s="234" t="s">
        <v>138</v>
      </c>
      <c r="E252" s="235" t="s">
        <v>1</v>
      </c>
      <c r="F252" s="236" t="s">
        <v>371</v>
      </c>
      <c r="G252" s="233"/>
      <c r="H252" s="237">
        <v>2736</v>
      </c>
      <c r="I252" s="238"/>
      <c r="J252" s="233"/>
      <c r="K252" s="233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138</v>
      </c>
      <c r="AU252" s="243" t="s">
        <v>86</v>
      </c>
      <c r="AV252" s="13" t="s">
        <v>86</v>
      </c>
      <c r="AW252" s="13" t="s">
        <v>33</v>
      </c>
      <c r="AX252" s="13" t="s">
        <v>76</v>
      </c>
      <c r="AY252" s="243" t="s">
        <v>130</v>
      </c>
    </row>
    <row r="253" s="14" customFormat="1">
      <c r="A253" s="14"/>
      <c r="B253" s="244"/>
      <c r="C253" s="245"/>
      <c r="D253" s="234" t="s">
        <v>138</v>
      </c>
      <c r="E253" s="246" t="s">
        <v>1</v>
      </c>
      <c r="F253" s="247" t="s">
        <v>140</v>
      </c>
      <c r="G253" s="245"/>
      <c r="H253" s="248">
        <v>2736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138</v>
      </c>
      <c r="AU253" s="254" t="s">
        <v>86</v>
      </c>
      <c r="AV253" s="14" t="s">
        <v>136</v>
      </c>
      <c r="AW253" s="14" t="s">
        <v>33</v>
      </c>
      <c r="AX253" s="14" t="s">
        <v>84</v>
      </c>
      <c r="AY253" s="254" t="s">
        <v>130</v>
      </c>
    </row>
    <row r="254" s="2" customFormat="1" ht="24.15" customHeight="1">
      <c r="A254" s="37"/>
      <c r="B254" s="38"/>
      <c r="C254" s="218" t="s">
        <v>372</v>
      </c>
      <c r="D254" s="218" t="s">
        <v>132</v>
      </c>
      <c r="E254" s="219" t="s">
        <v>373</v>
      </c>
      <c r="F254" s="220" t="s">
        <v>374</v>
      </c>
      <c r="G254" s="221" t="s">
        <v>135</v>
      </c>
      <c r="H254" s="222">
        <v>306</v>
      </c>
      <c r="I254" s="223"/>
      <c r="J254" s="224">
        <f>ROUND(I254*H254,2)</f>
        <v>0</v>
      </c>
      <c r="K254" s="225"/>
      <c r="L254" s="43"/>
      <c r="M254" s="226" t="s">
        <v>1</v>
      </c>
      <c r="N254" s="227" t="s">
        <v>41</v>
      </c>
      <c r="O254" s="90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0" t="s">
        <v>136</v>
      </c>
      <c r="AT254" s="230" t="s">
        <v>132</v>
      </c>
      <c r="AU254" s="230" t="s">
        <v>86</v>
      </c>
      <c r="AY254" s="16" t="s">
        <v>130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6" t="s">
        <v>84</v>
      </c>
      <c r="BK254" s="231">
        <f>ROUND(I254*H254,2)</f>
        <v>0</v>
      </c>
      <c r="BL254" s="16" t="s">
        <v>136</v>
      </c>
      <c r="BM254" s="230" t="s">
        <v>375</v>
      </c>
    </row>
    <row r="255" s="13" customFormat="1">
      <c r="A255" s="13"/>
      <c r="B255" s="232"/>
      <c r="C255" s="233"/>
      <c r="D255" s="234" t="s">
        <v>138</v>
      </c>
      <c r="E255" s="235" t="s">
        <v>1</v>
      </c>
      <c r="F255" s="236" t="s">
        <v>376</v>
      </c>
      <c r="G255" s="233"/>
      <c r="H255" s="237">
        <v>176.40000000000001</v>
      </c>
      <c r="I255" s="238"/>
      <c r="J255" s="233"/>
      <c r="K255" s="233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138</v>
      </c>
      <c r="AU255" s="243" t="s">
        <v>86</v>
      </c>
      <c r="AV255" s="13" t="s">
        <v>86</v>
      </c>
      <c r="AW255" s="13" t="s">
        <v>33</v>
      </c>
      <c r="AX255" s="13" t="s">
        <v>76</v>
      </c>
      <c r="AY255" s="243" t="s">
        <v>130</v>
      </c>
    </row>
    <row r="256" s="13" customFormat="1">
      <c r="A256" s="13"/>
      <c r="B256" s="232"/>
      <c r="C256" s="233"/>
      <c r="D256" s="234" t="s">
        <v>138</v>
      </c>
      <c r="E256" s="235" t="s">
        <v>1</v>
      </c>
      <c r="F256" s="236" t="s">
        <v>377</v>
      </c>
      <c r="G256" s="233"/>
      <c r="H256" s="237">
        <v>129.59999999999999</v>
      </c>
      <c r="I256" s="238"/>
      <c r="J256" s="233"/>
      <c r="K256" s="233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138</v>
      </c>
      <c r="AU256" s="243" t="s">
        <v>86</v>
      </c>
      <c r="AV256" s="13" t="s">
        <v>86</v>
      </c>
      <c r="AW256" s="13" t="s">
        <v>33</v>
      </c>
      <c r="AX256" s="13" t="s">
        <v>76</v>
      </c>
      <c r="AY256" s="243" t="s">
        <v>130</v>
      </c>
    </row>
    <row r="257" s="14" customFormat="1">
      <c r="A257" s="14"/>
      <c r="B257" s="244"/>
      <c r="C257" s="245"/>
      <c r="D257" s="234" t="s">
        <v>138</v>
      </c>
      <c r="E257" s="246" t="s">
        <v>1</v>
      </c>
      <c r="F257" s="247" t="s">
        <v>140</v>
      </c>
      <c r="G257" s="245"/>
      <c r="H257" s="248">
        <v>306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138</v>
      </c>
      <c r="AU257" s="254" t="s">
        <v>86</v>
      </c>
      <c r="AV257" s="14" t="s">
        <v>136</v>
      </c>
      <c r="AW257" s="14" t="s">
        <v>33</v>
      </c>
      <c r="AX257" s="14" t="s">
        <v>84</v>
      </c>
      <c r="AY257" s="254" t="s">
        <v>130</v>
      </c>
    </row>
    <row r="258" s="2" customFormat="1" ht="33" customHeight="1">
      <c r="A258" s="37"/>
      <c r="B258" s="38"/>
      <c r="C258" s="218" t="s">
        <v>378</v>
      </c>
      <c r="D258" s="218" t="s">
        <v>132</v>
      </c>
      <c r="E258" s="219" t="s">
        <v>379</v>
      </c>
      <c r="F258" s="220" t="s">
        <v>380</v>
      </c>
      <c r="G258" s="221" t="s">
        <v>135</v>
      </c>
      <c r="H258" s="222">
        <v>6120</v>
      </c>
      <c r="I258" s="223"/>
      <c r="J258" s="224">
        <f>ROUND(I258*H258,2)</f>
        <v>0</v>
      </c>
      <c r="K258" s="225"/>
      <c r="L258" s="43"/>
      <c r="M258" s="226" t="s">
        <v>1</v>
      </c>
      <c r="N258" s="227" t="s">
        <v>41</v>
      </c>
      <c r="O258" s="90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0" t="s">
        <v>136</v>
      </c>
      <c r="AT258" s="230" t="s">
        <v>132</v>
      </c>
      <c r="AU258" s="230" t="s">
        <v>86</v>
      </c>
      <c r="AY258" s="16" t="s">
        <v>130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6" t="s">
        <v>84</v>
      </c>
      <c r="BK258" s="231">
        <f>ROUND(I258*H258,2)</f>
        <v>0</v>
      </c>
      <c r="BL258" s="16" t="s">
        <v>136</v>
      </c>
      <c r="BM258" s="230" t="s">
        <v>381</v>
      </c>
    </row>
    <row r="259" s="13" customFormat="1">
      <c r="A259" s="13"/>
      <c r="B259" s="232"/>
      <c r="C259" s="233"/>
      <c r="D259" s="234" t="s">
        <v>138</v>
      </c>
      <c r="E259" s="235" t="s">
        <v>1</v>
      </c>
      <c r="F259" s="236" t="s">
        <v>382</v>
      </c>
      <c r="G259" s="233"/>
      <c r="H259" s="237">
        <v>6120</v>
      </c>
      <c r="I259" s="238"/>
      <c r="J259" s="233"/>
      <c r="K259" s="233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138</v>
      </c>
      <c r="AU259" s="243" t="s">
        <v>86</v>
      </c>
      <c r="AV259" s="13" t="s">
        <v>86</v>
      </c>
      <c r="AW259" s="13" t="s">
        <v>33</v>
      </c>
      <c r="AX259" s="13" t="s">
        <v>84</v>
      </c>
      <c r="AY259" s="243" t="s">
        <v>130</v>
      </c>
    </row>
    <row r="260" s="2" customFormat="1" ht="24.15" customHeight="1">
      <c r="A260" s="37"/>
      <c r="B260" s="38"/>
      <c r="C260" s="218" t="s">
        <v>383</v>
      </c>
      <c r="D260" s="218" t="s">
        <v>132</v>
      </c>
      <c r="E260" s="219" t="s">
        <v>384</v>
      </c>
      <c r="F260" s="220" t="s">
        <v>385</v>
      </c>
      <c r="G260" s="221" t="s">
        <v>135</v>
      </c>
      <c r="H260" s="222">
        <v>306</v>
      </c>
      <c r="I260" s="223"/>
      <c r="J260" s="224">
        <f>ROUND(I260*H260,2)</f>
        <v>0</v>
      </c>
      <c r="K260" s="225"/>
      <c r="L260" s="43"/>
      <c r="M260" s="226" t="s">
        <v>1</v>
      </c>
      <c r="N260" s="227" t="s">
        <v>41</v>
      </c>
      <c r="O260" s="90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0" t="s">
        <v>136</v>
      </c>
      <c r="AT260" s="230" t="s">
        <v>132</v>
      </c>
      <c r="AU260" s="230" t="s">
        <v>86</v>
      </c>
      <c r="AY260" s="16" t="s">
        <v>130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6" t="s">
        <v>84</v>
      </c>
      <c r="BK260" s="231">
        <f>ROUND(I260*H260,2)</f>
        <v>0</v>
      </c>
      <c r="BL260" s="16" t="s">
        <v>136</v>
      </c>
      <c r="BM260" s="230" t="s">
        <v>386</v>
      </c>
    </row>
    <row r="261" s="2" customFormat="1" ht="21.75" customHeight="1">
      <c r="A261" s="37"/>
      <c r="B261" s="38"/>
      <c r="C261" s="218" t="s">
        <v>285</v>
      </c>
      <c r="D261" s="218" t="s">
        <v>132</v>
      </c>
      <c r="E261" s="219" t="s">
        <v>387</v>
      </c>
      <c r="F261" s="220" t="s">
        <v>388</v>
      </c>
      <c r="G261" s="221" t="s">
        <v>154</v>
      </c>
      <c r="H261" s="222">
        <v>145</v>
      </c>
      <c r="I261" s="223"/>
      <c r="J261" s="224">
        <f>ROUND(I261*H261,2)</f>
        <v>0</v>
      </c>
      <c r="K261" s="225"/>
      <c r="L261" s="43"/>
      <c r="M261" s="226" t="s">
        <v>1</v>
      </c>
      <c r="N261" s="227" t="s">
        <v>41</v>
      </c>
      <c r="O261" s="90"/>
      <c r="P261" s="228">
        <f>O261*H261</f>
        <v>0</v>
      </c>
      <c r="Q261" s="228">
        <v>0</v>
      </c>
      <c r="R261" s="228">
        <f>Q261*H261</f>
        <v>0</v>
      </c>
      <c r="S261" s="228">
        <v>0</v>
      </c>
      <c r="T261" s="229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0" t="s">
        <v>136</v>
      </c>
      <c r="AT261" s="230" t="s">
        <v>132</v>
      </c>
      <c r="AU261" s="230" t="s">
        <v>86</v>
      </c>
      <c r="AY261" s="16" t="s">
        <v>130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6" t="s">
        <v>84</v>
      </c>
      <c r="BK261" s="231">
        <f>ROUND(I261*H261,2)</f>
        <v>0</v>
      </c>
      <c r="BL261" s="16" t="s">
        <v>136</v>
      </c>
      <c r="BM261" s="230" t="s">
        <v>389</v>
      </c>
    </row>
    <row r="262" s="13" customFormat="1">
      <c r="A262" s="13"/>
      <c r="B262" s="232"/>
      <c r="C262" s="233"/>
      <c r="D262" s="234" t="s">
        <v>138</v>
      </c>
      <c r="E262" s="235" t="s">
        <v>1</v>
      </c>
      <c r="F262" s="236" t="s">
        <v>390</v>
      </c>
      <c r="G262" s="233"/>
      <c r="H262" s="237">
        <v>145</v>
      </c>
      <c r="I262" s="238"/>
      <c r="J262" s="233"/>
      <c r="K262" s="233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138</v>
      </c>
      <c r="AU262" s="243" t="s">
        <v>86</v>
      </c>
      <c r="AV262" s="13" t="s">
        <v>86</v>
      </c>
      <c r="AW262" s="13" t="s">
        <v>33</v>
      </c>
      <c r="AX262" s="13" t="s">
        <v>76</v>
      </c>
      <c r="AY262" s="243" t="s">
        <v>130</v>
      </c>
    </row>
    <row r="263" s="14" customFormat="1">
      <c r="A263" s="14"/>
      <c r="B263" s="244"/>
      <c r="C263" s="245"/>
      <c r="D263" s="234" t="s">
        <v>138</v>
      </c>
      <c r="E263" s="246" t="s">
        <v>1</v>
      </c>
      <c r="F263" s="247" t="s">
        <v>140</v>
      </c>
      <c r="G263" s="245"/>
      <c r="H263" s="248">
        <v>145</v>
      </c>
      <c r="I263" s="249"/>
      <c r="J263" s="245"/>
      <c r="K263" s="245"/>
      <c r="L263" s="250"/>
      <c r="M263" s="251"/>
      <c r="N263" s="252"/>
      <c r="O263" s="252"/>
      <c r="P263" s="252"/>
      <c r="Q263" s="252"/>
      <c r="R263" s="252"/>
      <c r="S263" s="252"/>
      <c r="T263" s="25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4" t="s">
        <v>138</v>
      </c>
      <c r="AU263" s="254" t="s">
        <v>86</v>
      </c>
      <c r="AV263" s="14" t="s">
        <v>136</v>
      </c>
      <c r="AW263" s="14" t="s">
        <v>33</v>
      </c>
      <c r="AX263" s="14" t="s">
        <v>84</v>
      </c>
      <c r="AY263" s="254" t="s">
        <v>130</v>
      </c>
    </row>
    <row r="264" s="2" customFormat="1" ht="16.5" customHeight="1">
      <c r="A264" s="37"/>
      <c r="B264" s="38"/>
      <c r="C264" s="255" t="s">
        <v>391</v>
      </c>
      <c r="D264" s="255" t="s">
        <v>226</v>
      </c>
      <c r="E264" s="256" t="s">
        <v>392</v>
      </c>
      <c r="F264" s="257" t="s">
        <v>393</v>
      </c>
      <c r="G264" s="258" t="s">
        <v>222</v>
      </c>
      <c r="H264" s="259">
        <v>2</v>
      </c>
      <c r="I264" s="260"/>
      <c r="J264" s="261">
        <f>ROUND(I264*H264,2)</f>
        <v>0</v>
      </c>
      <c r="K264" s="262"/>
      <c r="L264" s="263"/>
      <c r="M264" s="264" t="s">
        <v>1</v>
      </c>
      <c r="N264" s="265" t="s">
        <v>41</v>
      </c>
      <c r="O264" s="90"/>
      <c r="P264" s="228">
        <f>O264*H264</f>
        <v>0</v>
      </c>
      <c r="Q264" s="228">
        <v>0.012</v>
      </c>
      <c r="R264" s="228">
        <f>Q264*H264</f>
        <v>0.024</v>
      </c>
      <c r="S264" s="228">
        <v>0</v>
      </c>
      <c r="T264" s="229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30" t="s">
        <v>170</v>
      </c>
      <c r="AT264" s="230" t="s">
        <v>226</v>
      </c>
      <c r="AU264" s="230" t="s">
        <v>86</v>
      </c>
      <c r="AY264" s="16" t="s">
        <v>130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6" t="s">
        <v>84</v>
      </c>
      <c r="BK264" s="231">
        <f>ROUND(I264*H264,2)</f>
        <v>0</v>
      </c>
      <c r="BL264" s="16" t="s">
        <v>136</v>
      </c>
      <c r="BM264" s="230" t="s">
        <v>394</v>
      </c>
    </row>
    <row r="265" s="2" customFormat="1" ht="16.5" customHeight="1">
      <c r="A265" s="37"/>
      <c r="B265" s="38"/>
      <c r="C265" s="218" t="s">
        <v>395</v>
      </c>
      <c r="D265" s="218" t="s">
        <v>132</v>
      </c>
      <c r="E265" s="219" t="s">
        <v>396</v>
      </c>
      <c r="F265" s="220" t="s">
        <v>397</v>
      </c>
      <c r="G265" s="221" t="s">
        <v>154</v>
      </c>
      <c r="H265" s="222">
        <v>120</v>
      </c>
      <c r="I265" s="223"/>
      <c r="J265" s="224">
        <f>ROUND(I265*H265,2)</f>
        <v>0</v>
      </c>
      <c r="K265" s="225"/>
      <c r="L265" s="43"/>
      <c r="M265" s="226" t="s">
        <v>1</v>
      </c>
      <c r="N265" s="227" t="s">
        <v>41</v>
      </c>
      <c r="O265" s="90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0" t="s">
        <v>136</v>
      </c>
      <c r="AT265" s="230" t="s">
        <v>132</v>
      </c>
      <c r="AU265" s="230" t="s">
        <v>86</v>
      </c>
      <c r="AY265" s="16" t="s">
        <v>130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6" t="s">
        <v>84</v>
      </c>
      <c r="BK265" s="231">
        <f>ROUND(I265*H265,2)</f>
        <v>0</v>
      </c>
      <c r="BL265" s="16" t="s">
        <v>136</v>
      </c>
      <c r="BM265" s="230" t="s">
        <v>398</v>
      </c>
    </row>
    <row r="266" s="2" customFormat="1">
      <c r="A266" s="37"/>
      <c r="B266" s="38"/>
      <c r="C266" s="39"/>
      <c r="D266" s="234" t="s">
        <v>316</v>
      </c>
      <c r="E266" s="39"/>
      <c r="F266" s="266" t="s">
        <v>399</v>
      </c>
      <c r="G266" s="39"/>
      <c r="H266" s="39"/>
      <c r="I266" s="267"/>
      <c r="J266" s="39"/>
      <c r="K266" s="39"/>
      <c r="L266" s="43"/>
      <c r="M266" s="268"/>
      <c r="N266" s="269"/>
      <c r="O266" s="90"/>
      <c r="P266" s="90"/>
      <c r="Q266" s="90"/>
      <c r="R266" s="90"/>
      <c r="S266" s="90"/>
      <c r="T266" s="91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316</v>
      </c>
      <c r="AU266" s="16" t="s">
        <v>86</v>
      </c>
    </row>
    <row r="267" s="13" customFormat="1">
      <c r="A267" s="13"/>
      <c r="B267" s="232"/>
      <c r="C267" s="233"/>
      <c r="D267" s="234" t="s">
        <v>138</v>
      </c>
      <c r="E267" s="235" t="s">
        <v>1</v>
      </c>
      <c r="F267" s="236" t="s">
        <v>400</v>
      </c>
      <c r="G267" s="233"/>
      <c r="H267" s="237">
        <v>120</v>
      </c>
      <c r="I267" s="238"/>
      <c r="J267" s="233"/>
      <c r="K267" s="233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138</v>
      </c>
      <c r="AU267" s="243" t="s">
        <v>86</v>
      </c>
      <c r="AV267" s="13" t="s">
        <v>86</v>
      </c>
      <c r="AW267" s="13" t="s">
        <v>33</v>
      </c>
      <c r="AX267" s="13" t="s">
        <v>76</v>
      </c>
      <c r="AY267" s="243" t="s">
        <v>130</v>
      </c>
    </row>
    <row r="268" s="14" customFormat="1">
      <c r="A268" s="14"/>
      <c r="B268" s="244"/>
      <c r="C268" s="245"/>
      <c r="D268" s="234" t="s">
        <v>138</v>
      </c>
      <c r="E268" s="246" t="s">
        <v>1</v>
      </c>
      <c r="F268" s="247" t="s">
        <v>140</v>
      </c>
      <c r="G268" s="245"/>
      <c r="H268" s="248">
        <v>120</v>
      </c>
      <c r="I268" s="249"/>
      <c r="J268" s="245"/>
      <c r="K268" s="245"/>
      <c r="L268" s="250"/>
      <c r="M268" s="251"/>
      <c r="N268" s="252"/>
      <c r="O268" s="252"/>
      <c r="P268" s="252"/>
      <c r="Q268" s="252"/>
      <c r="R268" s="252"/>
      <c r="S268" s="252"/>
      <c r="T268" s="25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4" t="s">
        <v>138</v>
      </c>
      <c r="AU268" s="254" t="s">
        <v>86</v>
      </c>
      <c r="AV268" s="14" t="s">
        <v>136</v>
      </c>
      <c r="AW268" s="14" t="s">
        <v>33</v>
      </c>
      <c r="AX268" s="14" t="s">
        <v>84</v>
      </c>
      <c r="AY268" s="254" t="s">
        <v>130</v>
      </c>
    </row>
    <row r="269" s="2" customFormat="1" ht="24.15" customHeight="1">
      <c r="A269" s="37"/>
      <c r="B269" s="38"/>
      <c r="C269" s="255" t="s">
        <v>401</v>
      </c>
      <c r="D269" s="255" t="s">
        <v>226</v>
      </c>
      <c r="E269" s="256" t="s">
        <v>402</v>
      </c>
      <c r="F269" s="257" t="s">
        <v>403</v>
      </c>
      <c r="G269" s="258" t="s">
        <v>154</v>
      </c>
      <c r="H269" s="259">
        <v>120</v>
      </c>
      <c r="I269" s="260"/>
      <c r="J269" s="261">
        <f>ROUND(I269*H269,2)</f>
        <v>0</v>
      </c>
      <c r="K269" s="262"/>
      <c r="L269" s="263"/>
      <c r="M269" s="264" t="s">
        <v>1</v>
      </c>
      <c r="N269" s="265" t="s">
        <v>41</v>
      </c>
      <c r="O269" s="90"/>
      <c r="P269" s="228">
        <f>O269*H269</f>
        <v>0</v>
      </c>
      <c r="Q269" s="228">
        <v>0.00050000000000000001</v>
      </c>
      <c r="R269" s="228">
        <f>Q269*H269</f>
        <v>0.059999999999999998</v>
      </c>
      <c r="S269" s="228">
        <v>0</v>
      </c>
      <c r="T269" s="229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30" t="s">
        <v>170</v>
      </c>
      <c r="AT269" s="230" t="s">
        <v>226</v>
      </c>
      <c r="AU269" s="230" t="s">
        <v>86</v>
      </c>
      <c r="AY269" s="16" t="s">
        <v>130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6" t="s">
        <v>84</v>
      </c>
      <c r="BK269" s="231">
        <f>ROUND(I269*H269,2)</f>
        <v>0</v>
      </c>
      <c r="BL269" s="16" t="s">
        <v>136</v>
      </c>
      <c r="BM269" s="230" t="s">
        <v>404</v>
      </c>
    </row>
    <row r="270" s="2" customFormat="1" ht="21.75" customHeight="1">
      <c r="A270" s="37"/>
      <c r="B270" s="38"/>
      <c r="C270" s="218" t="s">
        <v>405</v>
      </c>
      <c r="D270" s="218" t="s">
        <v>132</v>
      </c>
      <c r="E270" s="219" t="s">
        <v>406</v>
      </c>
      <c r="F270" s="220" t="s">
        <v>407</v>
      </c>
      <c r="G270" s="221" t="s">
        <v>154</v>
      </c>
      <c r="H270" s="222">
        <v>2900</v>
      </c>
      <c r="I270" s="223"/>
      <c r="J270" s="224">
        <f>ROUND(I270*H270,2)</f>
        <v>0</v>
      </c>
      <c r="K270" s="225"/>
      <c r="L270" s="43"/>
      <c r="M270" s="226" t="s">
        <v>1</v>
      </c>
      <c r="N270" s="227" t="s">
        <v>41</v>
      </c>
      <c r="O270" s="90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0" t="s">
        <v>136</v>
      </c>
      <c r="AT270" s="230" t="s">
        <v>132</v>
      </c>
      <c r="AU270" s="230" t="s">
        <v>86</v>
      </c>
      <c r="AY270" s="16" t="s">
        <v>130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6" t="s">
        <v>84</v>
      </c>
      <c r="BK270" s="231">
        <f>ROUND(I270*H270,2)</f>
        <v>0</v>
      </c>
      <c r="BL270" s="16" t="s">
        <v>136</v>
      </c>
      <c r="BM270" s="230" t="s">
        <v>408</v>
      </c>
    </row>
    <row r="271" s="13" customFormat="1">
      <c r="A271" s="13"/>
      <c r="B271" s="232"/>
      <c r="C271" s="233"/>
      <c r="D271" s="234" t="s">
        <v>138</v>
      </c>
      <c r="E271" s="235" t="s">
        <v>1</v>
      </c>
      <c r="F271" s="236" t="s">
        <v>409</v>
      </c>
      <c r="G271" s="233"/>
      <c r="H271" s="237">
        <v>2900</v>
      </c>
      <c r="I271" s="238"/>
      <c r="J271" s="233"/>
      <c r="K271" s="233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138</v>
      </c>
      <c r="AU271" s="243" t="s">
        <v>86</v>
      </c>
      <c r="AV271" s="13" t="s">
        <v>86</v>
      </c>
      <c r="AW271" s="13" t="s">
        <v>33</v>
      </c>
      <c r="AX271" s="13" t="s">
        <v>76</v>
      </c>
      <c r="AY271" s="243" t="s">
        <v>130</v>
      </c>
    </row>
    <row r="272" s="14" customFormat="1">
      <c r="A272" s="14"/>
      <c r="B272" s="244"/>
      <c r="C272" s="245"/>
      <c r="D272" s="234" t="s">
        <v>138</v>
      </c>
      <c r="E272" s="246" t="s">
        <v>1</v>
      </c>
      <c r="F272" s="247" t="s">
        <v>140</v>
      </c>
      <c r="G272" s="245"/>
      <c r="H272" s="248">
        <v>2900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4" t="s">
        <v>138</v>
      </c>
      <c r="AU272" s="254" t="s">
        <v>86</v>
      </c>
      <c r="AV272" s="14" t="s">
        <v>136</v>
      </c>
      <c r="AW272" s="14" t="s">
        <v>33</v>
      </c>
      <c r="AX272" s="14" t="s">
        <v>84</v>
      </c>
      <c r="AY272" s="254" t="s">
        <v>130</v>
      </c>
    </row>
    <row r="273" s="2" customFormat="1" ht="21.75" customHeight="1">
      <c r="A273" s="37"/>
      <c r="B273" s="38"/>
      <c r="C273" s="218" t="s">
        <v>410</v>
      </c>
      <c r="D273" s="218" t="s">
        <v>132</v>
      </c>
      <c r="E273" s="219" t="s">
        <v>411</v>
      </c>
      <c r="F273" s="220" t="s">
        <v>412</v>
      </c>
      <c r="G273" s="221" t="s">
        <v>154</v>
      </c>
      <c r="H273" s="222">
        <v>145</v>
      </c>
      <c r="I273" s="223"/>
      <c r="J273" s="224">
        <f>ROUND(I273*H273,2)</f>
        <v>0</v>
      </c>
      <c r="K273" s="225"/>
      <c r="L273" s="43"/>
      <c r="M273" s="226" t="s">
        <v>1</v>
      </c>
      <c r="N273" s="227" t="s">
        <v>41</v>
      </c>
      <c r="O273" s="90"/>
      <c r="P273" s="228">
        <f>O273*H273</f>
        <v>0</v>
      </c>
      <c r="Q273" s="228">
        <v>0</v>
      </c>
      <c r="R273" s="228">
        <f>Q273*H273</f>
        <v>0</v>
      </c>
      <c r="S273" s="228">
        <v>0</v>
      </c>
      <c r="T273" s="229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0" t="s">
        <v>136</v>
      </c>
      <c r="AT273" s="230" t="s">
        <v>132</v>
      </c>
      <c r="AU273" s="230" t="s">
        <v>86</v>
      </c>
      <c r="AY273" s="16" t="s">
        <v>130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6" t="s">
        <v>84</v>
      </c>
      <c r="BK273" s="231">
        <f>ROUND(I273*H273,2)</f>
        <v>0</v>
      </c>
      <c r="BL273" s="16" t="s">
        <v>136</v>
      </c>
      <c r="BM273" s="230" t="s">
        <v>413</v>
      </c>
    </row>
    <row r="274" s="2" customFormat="1" ht="21.75" customHeight="1">
      <c r="A274" s="37"/>
      <c r="B274" s="38"/>
      <c r="C274" s="255" t="s">
        <v>414</v>
      </c>
      <c r="D274" s="255" t="s">
        <v>226</v>
      </c>
      <c r="E274" s="256" t="s">
        <v>415</v>
      </c>
      <c r="F274" s="257" t="s">
        <v>416</v>
      </c>
      <c r="G274" s="258" t="s">
        <v>222</v>
      </c>
      <c r="H274" s="259">
        <v>8</v>
      </c>
      <c r="I274" s="260"/>
      <c r="J274" s="261">
        <f>ROUND(I274*H274,2)</f>
        <v>0</v>
      </c>
      <c r="K274" s="262"/>
      <c r="L274" s="263"/>
      <c r="M274" s="264" t="s">
        <v>1</v>
      </c>
      <c r="N274" s="265" t="s">
        <v>41</v>
      </c>
      <c r="O274" s="90"/>
      <c r="P274" s="228">
        <f>O274*H274</f>
        <v>0</v>
      </c>
      <c r="Q274" s="228">
        <v>0</v>
      </c>
      <c r="R274" s="228">
        <f>Q274*H274</f>
        <v>0</v>
      </c>
      <c r="S274" s="228">
        <v>0</v>
      </c>
      <c r="T274" s="229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30" t="s">
        <v>170</v>
      </c>
      <c r="AT274" s="230" t="s">
        <v>226</v>
      </c>
      <c r="AU274" s="230" t="s">
        <v>86</v>
      </c>
      <c r="AY274" s="16" t="s">
        <v>130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6" t="s">
        <v>84</v>
      </c>
      <c r="BK274" s="231">
        <f>ROUND(I274*H274,2)</f>
        <v>0</v>
      </c>
      <c r="BL274" s="16" t="s">
        <v>136</v>
      </c>
      <c r="BM274" s="230" t="s">
        <v>417</v>
      </c>
    </row>
    <row r="275" s="2" customFormat="1">
      <c r="A275" s="37"/>
      <c r="B275" s="38"/>
      <c r="C275" s="39"/>
      <c r="D275" s="234" t="s">
        <v>316</v>
      </c>
      <c r="E275" s="39"/>
      <c r="F275" s="266" t="s">
        <v>418</v>
      </c>
      <c r="G275" s="39"/>
      <c r="H275" s="39"/>
      <c r="I275" s="267"/>
      <c r="J275" s="39"/>
      <c r="K275" s="39"/>
      <c r="L275" s="43"/>
      <c r="M275" s="268"/>
      <c r="N275" s="269"/>
      <c r="O275" s="90"/>
      <c r="P275" s="90"/>
      <c r="Q275" s="90"/>
      <c r="R275" s="90"/>
      <c r="S275" s="90"/>
      <c r="T275" s="91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316</v>
      </c>
      <c r="AU275" s="16" t="s">
        <v>86</v>
      </c>
    </row>
    <row r="276" s="13" customFormat="1">
      <c r="A276" s="13"/>
      <c r="B276" s="232"/>
      <c r="C276" s="233"/>
      <c r="D276" s="234" t="s">
        <v>138</v>
      </c>
      <c r="E276" s="235" t="s">
        <v>1</v>
      </c>
      <c r="F276" s="236" t="s">
        <v>419</v>
      </c>
      <c r="G276" s="233"/>
      <c r="H276" s="237">
        <v>8</v>
      </c>
      <c r="I276" s="238"/>
      <c r="J276" s="233"/>
      <c r="K276" s="233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138</v>
      </c>
      <c r="AU276" s="243" t="s">
        <v>86</v>
      </c>
      <c r="AV276" s="13" t="s">
        <v>86</v>
      </c>
      <c r="AW276" s="13" t="s">
        <v>33</v>
      </c>
      <c r="AX276" s="13" t="s">
        <v>76</v>
      </c>
      <c r="AY276" s="243" t="s">
        <v>130</v>
      </c>
    </row>
    <row r="277" s="14" customFormat="1">
      <c r="A277" s="14"/>
      <c r="B277" s="244"/>
      <c r="C277" s="245"/>
      <c r="D277" s="234" t="s">
        <v>138</v>
      </c>
      <c r="E277" s="246" t="s">
        <v>1</v>
      </c>
      <c r="F277" s="247" t="s">
        <v>140</v>
      </c>
      <c r="G277" s="245"/>
      <c r="H277" s="248">
        <v>8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4" t="s">
        <v>138</v>
      </c>
      <c r="AU277" s="254" t="s">
        <v>86</v>
      </c>
      <c r="AV277" s="14" t="s">
        <v>136</v>
      </c>
      <c r="AW277" s="14" t="s">
        <v>33</v>
      </c>
      <c r="AX277" s="14" t="s">
        <v>84</v>
      </c>
      <c r="AY277" s="254" t="s">
        <v>130</v>
      </c>
    </row>
    <row r="278" s="2" customFormat="1" ht="24.15" customHeight="1">
      <c r="A278" s="37"/>
      <c r="B278" s="38"/>
      <c r="C278" s="218" t="s">
        <v>420</v>
      </c>
      <c r="D278" s="218" t="s">
        <v>132</v>
      </c>
      <c r="E278" s="219" t="s">
        <v>421</v>
      </c>
      <c r="F278" s="220" t="s">
        <v>422</v>
      </c>
      <c r="G278" s="221" t="s">
        <v>207</v>
      </c>
      <c r="H278" s="222">
        <v>480</v>
      </c>
      <c r="I278" s="223"/>
      <c r="J278" s="224">
        <f>ROUND(I278*H278,2)</f>
        <v>0</v>
      </c>
      <c r="K278" s="225"/>
      <c r="L278" s="43"/>
      <c r="M278" s="226" t="s">
        <v>1</v>
      </c>
      <c r="N278" s="227" t="s">
        <v>41</v>
      </c>
      <c r="O278" s="90"/>
      <c r="P278" s="228">
        <f>O278*H278</f>
        <v>0</v>
      </c>
      <c r="Q278" s="228">
        <v>0</v>
      </c>
      <c r="R278" s="228">
        <f>Q278*H278</f>
        <v>0</v>
      </c>
      <c r="S278" s="228">
        <v>0.001</v>
      </c>
      <c r="T278" s="229">
        <f>S278*H278</f>
        <v>0.47999999999999998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30" t="s">
        <v>136</v>
      </c>
      <c r="AT278" s="230" t="s">
        <v>132</v>
      </c>
      <c r="AU278" s="230" t="s">
        <v>86</v>
      </c>
      <c r="AY278" s="16" t="s">
        <v>130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6" t="s">
        <v>84</v>
      </c>
      <c r="BK278" s="231">
        <f>ROUND(I278*H278,2)</f>
        <v>0</v>
      </c>
      <c r="BL278" s="16" t="s">
        <v>136</v>
      </c>
      <c r="BM278" s="230" t="s">
        <v>423</v>
      </c>
    </row>
    <row r="279" s="2" customFormat="1" ht="16.5" customHeight="1">
      <c r="A279" s="37"/>
      <c r="B279" s="38"/>
      <c r="C279" s="218" t="s">
        <v>424</v>
      </c>
      <c r="D279" s="218" t="s">
        <v>132</v>
      </c>
      <c r="E279" s="219" t="s">
        <v>425</v>
      </c>
      <c r="F279" s="220" t="s">
        <v>426</v>
      </c>
      <c r="G279" s="221" t="s">
        <v>258</v>
      </c>
      <c r="H279" s="222">
        <v>66.299999999999997</v>
      </c>
      <c r="I279" s="223"/>
      <c r="J279" s="224">
        <f>ROUND(I279*H279,2)</f>
        <v>0</v>
      </c>
      <c r="K279" s="225"/>
      <c r="L279" s="43"/>
      <c r="M279" s="226" t="s">
        <v>1</v>
      </c>
      <c r="N279" s="227" t="s">
        <v>41</v>
      </c>
      <c r="O279" s="90"/>
      <c r="P279" s="228">
        <f>O279*H279</f>
        <v>0</v>
      </c>
      <c r="Q279" s="228">
        <v>8.0000000000000007E-05</v>
      </c>
      <c r="R279" s="228">
        <f>Q279*H279</f>
        <v>0.0053040000000000006</v>
      </c>
      <c r="S279" s="228">
        <v>0.017999999999999999</v>
      </c>
      <c r="T279" s="229">
        <f>S279*H279</f>
        <v>1.1933999999999998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0" t="s">
        <v>136</v>
      </c>
      <c r="AT279" s="230" t="s">
        <v>132</v>
      </c>
      <c r="AU279" s="230" t="s">
        <v>86</v>
      </c>
      <c r="AY279" s="16" t="s">
        <v>130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6" t="s">
        <v>84</v>
      </c>
      <c r="BK279" s="231">
        <f>ROUND(I279*H279,2)</f>
        <v>0</v>
      </c>
      <c r="BL279" s="16" t="s">
        <v>136</v>
      </c>
      <c r="BM279" s="230" t="s">
        <v>427</v>
      </c>
    </row>
    <row r="280" s="13" customFormat="1">
      <c r="A280" s="13"/>
      <c r="B280" s="232"/>
      <c r="C280" s="233"/>
      <c r="D280" s="234" t="s">
        <v>138</v>
      </c>
      <c r="E280" s="235" t="s">
        <v>1</v>
      </c>
      <c r="F280" s="236" t="s">
        <v>428</v>
      </c>
      <c r="G280" s="233"/>
      <c r="H280" s="237">
        <v>33.149999999999999</v>
      </c>
      <c r="I280" s="238"/>
      <c r="J280" s="233"/>
      <c r="K280" s="233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138</v>
      </c>
      <c r="AU280" s="243" t="s">
        <v>86</v>
      </c>
      <c r="AV280" s="13" t="s">
        <v>86</v>
      </c>
      <c r="AW280" s="13" t="s">
        <v>33</v>
      </c>
      <c r="AX280" s="13" t="s">
        <v>76</v>
      </c>
      <c r="AY280" s="243" t="s">
        <v>130</v>
      </c>
    </row>
    <row r="281" s="13" customFormat="1">
      <c r="A281" s="13"/>
      <c r="B281" s="232"/>
      <c r="C281" s="233"/>
      <c r="D281" s="234" t="s">
        <v>138</v>
      </c>
      <c r="E281" s="235" t="s">
        <v>1</v>
      </c>
      <c r="F281" s="236" t="s">
        <v>429</v>
      </c>
      <c r="G281" s="233"/>
      <c r="H281" s="237">
        <v>33.149999999999999</v>
      </c>
      <c r="I281" s="238"/>
      <c r="J281" s="233"/>
      <c r="K281" s="233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138</v>
      </c>
      <c r="AU281" s="243" t="s">
        <v>86</v>
      </c>
      <c r="AV281" s="13" t="s">
        <v>86</v>
      </c>
      <c r="AW281" s="13" t="s">
        <v>33</v>
      </c>
      <c r="AX281" s="13" t="s">
        <v>76</v>
      </c>
      <c r="AY281" s="243" t="s">
        <v>130</v>
      </c>
    </row>
    <row r="282" s="14" customFormat="1">
      <c r="A282" s="14"/>
      <c r="B282" s="244"/>
      <c r="C282" s="245"/>
      <c r="D282" s="234" t="s">
        <v>138</v>
      </c>
      <c r="E282" s="246" t="s">
        <v>1</v>
      </c>
      <c r="F282" s="247" t="s">
        <v>140</v>
      </c>
      <c r="G282" s="245"/>
      <c r="H282" s="248">
        <v>66.299999999999997</v>
      </c>
      <c r="I282" s="249"/>
      <c r="J282" s="245"/>
      <c r="K282" s="245"/>
      <c r="L282" s="250"/>
      <c r="M282" s="251"/>
      <c r="N282" s="252"/>
      <c r="O282" s="252"/>
      <c r="P282" s="252"/>
      <c r="Q282" s="252"/>
      <c r="R282" s="252"/>
      <c r="S282" s="252"/>
      <c r="T282" s="25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4" t="s">
        <v>138</v>
      </c>
      <c r="AU282" s="254" t="s">
        <v>86</v>
      </c>
      <c r="AV282" s="14" t="s">
        <v>136</v>
      </c>
      <c r="AW282" s="14" t="s">
        <v>33</v>
      </c>
      <c r="AX282" s="14" t="s">
        <v>84</v>
      </c>
      <c r="AY282" s="254" t="s">
        <v>130</v>
      </c>
    </row>
    <row r="283" s="2" customFormat="1" ht="24.15" customHeight="1">
      <c r="A283" s="37"/>
      <c r="B283" s="38"/>
      <c r="C283" s="218" t="s">
        <v>430</v>
      </c>
      <c r="D283" s="218" t="s">
        <v>132</v>
      </c>
      <c r="E283" s="219" t="s">
        <v>431</v>
      </c>
      <c r="F283" s="220" t="s">
        <v>432</v>
      </c>
      <c r="G283" s="221" t="s">
        <v>135</v>
      </c>
      <c r="H283" s="222">
        <v>3.6299999999999999</v>
      </c>
      <c r="I283" s="223"/>
      <c r="J283" s="224">
        <f>ROUND(I283*H283,2)</f>
        <v>0</v>
      </c>
      <c r="K283" s="225"/>
      <c r="L283" s="43"/>
      <c r="M283" s="226" t="s">
        <v>1</v>
      </c>
      <c r="N283" s="227" t="s">
        <v>41</v>
      </c>
      <c r="O283" s="90"/>
      <c r="P283" s="228">
        <f>O283*H283</f>
        <v>0</v>
      </c>
      <c r="Q283" s="228">
        <v>0.50375000000000003</v>
      </c>
      <c r="R283" s="228">
        <f>Q283*H283</f>
        <v>1.8286125</v>
      </c>
      <c r="S283" s="228">
        <v>2.5</v>
      </c>
      <c r="T283" s="229">
        <f>S283*H283</f>
        <v>9.0749999999999993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30" t="s">
        <v>136</v>
      </c>
      <c r="AT283" s="230" t="s">
        <v>132</v>
      </c>
      <c r="AU283" s="230" t="s">
        <v>86</v>
      </c>
      <c r="AY283" s="16" t="s">
        <v>130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6" t="s">
        <v>84</v>
      </c>
      <c r="BK283" s="231">
        <f>ROUND(I283*H283,2)</f>
        <v>0</v>
      </c>
      <c r="BL283" s="16" t="s">
        <v>136</v>
      </c>
      <c r="BM283" s="230" t="s">
        <v>433</v>
      </c>
    </row>
    <row r="284" s="13" customFormat="1">
      <c r="A284" s="13"/>
      <c r="B284" s="232"/>
      <c r="C284" s="233"/>
      <c r="D284" s="234" t="s">
        <v>138</v>
      </c>
      <c r="E284" s="235" t="s">
        <v>1</v>
      </c>
      <c r="F284" s="236" t="s">
        <v>434</v>
      </c>
      <c r="G284" s="233"/>
      <c r="H284" s="237">
        <v>3.6299999999999999</v>
      </c>
      <c r="I284" s="238"/>
      <c r="J284" s="233"/>
      <c r="K284" s="233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138</v>
      </c>
      <c r="AU284" s="243" t="s">
        <v>86</v>
      </c>
      <c r="AV284" s="13" t="s">
        <v>86</v>
      </c>
      <c r="AW284" s="13" t="s">
        <v>33</v>
      </c>
      <c r="AX284" s="13" t="s">
        <v>76</v>
      </c>
      <c r="AY284" s="243" t="s">
        <v>130</v>
      </c>
    </row>
    <row r="285" s="14" customFormat="1">
      <c r="A285" s="14"/>
      <c r="B285" s="244"/>
      <c r="C285" s="245"/>
      <c r="D285" s="234" t="s">
        <v>138</v>
      </c>
      <c r="E285" s="246" t="s">
        <v>1</v>
      </c>
      <c r="F285" s="247" t="s">
        <v>140</v>
      </c>
      <c r="G285" s="245"/>
      <c r="H285" s="248">
        <v>3.6299999999999999</v>
      </c>
      <c r="I285" s="249"/>
      <c r="J285" s="245"/>
      <c r="K285" s="245"/>
      <c r="L285" s="250"/>
      <c r="M285" s="251"/>
      <c r="N285" s="252"/>
      <c r="O285" s="252"/>
      <c r="P285" s="252"/>
      <c r="Q285" s="252"/>
      <c r="R285" s="252"/>
      <c r="S285" s="252"/>
      <c r="T285" s="25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4" t="s">
        <v>138</v>
      </c>
      <c r="AU285" s="254" t="s">
        <v>86</v>
      </c>
      <c r="AV285" s="14" t="s">
        <v>136</v>
      </c>
      <c r="AW285" s="14" t="s">
        <v>33</v>
      </c>
      <c r="AX285" s="14" t="s">
        <v>84</v>
      </c>
      <c r="AY285" s="254" t="s">
        <v>130</v>
      </c>
    </row>
    <row r="286" s="2" customFormat="1" ht="16.5" customHeight="1">
      <c r="A286" s="37"/>
      <c r="B286" s="38"/>
      <c r="C286" s="255" t="s">
        <v>435</v>
      </c>
      <c r="D286" s="255" t="s">
        <v>226</v>
      </c>
      <c r="E286" s="256" t="s">
        <v>436</v>
      </c>
      <c r="F286" s="257" t="s">
        <v>437</v>
      </c>
      <c r="G286" s="258" t="s">
        <v>166</v>
      </c>
      <c r="H286" s="259">
        <v>5.9000000000000004</v>
      </c>
      <c r="I286" s="260"/>
      <c r="J286" s="261">
        <f>ROUND(I286*H286,2)</f>
        <v>0</v>
      </c>
      <c r="K286" s="262"/>
      <c r="L286" s="263"/>
      <c r="M286" s="264" t="s">
        <v>1</v>
      </c>
      <c r="N286" s="265" t="s">
        <v>41</v>
      </c>
      <c r="O286" s="90"/>
      <c r="P286" s="228">
        <f>O286*H286</f>
        <v>0</v>
      </c>
      <c r="Q286" s="228">
        <v>1</v>
      </c>
      <c r="R286" s="228">
        <f>Q286*H286</f>
        <v>5.9000000000000004</v>
      </c>
      <c r="S286" s="228">
        <v>0</v>
      </c>
      <c r="T286" s="229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30" t="s">
        <v>170</v>
      </c>
      <c r="AT286" s="230" t="s">
        <v>226</v>
      </c>
      <c r="AU286" s="230" t="s">
        <v>86</v>
      </c>
      <c r="AY286" s="16" t="s">
        <v>130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6" t="s">
        <v>84</v>
      </c>
      <c r="BK286" s="231">
        <f>ROUND(I286*H286,2)</f>
        <v>0</v>
      </c>
      <c r="BL286" s="16" t="s">
        <v>136</v>
      </c>
      <c r="BM286" s="230" t="s">
        <v>438</v>
      </c>
    </row>
    <row r="287" s="2" customFormat="1" ht="24.15" customHeight="1">
      <c r="A287" s="37"/>
      <c r="B287" s="38"/>
      <c r="C287" s="218" t="s">
        <v>439</v>
      </c>
      <c r="D287" s="218" t="s">
        <v>132</v>
      </c>
      <c r="E287" s="219" t="s">
        <v>440</v>
      </c>
      <c r="F287" s="220" t="s">
        <v>441</v>
      </c>
      <c r="G287" s="221" t="s">
        <v>154</v>
      </c>
      <c r="H287" s="222">
        <v>99.911000000000001</v>
      </c>
      <c r="I287" s="223"/>
      <c r="J287" s="224">
        <f>ROUND(I287*H287,2)</f>
        <v>0</v>
      </c>
      <c r="K287" s="225"/>
      <c r="L287" s="43"/>
      <c r="M287" s="226" t="s">
        <v>1</v>
      </c>
      <c r="N287" s="227" t="s">
        <v>41</v>
      </c>
      <c r="O287" s="90"/>
      <c r="P287" s="228">
        <f>O287*H287</f>
        <v>0</v>
      </c>
      <c r="Q287" s="228">
        <v>0</v>
      </c>
      <c r="R287" s="228">
        <f>Q287*H287</f>
        <v>0</v>
      </c>
      <c r="S287" s="228">
        <v>0</v>
      </c>
      <c r="T287" s="229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30" t="s">
        <v>136</v>
      </c>
      <c r="AT287" s="230" t="s">
        <v>132</v>
      </c>
      <c r="AU287" s="230" t="s">
        <v>86</v>
      </c>
      <c r="AY287" s="16" t="s">
        <v>130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6" t="s">
        <v>84</v>
      </c>
      <c r="BK287" s="231">
        <f>ROUND(I287*H287,2)</f>
        <v>0</v>
      </c>
      <c r="BL287" s="16" t="s">
        <v>136</v>
      </c>
      <c r="BM287" s="230" t="s">
        <v>442</v>
      </c>
    </row>
    <row r="288" s="2" customFormat="1" ht="24.15" customHeight="1">
      <c r="A288" s="37"/>
      <c r="B288" s="38"/>
      <c r="C288" s="218" t="s">
        <v>443</v>
      </c>
      <c r="D288" s="218" t="s">
        <v>132</v>
      </c>
      <c r="E288" s="219" t="s">
        <v>444</v>
      </c>
      <c r="F288" s="220" t="s">
        <v>445</v>
      </c>
      <c r="G288" s="221" t="s">
        <v>154</v>
      </c>
      <c r="H288" s="222">
        <v>20.895</v>
      </c>
      <c r="I288" s="223"/>
      <c r="J288" s="224">
        <f>ROUND(I288*H288,2)</f>
        <v>0</v>
      </c>
      <c r="K288" s="225"/>
      <c r="L288" s="43"/>
      <c r="M288" s="226" t="s">
        <v>1</v>
      </c>
      <c r="N288" s="227" t="s">
        <v>41</v>
      </c>
      <c r="O288" s="90"/>
      <c r="P288" s="228">
        <f>O288*H288</f>
        <v>0</v>
      </c>
      <c r="Q288" s="228">
        <v>0.038850000000000003</v>
      </c>
      <c r="R288" s="228">
        <f>Q288*H288</f>
        <v>0.81177074999999999</v>
      </c>
      <c r="S288" s="228">
        <v>0</v>
      </c>
      <c r="T288" s="229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30" t="s">
        <v>136</v>
      </c>
      <c r="AT288" s="230" t="s">
        <v>132</v>
      </c>
      <c r="AU288" s="230" t="s">
        <v>86</v>
      </c>
      <c r="AY288" s="16" t="s">
        <v>130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6" t="s">
        <v>84</v>
      </c>
      <c r="BK288" s="231">
        <f>ROUND(I288*H288,2)</f>
        <v>0</v>
      </c>
      <c r="BL288" s="16" t="s">
        <v>136</v>
      </c>
      <c r="BM288" s="230" t="s">
        <v>446</v>
      </c>
    </row>
    <row r="289" s="13" customFormat="1">
      <c r="A289" s="13"/>
      <c r="B289" s="232"/>
      <c r="C289" s="233"/>
      <c r="D289" s="234" t="s">
        <v>138</v>
      </c>
      <c r="E289" s="235" t="s">
        <v>1</v>
      </c>
      <c r="F289" s="236" t="s">
        <v>447</v>
      </c>
      <c r="G289" s="233"/>
      <c r="H289" s="237">
        <v>20.895</v>
      </c>
      <c r="I289" s="238"/>
      <c r="J289" s="233"/>
      <c r="K289" s="233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138</v>
      </c>
      <c r="AU289" s="243" t="s">
        <v>86</v>
      </c>
      <c r="AV289" s="13" t="s">
        <v>86</v>
      </c>
      <c r="AW289" s="13" t="s">
        <v>33</v>
      </c>
      <c r="AX289" s="13" t="s">
        <v>76</v>
      </c>
      <c r="AY289" s="243" t="s">
        <v>130</v>
      </c>
    </row>
    <row r="290" s="14" customFormat="1">
      <c r="A290" s="14"/>
      <c r="B290" s="244"/>
      <c r="C290" s="245"/>
      <c r="D290" s="234" t="s">
        <v>138</v>
      </c>
      <c r="E290" s="246" t="s">
        <v>1</v>
      </c>
      <c r="F290" s="247" t="s">
        <v>140</v>
      </c>
      <c r="G290" s="245"/>
      <c r="H290" s="248">
        <v>20.895</v>
      </c>
      <c r="I290" s="249"/>
      <c r="J290" s="245"/>
      <c r="K290" s="245"/>
      <c r="L290" s="250"/>
      <c r="M290" s="251"/>
      <c r="N290" s="252"/>
      <c r="O290" s="252"/>
      <c r="P290" s="252"/>
      <c r="Q290" s="252"/>
      <c r="R290" s="252"/>
      <c r="S290" s="252"/>
      <c r="T290" s="25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4" t="s">
        <v>138</v>
      </c>
      <c r="AU290" s="254" t="s">
        <v>86</v>
      </c>
      <c r="AV290" s="14" t="s">
        <v>136</v>
      </c>
      <c r="AW290" s="14" t="s">
        <v>33</v>
      </c>
      <c r="AX290" s="14" t="s">
        <v>84</v>
      </c>
      <c r="AY290" s="254" t="s">
        <v>130</v>
      </c>
    </row>
    <row r="291" s="2" customFormat="1" ht="24.15" customHeight="1">
      <c r="A291" s="37"/>
      <c r="B291" s="38"/>
      <c r="C291" s="218" t="s">
        <v>448</v>
      </c>
      <c r="D291" s="218" t="s">
        <v>132</v>
      </c>
      <c r="E291" s="219" t="s">
        <v>449</v>
      </c>
      <c r="F291" s="220" t="s">
        <v>450</v>
      </c>
      <c r="G291" s="221" t="s">
        <v>154</v>
      </c>
      <c r="H291" s="222">
        <v>20.895</v>
      </c>
      <c r="I291" s="223"/>
      <c r="J291" s="224">
        <f>ROUND(I291*H291,2)</f>
        <v>0</v>
      </c>
      <c r="K291" s="225"/>
      <c r="L291" s="43"/>
      <c r="M291" s="226" t="s">
        <v>1</v>
      </c>
      <c r="N291" s="227" t="s">
        <v>41</v>
      </c>
      <c r="O291" s="90"/>
      <c r="P291" s="228">
        <f>O291*H291</f>
        <v>0</v>
      </c>
      <c r="Q291" s="228">
        <v>0.0010924299999999999</v>
      </c>
      <c r="R291" s="228">
        <f>Q291*H291</f>
        <v>0.022826324849999999</v>
      </c>
      <c r="S291" s="228">
        <v>0</v>
      </c>
      <c r="T291" s="229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30" t="s">
        <v>136</v>
      </c>
      <c r="AT291" s="230" t="s">
        <v>132</v>
      </c>
      <c r="AU291" s="230" t="s">
        <v>86</v>
      </c>
      <c r="AY291" s="16" t="s">
        <v>130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6" t="s">
        <v>84</v>
      </c>
      <c r="BK291" s="231">
        <f>ROUND(I291*H291,2)</f>
        <v>0</v>
      </c>
      <c r="BL291" s="16" t="s">
        <v>136</v>
      </c>
      <c r="BM291" s="230" t="s">
        <v>451</v>
      </c>
    </row>
    <row r="292" s="2" customFormat="1" ht="24.15" customHeight="1">
      <c r="A292" s="37"/>
      <c r="B292" s="38"/>
      <c r="C292" s="218" t="s">
        <v>452</v>
      </c>
      <c r="D292" s="218" t="s">
        <v>132</v>
      </c>
      <c r="E292" s="219" t="s">
        <v>453</v>
      </c>
      <c r="F292" s="220" t="s">
        <v>454</v>
      </c>
      <c r="G292" s="221" t="s">
        <v>258</v>
      </c>
      <c r="H292" s="222">
        <v>30.399999999999999</v>
      </c>
      <c r="I292" s="223"/>
      <c r="J292" s="224">
        <f>ROUND(I292*H292,2)</f>
        <v>0</v>
      </c>
      <c r="K292" s="225"/>
      <c r="L292" s="43"/>
      <c r="M292" s="226" t="s">
        <v>1</v>
      </c>
      <c r="N292" s="227" t="s">
        <v>41</v>
      </c>
      <c r="O292" s="90"/>
      <c r="P292" s="228">
        <f>O292*H292</f>
        <v>0</v>
      </c>
      <c r="Q292" s="228">
        <v>0.0012899999999999999</v>
      </c>
      <c r="R292" s="228">
        <f>Q292*H292</f>
        <v>0.039215999999999994</v>
      </c>
      <c r="S292" s="228">
        <v>0.001</v>
      </c>
      <c r="T292" s="229">
        <f>S292*H292</f>
        <v>0.0304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30" t="s">
        <v>136</v>
      </c>
      <c r="AT292" s="230" t="s">
        <v>132</v>
      </c>
      <c r="AU292" s="230" t="s">
        <v>86</v>
      </c>
      <c r="AY292" s="16" t="s">
        <v>130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6" t="s">
        <v>84</v>
      </c>
      <c r="BK292" s="231">
        <f>ROUND(I292*H292,2)</f>
        <v>0</v>
      </c>
      <c r="BL292" s="16" t="s">
        <v>136</v>
      </c>
      <c r="BM292" s="230" t="s">
        <v>455</v>
      </c>
    </row>
    <row r="293" s="13" customFormat="1">
      <c r="A293" s="13"/>
      <c r="B293" s="232"/>
      <c r="C293" s="233"/>
      <c r="D293" s="234" t="s">
        <v>138</v>
      </c>
      <c r="E293" s="235" t="s">
        <v>1</v>
      </c>
      <c r="F293" s="236" t="s">
        <v>456</v>
      </c>
      <c r="G293" s="233"/>
      <c r="H293" s="237">
        <v>30.399999999999999</v>
      </c>
      <c r="I293" s="238"/>
      <c r="J293" s="233"/>
      <c r="K293" s="233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138</v>
      </c>
      <c r="AU293" s="243" t="s">
        <v>86</v>
      </c>
      <c r="AV293" s="13" t="s">
        <v>86</v>
      </c>
      <c r="AW293" s="13" t="s">
        <v>33</v>
      </c>
      <c r="AX293" s="13" t="s">
        <v>76</v>
      </c>
      <c r="AY293" s="243" t="s">
        <v>130</v>
      </c>
    </row>
    <row r="294" s="14" customFormat="1">
      <c r="A294" s="14"/>
      <c r="B294" s="244"/>
      <c r="C294" s="245"/>
      <c r="D294" s="234" t="s">
        <v>138</v>
      </c>
      <c r="E294" s="246" t="s">
        <v>1</v>
      </c>
      <c r="F294" s="247" t="s">
        <v>140</v>
      </c>
      <c r="G294" s="245"/>
      <c r="H294" s="248">
        <v>30.399999999999999</v>
      </c>
      <c r="I294" s="249"/>
      <c r="J294" s="245"/>
      <c r="K294" s="245"/>
      <c r="L294" s="250"/>
      <c r="M294" s="251"/>
      <c r="N294" s="252"/>
      <c r="O294" s="252"/>
      <c r="P294" s="252"/>
      <c r="Q294" s="252"/>
      <c r="R294" s="252"/>
      <c r="S294" s="252"/>
      <c r="T294" s="25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4" t="s">
        <v>138</v>
      </c>
      <c r="AU294" s="254" t="s">
        <v>86</v>
      </c>
      <c r="AV294" s="14" t="s">
        <v>136</v>
      </c>
      <c r="AW294" s="14" t="s">
        <v>33</v>
      </c>
      <c r="AX294" s="14" t="s">
        <v>84</v>
      </c>
      <c r="AY294" s="254" t="s">
        <v>130</v>
      </c>
    </row>
    <row r="295" s="12" customFormat="1" ht="22.8" customHeight="1">
      <c r="A295" s="12"/>
      <c r="B295" s="202"/>
      <c r="C295" s="203"/>
      <c r="D295" s="204" t="s">
        <v>75</v>
      </c>
      <c r="E295" s="216" t="s">
        <v>457</v>
      </c>
      <c r="F295" s="216" t="s">
        <v>458</v>
      </c>
      <c r="G295" s="203"/>
      <c r="H295" s="203"/>
      <c r="I295" s="206"/>
      <c r="J295" s="217">
        <f>BK295</f>
        <v>0</v>
      </c>
      <c r="K295" s="203"/>
      <c r="L295" s="208"/>
      <c r="M295" s="209"/>
      <c r="N295" s="210"/>
      <c r="O295" s="210"/>
      <c r="P295" s="211">
        <f>SUM(P296:P305)</f>
        <v>0</v>
      </c>
      <c r="Q295" s="210"/>
      <c r="R295" s="211">
        <f>SUM(R296:R305)</f>
        <v>0</v>
      </c>
      <c r="S295" s="210"/>
      <c r="T295" s="212">
        <f>SUM(T296:T305)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3" t="s">
        <v>84</v>
      </c>
      <c r="AT295" s="214" t="s">
        <v>75</v>
      </c>
      <c r="AU295" s="214" t="s">
        <v>84</v>
      </c>
      <c r="AY295" s="213" t="s">
        <v>130</v>
      </c>
      <c r="BK295" s="215">
        <f>SUM(BK296:BK305)</f>
        <v>0</v>
      </c>
    </row>
    <row r="296" s="2" customFormat="1" ht="24.15" customHeight="1">
      <c r="A296" s="37"/>
      <c r="B296" s="38"/>
      <c r="C296" s="218" t="s">
        <v>459</v>
      </c>
      <c r="D296" s="218" t="s">
        <v>132</v>
      </c>
      <c r="E296" s="219" t="s">
        <v>460</v>
      </c>
      <c r="F296" s="220" t="s">
        <v>461</v>
      </c>
      <c r="G296" s="221" t="s">
        <v>166</v>
      </c>
      <c r="H296" s="222">
        <v>54.875</v>
      </c>
      <c r="I296" s="223"/>
      <c r="J296" s="224">
        <f>ROUND(I296*H296,2)</f>
        <v>0</v>
      </c>
      <c r="K296" s="225"/>
      <c r="L296" s="43"/>
      <c r="M296" s="226" t="s">
        <v>1</v>
      </c>
      <c r="N296" s="227" t="s">
        <v>41</v>
      </c>
      <c r="O296" s="90"/>
      <c r="P296" s="228">
        <f>O296*H296</f>
        <v>0</v>
      </c>
      <c r="Q296" s="228">
        <v>0</v>
      </c>
      <c r="R296" s="228">
        <f>Q296*H296</f>
        <v>0</v>
      </c>
      <c r="S296" s="228">
        <v>0</v>
      </c>
      <c r="T296" s="229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30" t="s">
        <v>136</v>
      </c>
      <c r="AT296" s="230" t="s">
        <v>132</v>
      </c>
      <c r="AU296" s="230" t="s">
        <v>86</v>
      </c>
      <c r="AY296" s="16" t="s">
        <v>130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6" t="s">
        <v>84</v>
      </c>
      <c r="BK296" s="231">
        <f>ROUND(I296*H296,2)</f>
        <v>0</v>
      </c>
      <c r="BL296" s="16" t="s">
        <v>136</v>
      </c>
      <c r="BM296" s="230" t="s">
        <v>462</v>
      </c>
    </row>
    <row r="297" s="2" customFormat="1" ht="24.15" customHeight="1">
      <c r="A297" s="37"/>
      <c r="B297" s="38"/>
      <c r="C297" s="218" t="s">
        <v>463</v>
      </c>
      <c r="D297" s="218" t="s">
        <v>132</v>
      </c>
      <c r="E297" s="219" t="s">
        <v>464</v>
      </c>
      <c r="F297" s="220" t="s">
        <v>465</v>
      </c>
      <c r="G297" s="221" t="s">
        <v>166</v>
      </c>
      <c r="H297" s="222">
        <v>2024.6800000000001</v>
      </c>
      <c r="I297" s="223"/>
      <c r="J297" s="224">
        <f>ROUND(I297*H297,2)</f>
        <v>0</v>
      </c>
      <c r="K297" s="225"/>
      <c r="L297" s="43"/>
      <c r="M297" s="226" t="s">
        <v>1</v>
      </c>
      <c r="N297" s="227" t="s">
        <v>41</v>
      </c>
      <c r="O297" s="90"/>
      <c r="P297" s="228">
        <f>O297*H297</f>
        <v>0</v>
      </c>
      <c r="Q297" s="228">
        <v>0</v>
      </c>
      <c r="R297" s="228">
        <f>Q297*H297</f>
        <v>0</v>
      </c>
      <c r="S297" s="228">
        <v>0</v>
      </c>
      <c r="T297" s="229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30" t="s">
        <v>136</v>
      </c>
      <c r="AT297" s="230" t="s">
        <v>132</v>
      </c>
      <c r="AU297" s="230" t="s">
        <v>86</v>
      </c>
      <c r="AY297" s="16" t="s">
        <v>130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6" t="s">
        <v>84</v>
      </c>
      <c r="BK297" s="231">
        <f>ROUND(I297*H297,2)</f>
        <v>0</v>
      </c>
      <c r="BL297" s="16" t="s">
        <v>136</v>
      </c>
      <c r="BM297" s="230" t="s">
        <v>466</v>
      </c>
    </row>
    <row r="298" s="13" customFormat="1">
      <c r="A298" s="13"/>
      <c r="B298" s="232"/>
      <c r="C298" s="233"/>
      <c r="D298" s="234" t="s">
        <v>138</v>
      </c>
      <c r="E298" s="235" t="s">
        <v>1</v>
      </c>
      <c r="F298" s="236" t="s">
        <v>467</v>
      </c>
      <c r="G298" s="233"/>
      <c r="H298" s="237">
        <v>2024.6800000000001</v>
      </c>
      <c r="I298" s="238"/>
      <c r="J298" s="233"/>
      <c r="K298" s="233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138</v>
      </c>
      <c r="AU298" s="243" t="s">
        <v>86</v>
      </c>
      <c r="AV298" s="13" t="s">
        <v>86</v>
      </c>
      <c r="AW298" s="13" t="s">
        <v>33</v>
      </c>
      <c r="AX298" s="13" t="s">
        <v>76</v>
      </c>
      <c r="AY298" s="243" t="s">
        <v>130</v>
      </c>
    </row>
    <row r="299" s="14" customFormat="1">
      <c r="A299" s="14"/>
      <c r="B299" s="244"/>
      <c r="C299" s="245"/>
      <c r="D299" s="234" t="s">
        <v>138</v>
      </c>
      <c r="E299" s="246" t="s">
        <v>1</v>
      </c>
      <c r="F299" s="247" t="s">
        <v>140</v>
      </c>
      <c r="G299" s="245"/>
      <c r="H299" s="248">
        <v>2024.6800000000001</v>
      </c>
      <c r="I299" s="249"/>
      <c r="J299" s="245"/>
      <c r="K299" s="245"/>
      <c r="L299" s="250"/>
      <c r="M299" s="251"/>
      <c r="N299" s="252"/>
      <c r="O299" s="252"/>
      <c r="P299" s="252"/>
      <c r="Q299" s="252"/>
      <c r="R299" s="252"/>
      <c r="S299" s="252"/>
      <c r="T299" s="25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4" t="s">
        <v>138</v>
      </c>
      <c r="AU299" s="254" t="s">
        <v>86</v>
      </c>
      <c r="AV299" s="14" t="s">
        <v>136</v>
      </c>
      <c r="AW299" s="14" t="s">
        <v>33</v>
      </c>
      <c r="AX299" s="14" t="s">
        <v>84</v>
      </c>
      <c r="AY299" s="254" t="s">
        <v>130</v>
      </c>
    </row>
    <row r="300" s="2" customFormat="1" ht="33" customHeight="1">
      <c r="A300" s="37"/>
      <c r="B300" s="38"/>
      <c r="C300" s="218" t="s">
        <v>468</v>
      </c>
      <c r="D300" s="218" t="s">
        <v>132</v>
      </c>
      <c r="E300" s="219" t="s">
        <v>469</v>
      </c>
      <c r="F300" s="220" t="s">
        <v>470</v>
      </c>
      <c r="G300" s="221" t="s">
        <v>166</v>
      </c>
      <c r="H300" s="222">
        <v>13.574999999999999</v>
      </c>
      <c r="I300" s="223"/>
      <c r="J300" s="224">
        <f>ROUND(I300*H300,2)</f>
        <v>0</v>
      </c>
      <c r="K300" s="225"/>
      <c r="L300" s="43"/>
      <c r="M300" s="226" t="s">
        <v>1</v>
      </c>
      <c r="N300" s="227" t="s">
        <v>41</v>
      </c>
      <c r="O300" s="90"/>
      <c r="P300" s="228">
        <f>O300*H300</f>
        <v>0</v>
      </c>
      <c r="Q300" s="228">
        <v>0</v>
      </c>
      <c r="R300" s="228">
        <f>Q300*H300</f>
        <v>0</v>
      </c>
      <c r="S300" s="228">
        <v>0</v>
      </c>
      <c r="T300" s="229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30" t="s">
        <v>136</v>
      </c>
      <c r="AT300" s="230" t="s">
        <v>132</v>
      </c>
      <c r="AU300" s="230" t="s">
        <v>86</v>
      </c>
      <c r="AY300" s="16" t="s">
        <v>130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6" t="s">
        <v>84</v>
      </c>
      <c r="BK300" s="231">
        <f>ROUND(I300*H300,2)</f>
        <v>0</v>
      </c>
      <c r="BL300" s="16" t="s">
        <v>136</v>
      </c>
      <c r="BM300" s="230" t="s">
        <v>471</v>
      </c>
    </row>
    <row r="301" s="2" customFormat="1" ht="37.8" customHeight="1">
      <c r="A301" s="37"/>
      <c r="B301" s="38"/>
      <c r="C301" s="218" t="s">
        <v>472</v>
      </c>
      <c r="D301" s="218" t="s">
        <v>132</v>
      </c>
      <c r="E301" s="219" t="s">
        <v>473</v>
      </c>
      <c r="F301" s="220" t="s">
        <v>474</v>
      </c>
      <c r="G301" s="221" t="s">
        <v>166</v>
      </c>
      <c r="H301" s="222">
        <v>33</v>
      </c>
      <c r="I301" s="223"/>
      <c r="J301" s="224">
        <f>ROUND(I301*H301,2)</f>
        <v>0</v>
      </c>
      <c r="K301" s="225"/>
      <c r="L301" s="43"/>
      <c r="M301" s="226" t="s">
        <v>1</v>
      </c>
      <c r="N301" s="227" t="s">
        <v>41</v>
      </c>
      <c r="O301" s="90"/>
      <c r="P301" s="228">
        <f>O301*H301</f>
        <v>0</v>
      </c>
      <c r="Q301" s="228">
        <v>0</v>
      </c>
      <c r="R301" s="228">
        <f>Q301*H301</f>
        <v>0</v>
      </c>
      <c r="S301" s="228">
        <v>0</v>
      </c>
      <c r="T301" s="229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30" t="s">
        <v>136</v>
      </c>
      <c r="AT301" s="230" t="s">
        <v>132</v>
      </c>
      <c r="AU301" s="230" t="s">
        <v>86</v>
      </c>
      <c r="AY301" s="16" t="s">
        <v>130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6" t="s">
        <v>84</v>
      </c>
      <c r="BK301" s="231">
        <f>ROUND(I301*H301,2)</f>
        <v>0</v>
      </c>
      <c r="BL301" s="16" t="s">
        <v>136</v>
      </c>
      <c r="BM301" s="230" t="s">
        <v>475</v>
      </c>
    </row>
    <row r="302" s="13" customFormat="1">
      <c r="A302" s="13"/>
      <c r="B302" s="232"/>
      <c r="C302" s="233"/>
      <c r="D302" s="234" t="s">
        <v>138</v>
      </c>
      <c r="E302" s="235" t="s">
        <v>1</v>
      </c>
      <c r="F302" s="236" t="s">
        <v>476</v>
      </c>
      <c r="G302" s="233"/>
      <c r="H302" s="237">
        <v>33</v>
      </c>
      <c r="I302" s="238"/>
      <c r="J302" s="233"/>
      <c r="K302" s="233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138</v>
      </c>
      <c r="AU302" s="243" t="s">
        <v>86</v>
      </c>
      <c r="AV302" s="13" t="s">
        <v>86</v>
      </c>
      <c r="AW302" s="13" t="s">
        <v>33</v>
      </c>
      <c r="AX302" s="13" t="s">
        <v>76</v>
      </c>
      <c r="AY302" s="243" t="s">
        <v>130</v>
      </c>
    </row>
    <row r="303" s="14" customFormat="1">
      <c r="A303" s="14"/>
      <c r="B303" s="244"/>
      <c r="C303" s="245"/>
      <c r="D303" s="234" t="s">
        <v>138</v>
      </c>
      <c r="E303" s="246" t="s">
        <v>1</v>
      </c>
      <c r="F303" s="247" t="s">
        <v>140</v>
      </c>
      <c r="G303" s="245"/>
      <c r="H303" s="248">
        <v>33</v>
      </c>
      <c r="I303" s="249"/>
      <c r="J303" s="245"/>
      <c r="K303" s="245"/>
      <c r="L303" s="250"/>
      <c r="M303" s="251"/>
      <c r="N303" s="252"/>
      <c r="O303" s="252"/>
      <c r="P303" s="252"/>
      <c r="Q303" s="252"/>
      <c r="R303" s="252"/>
      <c r="S303" s="252"/>
      <c r="T303" s="25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4" t="s">
        <v>138</v>
      </c>
      <c r="AU303" s="254" t="s">
        <v>86</v>
      </c>
      <c r="AV303" s="14" t="s">
        <v>136</v>
      </c>
      <c r="AW303" s="14" t="s">
        <v>33</v>
      </c>
      <c r="AX303" s="14" t="s">
        <v>84</v>
      </c>
      <c r="AY303" s="254" t="s">
        <v>130</v>
      </c>
    </row>
    <row r="304" s="2" customFormat="1" ht="21.75" customHeight="1">
      <c r="A304" s="37"/>
      <c r="B304" s="38"/>
      <c r="C304" s="218" t="s">
        <v>477</v>
      </c>
      <c r="D304" s="218" t="s">
        <v>132</v>
      </c>
      <c r="E304" s="219" t="s">
        <v>478</v>
      </c>
      <c r="F304" s="220" t="s">
        <v>479</v>
      </c>
      <c r="G304" s="221" t="s">
        <v>222</v>
      </c>
      <c r="H304" s="222">
        <v>50</v>
      </c>
      <c r="I304" s="223"/>
      <c r="J304" s="224">
        <f>ROUND(I304*H304,2)</f>
        <v>0</v>
      </c>
      <c r="K304" s="225"/>
      <c r="L304" s="43"/>
      <c r="M304" s="226" t="s">
        <v>1</v>
      </c>
      <c r="N304" s="227" t="s">
        <v>41</v>
      </c>
      <c r="O304" s="90"/>
      <c r="P304" s="228">
        <f>O304*H304</f>
        <v>0</v>
      </c>
      <c r="Q304" s="228">
        <v>0</v>
      </c>
      <c r="R304" s="228">
        <f>Q304*H304</f>
        <v>0</v>
      </c>
      <c r="S304" s="228">
        <v>0</v>
      </c>
      <c r="T304" s="229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30" t="s">
        <v>136</v>
      </c>
      <c r="AT304" s="230" t="s">
        <v>132</v>
      </c>
      <c r="AU304" s="230" t="s">
        <v>86</v>
      </c>
      <c r="AY304" s="16" t="s">
        <v>130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6" t="s">
        <v>84</v>
      </c>
      <c r="BK304" s="231">
        <f>ROUND(I304*H304,2)</f>
        <v>0</v>
      </c>
      <c r="BL304" s="16" t="s">
        <v>136</v>
      </c>
      <c r="BM304" s="230" t="s">
        <v>480</v>
      </c>
    </row>
    <row r="305" s="2" customFormat="1" ht="16.5" customHeight="1">
      <c r="A305" s="37"/>
      <c r="B305" s="38"/>
      <c r="C305" s="218" t="s">
        <v>481</v>
      </c>
      <c r="D305" s="218" t="s">
        <v>132</v>
      </c>
      <c r="E305" s="219" t="s">
        <v>482</v>
      </c>
      <c r="F305" s="220" t="s">
        <v>483</v>
      </c>
      <c r="G305" s="221" t="s">
        <v>166</v>
      </c>
      <c r="H305" s="222">
        <v>54.875</v>
      </c>
      <c r="I305" s="223"/>
      <c r="J305" s="224">
        <f>ROUND(I305*H305,2)</f>
        <v>0</v>
      </c>
      <c r="K305" s="225"/>
      <c r="L305" s="43"/>
      <c r="M305" s="226" t="s">
        <v>1</v>
      </c>
      <c r="N305" s="227" t="s">
        <v>41</v>
      </c>
      <c r="O305" s="90"/>
      <c r="P305" s="228">
        <f>O305*H305</f>
        <v>0</v>
      </c>
      <c r="Q305" s="228">
        <v>0</v>
      </c>
      <c r="R305" s="228">
        <f>Q305*H305</f>
        <v>0</v>
      </c>
      <c r="S305" s="228">
        <v>0</v>
      </c>
      <c r="T305" s="229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30" t="s">
        <v>136</v>
      </c>
      <c r="AT305" s="230" t="s">
        <v>132</v>
      </c>
      <c r="AU305" s="230" t="s">
        <v>86</v>
      </c>
      <c r="AY305" s="16" t="s">
        <v>130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6" t="s">
        <v>84</v>
      </c>
      <c r="BK305" s="231">
        <f>ROUND(I305*H305,2)</f>
        <v>0</v>
      </c>
      <c r="BL305" s="16" t="s">
        <v>136</v>
      </c>
      <c r="BM305" s="230" t="s">
        <v>484</v>
      </c>
    </row>
    <row r="306" s="12" customFormat="1" ht="22.8" customHeight="1">
      <c r="A306" s="12"/>
      <c r="B306" s="202"/>
      <c r="C306" s="203"/>
      <c r="D306" s="204" t="s">
        <v>75</v>
      </c>
      <c r="E306" s="216" t="s">
        <v>485</v>
      </c>
      <c r="F306" s="216" t="s">
        <v>486</v>
      </c>
      <c r="G306" s="203"/>
      <c r="H306" s="203"/>
      <c r="I306" s="206"/>
      <c r="J306" s="217">
        <f>BK306</f>
        <v>0</v>
      </c>
      <c r="K306" s="203"/>
      <c r="L306" s="208"/>
      <c r="M306" s="209"/>
      <c r="N306" s="210"/>
      <c r="O306" s="210"/>
      <c r="P306" s="211">
        <f>SUM(P307:P308)</f>
        <v>0</v>
      </c>
      <c r="Q306" s="210"/>
      <c r="R306" s="211">
        <f>SUM(R307:R308)</f>
        <v>0</v>
      </c>
      <c r="S306" s="210"/>
      <c r="T306" s="212">
        <f>SUM(T307:T308)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13" t="s">
        <v>84</v>
      </c>
      <c r="AT306" s="214" t="s">
        <v>75</v>
      </c>
      <c r="AU306" s="214" t="s">
        <v>84</v>
      </c>
      <c r="AY306" s="213" t="s">
        <v>130</v>
      </c>
      <c r="BK306" s="215">
        <f>SUM(BK307:BK308)</f>
        <v>0</v>
      </c>
    </row>
    <row r="307" s="2" customFormat="1" ht="24.15" customHeight="1">
      <c r="A307" s="37"/>
      <c r="B307" s="38"/>
      <c r="C307" s="218" t="s">
        <v>487</v>
      </c>
      <c r="D307" s="218" t="s">
        <v>132</v>
      </c>
      <c r="E307" s="219" t="s">
        <v>488</v>
      </c>
      <c r="F307" s="220" t="s">
        <v>489</v>
      </c>
      <c r="G307" s="221" t="s">
        <v>166</v>
      </c>
      <c r="H307" s="222">
        <v>83.655000000000001</v>
      </c>
      <c r="I307" s="223"/>
      <c r="J307" s="224">
        <f>ROUND(I307*H307,2)</f>
        <v>0</v>
      </c>
      <c r="K307" s="225"/>
      <c r="L307" s="43"/>
      <c r="M307" s="226" t="s">
        <v>1</v>
      </c>
      <c r="N307" s="227" t="s">
        <v>41</v>
      </c>
      <c r="O307" s="90"/>
      <c r="P307" s="228">
        <f>O307*H307</f>
        <v>0</v>
      </c>
      <c r="Q307" s="228">
        <v>0</v>
      </c>
      <c r="R307" s="228">
        <f>Q307*H307</f>
        <v>0</v>
      </c>
      <c r="S307" s="228">
        <v>0</v>
      </c>
      <c r="T307" s="229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30" t="s">
        <v>136</v>
      </c>
      <c r="AT307" s="230" t="s">
        <v>132</v>
      </c>
      <c r="AU307" s="230" t="s">
        <v>86</v>
      </c>
      <c r="AY307" s="16" t="s">
        <v>130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6" t="s">
        <v>84</v>
      </c>
      <c r="BK307" s="231">
        <f>ROUND(I307*H307,2)</f>
        <v>0</v>
      </c>
      <c r="BL307" s="16" t="s">
        <v>136</v>
      </c>
      <c r="BM307" s="230" t="s">
        <v>490</v>
      </c>
    </row>
    <row r="308" s="2" customFormat="1" ht="33" customHeight="1">
      <c r="A308" s="37"/>
      <c r="B308" s="38"/>
      <c r="C308" s="218" t="s">
        <v>491</v>
      </c>
      <c r="D308" s="218" t="s">
        <v>132</v>
      </c>
      <c r="E308" s="219" t="s">
        <v>492</v>
      </c>
      <c r="F308" s="220" t="s">
        <v>493</v>
      </c>
      <c r="G308" s="221" t="s">
        <v>166</v>
      </c>
      <c r="H308" s="222">
        <v>83.655000000000001</v>
      </c>
      <c r="I308" s="223"/>
      <c r="J308" s="224">
        <f>ROUND(I308*H308,2)</f>
        <v>0</v>
      </c>
      <c r="K308" s="225"/>
      <c r="L308" s="43"/>
      <c r="M308" s="226" t="s">
        <v>1</v>
      </c>
      <c r="N308" s="227" t="s">
        <v>41</v>
      </c>
      <c r="O308" s="90"/>
      <c r="P308" s="228">
        <f>O308*H308</f>
        <v>0</v>
      </c>
      <c r="Q308" s="228">
        <v>0</v>
      </c>
      <c r="R308" s="228">
        <f>Q308*H308</f>
        <v>0</v>
      </c>
      <c r="S308" s="228">
        <v>0</v>
      </c>
      <c r="T308" s="229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30" t="s">
        <v>136</v>
      </c>
      <c r="AT308" s="230" t="s">
        <v>132</v>
      </c>
      <c r="AU308" s="230" t="s">
        <v>86</v>
      </c>
      <c r="AY308" s="16" t="s">
        <v>130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6" t="s">
        <v>84</v>
      </c>
      <c r="BK308" s="231">
        <f>ROUND(I308*H308,2)</f>
        <v>0</v>
      </c>
      <c r="BL308" s="16" t="s">
        <v>136</v>
      </c>
      <c r="BM308" s="230" t="s">
        <v>494</v>
      </c>
    </row>
    <row r="309" s="12" customFormat="1" ht="25.92" customHeight="1">
      <c r="A309" s="12"/>
      <c r="B309" s="202"/>
      <c r="C309" s="203"/>
      <c r="D309" s="204" t="s">
        <v>75</v>
      </c>
      <c r="E309" s="205" t="s">
        <v>495</v>
      </c>
      <c r="F309" s="205" t="s">
        <v>496</v>
      </c>
      <c r="G309" s="203"/>
      <c r="H309" s="203"/>
      <c r="I309" s="206"/>
      <c r="J309" s="207">
        <f>BK309</f>
        <v>0</v>
      </c>
      <c r="K309" s="203"/>
      <c r="L309" s="208"/>
      <c r="M309" s="270"/>
      <c r="N309" s="271"/>
      <c r="O309" s="271"/>
      <c r="P309" s="272">
        <v>0</v>
      </c>
      <c r="Q309" s="271"/>
      <c r="R309" s="272">
        <v>0</v>
      </c>
      <c r="S309" s="271"/>
      <c r="T309" s="273"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13" t="s">
        <v>136</v>
      </c>
      <c r="AT309" s="214" t="s">
        <v>75</v>
      </c>
      <c r="AU309" s="214" t="s">
        <v>76</v>
      </c>
      <c r="AY309" s="213" t="s">
        <v>130</v>
      </c>
      <c r="BK309" s="215">
        <v>0</v>
      </c>
    </row>
    <row r="310" s="2" customFormat="1" ht="6.96" customHeight="1">
      <c r="A310" s="37"/>
      <c r="B310" s="65"/>
      <c r="C310" s="66"/>
      <c r="D310" s="66"/>
      <c r="E310" s="66"/>
      <c r="F310" s="66"/>
      <c r="G310" s="66"/>
      <c r="H310" s="66"/>
      <c r="I310" s="66"/>
      <c r="J310" s="66"/>
      <c r="K310" s="66"/>
      <c r="L310" s="43"/>
      <c r="M310" s="37"/>
      <c r="O310" s="37"/>
      <c r="P310" s="37"/>
      <c r="Q310" s="37"/>
      <c r="R310" s="37"/>
      <c r="S310" s="37"/>
      <c r="T310" s="37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</row>
  </sheetData>
  <sheetProtection sheet="1" autoFilter="0" formatColumns="0" formatRows="0" objects="1" scenarios="1" spinCount="100000" saltValue="FsBMNtuEhtHbt56I4B6hEX+BnFoj7xTFnxoonsGa+0GusVQc6uLtkqOThullcay+fLxlMsxFk0OktAdOhnR2gw==" hashValue="LIMki/tgRNe7BR1wUZd5B5zUlYJS1fOiZj3QTVnMC20K2r3CR2jgR7a3SGSBvaYHgPA/dY5jAHFczheEadcU3w==" algorithmName="SHA-512" password="CC35"/>
  <autoFilter ref="C126:K309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96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Oprava mostu v km 11,188 na trati Staňkov - Poběžovice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497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29. 3. 2023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21</v>
      </c>
      <c r="F21" s="37"/>
      <c r="G21" s="37"/>
      <c r="H21" s="37"/>
      <c r="I21" s="139" t="s">
        <v>28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21</v>
      </c>
      <c r="F24" s="37"/>
      <c r="G24" s="37"/>
      <c r="H24" s="37"/>
      <c r="I24" s="139" t="s">
        <v>28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ROUND(J119,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ROUND((SUM(BE119:BE164)),  2)</f>
        <v>0</v>
      </c>
      <c r="G33" s="37"/>
      <c r="H33" s="37"/>
      <c r="I33" s="154">
        <v>0.20999999999999999</v>
      </c>
      <c r="J33" s="153">
        <f>ROUND(((SUM(BE119:BE164))*I33),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ROUND((SUM(BF119:BF164)),  2)</f>
        <v>0</v>
      </c>
      <c r="G34" s="37"/>
      <c r="H34" s="37"/>
      <c r="I34" s="154">
        <v>0.14999999999999999</v>
      </c>
      <c r="J34" s="153">
        <f>ROUND(((SUM(BF119:BF164))*I34),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ROUND((SUM(BG119:BG164)),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ROUND((SUM(BH119:BH164)),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ROUND((SUM(BI119:BI164)),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Oprava mostu v km 11,188 na trati Staňkov - Poběžovice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SO1-02 - Železniční svršek 11,188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29. 3. 2023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železnic, státní organizace</v>
      </c>
      <c r="G91" s="39"/>
      <c r="H91" s="39"/>
      <c r="I91" s="31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100</v>
      </c>
      <c r="D94" s="175"/>
      <c r="E94" s="175"/>
      <c r="F94" s="175"/>
      <c r="G94" s="175"/>
      <c r="H94" s="175"/>
      <c r="I94" s="175"/>
      <c r="J94" s="176" t="s">
        <v>101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102</v>
      </c>
      <c r="D96" s="39"/>
      <c r="E96" s="39"/>
      <c r="F96" s="39"/>
      <c r="G96" s="39"/>
      <c r="H96" s="39"/>
      <c r="I96" s="39"/>
      <c r="J96" s="109">
        <f>J119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103</v>
      </c>
    </row>
    <row r="97" s="9" customFormat="1" ht="24.96" customHeight="1">
      <c r="A97" s="9"/>
      <c r="B97" s="178"/>
      <c r="C97" s="179"/>
      <c r="D97" s="180" t="s">
        <v>104</v>
      </c>
      <c r="E97" s="181"/>
      <c r="F97" s="181"/>
      <c r="G97" s="181"/>
      <c r="H97" s="181"/>
      <c r="I97" s="181"/>
      <c r="J97" s="182">
        <f>J120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109</v>
      </c>
      <c r="E98" s="187"/>
      <c r="F98" s="187"/>
      <c r="G98" s="187"/>
      <c r="H98" s="187"/>
      <c r="I98" s="187"/>
      <c r="J98" s="188">
        <f>J121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8"/>
      <c r="C99" s="179"/>
      <c r="D99" s="180" t="s">
        <v>114</v>
      </c>
      <c r="E99" s="181"/>
      <c r="F99" s="181"/>
      <c r="G99" s="181"/>
      <c r="H99" s="181"/>
      <c r="I99" s="181"/>
      <c r="J99" s="182">
        <f>J161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115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173" t="str">
        <f>E7</f>
        <v>Oprava mostu v km 11,188 na trati Staňkov - Poběžovice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97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75" t="str">
        <f>E9</f>
        <v>SO1-02 - Železniční svršek 11,188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9"/>
      <c r="E113" s="39"/>
      <c r="F113" s="26" t="str">
        <f>F12</f>
        <v xml:space="preserve"> </v>
      </c>
      <c r="G113" s="39"/>
      <c r="H113" s="39"/>
      <c r="I113" s="31" t="s">
        <v>22</v>
      </c>
      <c r="J113" s="78" t="str">
        <f>IF(J12="","",J12)</f>
        <v>29. 3. 2023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24</v>
      </c>
      <c r="D115" s="39"/>
      <c r="E115" s="39"/>
      <c r="F115" s="26" t="str">
        <f>E15</f>
        <v>Správa železnic, státní organizace</v>
      </c>
      <c r="G115" s="39"/>
      <c r="H115" s="39"/>
      <c r="I115" s="31" t="s">
        <v>32</v>
      </c>
      <c r="J115" s="35" t="str">
        <f>E21</f>
        <v xml:space="preserve"> 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30</v>
      </c>
      <c r="D116" s="39"/>
      <c r="E116" s="39"/>
      <c r="F116" s="26" t="str">
        <f>IF(E18="","",E18)</f>
        <v>Vyplň údaj</v>
      </c>
      <c r="G116" s="39"/>
      <c r="H116" s="39"/>
      <c r="I116" s="31" t="s">
        <v>34</v>
      </c>
      <c r="J116" s="35" t="str">
        <f>E24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90"/>
      <c r="B118" s="191"/>
      <c r="C118" s="192" t="s">
        <v>116</v>
      </c>
      <c r="D118" s="193" t="s">
        <v>61</v>
      </c>
      <c r="E118" s="193" t="s">
        <v>57</v>
      </c>
      <c r="F118" s="193" t="s">
        <v>58</v>
      </c>
      <c r="G118" s="193" t="s">
        <v>117</v>
      </c>
      <c r="H118" s="193" t="s">
        <v>118</v>
      </c>
      <c r="I118" s="193" t="s">
        <v>119</v>
      </c>
      <c r="J118" s="194" t="s">
        <v>101</v>
      </c>
      <c r="K118" s="195" t="s">
        <v>120</v>
      </c>
      <c r="L118" s="196"/>
      <c r="M118" s="99" t="s">
        <v>1</v>
      </c>
      <c r="N118" s="100" t="s">
        <v>40</v>
      </c>
      <c r="O118" s="100" t="s">
        <v>121</v>
      </c>
      <c r="P118" s="100" t="s">
        <v>122</v>
      </c>
      <c r="Q118" s="100" t="s">
        <v>123</v>
      </c>
      <c r="R118" s="100" t="s">
        <v>124</v>
      </c>
      <c r="S118" s="100" t="s">
        <v>125</v>
      </c>
      <c r="T118" s="101" t="s">
        <v>126</v>
      </c>
      <c r="U118" s="190"/>
      <c r="V118" s="190"/>
      <c r="W118" s="190"/>
      <c r="X118" s="190"/>
      <c r="Y118" s="190"/>
      <c r="Z118" s="190"/>
      <c r="AA118" s="190"/>
      <c r="AB118" s="190"/>
      <c r="AC118" s="190"/>
      <c r="AD118" s="190"/>
      <c r="AE118" s="190"/>
    </row>
    <row r="119" s="2" customFormat="1" ht="22.8" customHeight="1">
      <c r="A119" s="37"/>
      <c r="B119" s="38"/>
      <c r="C119" s="106" t="s">
        <v>127</v>
      </c>
      <c r="D119" s="39"/>
      <c r="E119" s="39"/>
      <c r="F119" s="39"/>
      <c r="G119" s="39"/>
      <c r="H119" s="39"/>
      <c r="I119" s="39"/>
      <c r="J119" s="197">
        <f>BK119</f>
        <v>0</v>
      </c>
      <c r="K119" s="39"/>
      <c r="L119" s="43"/>
      <c r="M119" s="102"/>
      <c r="N119" s="198"/>
      <c r="O119" s="103"/>
      <c r="P119" s="199">
        <f>P120+P161</f>
        <v>0</v>
      </c>
      <c r="Q119" s="103"/>
      <c r="R119" s="199">
        <f>R120+R161</f>
        <v>12.255509999999999</v>
      </c>
      <c r="S119" s="103"/>
      <c r="T119" s="200">
        <f>T120+T161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75</v>
      </c>
      <c r="AU119" s="16" t="s">
        <v>103</v>
      </c>
      <c r="BK119" s="201">
        <f>BK120+BK161</f>
        <v>0</v>
      </c>
    </row>
    <row r="120" s="12" customFormat="1" ht="25.92" customHeight="1">
      <c r="A120" s="12"/>
      <c r="B120" s="202"/>
      <c r="C120" s="203"/>
      <c r="D120" s="204" t="s">
        <v>75</v>
      </c>
      <c r="E120" s="205" t="s">
        <v>128</v>
      </c>
      <c r="F120" s="205" t="s">
        <v>129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</f>
        <v>0</v>
      </c>
      <c r="Q120" s="210"/>
      <c r="R120" s="211">
        <f>R121</f>
        <v>12.255509999999999</v>
      </c>
      <c r="S120" s="210"/>
      <c r="T120" s="212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84</v>
      </c>
      <c r="AT120" s="214" t="s">
        <v>75</v>
      </c>
      <c r="AU120" s="214" t="s">
        <v>76</v>
      </c>
      <c r="AY120" s="213" t="s">
        <v>130</v>
      </c>
      <c r="BK120" s="215">
        <f>BK121</f>
        <v>0</v>
      </c>
    </row>
    <row r="121" s="12" customFormat="1" ht="22.8" customHeight="1">
      <c r="A121" s="12"/>
      <c r="B121" s="202"/>
      <c r="C121" s="203"/>
      <c r="D121" s="204" t="s">
        <v>75</v>
      </c>
      <c r="E121" s="216" t="s">
        <v>151</v>
      </c>
      <c r="F121" s="216" t="s">
        <v>218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SUM(P122:P160)</f>
        <v>0</v>
      </c>
      <c r="Q121" s="210"/>
      <c r="R121" s="211">
        <f>SUM(R122:R160)</f>
        <v>12.255509999999999</v>
      </c>
      <c r="S121" s="210"/>
      <c r="T121" s="212">
        <f>SUM(T122:T160)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84</v>
      </c>
      <c r="AT121" s="214" t="s">
        <v>75</v>
      </c>
      <c r="AU121" s="214" t="s">
        <v>84</v>
      </c>
      <c r="AY121" s="213" t="s">
        <v>130</v>
      </c>
      <c r="BK121" s="215">
        <f>SUM(BK122:BK160)</f>
        <v>0</v>
      </c>
    </row>
    <row r="122" s="2" customFormat="1" ht="16.5" customHeight="1">
      <c r="A122" s="37"/>
      <c r="B122" s="38"/>
      <c r="C122" s="255" t="s">
        <v>84</v>
      </c>
      <c r="D122" s="255" t="s">
        <v>226</v>
      </c>
      <c r="E122" s="256" t="s">
        <v>498</v>
      </c>
      <c r="F122" s="257" t="s">
        <v>499</v>
      </c>
      <c r="G122" s="258" t="s">
        <v>166</v>
      </c>
      <c r="H122" s="259">
        <v>10</v>
      </c>
      <c r="I122" s="260"/>
      <c r="J122" s="261">
        <f>ROUND(I122*H122,2)</f>
        <v>0</v>
      </c>
      <c r="K122" s="262"/>
      <c r="L122" s="263"/>
      <c r="M122" s="264" t="s">
        <v>1</v>
      </c>
      <c r="N122" s="265" t="s">
        <v>41</v>
      </c>
      <c r="O122" s="90"/>
      <c r="P122" s="228">
        <f>O122*H122</f>
        <v>0</v>
      </c>
      <c r="Q122" s="228">
        <v>1</v>
      </c>
      <c r="R122" s="228">
        <f>Q122*H122</f>
        <v>10</v>
      </c>
      <c r="S122" s="228">
        <v>0</v>
      </c>
      <c r="T122" s="229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30" t="s">
        <v>170</v>
      </c>
      <c r="AT122" s="230" t="s">
        <v>226</v>
      </c>
      <c r="AU122" s="230" t="s">
        <v>86</v>
      </c>
      <c r="AY122" s="16" t="s">
        <v>130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6" t="s">
        <v>84</v>
      </c>
      <c r="BK122" s="231">
        <f>ROUND(I122*H122,2)</f>
        <v>0</v>
      </c>
      <c r="BL122" s="16" t="s">
        <v>136</v>
      </c>
      <c r="BM122" s="230" t="s">
        <v>500</v>
      </c>
    </row>
    <row r="123" s="2" customFormat="1" ht="24.15" customHeight="1">
      <c r="A123" s="37"/>
      <c r="B123" s="38"/>
      <c r="C123" s="218" t="s">
        <v>86</v>
      </c>
      <c r="D123" s="218" t="s">
        <v>132</v>
      </c>
      <c r="E123" s="219" t="s">
        <v>501</v>
      </c>
      <c r="F123" s="220" t="s">
        <v>502</v>
      </c>
      <c r="G123" s="221" t="s">
        <v>258</v>
      </c>
      <c r="H123" s="222">
        <v>20</v>
      </c>
      <c r="I123" s="223"/>
      <c r="J123" s="224">
        <f>ROUND(I123*H123,2)</f>
        <v>0</v>
      </c>
      <c r="K123" s="225"/>
      <c r="L123" s="43"/>
      <c r="M123" s="226" t="s">
        <v>1</v>
      </c>
      <c r="N123" s="227" t="s">
        <v>41</v>
      </c>
      <c r="O123" s="90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0" t="s">
        <v>136</v>
      </c>
      <c r="AT123" s="230" t="s">
        <v>132</v>
      </c>
      <c r="AU123" s="230" t="s">
        <v>86</v>
      </c>
      <c r="AY123" s="16" t="s">
        <v>130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6" t="s">
        <v>84</v>
      </c>
      <c r="BK123" s="231">
        <f>ROUND(I123*H123,2)</f>
        <v>0</v>
      </c>
      <c r="BL123" s="16" t="s">
        <v>136</v>
      </c>
      <c r="BM123" s="230" t="s">
        <v>503</v>
      </c>
    </row>
    <row r="124" s="2" customFormat="1">
      <c r="A124" s="37"/>
      <c r="B124" s="38"/>
      <c r="C124" s="39"/>
      <c r="D124" s="234" t="s">
        <v>316</v>
      </c>
      <c r="E124" s="39"/>
      <c r="F124" s="266" t="s">
        <v>504</v>
      </c>
      <c r="G124" s="39"/>
      <c r="H124" s="39"/>
      <c r="I124" s="267"/>
      <c r="J124" s="39"/>
      <c r="K124" s="39"/>
      <c r="L124" s="43"/>
      <c r="M124" s="268"/>
      <c r="N124" s="269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316</v>
      </c>
      <c r="AU124" s="16" t="s">
        <v>86</v>
      </c>
    </row>
    <row r="125" s="13" customFormat="1">
      <c r="A125" s="13"/>
      <c r="B125" s="232"/>
      <c r="C125" s="233"/>
      <c r="D125" s="234" t="s">
        <v>138</v>
      </c>
      <c r="E125" s="235" t="s">
        <v>1</v>
      </c>
      <c r="F125" s="236" t="s">
        <v>505</v>
      </c>
      <c r="G125" s="233"/>
      <c r="H125" s="237">
        <v>20</v>
      </c>
      <c r="I125" s="238"/>
      <c r="J125" s="233"/>
      <c r="K125" s="233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138</v>
      </c>
      <c r="AU125" s="243" t="s">
        <v>86</v>
      </c>
      <c r="AV125" s="13" t="s">
        <v>86</v>
      </c>
      <c r="AW125" s="13" t="s">
        <v>33</v>
      </c>
      <c r="AX125" s="13" t="s">
        <v>76</v>
      </c>
      <c r="AY125" s="243" t="s">
        <v>130</v>
      </c>
    </row>
    <row r="126" s="14" customFormat="1">
      <c r="A126" s="14"/>
      <c r="B126" s="244"/>
      <c r="C126" s="245"/>
      <c r="D126" s="234" t="s">
        <v>138</v>
      </c>
      <c r="E126" s="246" t="s">
        <v>1</v>
      </c>
      <c r="F126" s="247" t="s">
        <v>140</v>
      </c>
      <c r="G126" s="245"/>
      <c r="H126" s="248">
        <v>20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138</v>
      </c>
      <c r="AU126" s="254" t="s">
        <v>86</v>
      </c>
      <c r="AV126" s="14" t="s">
        <v>136</v>
      </c>
      <c r="AW126" s="14" t="s">
        <v>33</v>
      </c>
      <c r="AX126" s="14" t="s">
        <v>84</v>
      </c>
      <c r="AY126" s="254" t="s">
        <v>130</v>
      </c>
    </row>
    <row r="127" s="2" customFormat="1" ht="16.5" customHeight="1">
      <c r="A127" s="37"/>
      <c r="B127" s="38"/>
      <c r="C127" s="255" t="s">
        <v>144</v>
      </c>
      <c r="D127" s="255" t="s">
        <v>226</v>
      </c>
      <c r="E127" s="256" t="s">
        <v>506</v>
      </c>
      <c r="F127" s="257" t="s">
        <v>507</v>
      </c>
      <c r="G127" s="258" t="s">
        <v>222</v>
      </c>
      <c r="H127" s="259">
        <v>400</v>
      </c>
      <c r="I127" s="260"/>
      <c r="J127" s="261">
        <f>ROUND(I127*H127,2)</f>
        <v>0</v>
      </c>
      <c r="K127" s="262"/>
      <c r="L127" s="263"/>
      <c r="M127" s="264" t="s">
        <v>1</v>
      </c>
      <c r="N127" s="265" t="s">
        <v>41</v>
      </c>
      <c r="O127" s="90"/>
      <c r="P127" s="228">
        <f>O127*H127</f>
        <v>0</v>
      </c>
      <c r="Q127" s="228">
        <v>9.0000000000000006E-05</v>
      </c>
      <c r="R127" s="228">
        <f>Q127*H127</f>
        <v>0.036000000000000004</v>
      </c>
      <c r="S127" s="228">
        <v>0</v>
      </c>
      <c r="T127" s="22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170</v>
      </c>
      <c r="AT127" s="230" t="s">
        <v>226</v>
      </c>
      <c r="AU127" s="230" t="s">
        <v>86</v>
      </c>
      <c r="AY127" s="16" t="s">
        <v>130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84</v>
      </c>
      <c r="BK127" s="231">
        <f>ROUND(I127*H127,2)</f>
        <v>0</v>
      </c>
      <c r="BL127" s="16" t="s">
        <v>136</v>
      </c>
      <c r="BM127" s="230" t="s">
        <v>508</v>
      </c>
    </row>
    <row r="128" s="13" customFormat="1">
      <c r="A128" s="13"/>
      <c r="B128" s="232"/>
      <c r="C128" s="233"/>
      <c r="D128" s="234" t="s">
        <v>138</v>
      </c>
      <c r="E128" s="235" t="s">
        <v>1</v>
      </c>
      <c r="F128" s="236" t="s">
        <v>509</v>
      </c>
      <c r="G128" s="233"/>
      <c r="H128" s="237">
        <v>400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138</v>
      </c>
      <c r="AU128" s="243" t="s">
        <v>86</v>
      </c>
      <c r="AV128" s="13" t="s">
        <v>86</v>
      </c>
      <c r="AW128" s="13" t="s">
        <v>33</v>
      </c>
      <c r="AX128" s="13" t="s">
        <v>76</v>
      </c>
      <c r="AY128" s="243" t="s">
        <v>130</v>
      </c>
    </row>
    <row r="129" s="14" customFormat="1">
      <c r="A129" s="14"/>
      <c r="B129" s="244"/>
      <c r="C129" s="245"/>
      <c r="D129" s="234" t="s">
        <v>138</v>
      </c>
      <c r="E129" s="246" t="s">
        <v>1</v>
      </c>
      <c r="F129" s="247" t="s">
        <v>140</v>
      </c>
      <c r="G129" s="245"/>
      <c r="H129" s="248">
        <v>400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138</v>
      </c>
      <c r="AU129" s="254" t="s">
        <v>86</v>
      </c>
      <c r="AV129" s="14" t="s">
        <v>136</v>
      </c>
      <c r="AW129" s="14" t="s">
        <v>33</v>
      </c>
      <c r="AX129" s="14" t="s">
        <v>84</v>
      </c>
      <c r="AY129" s="254" t="s">
        <v>130</v>
      </c>
    </row>
    <row r="130" s="2" customFormat="1" ht="16.5" customHeight="1">
      <c r="A130" s="37"/>
      <c r="B130" s="38"/>
      <c r="C130" s="255" t="s">
        <v>136</v>
      </c>
      <c r="D130" s="255" t="s">
        <v>226</v>
      </c>
      <c r="E130" s="256" t="s">
        <v>510</v>
      </c>
      <c r="F130" s="257" t="s">
        <v>511</v>
      </c>
      <c r="G130" s="258" t="s">
        <v>154</v>
      </c>
      <c r="H130" s="259">
        <v>3.75</v>
      </c>
      <c r="I130" s="260"/>
      <c r="J130" s="261">
        <f>ROUND(I130*H130,2)</f>
        <v>0</v>
      </c>
      <c r="K130" s="262"/>
      <c r="L130" s="263"/>
      <c r="M130" s="264" t="s">
        <v>1</v>
      </c>
      <c r="N130" s="265" t="s">
        <v>41</v>
      </c>
      <c r="O130" s="90"/>
      <c r="P130" s="228">
        <f>O130*H130</f>
        <v>0</v>
      </c>
      <c r="Q130" s="228">
        <v>0.001</v>
      </c>
      <c r="R130" s="228">
        <f>Q130*H130</f>
        <v>0.0037499999999999999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170</v>
      </c>
      <c r="AT130" s="230" t="s">
        <v>226</v>
      </c>
      <c r="AU130" s="230" t="s">
        <v>86</v>
      </c>
      <c r="AY130" s="16" t="s">
        <v>130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84</v>
      </c>
      <c r="BK130" s="231">
        <f>ROUND(I130*H130,2)</f>
        <v>0</v>
      </c>
      <c r="BL130" s="16" t="s">
        <v>136</v>
      </c>
      <c r="BM130" s="230" t="s">
        <v>512</v>
      </c>
    </row>
    <row r="131" s="13" customFormat="1">
      <c r="A131" s="13"/>
      <c r="B131" s="232"/>
      <c r="C131" s="233"/>
      <c r="D131" s="234" t="s">
        <v>138</v>
      </c>
      <c r="E131" s="235" t="s">
        <v>1</v>
      </c>
      <c r="F131" s="236" t="s">
        <v>513</v>
      </c>
      <c r="G131" s="233"/>
      <c r="H131" s="237">
        <v>3.75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138</v>
      </c>
      <c r="AU131" s="243" t="s">
        <v>86</v>
      </c>
      <c r="AV131" s="13" t="s">
        <v>86</v>
      </c>
      <c r="AW131" s="13" t="s">
        <v>33</v>
      </c>
      <c r="AX131" s="13" t="s">
        <v>76</v>
      </c>
      <c r="AY131" s="243" t="s">
        <v>130</v>
      </c>
    </row>
    <row r="132" s="14" customFormat="1">
      <c r="A132" s="14"/>
      <c r="B132" s="244"/>
      <c r="C132" s="245"/>
      <c r="D132" s="234" t="s">
        <v>138</v>
      </c>
      <c r="E132" s="246" t="s">
        <v>1</v>
      </c>
      <c r="F132" s="247" t="s">
        <v>140</v>
      </c>
      <c r="G132" s="245"/>
      <c r="H132" s="248">
        <v>3.75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138</v>
      </c>
      <c r="AU132" s="254" t="s">
        <v>86</v>
      </c>
      <c r="AV132" s="14" t="s">
        <v>136</v>
      </c>
      <c r="AW132" s="14" t="s">
        <v>33</v>
      </c>
      <c r="AX132" s="14" t="s">
        <v>84</v>
      </c>
      <c r="AY132" s="254" t="s">
        <v>130</v>
      </c>
    </row>
    <row r="133" s="2" customFormat="1" ht="16.5" customHeight="1">
      <c r="A133" s="37"/>
      <c r="B133" s="38"/>
      <c r="C133" s="255" t="s">
        <v>151</v>
      </c>
      <c r="D133" s="255" t="s">
        <v>226</v>
      </c>
      <c r="E133" s="256" t="s">
        <v>514</v>
      </c>
      <c r="F133" s="257" t="s">
        <v>515</v>
      </c>
      <c r="G133" s="258" t="s">
        <v>222</v>
      </c>
      <c r="H133" s="259">
        <v>400</v>
      </c>
      <c r="I133" s="260"/>
      <c r="J133" s="261">
        <f>ROUND(I133*H133,2)</f>
        <v>0</v>
      </c>
      <c r="K133" s="262"/>
      <c r="L133" s="263"/>
      <c r="M133" s="264" t="s">
        <v>1</v>
      </c>
      <c r="N133" s="265" t="s">
        <v>41</v>
      </c>
      <c r="O133" s="90"/>
      <c r="P133" s="228">
        <f>O133*H133</f>
        <v>0</v>
      </c>
      <c r="Q133" s="228">
        <v>0.00056999999999999998</v>
      </c>
      <c r="R133" s="228">
        <f>Q133*H133</f>
        <v>0.22799999999999998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170</v>
      </c>
      <c r="AT133" s="230" t="s">
        <v>226</v>
      </c>
      <c r="AU133" s="230" t="s">
        <v>86</v>
      </c>
      <c r="AY133" s="16" t="s">
        <v>130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84</v>
      </c>
      <c r="BK133" s="231">
        <f>ROUND(I133*H133,2)</f>
        <v>0</v>
      </c>
      <c r="BL133" s="16" t="s">
        <v>136</v>
      </c>
      <c r="BM133" s="230" t="s">
        <v>516</v>
      </c>
    </row>
    <row r="134" s="13" customFormat="1">
      <c r="A134" s="13"/>
      <c r="B134" s="232"/>
      <c r="C134" s="233"/>
      <c r="D134" s="234" t="s">
        <v>138</v>
      </c>
      <c r="E134" s="235" t="s">
        <v>1</v>
      </c>
      <c r="F134" s="236" t="s">
        <v>517</v>
      </c>
      <c r="G134" s="233"/>
      <c r="H134" s="237">
        <v>400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138</v>
      </c>
      <c r="AU134" s="243" t="s">
        <v>86</v>
      </c>
      <c r="AV134" s="13" t="s">
        <v>86</v>
      </c>
      <c r="AW134" s="13" t="s">
        <v>33</v>
      </c>
      <c r="AX134" s="13" t="s">
        <v>76</v>
      </c>
      <c r="AY134" s="243" t="s">
        <v>130</v>
      </c>
    </row>
    <row r="135" s="14" customFormat="1">
      <c r="A135" s="14"/>
      <c r="B135" s="244"/>
      <c r="C135" s="245"/>
      <c r="D135" s="234" t="s">
        <v>138</v>
      </c>
      <c r="E135" s="246" t="s">
        <v>1</v>
      </c>
      <c r="F135" s="247" t="s">
        <v>140</v>
      </c>
      <c r="G135" s="245"/>
      <c r="H135" s="248">
        <v>400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138</v>
      </c>
      <c r="AU135" s="254" t="s">
        <v>86</v>
      </c>
      <c r="AV135" s="14" t="s">
        <v>136</v>
      </c>
      <c r="AW135" s="14" t="s">
        <v>33</v>
      </c>
      <c r="AX135" s="14" t="s">
        <v>84</v>
      </c>
      <c r="AY135" s="254" t="s">
        <v>130</v>
      </c>
    </row>
    <row r="136" s="2" customFormat="1" ht="16.5" customHeight="1">
      <c r="A136" s="37"/>
      <c r="B136" s="38"/>
      <c r="C136" s="255" t="s">
        <v>158</v>
      </c>
      <c r="D136" s="255" t="s">
        <v>226</v>
      </c>
      <c r="E136" s="256" t="s">
        <v>518</v>
      </c>
      <c r="F136" s="257" t="s">
        <v>519</v>
      </c>
      <c r="G136" s="258" t="s">
        <v>222</v>
      </c>
      <c r="H136" s="259">
        <v>80</v>
      </c>
      <c r="I136" s="260"/>
      <c r="J136" s="261">
        <f>ROUND(I136*H136,2)</f>
        <v>0</v>
      </c>
      <c r="K136" s="262"/>
      <c r="L136" s="263"/>
      <c r="M136" s="264" t="s">
        <v>1</v>
      </c>
      <c r="N136" s="265" t="s">
        <v>41</v>
      </c>
      <c r="O136" s="90"/>
      <c r="P136" s="228">
        <f>O136*H136</f>
        <v>0</v>
      </c>
      <c r="Q136" s="228">
        <v>0.00051999999999999995</v>
      </c>
      <c r="R136" s="228">
        <f>Q136*H136</f>
        <v>0.041599999999999998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170</v>
      </c>
      <c r="AT136" s="230" t="s">
        <v>226</v>
      </c>
      <c r="AU136" s="230" t="s">
        <v>86</v>
      </c>
      <c r="AY136" s="16" t="s">
        <v>130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84</v>
      </c>
      <c r="BK136" s="231">
        <f>ROUND(I136*H136,2)</f>
        <v>0</v>
      </c>
      <c r="BL136" s="16" t="s">
        <v>136</v>
      </c>
      <c r="BM136" s="230" t="s">
        <v>520</v>
      </c>
    </row>
    <row r="137" s="13" customFormat="1">
      <c r="A137" s="13"/>
      <c r="B137" s="232"/>
      <c r="C137" s="233"/>
      <c r="D137" s="234" t="s">
        <v>138</v>
      </c>
      <c r="E137" s="235" t="s">
        <v>1</v>
      </c>
      <c r="F137" s="236" t="s">
        <v>521</v>
      </c>
      <c r="G137" s="233"/>
      <c r="H137" s="237">
        <v>80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138</v>
      </c>
      <c r="AU137" s="243" t="s">
        <v>86</v>
      </c>
      <c r="AV137" s="13" t="s">
        <v>86</v>
      </c>
      <c r="AW137" s="13" t="s">
        <v>33</v>
      </c>
      <c r="AX137" s="13" t="s">
        <v>76</v>
      </c>
      <c r="AY137" s="243" t="s">
        <v>130</v>
      </c>
    </row>
    <row r="138" s="14" customFormat="1">
      <c r="A138" s="14"/>
      <c r="B138" s="244"/>
      <c r="C138" s="245"/>
      <c r="D138" s="234" t="s">
        <v>138</v>
      </c>
      <c r="E138" s="246" t="s">
        <v>1</v>
      </c>
      <c r="F138" s="247" t="s">
        <v>140</v>
      </c>
      <c r="G138" s="245"/>
      <c r="H138" s="248">
        <v>80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138</v>
      </c>
      <c r="AU138" s="254" t="s">
        <v>86</v>
      </c>
      <c r="AV138" s="14" t="s">
        <v>136</v>
      </c>
      <c r="AW138" s="14" t="s">
        <v>33</v>
      </c>
      <c r="AX138" s="14" t="s">
        <v>84</v>
      </c>
      <c r="AY138" s="254" t="s">
        <v>130</v>
      </c>
    </row>
    <row r="139" s="2" customFormat="1" ht="24.15" customHeight="1">
      <c r="A139" s="37"/>
      <c r="B139" s="38"/>
      <c r="C139" s="255" t="s">
        <v>163</v>
      </c>
      <c r="D139" s="255" t="s">
        <v>226</v>
      </c>
      <c r="E139" s="256" t="s">
        <v>522</v>
      </c>
      <c r="F139" s="257" t="s">
        <v>523</v>
      </c>
      <c r="G139" s="258" t="s">
        <v>222</v>
      </c>
      <c r="H139" s="259">
        <v>200</v>
      </c>
      <c r="I139" s="260"/>
      <c r="J139" s="261">
        <f>ROUND(I139*H139,2)</f>
        <v>0</v>
      </c>
      <c r="K139" s="262"/>
      <c r="L139" s="263"/>
      <c r="M139" s="264" t="s">
        <v>1</v>
      </c>
      <c r="N139" s="265" t="s">
        <v>41</v>
      </c>
      <c r="O139" s="90"/>
      <c r="P139" s="228">
        <f>O139*H139</f>
        <v>0</v>
      </c>
      <c r="Q139" s="228">
        <v>0.00123</v>
      </c>
      <c r="R139" s="228">
        <f>Q139*H139</f>
        <v>0.246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170</v>
      </c>
      <c r="AT139" s="230" t="s">
        <v>226</v>
      </c>
      <c r="AU139" s="230" t="s">
        <v>86</v>
      </c>
      <c r="AY139" s="16" t="s">
        <v>130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84</v>
      </c>
      <c r="BK139" s="231">
        <f>ROUND(I139*H139,2)</f>
        <v>0</v>
      </c>
      <c r="BL139" s="16" t="s">
        <v>136</v>
      </c>
      <c r="BM139" s="230" t="s">
        <v>524</v>
      </c>
    </row>
    <row r="140" s="13" customFormat="1">
      <c r="A140" s="13"/>
      <c r="B140" s="232"/>
      <c r="C140" s="233"/>
      <c r="D140" s="234" t="s">
        <v>138</v>
      </c>
      <c r="E140" s="235" t="s">
        <v>1</v>
      </c>
      <c r="F140" s="236" t="s">
        <v>525</v>
      </c>
      <c r="G140" s="233"/>
      <c r="H140" s="237">
        <v>200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138</v>
      </c>
      <c r="AU140" s="243" t="s">
        <v>86</v>
      </c>
      <c r="AV140" s="13" t="s">
        <v>86</v>
      </c>
      <c r="AW140" s="13" t="s">
        <v>33</v>
      </c>
      <c r="AX140" s="13" t="s">
        <v>76</v>
      </c>
      <c r="AY140" s="243" t="s">
        <v>130</v>
      </c>
    </row>
    <row r="141" s="14" customFormat="1">
      <c r="A141" s="14"/>
      <c r="B141" s="244"/>
      <c r="C141" s="245"/>
      <c r="D141" s="234" t="s">
        <v>138</v>
      </c>
      <c r="E141" s="246" t="s">
        <v>1</v>
      </c>
      <c r="F141" s="247" t="s">
        <v>140</v>
      </c>
      <c r="G141" s="245"/>
      <c r="H141" s="248">
        <v>200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138</v>
      </c>
      <c r="AU141" s="254" t="s">
        <v>86</v>
      </c>
      <c r="AV141" s="14" t="s">
        <v>136</v>
      </c>
      <c r="AW141" s="14" t="s">
        <v>33</v>
      </c>
      <c r="AX141" s="14" t="s">
        <v>84</v>
      </c>
      <c r="AY141" s="254" t="s">
        <v>130</v>
      </c>
    </row>
    <row r="142" s="2" customFormat="1" ht="21.75" customHeight="1">
      <c r="A142" s="37"/>
      <c r="B142" s="38"/>
      <c r="C142" s="255" t="s">
        <v>170</v>
      </c>
      <c r="D142" s="255" t="s">
        <v>226</v>
      </c>
      <c r="E142" s="256" t="s">
        <v>526</v>
      </c>
      <c r="F142" s="257" t="s">
        <v>527</v>
      </c>
      <c r="G142" s="258" t="s">
        <v>222</v>
      </c>
      <c r="H142" s="259">
        <v>96</v>
      </c>
      <c r="I142" s="260"/>
      <c r="J142" s="261">
        <f>ROUND(I142*H142,2)</f>
        <v>0</v>
      </c>
      <c r="K142" s="262"/>
      <c r="L142" s="263"/>
      <c r="M142" s="264" t="s">
        <v>1</v>
      </c>
      <c r="N142" s="265" t="s">
        <v>41</v>
      </c>
      <c r="O142" s="90"/>
      <c r="P142" s="228">
        <f>O142*H142</f>
        <v>0</v>
      </c>
      <c r="Q142" s="228">
        <v>0.00018000000000000001</v>
      </c>
      <c r="R142" s="228">
        <f>Q142*H142</f>
        <v>0.01728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170</v>
      </c>
      <c r="AT142" s="230" t="s">
        <v>226</v>
      </c>
      <c r="AU142" s="230" t="s">
        <v>86</v>
      </c>
      <c r="AY142" s="16" t="s">
        <v>130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84</v>
      </c>
      <c r="BK142" s="231">
        <f>ROUND(I142*H142,2)</f>
        <v>0</v>
      </c>
      <c r="BL142" s="16" t="s">
        <v>136</v>
      </c>
      <c r="BM142" s="230" t="s">
        <v>528</v>
      </c>
    </row>
    <row r="143" s="13" customFormat="1">
      <c r="A143" s="13"/>
      <c r="B143" s="232"/>
      <c r="C143" s="233"/>
      <c r="D143" s="234" t="s">
        <v>138</v>
      </c>
      <c r="E143" s="235" t="s">
        <v>1</v>
      </c>
      <c r="F143" s="236" t="s">
        <v>224</v>
      </c>
      <c r="G143" s="233"/>
      <c r="H143" s="237">
        <v>96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138</v>
      </c>
      <c r="AU143" s="243" t="s">
        <v>86</v>
      </c>
      <c r="AV143" s="13" t="s">
        <v>86</v>
      </c>
      <c r="AW143" s="13" t="s">
        <v>33</v>
      </c>
      <c r="AX143" s="13" t="s">
        <v>76</v>
      </c>
      <c r="AY143" s="243" t="s">
        <v>130</v>
      </c>
    </row>
    <row r="144" s="14" customFormat="1">
      <c r="A144" s="14"/>
      <c r="B144" s="244"/>
      <c r="C144" s="245"/>
      <c r="D144" s="234" t="s">
        <v>138</v>
      </c>
      <c r="E144" s="246" t="s">
        <v>1</v>
      </c>
      <c r="F144" s="247" t="s">
        <v>140</v>
      </c>
      <c r="G144" s="245"/>
      <c r="H144" s="248">
        <v>96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138</v>
      </c>
      <c r="AU144" s="254" t="s">
        <v>86</v>
      </c>
      <c r="AV144" s="14" t="s">
        <v>136</v>
      </c>
      <c r="AW144" s="14" t="s">
        <v>33</v>
      </c>
      <c r="AX144" s="14" t="s">
        <v>84</v>
      </c>
      <c r="AY144" s="254" t="s">
        <v>130</v>
      </c>
    </row>
    <row r="145" s="2" customFormat="1" ht="24.15" customHeight="1">
      <c r="A145" s="37"/>
      <c r="B145" s="38"/>
      <c r="C145" s="218" t="s">
        <v>175</v>
      </c>
      <c r="D145" s="218" t="s">
        <v>132</v>
      </c>
      <c r="E145" s="219" t="s">
        <v>529</v>
      </c>
      <c r="F145" s="220" t="s">
        <v>530</v>
      </c>
      <c r="G145" s="221" t="s">
        <v>222</v>
      </c>
      <c r="H145" s="222">
        <v>6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41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136</v>
      </c>
      <c r="AT145" s="230" t="s">
        <v>132</v>
      </c>
      <c r="AU145" s="230" t="s">
        <v>86</v>
      </c>
      <c r="AY145" s="16" t="s">
        <v>130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84</v>
      </c>
      <c r="BK145" s="231">
        <f>ROUND(I145*H145,2)</f>
        <v>0</v>
      </c>
      <c r="BL145" s="16" t="s">
        <v>136</v>
      </c>
      <c r="BM145" s="230" t="s">
        <v>531</v>
      </c>
    </row>
    <row r="146" s="2" customFormat="1">
      <c r="A146" s="37"/>
      <c r="B146" s="38"/>
      <c r="C146" s="39"/>
      <c r="D146" s="234" t="s">
        <v>316</v>
      </c>
      <c r="E146" s="39"/>
      <c r="F146" s="266" t="s">
        <v>532</v>
      </c>
      <c r="G146" s="39"/>
      <c r="H146" s="39"/>
      <c r="I146" s="267"/>
      <c r="J146" s="39"/>
      <c r="K146" s="39"/>
      <c r="L146" s="43"/>
      <c r="M146" s="268"/>
      <c r="N146" s="269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316</v>
      </c>
      <c r="AU146" s="16" t="s">
        <v>86</v>
      </c>
    </row>
    <row r="147" s="13" customFormat="1">
      <c r="A147" s="13"/>
      <c r="B147" s="232"/>
      <c r="C147" s="233"/>
      <c r="D147" s="234" t="s">
        <v>138</v>
      </c>
      <c r="E147" s="235" t="s">
        <v>1</v>
      </c>
      <c r="F147" s="236" t="s">
        <v>533</v>
      </c>
      <c r="G147" s="233"/>
      <c r="H147" s="237">
        <v>6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138</v>
      </c>
      <c r="AU147" s="243" t="s">
        <v>86</v>
      </c>
      <c r="AV147" s="13" t="s">
        <v>86</v>
      </c>
      <c r="AW147" s="13" t="s">
        <v>33</v>
      </c>
      <c r="AX147" s="13" t="s">
        <v>76</v>
      </c>
      <c r="AY147" s="243" t="s">
        <v>130</v>
      </c>
    </row>
    <row r="148" s="14" customFormat="1">
      <c r="A148" s="14"/>
      <c r="B148" s="244"/>
      <c r="C148" s="245"/>
      <c r="D148" s="234" t="s">
        <v>138</v>
      </c>
      <c r="E148" s="246" t="s">
        <v>1</v>
      </c>
      <c r="F148" s="247" t="s">
        <v>140</v>
      </c>
      <c r="G148" s="245"/>
      <c r="H148" s="248">
        <v>6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138</v>
      </c>
      <c r="AU148" s="254" t="s">
        <v>86</v>
      </c>
      <c r="AV148" s="14" t="s">
        <v>136</v>
      </c>
      <c r="AW148" s="14" t="s">
        <v>33</v>
      </c>
      <c r="AX148" s="14" t="s">
        <v>84</v>
      </c>
      <c r="AY148" s="254" t="s">
        <v>130</v>
      </c>
    </row>
    <row r="149" s="2" customFormat="1" ht="24.15" customHeight="1">
      <c r="A149" s="37"/>
      <c r="B149" s="38"/>
      <c r="C149" s="255" t="s">
        <v>185</v>
      </c>
      <c r="D149" s="255" t="s">
        <v>226</v>
      </c>
      <c r="E149" s="256" t="s">
        <v>534</v>
      </c>
      <c r="F149" s="257" t="s">
        <v>535</v>
      </c>
      <c r="G149" s="258" t="s">
        <v>222</v>
      </c>
      <c r="H149" s="259">
        <v>6</v>
      </c>
      <c r="I149" s="260"/>
      <c r="J149" s="261">
        <f>ROUND(I149*H149,2)</f>
        <v>0</v>
      </c>
      <c r="K149" s="262"/>
      <c r="L149" s="263"/>
      <c r="M149" s="264" t="s">
        <v>1</v>
      </c>
      <c r="N149" s="265" t="s">
        <v>41</v>
      </c>
      <c r="O149" s="90"/>
      <c r="P149" s="228">
        <f>O149*H149</f>
        <v>0</v>
      </c>
      <c r="Q149" s="228">
        <v>0.28048000000000001</v>
      </c>
      <c r="R149" s="228">
        <f>Q149*H149</f>
        <v>1.6828799999999999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170</v>
      </c>
      <c r="AT149" s="230" t="s">
        <v>226</v>
      </c>
      <c r="AU149" s="230" t="s">
        <v>86</v>
      </c>
      <c r="AY149" s="16" t="s">
        <v>130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84</v>
      </c>
      <c r="BK149" s="231">
        <f>ROUND(I149*H149,2)</f>
        <v>0</v>
      </c>
      <c r="BL149" s="16" t="s">
        <v>136</v>
      </c>
      <c r="BM149" s="230" t="s">
        <v>536</v>
      </c>
    </row>
    <row r="150" s="2" customFormat="1" ht="24.15" customHeight="1">
      <c r="A150" s="37"/>
      <c r="B150" s="38"/>
      <c r="C150" s="218" t="s">
        <v>190</v>
      </c>
      <c r="D150" s="218" t="s">
        <v>132</v>
      </c>
      <c r="E150" s="219" t="s">
        <v>537</v>
      </c>
      <c r="F150" s="220" t="s">
        <v>538</v>
      </c>
      <c r="G150" s="221" t="s">
        <v>258</v>
      </c>
      <c r="H150" s="222">
        <v>40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41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136</v>
      </c>
      <c r="AT150" s="230" t="s">
        <v>132</v>
      </c>
      <c r="AU150" s="230" t="s">
        <v>86</v>
      </c>
      <c r="AY150" s="16" t="s">
        <v>130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84</v>
      </c>
      <c r="BK150" s="231">
        <f>ROUND(I150*H150,2)</f>
        <v>0</v>
      </c>
      <c r="BL150" s="16" t="s">
        <v>136</v>
      </c>
      <c r="BM150" s="230" t="s">
        <v>539</v>
      </c>
    </row>
    <row r="151" s="2" customFormat="1">
      <c r="A151" s="37"/>
      <c r="B151" s="38"/>
      <c r="C151" s="39"/>
      <c r="D151" s="234" t="s">
        <v>316</v>
      </c>
      <c r="E151" s="39"/>
      <c r="F151" s="266" t="s">
        <v>540</v>
      </c>
      <c r="G151" s="39"/>
      <c r="H151" s="39"/>
      <c r="I151" s="267"/>
      <c r="J151" s="39"/>
      <c r="K151" s="39"/>
      <c r="L151" s="43"/>
      <c r="M151" s="268"/>
      <c r="N151" s="269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316</v>
      </c>
      <c r="AU151" s="16" t="s">
        <v>86</v>
      </c>
    </row>
    <row r="152" s="13" customFormat="1">
      <c r="A152" s="13"/>
      <c r="B152" s="232"/>
      <c r="C152" s="233"/>
      <c r="D152" s="234" t="s">
        <v>138</v>
      </c>
      <c r="E152" s="235" t="s">
        <v>1</v>
      </c>
      <c r="F152" s="236" t="s">
        <v>541</v>
      </c>
      <c r="G152" s="233"/>
      <c r="H152" s="237">
        <v>40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138</v>
      </c>
      <c r="AU152" s="243" t="s">
        <v>86</v>
      </c>
      <c r="AV152" s="13" t="s">
        <v>86</v>
      </c>
      <c r="AW152" s="13" t="s">
        <v>33</v>
      </c>
      <c r="AX152" s="13" t="s">
        <v>76</v>
      </c>
      <c r="AY152" s="243" t="s">
        <v>130</v>
      </c>
    </row>
    <row r="153" s="14" customFormat="1">
      <c r="A153" s="14"/>
      <c r="B153" s="244"/>
      <c r="C153" s="245"/>
      <c r="D153" s="234" t="s">
        <v>138</v>
      </c>
      <c r="E153" s="246" t="s">
        <v>1</v>
      </c>
      <c r="F153" s="247" t="s">
        <v>140</v>
      </c>
      <c r="G153" s="245"/>
      <c r="H153" s="248">
        <v>40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138</v>
      </c>
      <c r="AU153" s="254" t="s">
        <v>86</v>
      </c>
      <c r="AV153" s="14" t="s">
        <v>136</v>
      </c>
      <c r="AW153" s="14" t="s">
        <v>33</v>
      </c>
      <c r="AX153" s="14" t="s">
        <v>84</v>
      </c>
      <c r="AY153" s="254" t="s">
        <v>130</v>
      </c>
    </row>
    <row r="154" s="2" customFormat="1" ht="24.15" customHeight="1">
      <c r="A154" s="37"/>
      <c r="B154" s="38"/>
      <c r="C154" s="218" t="s">
        <v>197</v>
      </c>
      <c r="D154" s="218" t="s">
        <v>132</v>
      </c>
      <c r="E154" s="219" t="s">
        <v>542</v>
      </c>
      <c r="F154" s="220" t="s">
        <v>543</v>
      </c>
      <c r="G154" s="221" t="s">
        <v>544</v>
      </c>
      <c r="H154" s="222">
        <v>4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41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136</v>
      </c>
      <c r="AT154" s="230" t="s">
        <v>132</v>
      </c>
      <c r="AU154" s="230" t="s">
        <v>86</v>
      </c>
      <c r="AY154" s="16" t="s">
        <v>130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84</v>
      </c>
      <c r="BK154" s="231">
        <f>ROUND(I154*H154,2)</f>
        <v>0</v>
      </c>
      <c r="BL154" s="16" t="s">
        <v>136</v>
      </c>
      <c r="BM154" s="230" t="s">
        <v>545</v>
      </c>
    </row>
    <row r="155" s="2" customFormat="1">
      <c r="A155" s="37"/>
      <c r="B155" s="38"/>
      <c r="C155" s="39"/>
      <c r="D155" s="234" t="s">
        <v>316</v>
      </c>
      <c r="E155" s="39"/>
      <c r="F155" s="266" t="s">
        <v>546</v>
      </c>
      <c r="G155" s="39"/>
      <c r="H155" s="39"/>
      <c r="I155" s="267"/>
      <c r="J155" s="39"/>
      <c r="K155" s="39"/>
      <c r="L155" s="43"/>
      <c r="M155" s="268"/>
      <c r="N155" s="269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316</v>
      </c>
      <c r="AU155" s="16" t="s">
        <v>86</v>
      </c>
    </row>
    <row r="156" s="2" customFormat="1" ht="24.15" customHeight="1">
      <c r="A156" s="37"/>
      <c r="B156" s="38"/>
      <c r="C156" s="218" t="s">
        <v>204</v>
      </c>
      <c r="D156" s="218" t="s">
        <v>132</v>
      </c>
      <c r="E156" s="219" t="s">
        <v>547</v>
      </c>
      <c r="F156" s="220" t="s">
        <v>548</v>
      </c>
      <c r="G156" s="221" t="s">
        <v>544</v>
      </c>
      <c r="H156" s="222">
        <v>4</v>
      </c>
      <c r="I156" s="223"/>
      <c r="J156" s="224">
        <f>ROUND(I156*H156,2)</f>
        <v>0</v>
      </c>
      <c r="K156" s="225"/>
      <c r="L156" s="43"/>
      <c r="M156" s="226" t="s">
        <v>1</v>
      </c>
      <c r="N156" s="227" t="s">
        <v>41</v>
      </c>
      <c r="O156" s="90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136</v>
      </c>
      <c r="AT156" s="230" t="s">
        <v>132</v>
      </c>
      <c r="AU156" s="230" t="s">
        <v>86</v>
      </c>
      <c r="AY156" s="16" t="s">
        <v>130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84</v>
      </c>
      <c r="BK156" s="231">
        <f>ROUND(I156*H156,2)</f>
        <v>0</v>
      </c>
      <c r="BL156" s="16" t="s">
        <v>136</v>
      </c>
      <c r="BM156" s="230" t="s">
        <v>549</v>
      </c>
    </row>
    <row r="157" s="2" customFormat="1">
      <c r="A157" s="37"/>
      <c r="B157" s="38"/>
      <c r="C157" s="39"/>
      <c r="D157" s="234" t="s">
        <v>316</v>
      </c>
      <c r="E157" s="39"/>
      <c r="F157" s="266" t="s">
        <v>546</v>
      </c>
      <c r="G157" s="39"/>
      <c r="H157" s="39"/>
      <c r="I157" s="267"/>
      <c r="J157" s="39"/>
      <c r="K157" s="39"/>
      <c r="L157" s="43"/>
      <c r="M157" s="268"/>
      <c r="N157" s="269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316</v>
      </c>
      <c r="AU157" s="16" t="s">
        <v>86</v>
      </c>
    </row>
    <row r="158" s="2" customFormat="1" ht="24.15" customHeight="1">
      <c r="A158" s="37"/>
      <c r="B158" s="38"/>
      <c r="C158" s="218" t="s">
        <v>209</v>
      </c>
      <c r="D158" s="218" t="s">
        <v>132</v>
      </c>
      <c r="E158" s="219" t="s">
        <v>550</v>
      </c>
      <c r="F158" s="220" t="s">
        <v>551</v>
      </c>
      <c r="G158" s="221" t="s">
        <v>552</v>
      </c>
      <c r="H158" s="222">
        <v>1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41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136</v>
      </c>
      <c r="AT158" s="230" t="s">
        <v>132</v>
      </c>
      <c r="AU158" s="230" t="s">
        <v>86</v>
      </c>
      <c r="AY158" s="16" t="s">
        <v>130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84</v>
      </c>
      <c r="BK158" s="231">
        <f>ROUND(I158*H158,2)</f>
        <v>0</v>
      </c>
      <c r="BL158" s="16" t="s">
        <v>136</v>
      </c>
      <c r="BM158" s="230" t="s">
        <v>553</v>
      </c>
    </row>
    <row r="159" s="2" customFormat="1">
      <c r="A159" s="37"/>
      <c r="B159" s="38"/>
      <c r="C159" s="39"/>
      <c r="D159" s="234" t="s">
        <v>316</v>
      </c>
      <c r="E159" s="39"/>
      <c r="F159" s="266" t="s">
        <v>554</v>
      </c>
      <c r="G159" s="39"/>
      <c r="H159" s="39"/>
      <c r="I159" s="267"/>
      <c r="J159" s="39"/>
      <c r="K159" s="39"/>
      <c r="L159" s="43"/>
      <c r="M159" s="268"/>
      <c r="N159" s="269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316</v>
      </c>
      <c r="AU159" s="16" t="s">
        <v>86</v>
      </c>
    </row>
    <row r="160" s="2" customFormat="1" ht="24.15" customHeight="1">
      <c r="A160" s="37"/>
      <c r="B160" s="38"/>
      <c r="C160" s="218" t="s">
        <v>8</v>
      </c>
      <c r="D160" s="218" t="s">
        <v>132</v>
      </c>
      <c r="E160" s="219" t="s">
        <v>555</v>
      </c>
      <c r="F160" s="220" t="s">
        <v>556</v>
      </c>
      <c r="G160" s="221" t="s">
        <v>557</v>
      </c>
      <c r="H160" s="222">
        <v>50</v>
      </c>
      <c r="I160" s="223"/>
      <c r="J160" s="224">
        <f>ROUND(I160*H160,2)</f>
        <v>0</v>
      </c>
      <c r="K160" s="225"/>
      <c r="L160" s="43"/>
      <c r="M160" s="226" t="s">
        <v>1</v>
      </c>
      <c r="N160" s="227" t="s">
        <v>41</v>
      </c>
      <c r="O160" s="90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136</v>
      </c>
      <c r="AT160" s="230" t="s">
        <v>132</v>
      </c>
      <c r="AU160" s="230" t="s">
        <v>86</v>
      </c>
      <c r="AY160" s="16" t="s">
        <v>130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84</v>
      </c>
      <c r="BK160" s="231">
        <f>ROUND(I160*H160,2)</f>
        <v>0</v>
      </c>
      <c r="BL160" s="16" t="s">
        <v>136</v>
      </c>
      <c r="BM160" s="230" t="s">
        <v>558</v>
      </c>
    </row>
    <row r="161" s="12" customFormat="1" ht="25.92" customHeight="1">
      <c r="A161" s="12"/>
      <c r="B161" s="202"/>
      <c r="C161" s="203"/>
      <c r="D161" s="204" t="s">
        <v>75</v>
      </c>
      <c r="E161" s="205" t="s">
        <v>495</v>
      </c>
      <c r="F161" s="205" t="s">
        <v>496</v>
      </c>
      <c r="G161" s="203"/>
      <c r="H161" s="203"/>
      <c r="I161" s="206"/>
      <c r="J161" s="207">
        <f>BK161</f>
        <v>0</v>
      </c>
      <c r="K161" s="203"/>
      <c r="L161" s="208"/>
      <c r="M161" s="209"/>
      <c r="N161" s="210"/>
      <c r="O161" s="210"/>
      <c r="P161" s="211">
        <f>SUM(P162:P164)</f>
        <v>0</v>
      </c>
      <c r="Q161" s="210"/>
      <c r="R161" s="211">
        <f>SUM(R162:R164)</f>
        <v>0</v>
      </c>
      <c r="S161" s="210"/>
      <c r="T161" s="212">
        <f>SUM(T162:T164)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3" t="s">
        <v>136</v>
      </c>
      <c r="AT161" s="214" t="s">
        <v>75</v>
      </c>
      <c r="AU161" s="214" t="s">
        <v>76</v>
      </c>
      <c r="AY161" s="213" t="s">
        <v>130</v>
      </c>
      <c r="BK161" s="215">
        <f>SUM(BK162:BK164)</f>
        <v>0</v>
      </c>
    </row>
    <row r="162" s="2" customFormat="1" ht="44.25" customHeight="1">
      <c r="A162" s="37"/>
      <c r="B162" s="38"/>
      <c r="C162" s="218" t="s">
        <v>219</v>
      </c>
      <c r="D162" s="218" t="s">
        <v>132</v>
      </c>
      <c r="E162" s="219" t="s">
        <v>559</v>
      </c>
      <c r="F162" s="220" t="s">
        <v>560</v>
      </c>
      <c r="G162" s="221" t="s">
        <v>222</v>
      </c>
      <c r="H162" s="222">
        <v>10</v>
      </c>
      <c r="I162" s="223"/>
      <c r="J162" s="224">
        <f>ROUND(I162*H162,2)</f>
        <v>0</v>
      </c>
      <c r="K162" s="225"/>
      <c r="L162" s="43"/>
      <c r="M162" s="226" t="s">
        <v>1</v>
      </c>
      <c r="N162" s="227" t="s">
        <v>41</v>
      </c>
      <c r="O162" s="90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561</v>
      </c>
      <c r="AT162" s="230" t="s">
        <v>132</v>
      </c>
      <c r="AU162" s="230" t="s">
        <v>84</v>
      </c>
      <c r="AY162" s="16" t="s">
        <v>130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84</v>
      </c>
      <c r="BK162" s="231">
        <f>ROUND(I162*H162,2)</f>
        <v>0</v>
      </c>
      <c r="BL162" s="16" t="s">
        <v>561</v>
      </c>
      <c r="BM162" s="230" t="s">
        <v>562</v>
      </c>
    </row>
    <row r="163" s="2" customFormat="1">
      <c r="A163" s="37"/>
      <c r="B163" s="38"/>
      <c r="C163" s="39"/>
      <c r="D163" s="234" t="s">
        <v>316</v>
      </c>
      <c r="E163" s="39"/>
      <c r="F163" s="266" t="s">
        <v>563</v>
      </c>
      <c r="G163" s="39"/>
      <c r="H163" s="39"/>
      <c r="I163" s="267"/>
      <c r="J163" s="39"/>
      <c r="K163" s="39"/>
      <c r="L163" s="43"/>
      <c r="M163" s="268"/>
      <c r="N163" s="269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316</v>
      </c>
      <c r="AU163" s="16" t="s">
        <v>84</v>
      </c>
    </row>
    <row r="164" s="2" customFormat="1" ht="24.15" customHeight="1">
      <c r="A164" s="37"/>
      <c r="B164" s="38"/>
      <c r="C164" s="218" t="s">
        <v>225</v>
      </c>
      <c r="D164" s="218" t="s">
        <v>132</v>
      </c>
      <c r="E164" s="219" t="s">
        <v>564</v>
      </c>
      <c r="F164" s="220" t="s">
        <v>565</v>
      </c>
      <c r="G164" s="221" t="s">
        <v>222</v>
      </c>
      <c r="H164" s="222">
        <v>2</v>
      </c>
      <c r="I164" s="223"/>
      <c r="J164" s="224">
        <f>ROUND(I164*H164,2)</f>
        <v>0</v>
      </c>
      <c r="K164" s="225"/>
      <c r="L164" s="43"/>
      <c r="M164" s="274" t="s">
        <v>1</v>
      </c>
      <c r="N164" s="275" t="s">
        <v>41</v>
      </c>
      <c r="O164" s="276"/>
      <c r="P164" s="277">
        <f>O164*H164</f>
        <v>0</v>
      </c>
      <c r="Q164" s="277">
        <v>0</v>
      </c>
      <c r="R164" s="277">
        <f>Q164*H164</f>
        <v>0</v>
      </c>
      <c r="S164" s="277">
        <v>0</v>
      </c>
      <c r="T164" s="278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561</v>
      </c>
      <c r="AT164" s="230" t="s">
        <v>132</v>
      </c>
      <c r="AU164" s="230" t="s">
        <v>84</v>
      </c>
      <c r="AY164" s="16" t="s">
        <v>130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84</v>
      </c>
      <c r="BK164" s="231">
        <f>ROUND(I164*H164,2)</f>
        <v>0</v>
      </c>
      <c r="BL164" s="16" t="s">
        <v>561</v>
      </c>
      <c r="BM164" s="230" t="s">
        <v>566</v>
      </c>
    </row>
    <row r="165" s="2" customFormat="1" ht="6.96" customHeight="1">
      <c r="A165" s="37"/>
      <c r="B165" s="65"/>
      <c r="C165" s="66"/>
      <c r="D165" s="66"/>
      <c r="E165" s="66"/>
      <c r="F165" s="66"/>
      <c r="G165" s="66"/>
      <c r="H165" s="66"/>
      <c r="I165" s="66"/>
      <c r="J165" s="66"/>
      <c r="K165" s="66"/>
      <c r="L165" s="43"/>
      <c r="M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</row>
  </sheetData>
  <sheetProtection sheet="1" autoFilter="0" formatColumns="0" formatRows="0" objects="1" scenarios="1" spinCount="100000" saltValue="FY0jgtPgQXjL84u0O8tnYSFyCNQ1aMAQ7yAP/WPyC7IYlI/tlOFSnCQ1ydyj+KE65mFM3mo65RvEK8yG6ZDq6g==" hashValue="Lh0fETgA5L0E4R6+Qs4J7/K4hJfpr0P87MNVXLfTubMUsVv4c3Eb/QjVqj2cJ5Dbag7ufDMdEIMaZIn8NkBM7Q==" algorithmName="SHA-512" password="CC35"/>
  <autoFilter ref="C118:K164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96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Oprava mostu v km 11,188 na trati Staňkov - Poběžovice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3"/>
      <c r="C9" s="37"/>
      <c r="D9" s="37"/>
      <c r="E9" s="141" t="s">
        <v>567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29. 3. 2023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21</v>
      </c>
      <c r="F21" s="37"/>
      <c r="G21" s="37"/>
      <c r="H21" s="37"/>
      <c r="I21" s="139" t="s">
        <v>28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21</v>
      </c>
      <c r="F24" s="37"/>
      <c r="G24" s="37"/>
      <c r="H24" s="37"/>
      <c r="I24" s="139" t="s">
        <v>28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ROUND((SUM(BE118:BE124)),  2)</f>
        <v>0</v>
      </c>
      <c r="G33" s="37"/>
      <c r="H33" s="37"/>
      <c r="I33" s="154">
        <v>0.20999999999999999</v>
      </c>
      <c r="J33" s="153">
        <f>ROUND(((SUM(BE118:BE124))*I33),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ROUND((SUM(BF118:BF124)),  2)</f>
        <v>0</v>
      </c>
      <c r="G34" s="37"/>
      <c r="H34" s="37"/>
      <c r="I34" s="154">
        <v>0.14999999999999999</v>
      </c>
      <c r="J34" s="153">
        <f>ROUND(((SUM(BF118:BF124))*I34),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ROUND((SUM(BG118:BG124)),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ROUND((SUM(BH118:BH124)),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ROUND((SUM(BI118:BI124)),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Oprava mostu v km 11,188 na trati Staňkov - Poběžovice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0" customHeight="1">
      <c r="A87" s="37"/>
      <c r="B87" s="38"/>
      <c r="C87" s="39"/>
      <c r="D87" s="39"/>
      <c r="E87" s="75" t="str">
        <f>E9</f>
        <v>SO1-03 - Materiál zadavatele - podkladnice S4M (položka se neoceňuje)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29. 3. 2023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železnic, státní organizace</v>
      </c>
      <c r="G91" s="39"/>
      <c r="H91" s="39"/>
      <c r="I91" s="31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100</v>
      </c>
      <c r="D94" s="175"/>
      <c r="E94" s="175"/>
      <c r="F94" s="175"/>
      <c r="G94" s="175"/>
      <c r="H94" s="175"/>
      <c r="I94" s="175"/>
      <c r="J94" s="176" t="s">
        <v>101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102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103</v>
      </c>
    </row>
    <row r="97" s="9" customFormat="1" ht="24.96" customHeight="1">
      <c r="A97" s="9"/>
      <c r="B97" s="178"/>
      <c r="C97" s="179"/>
      <c r="D97" s="180" t="s">
        <v>104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109</v>
      </c>
      <c r="E98" s="187"/>
      <c r="F98" s="187"/>
      <c r="G98" s="187"/>
      <c r="H98" s="187"/>
      <c r="I98" s="187"/>
      <c r="J98" s="188">
        <f>J120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115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73" t="str">
        <f>E7</f>
        <v>Oprava mostu v km 11,188 na trati Staňkov - Poběžovice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97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30" customHeight="1">
      <c r="A110" s="37"/>
      <c r="B110" s="38"/>
      <c r="C110" s="39"/>
      <c r="D110" s="39"/>
      <c r="E110" s="75" t="str">
        <f>E9</f>
        <v>SO1-03 - Materiál zadavatele - podkladnice S4M (položka se neoceňuje)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 xml:space="preserve"> </v>
      </c>
      <c r="G112" s="39"/>
      <c r="H112" s="39"/>
      <c r="I112" s="31" t="s">
        <v>22</v>
      </c>
      <c r="J112" s="78" t="str">
        <f>IF(J12="","",J12)</f>
        <v>29. 3. 2023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>Správa železnic, státní organizace</v>
      </c>
      <c r="G114" s="39"/>
      <c r="H114" s="39"/>
      <c r="I114" s="31" t="s">
        <v>32</v>
      </c>
      <c r="J114" s="35" t="str">
        <f>E21</f>
        <v xml:space="preserve">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30</v>
      </c>
      <c r="D115" s="39"/>
      <c r="E115" s="39"/>
      <c r="F115" s="26" t="str">
        <f>IF(E18="","",E18)</f>
        <v>Vyplň údaj</v>
      </c>
      <c r="G115" s="39"/>
      <c r="H115" s="39"/>
      <c r="I115" s="31" t="s">
        <v>34</v>
      </c>
      <c r="J115" s="35" t="str">
        <f>E24</f>
        <v xml:space="preserve"> 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116</v>
      </c>
      <c r="D117" s="193" t="s">
        <v>61</v>
      </c>
      <c r="E117" s="193" t="s">
        <v>57</v>
      </c>
      <c r="F117" s="193" t="s">
        <v>58</v>
      </c>
      <c r="G117" s="193" t="s">
        <v>117</v>
      </c>
      <c r="H117" s="193" t="s">
        <v>118</v>
      </c>
      <c r="I117" s="193" t="s">
        <v>119</v>
      </c>
      <c r="J117" s="194" t="s">
        <v>101</v>
      </c>
      <c r="K117" s="195" t="s">
        <v>120</v>
      </c>
      <c r="L117" s="196"/>
      <c r="M117" s="99" t="s">
        <v>1</v>
      </c>
      <c r="N117" s="100" t="s">
        <v>40</v>
      </c>
      <c r="O117" s="100" t="s">
        <v>121</v>
      </c>
      <c r="P117" s="100" t="s">
        <v>122</v>
      </c>
      <c r="Q117" s="100" t="s">
        <v>123</v>
      </c>
      <c r="R117" s="100" t="s">
        <v>124</v>
      </c>
      <c r="S117" s="100" t="s">
        <v>125</v>
      </c>
      <c r="T117" s="101" t="s">
        <v>126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127</v>
      </c>
      <c r="D118" s="39"/>
      <c r="E118" s="39"/>
      <c r="F118" s="39"/>
      <c r="G118" s="39"/>
      <c r="H118" s="39"/>
      <c r="I118" s="39"/>
      <c r="J118" s="197">
        <f>BK118</f>
        <v>0</v>
      </c>
      <c r="K118" s="39"/>
      <c r="L118" s="43"/>
      <c r="M118" s="102"/>
      <c r="N118" s="198"/>
      <c r="O118" s="103"/>
      <c r="P118" s="199">
        <f>P119</f>
        <v>0</v>
      </c>
      <c r="Q118" s="103"/>
      <c r="R118" s="199">
        <f>R119</f>
        <v>0</v>
      </c>
      <c r="S118" s="103"/>
      <c r="T118" s="200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75</v>
      </c>
      <c r="AU118" s="16" t="s">
        <v>103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75</v>
      </c>
      <c r="E119" s="205" t="s">
        <v>128</v>
      </c>
      <c r="F119" s="205" t="s">
        <v>129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84</v>
      </c>
      <c r="AT119" s="214" t="s">
        <v>75</v>
      </c>
      <c r="AU119" s="214" t="s">
        <v>76</v>
      </c>
      <c r="AY119" s="213" t="s">
        <v>130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75</v>
      </c>
      <c r="E120" s="216" t="s">
        <v>151</v>
      </c>
      <c r="F120" s="216" t="s">
        <v>218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SUM(P121:P124)</f>
        <v>0</v>
      </c>
      <c r="Q120" s="210"/>
      <c r="R120" s="211">
        <f>SUM(R121:R124)</f>
        <v>0</v>
      </c>
      <c r="S120" s="210"/>
      <c r="T120" s="212">
        <f>SUM(T121:T124)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84</v>
      </c>
      <c r="AT120" s="214" t="s">
        <v>75</v>
      </c>
      <c r="AU120" s="214" t="s">
        <v>84</v>
      </c>
      <c r="AY120" s="213" t="s">
        <v>130</v>
      </c>
      <c r="BK120" s="215">
        <f>SUM(BK121:BK124)</f>
        <v>0</v>
      </c>
    </row>
    <row r="121" s="2" customFormat="1" ht="16.5" customHeight="1">
      <c r="A121" s="37"/>
      <c r="B121" s="38"/>
      <c r="C121" s="255" t="s">
        <v>84</v>
      </c>
      <c r="D121" s="255" t="s">
        <v>226</v>
      </c>
      <c r="E121" s="256" t="s">
        <v>568</v>
      </c>
      <c r="F121" s="257" t="s">
        <v>569</v>
      </c>
      <c r="G121" s="258" t="s">
        <v>222</v>
      </c>
      <c r="H121" s="259">
        <v>100</v>
      </c>
      <c r="I121" s="260"/>
      <c r="J121" s="261">
        <f>ROUND(I121*H121,2)</f>
        <v>0</v>
      </c>
      <c r="K121" s="262"/>
      <c r="L121" s="263"/>
      <c r="M121" s="264" t="s">
        <v>1</v>
      </c>
      <c r="N121" s="265" t="s">
        <v>41</v>
      </c>
      <c r="O121" s="90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30" t="s">
        <v>170</v>
      </c>
      <c r="AT121" s="230" t="s">
        <v>226</v>
      </c>
      <c r="AU121" s="230" t="s">
        <v>86</v>
      </c>
      <c r="AY121" s="16" t="s">
        <v>130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6" t="s">
        <v>84</v>
      </c>
      <c r="BK121" s="231">
        <f>ROUND(I121*H121,2)</f>
        <v>0</v>
      </c>
      <c r="BL121" s="16" t="s">
        <v>136</v>
      </c>
      <c r="BM121" s="230" t="s">
        <v>570</v>
      </c>
    </row>
    <row r="122" s="2" customFormat="1">
      <c r="A122" s="37"/>
      <c r="B122" s="38"/>
      <c r="C122" s="39"/>
      <c r="D122" s="234" t="s">
        <v>316</v>
      </c>
      <c r="E122" s="39"/>
      <c r="F122" s="266" t="s">
        <v>571</v>
      </c>
      <c r="G122" s="39"/>
      <c r="H122" s="39"/>
      <c r="I122" s="267"/>
      <c r="J122" s="39"/>
      <c r="K122" s="39"/>
      <c r="L122" s="43"/>
      <c r="M122" s="268"/>
      <c r="N122" s="269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316</v>
      </c>
      <c r="AU122" s="16" t="s">
        <v>86</v>
      </c>
    </row>
    <row r="123" s="13" customFormat="1">
      <c r="A123" s="13"/>
      <c r="B123" s="232"/>
      <c r="C123" s="233"/>
      <c r="D123" s="234" t="s">
        <v>138</v>
      </c>
      <c r="E123" s="235" t="s">
        <v>1</v>
      </c>
      <c r="F123" s="236" t="s">
        <v>572</v>
      </c>
      <c r="G123" s="233"/>
      <c r="H123" s="237">
        <v>100</v>
      </c>
      <c r="I123" s="238"/>
      <c r="J123" s="233"/>
      <c r="K123" s="233"/>
      <c r="L123" s="239"/>
      <c r="M123" s="240"/>
      <c r="N123" s="241"/>
      <c r="O123" s="241"/>
      <c r="P123" s="241"/>
      <c r="Q123" s="241"/>
      <c r="R123" s="241"/>
      <c r="S123" s="241"/>
      <c r="T123" s="24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138</v>
      </c>
      <c r="AU123" s="243" t="s">
        <v>86</v>
      </c>
      <c r="AV123" s="13" t="s">
        <v>86</v>
      </c>
      <c r="AW123" s="13" t="s">
        <v>33</v>
      </c>
      <c r="AX123" s="13" t="s">
        <v>76</v>
      </c>
      <c r="AY123" s="243" t="s">
        <v>130</v>
      </c>
    </row>
    <row r="124" s="14" customFormat="1">
      <c r="A124" s="14"/>
      <c r="B124" s="244"/>
      <c r="C124" s="245"/>
      <c r="D124" s="234" t="s">
        <v>138</v>
      </c>
      <c r="E124" s="246" t="s">
        <v>1</v>
      </c>
      <c r="F124" s="247" t="s">
        <v>140</v>
      </c>
      <c r="G124" s="245"/>
      <c r="H124" s="248">
        <v>100</v>
      </c>
      <c r="I124" s="249"/>
      <c r="J124" s="245"/>
      <c r="K124" s="245"/>
      <c r="L124" s="250"/>
      <c r="M124" s="279"/>
      <c r="N124" s="280"/>
      <c r="O124" s="280"/>
      <c r="P124" s="280"/>
      <c r="Q124" s="280"/>
      <c r="R124" s="280"/>
      <c r="S124" s="280"/>
      <c r="T124" s="28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4" t="s">
        <v>138</v>
      </c>
      <c r="AU124" s="254" t="s">
        <v>86</v>
      </c>
      <c r="AV124" s="14" t="s">
        <v>136</v>
      </c>
      <c r="AW124" s="14" t="s">
        <v>33</v>
      </c>
      <c r="AX124" s="14" t="s">
        <v>84</v>
      </c>
      <c r="AY124" s="254" t="s">
        <v>130</v>
      </c>
    </row>
    <row r="125" s="2" customFormat="1" ht="6.96" customHeight="1">
      <c r="A125" s="37"/>
      <c r="B125" s="65"/>
      <c r="C125" s="66"/>
      <c r="D125" s="66"/>
      <c r="E125" s="66"/>
      <c r="F125" s="66"/>
      <c r="G125" s="66"/>
      <c r="H125" s="66"/>
      <c r="I125" s="66"/>
      <c r="J125" s="66"/>
      <c r="K125" s="66"/>
      <c r="L125" s="43"/>
      <c r="M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</sheetData>
  <sheetProtection sheet="1" autoFilter="0" formatColumns="0" formatRows="0" objects="1" scenarios="1" spinCount="100000" saltValue="2isri63ML03sAYza17MvZORf5ywFN8ORegwofoYpbZ6Su6xgOMl9Z4JuFQv653a86XCUojgqReDJGYq5J50n3A==" hashValue="O75M+NY98lFmX1imtmB9GrQ5/iKi5PPVnW+8ZS9fop076xYCGSa6eN3jbG1cw0JdUrAhVGG6h3YAPL9alKo9OA==" algorithmName="SHA-512" password="CC35"/>
  <autoFilter ref="C117:K124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96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Oprava mostu v km 11,188 na trati Staňkov - Poběžovice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573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29. 3. 2023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21</v>
      </c>
      <c r="F21" s="37"/>
      <c r="G21" s="37"/>
      <c r="H21" s="37"/>
      <c r="I21" s="139" t="s">
        <v>28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21</v>
      </c>
      <c r="F24" s="37"/>
      <c r="G24" s="37"/>
      <c r="H24" s="37"/>
      <c r="I24" s="139" t="s">
        <v>28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ROUND((SUM(BE122:BE145)),  2)</f>
        <v>0</v>
      </c>
      <c r="G33" s="37"/>
      <c r="H33" s="37"/>
      <c r="I33" s="154">
        <v>0.20999999999999999</v>
      </c>
      <c r="J33" s="153">
        <f>ROUND(((SUM(BE122:BE145))*I33),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ROUND((SUM(BF122:BF145)),  2)</f>
        <v>0</v>
      </c>
      <c r="G34" s="37"/>
      <c r="H34" s="37"/>
      <c r="I34" s="154">
        <v>0.14999999999999999</v>
      </c>
      <c r="J34" s="153">
        <f>ROUND(((SUM(BF122:BF145))*I34),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ROUND((SUM(BG122:BG145)),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ROUND((SUM(BH122:BH145)),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ROUND((SUM(BI122:BI145)),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Oprava mostu v km 11,188 na trati Staňkov - Poběžovice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SO1-04 - VRN 11,188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29. 3. 2023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železnic, státní organizace</v>
      </c>
      <c r="G91" s="39"/>
      <c r="H91" s="39"/>
      <c r="I91" s="31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100</v>
      </c>
      <c r="D94" s="175"/>
      <c r="E94" s="175"/>
      <c r="F94" s="175"/>
      <c r="G94" s="175"/>
      <c r="H94" s="175"/>
      <c r="I94" s="175"/>
      <c r="J94" s="176" t="s">
        <v>101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102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103</v>
      </c>
    </row>
    <row r="97" s="9" customFormat="1" ht="24.96" customHeight="1">
      <c r="A97" s="9"/>
      <c r="B97" s="178"/>
      <c r="C97" s="179"/>
      <c r="D97" s="180" t="s">
        <v>574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575</v>
      </c>
      <c r="E98" s="181"/>
      <c r="F98" s="181"/>
      <c r="G98" s="181"/>
      <c r="H98" s="181"/>
      <c r="I98" s="181"/>
      <c r="J98" s="182">
        <f>J127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8"/>
      <c r="C99" s="179"/>
      <c r="D99" s="180" t="s">
        <v>576</v>
      </c>
      <c r="E99" s="181"/>
      <c r="F99" s="181"/>
      <c r="G99" s="181"/>
      <c r="H99" s="181"/>
      <c r="I99" s="181"/>
      <c r="J99" s="182">
        <f>J135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8"/>
      <c r="C100" s="179"/>
      <c r="D100" s="180" t="s">
        <v>577</v>
      </c>
      <c r="E100" s="181"/>
      <c r="F100" s="181"/>
      <c r="G100" s="181"/>
      <c r="H100" s="181"/>
      <c r="I100" s="181"/>
      <c r="J100" s="182">
        <f>J138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8"/>
      <c r="C101" s="179"/>
      <c r="D101" s="180" t="s">
        <v>578</v>
      </c>
      <c r="E101" s="181"/>
      <c r="F101" s="181"/>
      <c r="G101" s="181"/>
      <c r="H101" s="181"/>
      <c r="I101" s="181"/>
      <c r="J101" s="182">
        <f>J142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8"/>
      <c r="C102" s="179"/>
      <c r="D102" s="180" t="s">
        <v>579</v>
      </c>
      <c r="E102" s="181"/>
      <c r="F102" s="181"/>
      <c r="G102" s="181"/>
      <c r="H102" s="181"/>
      <c r="I102" s="181"/>
      <c r="J102" s="182">
        <f>J144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115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73" t="str">
        <f>E7</f>
        <v>Oprava mostu v km 11,188 na trati Staňkov - Poběžovice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97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SO1-04 - VRN 11,188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 xml:space="preserve"> </v>
      </c>
      <c r="G116" s="39"/>
      <c r="H116" s="39"/>
      <c r="I116" s="31" t="s">
        <v>22</v>
      </c>
      <c r="J116" s="78" t="str">
        <f>IF(J12="","",J12)</f>
        <v>29. 3. 2023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>Správa železnic, státní organizace</v>
      </c>
      <c r="G118" s="39"/>
      <c r="H118" s="39"/>
      <c r="I118" s="31" t="s">
        <v>32</v>
      </c>
      <c r="J118" s="35" t="str">
        <f>E21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30</v>
      </c>
      <c r="D119" s="39"/>
      <c r="E119" s="39"/>
      <c r="F119" s="26" t="str">
        <f>IF(E18="","",E18)</f>
        <v>Vyplň údaj</v>
      </c>
      <c r="G119" s="39"/>
      <c r="H119" s="39"/>
      <c r="I119" s="31" t="s">
        <v>34</v>
      </c>
      <c r="J119" s="35" t="str">
        <f>E24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0"/>
      <c r="B121" s="191"/>
      <c r="C121" s="192" t="s">
        <v>116</v>
      </c>
      <c r="D121" s="193" t="s">
        <v>61</v>
      </c>
      <c r="E121" s="193" t="s">
        <v>57</v>
      </c>
      <c r="F121" s="193" t="s">
        <v>58</v>
      </c>
      <c r="G121" s="193" t="s">
        <v>117</v>
      </c>
      <c r="H121" s="193" t="s">
        <v>118</v>
      </c>
      <c r="I121" s="193" t="s">
        <v>119</v>
      </c>
      <c r="J121" s="194" t="s">
        <v>101</v>
      </c>
      <c r="K121" s="195" t="s">
        <v>120</v>
      </c>
      <c r="L121" s="196"/>
      <c r="M121" s="99" t="s">
        <v>1</v>
      </c>
      <c r="N121" s="100" t="s">
        <v>40</v>
      </c>
      <c r="O121" s="100" t="s">
        <v>121</v>
      </c>
      <c r="P121" s="100" t="s">
        <v>122</v>
      </c>
      <c r="Q121" s="100" t="s">
        <v>123</v>
      </c>
      <c r="R121" s="100" t="s">
        <v>124</v>
      </c>
      <c r="S121" s="100" t="s">
        <v>125</v>
      </c>
      <c r="T121" s="101" t="s">
        <v>126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7"/>
      <c r="B122" s="38"/>
      <c r="C122" s="106" t="s">
        <v>127</v>
      </c>
      <c r="D122" s="39"/>
      <c r="E122" s="39"/>
      <c r="F122" s="39"/>
      <c r="G122" s="39"/>
      <c r="H122" s="39"/>
      <c r="I122" s="39"/>
      <c r="J122" s="197">
        <f>BK122</f>
        <v>0</v>
      </c>
      <c r="K122" s="39"/>
      <c r="L122" s="43"/>
      <c r="M122" s="102"/>
      <c r="N122" s="198"/>
      <c r="O122" s="103"/>
      <c r="P122" s="199">
        <f>P123+P127+P135+P138+P142+P144</f>
        <v>0</v>
      </c>
      <c r="Q122" s="103"/>
      <c r="R122" s="199">
        <f>R123+R127+R135+R138+R142+R144</f>
        <v>0</v>
      </c>
      <c r="S122" s="103"/>
      <c r="T122" s="200">
        <f>T123+T127+T135+T138+T142+T144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75</v>
      </c>
      <c r="AU122" s="16" t="s">
        <v>103</v>
      </c>
      <c r="BK122" s="201">
        <f>BK123+BK127+BK135+BK138+BK142+BK144</f>
        <v>0</v>
      </c>
    </row>
    <row r="123" s="12" customFormat="1" ht="25.92" customHeight="1">
      <c r="A123" s="12"/>
      <c r="B123" s="202"/>
      <c r="C123" s="203"/>
      <c r="D123" s="204" t="s">
        <v>75</v>
      </c>
      <c r="E123" s="205" t="s">
        <v>580</v>
      </c>
      <c r="F123" s="205" t="s">
        <v>581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SUM(P124:P126)</f>
        <v>0</v>
      </c>
      <c r="Q123" s="210"/>
      <c r="R123" s="211">
        <f>SUM(R124:R126)</f>
        <v>0</v>
      </c>
      <c r="S123" s="210"/>
      <c r="T123" s="212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151</v>
      </c>
      <c r="AT123" s="214" t="s">
        <v>75</v>
      </c>
      <c r="AU123" s="214" t="s">
        <v>76</v>
      </c>
      <c r="AY123" s="213" t="s">
        <v>130</v>
      </c>
      <c r="BK123" s="215">
        <f>SUM(BK124:BK126)</f>
        <v>0</v>
      </c>
    </row>
    <row r="124" s="2" customFormat="1" ht="16.5" customHeight="1">
      <c r="A124" s="37"/>
      <c r="B124" s="38"/>
      <c r="C124" s="218" t="s">
        <v>84</v>
      </c>
      <c r="D124" s="218" t="s">
        <v>132</v>
      </c>
      <c r="E124" s="219" t="s">
        <v>582</v>
      </c>
      <c r="F124" s="220" t="s">
        <v>583</v>
      </c>
      <c r="G124" s="221" t="s">
        <v>552</v>
      </c>
      <c r="H124" s="222">
        <v>1</v>
      </c>
      <c r="I124" s="223"/>
      <c r="J124" s="224">
        <f>ROUND(I124*H124,2)</f>
        <v>0</v>
      </c>
      <c r="K124" s="225"/>
      <c r="L124" s="43"/>
      <c r="M124" s="226" t="s">
        <v>1</v>
      </c>
      <c r="N124" s="227" t="s">
        <v>41</v>
      </c>
      <c r="O124" s="90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0" t="s">
        <v>136</v>
      </c>
      <c r="AT124" s="230" t="s">
        <v>132</v>
      </c>
      <c r="AU124" s="230" t="s">
        <v>84</v>
      </c>
      <c r="AY124" s="16" t="s">
        <v>130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6" t="s">
        <v>84</v>
      </c>
      <c r="BK124" s="231">
        <f>ROUND(I124*H124,2)</f>
        <v>0</v>
      </c>
      <c r="BL124" s="16" t="s">
        <v>136</v>
      </c>
      <c r="BM124" s="230" t="s">
        <v>584</v>
      </c>
    </row>
    <row r="125" s="2" customFormat="1" ht="16.5" customHeight="1">
      <c r="A125" s="37"/>
      <c r="B125" s="38"/>
      <c r="C125" s="218" t="s">
        <v>86</v>
      </c>
      <c r="D125" s="218" t="s">
        <v>132</v>
      </c>
      <c r="E125" s="219" t="s">
        <v>585</v>
      </c>
      <c r="F125" s="220" t="s">
        <v>586</v>
      </c>
      <c r="G125" s="221" t="s">
        <v>552</v>
      </c>
      <c r="H125" s="222">
        <v>1</v>
      </c>
      <c r="I125" s="223"/>
      <c r="J125" s="224">
        <f>ROUND(I125*H125,2)</f>
        <v>0</v>
      </c>
      <c r="K125" s="225"/>
      <c r="L125" s="43"/>
      <c r="M125" s="226" t="s">
        <v>1</v>
      </c>
      <c r="N125" s="227" t="s">
        <v>41</v>
      </c>
      <c r="O125" s="90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0" t="s">
        <v>136</v>
      </c>
      <c r="AT125" s="230" t="s">
        <v>132</v>
      </c>
      <c r="AU125" s="230" t="s">
        <v>84</v>
      </c>
      <c r="AY125" s="16" t="s">
        <v>130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84</v>
      </c>
      <c r="BK125" s="231">
        <f>ROUND(I125*H125,2)</f>
        <v>0</v>
      </c>
      <c r="BL125" s="16" t="s">
        <v>136</v>
      </c>
      <c r="BM125" s="230" t="s">
        <v>587</v>
      </c>
    </row>
    <row r="126" s="2" customFormat="1">
      <c r="A126" s="37"/>
      <c r="B126" s="38"/>
      <c r="C126" s="39"/>
      <c r="D126" s="234" t="s">
        <v>316</v>
      </c>
      <c r="E126" s="39"/>
      <c r="F126" s="266" t="s">
        <v>588</v>
      </c>
      <c r="G126" s="39"/>
      <c r="H126" s="39"/>
      <c r="I126" s="267"/>
      <c r="J126" s="39"/>
      <c r="K126" s="39"/>
      <c r="L126" s="43"/>
      <c r="M126" s="268"/>
      <c r="N126" s="269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316</v>
      </c>
      <c r="AU126" s="16" t="s">
        <v>84</v>
      </c>
    </row>
    <row r="127" s="12" customFormat="1" ht="25.92" customHeight="1">
      <c r="A127" s="12"/>
      <c r="B127" s="202"/>
      <c r="C127" s="203"/>
      <c r="D127" s="204" t="s">
        <v>75</v>
      </c>
      <c r="E127" s="205" t="s">
        <v>589</v>
      </c>
      <c r="F127" s="205" t="s">
        <v>590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SUM(P128:P134)</f>
        <v>0</v>
      </c>
      <c r="Q127" s="210"/>
      <c r="R127" s="211">
        <f>SUM(R128:R134)</f>
        <v>0</v>
      </c>
      <c r="S127" s="210"/>
      <c r="T127" s="212">
        <f>SUM(T128:T134)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151</v>
      </c>
      <c r="AT127" s="214" t="s">
        <v>75</v>
      </c>
      <c r="AU127" s="214" t="s">
        <v>76</v>
      </c>
      <c r="AY127" s="213" t="s">
        <v>130</v>
      </c>
      <c r="BK127" s="215">
        <f>SUM(BK128:BK134)</f>
        <v>0</v>
      </c>
    </row>
    <row r="128" s="2" customFormat="1" ht="16.5" customHeight="1">
      <c r="A128" s="37"/>
      <c r="B128" s="38"/>
      <c r="C128" s="218" t="s">
        <v>144</v>
      </c>
      <c r="D128" s="218" t="s">
        <v>132</v>
      </c>
      <c r="E128" s="219" t="s">
        <v>591</v>
      </c>
      <c r="F128" s="220" t="s">
        <v>590</v>
      </c>
      <c r="G128" s="221" t="s">
        <v>552</v>
      </c>
      <c r="H128" s="222">
        <v>1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41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136</v>
      </c>
      <c r="AT128" s="230" t="s">
        <v>132</v>
      </c>
      <c r="AU128" s="230" t="s">
        <v>84</v>
      </c>
      <c r="AY128" s="16" t="s">
        <v>130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84</v>
      </c>
      <c r="BK128" s="231">
        <f>ROUND(I128*H128,2)</f>
        <v>0</v>
      </c>
      <c r="BL128" s="16" t="s">
        <v>136</v>
      </c>
      <c r="BM128" s="230" t="s">
        <v>592</v>
      </c>
    </row>
    <row r="129" s="2" customFormat="1">
      <c r="A129" s="37"/>
      <c r="B129" s="38"/>
      <c r="C129" s="39"/>
      <c r="D129" s="234" t="s">
        <v>316</v>
      </c>
      <c r="E129" s="39"/>
      <c r="F129" s="266" t="s">
        <v>593</v>
      </c>
      <c r="G129" s="39"/>
      <c r="H129" s="39"/>
      <c r="I129" s="267"/>
      <c r="J129" s="39"/>
      <c r="K129" s="39"/>
      <c r="L129" s="43"/>
      <c r="M129" s="268"/>
      <c r="N129" s="269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316</v>
      </c>
      <c r="AU129" s="16" t="s">
        <v>84</v>
      </c>
    </row>
    <row r="130" s="2" customFormat="1" ht="16.5" customHeight="1">
      <c r="A130" s="37"/>
      <c r="B130" s="38"/>
      <c r="C130" s="218" t="s">
        <v>136</v>
      </c>
      <c r="D130" s="218" t="s">
        <v>132</v>
      </c>
      <c r="E130" s="219" t="s">
        <v>594</v>
      </c>
      <c r="F130" s="220" t="s">
        <v>595</v>
      </c>
      <c r="G130" s="221" t="s">
        <v>552</v>
      </c>
      <c r="H130" s="222">
        <v>1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41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596</v>
      </c>
      <c r="AT130" s="230" t="s">
        <v>132</v>
      </c>
      <c r="AU130" s="230" t="s">
        <v>84</v>
      </c>
      <c r="AY130" s="16" t="s">
        <v>130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84</v>
      </c>
      <c r="BK130" s="231">
        <f>ROUND(I130*H130,2)</f>
        <v>0</v>
      </c>
      <c r="BL130" s="16" t="s">
        <v>596</v>
      </c>
      <c r="BM130" s="230" t="s">
        <v>597</v>
      </c>
    </row>
    <row r="131" s="2" customFormat="1" ht="16.5" customHeight="1">
      <c r="A131" s="37"/>
      <c r="B131" s="38"/>
      <c r="C131" s="218" t="s">
        <v>151</v>
      </c>
      <c r="D131" s="218" t="s">
        <v>132</v>
      </c>
      <c r="E131" s="219" t="s">
        <v>598</v>
      </c>
      <c r="F131" s="220" t="s">
        <v>599</v>
      </c>
      <c r="G131" s="221" t="s">
        <v>552</v>
      </c>
      <c r="H131" s="222">
        <v>1</v>
      </c>
      <c r="I131" s="223"/>
      <c r="J131" s="224">
        <f>ROUND(I131*H131,2)</f>
        <v>0</v>
      </c>
      <c r="K131" s="225"/>
      <c r="L131" s="43"/>
      <c r="M131" s="226" t="s">
        <v>1</v>
      </c>
      <c r="N131" s="227" t="s">
        <v>41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136</v>
      </c>
      <c r="AT131" s="230" t="s">
        <v>132</v>
      </c>
      <c r="AU131" s="230" t="s">
        <v>84</v>
      </c>
      <c r="AY131" s="16" t="s">
        <v>130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84</v>
      </c>
      <c r="BK131" s="231">
        <f>ROUND(I131*H131,2)</f>
        <v>0</v>
      </c>
      <c r="BL131" s="16" t="s">
        <v>136</v>
      </c>
      <c r="BM131" s="230" t="s">
        <v>600</v>
      </c>
    </row>
    <row r="132" s="2" customFormat="1">
      <c r="A132" s="37"/>
      <c r="B132" s="38"/>
      <c r="C132" s="39"/>
      <c r="D132" s="234" t="s">
        <v>316</v>
      </c>
      <c r="E132" s="39"/>
      <c r="F132" s="266" t="s">
        <v>601</v>
      </c>
      <c r="G132" s="39"/>
      <c r="H132" s="39"/>
      <c r="I132" s="267"/>
      <c r="J132" s="39"/>
      <c r="K132" s="39"/>
      <c r="L132" s="43"/>
      <c r="M132" s="268"/>
      <c r="N132" s="269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316</v>
      </c>
      <c r="AU132" s="16" t="s">
        <v>84</v>
      </c>
    </row>
    <row r="133" s="2" customFormat="1" ht="16.5" customHeight="1">
      <c r="A133" s="37"/>
      <c r="B133" s="38"/>
      <c r="C133" s="218" t="s">
        <v>158</v>
      </c>
      <c r="D133" s="218" t="s">
        <v>132</v>
      </c>
      <c r="E133" s="219" t="s">
        <v>602</v>
      </c>
      <c r="F133" s="220" t="s">
        <v>603</v>
      </c>
      <c r="G133" s="221" t="s">
        <v>552</v>
      </c>
      <c r="H133" s="222">
        <v>1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41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136</v>
      </c>
      <c r="AT133" s="230" t="s">
        <v>132</v>
      </c>
      <c r="AU133" s="230" t="s">
        <v>84</v>
      </c>
      <c r="AY133" s="16" t="s">
        <v>130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84</v>
      </c>
      <c r="BK133" s="231">
        <f>ROUND(I133*H133,2)</f>
        <v>0</v>
      </c>
      <c r="BL133" s="16" t="s">
        <v>136</v>
      </c>
      <c r="BM133" s="230" t="s">
        <v>604</v>
      </c>
    </row>
    <row r="134" s="2" customFormat="1">
      <c r="A134" s="37"/>
      <c r="B134" s="38"/>
      <c r="C134" s="39"/>
      <c r="D134" s="234" t="s">
        <v>316</v>
      </c>
      <c r="E134" s="39"/>
      <c r="F134" s="266" t="s">
        <v>605</v>
      </c>
      <c r="G134" s="39"/>
      <c r="H134" s="39"/>
      <c r="I134" s="267"/>
      <c r="J134" s="39"/>
      <c r="K134" s="39"/>
      <c r="L134" s="43"/>
      <c r="M134" s="268"/>
      <c r="N134" s="269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316</v>
      </c>
      <c r="AU134" s="16" t="s">
        <v>84</v>
      </c>
    </row>
    <row r="135" s="12" customFormat="1" ht="25.92" customHeight="1">
      <c r="A135" s="12"/>
      <c r="B135" s="202"/>
      <c r="C135" s="203"/>
      <c r="D135" s="204" t="s">
        <v>75</v>
      </c>
      <c r="E135" s="205" t="s">
        <v>606</v>
      </c>
      <c r="F135" s="205" t="s">
        <v>607</v>
      </c>
      <c r="G135" s="203"/>
      <c r="H135" s="203"/>
      <c r="I135" s="206"/>
      <c r="J135" s="207">
        <f>BK135</f>
        <v>0</v>
      </c>
      <c r="K135" s="203"/>
      <c r="L135" s="208"/>
      <c r="M135" s="209"/>
      <c r="N135" s="210"/>
      <c r="O135" s="210"/>
      <c r="P135" s="211">
        <f>SUM(P136:P137)</f>
        <v>0</v>
      </c>
      <c r="Q135" s="210"/>
      <c r="R135" s="211">
        <f>SUM(R136:R137)</f>
        <v>0</v>
      </c>
      <c r="S135" s="210"/>
      <c r="T135" s="212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3" t="s">
        <v>151</v>
      </c>
      <c r="AT135" s="214" t="s">
        <v>75</v>
      </c>
      <c r="AU135" s="214" t="s">
        <v>76</v>
      </c>
      <c r="AY135" s="213" t="s">
        <v>130</v>
      </c>
      <c r="BK135" s="215">
        <f>SUM(BK136:BK137)</f>
        <v>0</v>
      </c>
    </row>
    <row r="136" s="2" customFormat="1" ht="16.5" customHeight="1">
      <c r="A136" s="37"/>
      <c r="B136" s="38"/>
      <c r="C136" s="218" t="s">
        <v>163</v>
      </c>
      <c r="D136" s="218" t="s">
        <v>132</v>
      </c>
      <c r="E136" s="219" t="s">
        <v>608</v>
      </c>
      <c r="F136" s="220" t="s">
        <v>609</v>
      </c>
      <c r="G136" s="221" t="s">
        <v>552</v>
      </c>
      <c r="H136" s="222">
        <v>1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41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136</v>
      </c>
      <c r="AT136" s="230" t="s">
        <v>132</v>
      </c>
      <c r="AU136" s="230" t="s">
        <v>84</v>
      </c>
      <c r="AY136" s="16" t="s">
        <v>130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84</v>
      </c>
      <c r="BK136" s="231">
        <f>ROUND(I136*H136,2)</f>
        <v>0</v>
      </c>
      <c r="BL136" s="16" t="s">
        <v>136</v>
      </c>
      <c r="BM136" s="230" t="s">
        <v>610</v>
      </c>
    </row>
    <row r="137" s="2" customFormat="1">
      <c r="A137" s="37"/>
      <c r="B137" s="38"/>
      <c r="C137" s="39"/>
      <c r="D137" s="234" t="s">
        <v>316</v>
      </c>
      <c r="E137" s="39"/>
      <c r="F137" s="266" t="s">
        <v>611</v>
      </c>
      <c r="G137" s="39"/>
      <c r="H137" s="39"/>
      <c r="I137" s="267"/>
      <c r="J137" s="39"/>
      <c r="K137" s="39"/>
      <c r="L137" s="43"/>
      <c r="M137" s="268"/>
      <c r="N137" s="269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316</v>
      </c>
      <c r="AU137" s="16" t="s">
        <v>84</v>
      </c>
    </row>
    <row r="138" s="12" customFormat="1" ht="25.92" customHeight="1">
      <c r="A138" s="12"/>
      <c r="B138" s="202"/>
      <c r="C138" s="203"/>
      <c r="D138" s="204" t="s">
        <v>75</v>
      </c>
      <c r="E138" s="205" t="s">
        <v>612</v>
      </c>
      <c r="F138" s="205" t="s">
        <v>613</v>
      </c>
      <c r="G138" s="203"/>
      <c r="H138" s="203"/>
      <c r="I138" s="206"/>
      <c r="J138" s="207">
        <f>BK138</f>
        <v>0</v>
      </c>
      <c r="K138" s="203"/>
      <c r="L138" s="208"/>
      <c r="M138" s="209"/>
      <c r="N138" s="210"/>
      <c r="O138" s="210"/>
      <c r="P138" s="211">
        <f>SUM(P139:P141)</f>
        <v>0</v>
      </c>
      <c r="Q138" s="210"/>
      <c r="R138" s="211">
        <f>SUM(R139:R141)</f>
        <v>0</v>
      </c>
      <c r="S138" s="210"/>
      <c r="T138" s="212">
        <f>SUM(T139:T141)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151</v>
      </c>
      <c r="AT138" s="214" t="s">
        <v>75</v>
      </c>
      <c r="AU138" s="214" t="s">
        <v>76</v>
      </c>
      <c r="AY138" s="213" t="s">
        <v>130</v>
      </c>
      <c r="BK138" s="215">
        <f>SUM(BK139:BK141)</f>
        <v>0</v>
      </c>
    </row>
    <row r="139" s="2" customFormat="1" ht="16.5" customHeight="1">
      <c r="A139" s="37"/>
      <c r="B139" s="38"/>
      <c r="C139" s="218" t="s">
        <v>170</v>
      </c>
      <c r="D139" s="218" t="s">
        <v>132</v>
      </c>
      <c r="E139" s="219" t="s">
        <v>614</v>
      </c>
      <c r="F139" s="220" t="s">
        <v>613</v>
      </c>
      <c r="G139" s="221" t="s">
        <v>552</v>
      </c>
      <c r="H139" s="222">
        <v>1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41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136</v>
      </c>
      <c r="AT139" s="230" t="s">
        <v>132</v>
      </c>
      <c r="AU139" s="230" t="s">
        <v>84</v>
      </c>
      <c r="AY139" s="16" t="s">
        <v>130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84</v>
      </c>
      <c r="BK139" s="231">
        <f>ROUND(I139*H139,2)</f>
        <v>0</v>
      </c>
      <c r="BL139" s="16" t="s">
        <v>136</v>
      </c>
      <c r="BM139" s="230" t="s">
        <v>615</v>
      </c>
    </row>
    <row r="140" s="2" customFormat="1" ht="16.5" customHeight="1">
      <c r="A140" s="37"/>
      <c r="B140" s="38"/>
      <c r="C140" s="218" t="s">
        <v>175</v>
      </c>
      <c r="D140" s="218" t="s">
        <v>132</v>
      </c>
      <c r="E140" s="219" t="s">
        <v>616</v>
      </c>
      <c r="F140" s="220" t="s">
        <v>617</v>
      </c>
      <c r="G140" s="221" t="s">
        <v>552</v>
      </c>
      <c r="H140" s="222">
        <v>1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41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136</v>
      </c>
      <c r="AT140" s="230" t="s">
        <v>132</v>
      </c>
      <c r="AU140" s="230" t="s">
        <v>84</v>
      </c>
      <c r="AY140" s="16" t="s">
        <v>130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84</v>
      </c>
      <c r="BK140" s="231">
        <f>ROUND(I140*H140,2)</f>
        <v>0</v>
      </c>
      <c r="BL140" s="16" t="s">
        <v>136</v>
      </c>
      <c r="BM140" s="230" t="s">
        <v>618</v>
      </c>
    </row>
    <row r="141" s="2" customFormat="1">
      <c r="A141" s="37"/>
      <c r="B141" s="38"/>
      <c r="C141" s="39"/>
      <c r="D141" s="234" t="s">
        <v>316</v>
      </c>
      <c r="E141" s="39"/>
      <c r="F141" s="266" t="s">
        <v>619</v>
      </c>
      <c r="G141" s="39"/>
      <c r="H141" s="39"/>
      <c r="I141" s="267"/>
      <c r="J141" s="39"/>
      <c r="K141" s="39"/>
      <c r="L141" s="43"/>
      <c r="M141" s="268"/>
      <c r="N141" s="269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316</v>
      </c>
      <c r="AU141" s="16" t="s">
        <v>84</v>
      </c>
    </row>
    <row r="142" s="12" customFormat="1" ht="25.92" customHeight="1">
      <c r="A142" s="12"/>
      <c r="B142" s="202"/>
      <c r="C142" s="203"/>
      <c r="D142" s="204" t="s">
        <v>75</v>
      </c>
      <c r="E142" s="205" t="s">
        <v>620</v>
      </c>
      <c r="F142" s="205" t="s">
        <v>621</v>
      </c>
      <c r="G142" s="203"/>
      <c r="H142" s="203"/>
      <c r="I142" s="206"/>
      <c r="J142" s="207">
        <f>BK142</f>
        <v>0</v>
      </c>
      <c r="K142" s="203"/>
      <c r="L142" s="208"/>
      <c r="M142" s="209"/>
      <c r="N142" s="210"/>
      <c r="O142" s="210"/>
      <c r="P142" s="211">
        <f>P143</f>
        <v>0</v>
      </c>
      <c r="Q142" s="210"/>
      <c r="R142" s="211">
        <f>R143</f>
        <v>0</v>
      </c>
      <c r="S142" s="210"/>
      <c r="T142" s="212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3" t="s">
        <v>151</v>
      </c>
      <c r="AT142" s="214" t="s">
        <v>75</v>
      </c>
      <c r="AU142" s="214" t="s">
        <v>76</v>
      </c>
      <c r="AY142" s="213" t="s">
        <v>130</v>
      </c>
      <c r="BK142" s="215">
        <f>BK143</f>
        <v>0</v>
      </c>
    </row>
    <row r="143" s="2" customFormat="1" ht="16.5" customHeight="1">
      <c r="A143" s="37"/>
      <c r="B143" s="38"/>
      <c r="C143" s="218" t="s">
        <v>185</v>
      </c>
      <c r="D143" s="218" t="s">
        <v>132</v>
      </c>
      <c r="E143" s="219" t="s">
        <v>622</v>
      </c>
      <c r="F143" s="220" t="s">
        <v>621</v>
      </c>
      <c r="G143" s="221" t="s">
        <v>552</v>
      </c>
      <c r="H143" s="222">
        <v>1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41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136</v>
      </c>
      <c r="AT143" s="230" t="s">
        <v>132</v>
      </c>
      <c r="AU143" s="230" t="s">
        <v>84</v>
      </c>
      <c r="AY143" s="16" t="s">
        <v>130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84</v>
      </c>
      <c r="BK143" s="231">
        <f>ROUND(I143*H143,2)</f>
        <v>0</v>
      </c>
      <c r="BL143" s="16" t="s">
        <v>136</v>
      </c>
      <c r="BM143" s="230" t="s">
        <v>623</v>
      </c>
    </row>
    <row r="144" s="12" customFormat="1" ht="25.92" customHeight="1">
      <c r="A144" s="12"/>
      <c r="B144" s="202"/>
      <c r="C144" s="203"/>
      <c r="D144" s="204" t="s">
        <v>75</v>
      </c>
      <c r="E144" s="205" t="s">
        <v>624</v>
      </c>
      <c r="F144" s="205" t="s">
        <v>625</v>
      </c>
      <c r="G144" s="203"/>
      <c r="H144" s="203"/>
      <c r="I144" s="206"/>
      <c r="J144" s="207">
        <f>BK144</f>
        <v>0</v>
      </c>
      <c r="K144" s="203"/>
      <c r="L144" s="208"/>
      <c r="M144" s="209"/>
      <c r="N144" s="210"/>
      <c r="O144" s="210"/>
      <c r="P144" s="211">
        <f>P145</f>
        <v>0</v>
      </c>
      <c r="Q144" s="210"/>
      <c r="R144" s="211">
        <f>R145</f>
        <v>0</v>
      </c>
      <c r="S144" s="210"/>
      <c r="T144" s="212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151</v>
      </c>
      <c r="AT144" s="214" t="s">
        <v>75</v>
      </c>
      <c r="AU144" s="214" t="s">
        <v>76</v>
      </c>
      <c r="AY144" s="213" t="s">
        <v>130</v>
      </c>
      <c r="BK144" s="215">
        <f>BK145</f>
        <v>0</v>
      </c>
    </row>
    <row r="145" s="2" customFormat="1" ht="16.5" customHeight="1">
      <c r="A145" s="37"/>
      <c r="B145" s="38"/>
      <c r="C145" s="218" t="s">
        <v>190</v>
      </c>
      <c r="D145" s="218" t="s">
        <v>132</v>
      </c>
      <c r="E145" s="219" t="s">
        <v>626</v>
      </c>
      <c r="F145" s="220" t="s">
        <v>627</v>
      </c>
      <c r="G145" s="221" t="s">
        <v>552</v>
      </c>
      <c r="H145" s="222">
        <v>1</v>
      </c>
      <c r="I145" s="223"/>
      <c r="J145" s="224">
        <f>ROUND(I145*H145,2)</f>
        <v>0</v>
      </c>
      <c r="K145" s="225"/>
      <c r="L145" s="43"/>
      <c r="M145" s="274" t="s">
        <v>1</v>
      </c>
      <c r="N145" s="275" t="s">
        <v>41</v>
      </c>
      <c r="O145" s="276"/>
      <c r="P145" s="277">
        <f>O145*H145</f>
        <v>0</v>
      </c>
      <c r="Q145" s="277">
        <v>0</v>
      </c>
      <c r="R145" s="277">
        <f>Q145*H145</f>
        <v>0</v>
      </c>
      <c r="S145" s="277">
        <v>0</v>
      </c>
      <c r="T145" s="278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136</v>
      </c>
      <c r="AT145" s="230" t="s">
        <v>132</v>
      </c>
      <c r="AU145" s="230" t="s">
        <v>84</v>
      </c>
      <c r="AY145" s="16" t="s">
        <v>130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84</v>
      </c>
      <c r="BK145" s="231">
        <f>ROUND(I145*H145,2)</f>
        <v>0</v>
      </c>
      <c r="BL145" s="16" t="s">
        <v>136</v>
      </c>
      <c r="BM145" s="230" t="s">
        <v>628</v>
      </c>
    </row>
    <row r="146" s="2" customFormat="1" ht="6.96" customHeight="1">
      <c r="A146" s="37"/>
      <c r="B146" s="65"/>
      <c r="C146" s="66"/>
      <c r="D146" s="66"/>
      <c r="E146" s="66"/>
      <c r="F146" s="66"/>
      <c r="G146" s="66"/>
      <c r="H146" s="66"/>
      <c r="I146" s="66"/>
      <c r="J146" s="66"/>
      <c r="K146" s="66"/>
      <c r="L146" s="43"/>
      <c r="M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</row>
  </sheetData>
  <sheetProtection sheet="1" autoFilter="0" formatColumns="0" formatRows="0" objects="1" scenarios="1" spinCount="100000" saltValue="Xmljxx18GYb6SUDgr/0hSiXVS+zFQ6MGy/jkhpve7SNw1BcmGHqxqV/S9Njfd7nMqNyVMnAtdOUZmSpiJV5cTg==" hashValue="ECDnqKfwVTTHMBFDN5v2k/D2UfYHFZoHIHQS2y1NSf7TKgWkR6Ub36AHFUuowYzkIkVPszpJw/UeiION/ehRPw==" algorithmName="SHA-512" password="CC35"/>
  <autoFilter ref="C121:K145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Šedivcová Jitka</dc:creator>
  <cp:lastModifiedBy>Šedivcová Jitka</cp:lastModifiedBy>
  <dcterms:created xsi:type="dcterms:W3CDTF">2023-04-28T06:24:08Z</dcterms:created>
  <dcterms:modified xsi:type="dcterms:W3CDTF">2023-04-28T06:24:13Z</dcterms:modified>
</cp:coreProperties>
</file>