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traťový úsek Ohníč -..." sheetId="2" r:id="rId2"/>
    <sheet name="02 - část žst. Ohníč, zhl..." sheetId="3" r:id="rId3"/>
    <sheet name="03 - traťový úsek Trmice-..." sheetId="4" r:id="rId4"/>
    <sheet name="04 - úprava odvodnění" sheetId="5" r:id="rId5"/>
    <sheet name="Pokyny pro vyplnění" sheetId="6" r:id="rId6"/>
  </sheets>
  <definedNames>
    <definedName name="_xlnm.Print_Area" localSheetId="0">'Rekapitulace stavby'!$D$4:$AO$33,'Rekapitulace stavby'!$C$39:$AQ$56</definedName>
    <definedName name="_xlnm.Print_Titles" localSheetId="0">'Rekapitulace stavby'!$49:$49</definedName>
    <definedName name="_xlnm._FilterDatabase" localSheetId="1" hidden="1">'01 - traťový úsek Ohníč -...'!$C$83:$K$214</definedName>
    <definedName name="_xlnm.Print_Area" localSheetId="1">'01 - traťový úsek Ohníč -...'!$C$4:$J$36,'01 - traťový úsek Ohníč -...'!$C$42:$J$65,'01 - traťový úsek Ohníč -...'!$C$71:$K$214</definedName>
    <definedName name="_xlnm.Print_Titles" localSheetId="1">'01 - traťový úsek Ohníč -...'!$83:$83</definedName>
    <definedName name="_xlnm._FilterDatabase" localSheetId="2" hidden="1">'02 - část žst. Ohníč, zhl...'!$C$84:$K$297</definedName>
    <definedName name="_xlnm.Print_Area" localSheetId="2">'02 - část žst. Ohníč, zhl...'!$C$4:$J$36,'02 - část žst. Ohníč, zhl...'!$C$42:$J$66,'02 - část žst. Ohníč, zhl...'!$C$72:$K$297</definedName>
    <definedName name="_xlnm.Print_Titles" localSheetId="2">'02 - část žst. Ohníč, zhl...'!$84:$84</definedName>
    <definedName name="_xlnm._FilterDatabase" localSheetId="3" hidden="1">'03 - traťový úsek Trmice-...'!$C$83:$K$262</definedName>
    <definedName name="_xlnm.Print_Area" localSheetId="3">'03 - traťový úsek Trmice-...'!$C$4:$J$36,'03 - traťový úsek Trmice-...'!$C$42:$J$65,'03 - traťový úsek Trmice-...'!$C$71:$K$262</definedName>
    <definedName name="_xlnm.Print_Titles" localSheetId="3">'03 - traťový úsek Trmice-...'!$83:$83</definedName>
    <definedName name="_xlnm._FilterDatabase" localSheetId="4" hidden="1">'04 - úprava odvodnění'!$C$81:$K$108</definedName>
    <definedName name="_xlnm.Print_Area" localSheetId="4">'04 - úprava odvodnění'!$C$4:$J$36,'04 - úprava odvodnění'!$C$42:$J$63,'04 - úprava odvodnění'!$C$69:$K$108</definedName>
    <definedName name="_xlnm.Print_Titles" localSheetId="4">'04 - úprava odvodnění'!$81:$81</definedName>
    <definedName name="_xlnm.Print_Area" localSheetId="5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5" r="J98"/>
  <c r="T97"/>
  <c r="R97"/>
  <c r="P97"/>
  <c r="BK97"/>
  <c r="J97"/>
  <c i="1" r="AY55"/>
  <c r="AX55"/>
  <c i="5"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T105"/>
  <c r="R106"/>
  <c r="R105"/>
  <c r="P106"/>
  <c r="P105"/>
  <c r="BK106"/>
  <c r="BK105"/>
  <c r="J105"/>
  <c r="J106"/>
  <c r="BE106"/>
  <c r="J62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T99"/>
  <c r="R100"/>
  <c r="R99"/>
  <c r="P100"/>
  <c r="P99"/>
  <c r="BK100"/>
  <c r="BK99"/>
  <c r="J99"/>
  <c r="J100"/>
  <c r="BE100"/>
  <c r="J61"/>
  <c r="J60"/>
  <c r="J59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F34"/>
  <c i="1" r="BD55"/>
  <c i="5" r="BH85"/>
  <c r="F33"/>
  <c i="1" r="BC55"/>
  <c i="5" r="BG85"/>
  <c r="F32"/>
  <c i="1" r="BB55"/>
  <c i="5" r="BF85"/>
  <c r="J31"/>
  <c i="1" r="AW55"/>
  <c i="5" r="F31"/>
  <c i="1" r="BA55"/>
  <c i="5" r="T85"/>
  <c r="T84"/>
  <c r="T83"/>
  <c r="T82"/>
  <c r="R85"/>
  <c r="R84"/>
  <c r="R83"/>
  <c r="R82"/>
  <c r="P85"/>
  <c r="P84"/>
  <c r="P83"/>
  <c r="P82"/>
  <c i="1" r="AU55"/>
  <c i="5" r="BK85"/>
  <c r="BK84"/>
  <c r="J84"/>
  <c r="BK83"/>
  <c r="J83"/>
  <c r="BK82"/>
  <c r="J82"/>
  <c r="J56"/>
  <c r="J27"/>
  <c i="1" r="AG55"/>
  <c i="5" r="J85"/>
  <c r="BE85"/>
  <c r="J30"/>
  <c i="1" r="AV55"/>
  <c i="5" r="F30"/>
  <c i="1" r="AZ55"/>
  <c i="5" r="J58"/>
  <c r="J57"/>
  <c r="F76"/>
  <c r="E74"/>
  <c r="F49"/>
  <c r="E47"/>
  <c r="J36"/>
  <c r="J21"/>
  <c r="E21"/>
  <c r="J78"/>
  <c r="J51"/>
  <c r="J20"/>
  <c r="J18"/>
  <c r="E18"/>
  <c r="F79"/>
  <c r="F52"/>
  <c r="J17"/>
  <c r="J15"/>
  <c r="E15"/>
  <c r="F78"/>
  <c r="F51"/>
  <c r="J14"/>
  <c r="J12"/>
  <c r="J76"/>
  <c r="J49"/>
  <c r="E7"/>
  <c r="E72"/>
  <c r="E45"/>
  <c i="1" r="AY54"/>
  <c r="AX54"/>
  <c i="4" r="BI262"/>
  <c r="BH262"/>
  <c r="BG262"/>
  <c r="BF262"/>
  <c r="T262"/>
  <c r="T261"/>
  <c r="T260"/>
  <c r="R262"/>
  <c r="R261"/>
  <c r="R260"/>
  <c r="P262"/>
  <c r="P261"/>
  <c r="P260"/>
  <c r="BK262"/>
  <c r="BK261"/>
  <c r="J261"/>
  <c r="BK260"/>
  <c r="J260"/>
  <c r="J262"/>
  <c r="BE262"/>
  <c r="J64"/>
  <c r="J63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T97"/>
  <c r="R98"/>
  <c r="R97"/>
  <c r="P98"/>
  <c r="P97"/>
  <c r="BK98"/>
  <c r="BK97"/>
  <c r="J97"/>
  <c r="J98"/>
  <c r="BE98"/>
  <c r="J62"/>
  <c r="BI96"/>
  <c r="BH96"/>
  <c r="BG96"/>
  <c r="BF96"/>
  <c r="T96"/>
  <c r="R96"/>
  <c r="P96"/>
  <c r="BK96"/>
  <c r="J96"/>
  <c r="BE96"/>
  <c r="BI95"/>
  <c r="BH95"/>
  <c r="BG95"/>
  <c r="BF95"/>
  <c r="T95"/>
  <c r="T94"/>
  <c r="T93"/>
  <c r="R95"/>
  <c r="R94"/>
  <c r="R93"/>
  <c r="P95"/>
  <c r="P94"/>
  <c r="P93"/>
  <c r="BK95"/>
  <c r="BK94"/>
  <c r="J94"/>
  <c r="BK93"/>
  <c r="J93"/>
  <c r="J95"/>
  <c r="BE95"/>
  <c r="J61"/>
  <c r="J60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T88"/>
  <c r="R89"/>
  <c r="R88"/>
  <c r="P89"/>
  <c r="P88"/>
  <c r="BK89"/>
  <c r="BK88"/>
  <c r="J88"/>
  <c r="J89"/>
  <c r="BE89"/>
  <c r="J59"/>
  <c r="BI87"/>
  <c r="F34"/>
  <c i="1" r="BD54"/>
  <c i="4" r="BH87"/>
  <c r="F33"/>
  <c i="1" r="BC54"/>
  <c i="4" r="BG87"/>
  <c r="F32"/>
  <c i="1" r="BB54"/>
  <c i="4" r="BF87"/>
  <c r="J31"/>
  <c i="1" r="AW54"/>
  <c i="4" r="F31"/>
  <c i="1" r="BA54"/>
  <c i="4" r="T87"/>
  <c r="T86"/>
  <c r="T85"/>
  <c r="T84"/>
  <c r="R87"/>
  <c r="R86"/>
  <c r="R85"/>
  <c r="R84"/>
  <c r="P87"/>
  <c r="P86"/>
  <c r="P85"/>
  <c r="P84"/>
  <c i="1" r="AU54"/>
  <c i="4" r="BK87"/>
  <c r="BK86"/>
  <c r="J86"/>
  <c r="BK85"/>
  <c r="J85"/>
  <c r="BK84"/>
  <c r="J84"/>
  <c r="J56"/>
  <c r="J27"/>
  <c i="1" r="AG54"/>
  <c i="4" r="J87"/>
  <c r="BE87"/>
  <c r="J30"/>
  <c i="1" r="AV54"/>
  <c i="4" r="F30"/>
  <c i="1" r="AZ54"/>
  <c i="4" r="J58"/>
  <c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AY53"/>
  <c r="AX53"/>
  <c i="3"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5"/>
  <c r="BH295"/>
  <c r="BG295"/>
  <c r="BF295"/>
  <c r="T295"/>
  <c r="R295"/>
  <c r="P295"/>
  <c r="BK295"/>
  <c r="J295"/>
  <c r="BE295"/>
  <c r="BI294"/>
  <c r="BH294"/>
  <c r="BG294"/>
  <c r="BF294"/>
  <c r="T294"/>
  <c r="R294"/>
  <c r="P294"/>
  <c r="BK294"/>
  <c r="J294"/>
  <c r="BE294"/>
  <c r="BI293"/>
  <c r="BH293"/>
  <c r="BG293"/>
  <c r="BF293"/>
  <c r="T293"/>
  <c r="R293"/>
  <c r="P293"/>
  <c r="BK293"/>
  <c r="J293"/>
  <c r="BE293"/>
  <c r="BI292"/>
  <c r="BH292"/>
  <c r="BG292"/>
  <c r="BF292"/>
  <c r="T292"/>
  <c r="R292"/>
  <c r="P292"/>
  <c r="BK292"/>
  <c r="J292"/>
  <c r="BE292"/>
  <c r="BI291"/>
  <c r="BH291"/>
  <c r="BG291"/>
  <c r="BF291"/>
  <c r="T291"/>
  <c r="R291"/>
  <c r="P291"/>
  <c r="BK291"/>
  <c r="J291"/>
  <c r="BE291"/>
  <c r="BI290"/>
  <c r="BH290"/>
  <c r="BG290"/>
  <c r="BF290"/>
  <c r="T290"/>
  <c r="R290"/>
  <c r="P290"/>
  <c r="BK290"/>
  <c r="J290"/>
  <c r="BE290"/>
  <c r="BI289"/>
  <c r="BH289"/>
  <c r="BG289"/>
  <c r="BF289"/>
  <c r="T289"/>
  <c r="R289"/>
  <c r="P289"/>
  <c r="BK289"/>
  <c r="J289"/>
  <c r="BE289"/>
  <c r="BI288"/>
  <c r="BH288"/>
  <c r="BG288"/>
  <c r="BF288"/>
  <c r="T288"/>
  <c r="R288"/>
  <c r="P288"/>
  <c r="BK288"/>
  <c r="J288"/>
  <c r="BE288"/>
  <c r="BI287"/>
  <c r="BH287"/>
  <c r="BG287"/>
  <c r="BF287"/>
  <c r="T287"/>
  <c r="R287"/>
  <c r="P287"/>
  <c r="BK287"/>
  <c r="J287"/>
  <c r="BE287"/>
  <c r="BI286"/>
  <c r="BH286"/>
  <c r="BG286"/>
  <c r="BF286"/>
  <c r="T286"/>
  <c r="R286"/>
  <c r="P286"/>
  <c r="BK286"/>
  <c r="J286"/>
  <c r="BE286"/>
  <c r="BI285"/>
  <c r="BH285"/>
  <c r="BG285"/>
  <c r="BF285"/>
  <c r="T285"/>
  <c r="R285"/>
  <c r="P285"/>
  <c r="BK285"/>
  <c r="J285"/>
  <c r="BE285"/>
  <c r="BI284"/>
  <c r="BH284"/>
  <c r="BG284"/>
  <c r="BF284"/>
  <c r="T284"/>
  <c r="R284"/>
  <c r="P284"/>
  <c r="BK284"/>
  <c r="J284"/>
  <c r="BE284"/>
  <c r="BI283"/>
  <c r="BH283"/>
  <c r="BG283"/>
  <c r="BF283"/>
  <c r="T283"/>
  <c r="R283"/>
  <c r="P283"/>
  <c r="BK283"/>
  <c r="J283"/>
  <c r="BE283"/>
  <c r="BI282"/>
  <c r="BH282"/>
  <c r="BG282"/>
  <c r="BF282"/>
  <c r="T282"/>
  <c r="R282"/>
  <c r="P282"/>
  <c r="BK282"/>
  <c r="J282"/>
  <c r="BE282"/>
  <c r="BI281"/>
  <c r="BH281"/>
  <c r="BG281"/>
  <c r="BF281"/>
  <c r="T281"/>
  <c r="R281"/>
  <c r="P281"/>
  <c r="BK281"/>
  <c r="J281"/>
  <c r="BE281"/>
  <c r="BI280"/>
  <c r="BH280"/>
  <c r="BG280"/>
  <c r="BF280"/>
  <c r="T280"/>
  <c r="R280"/>
  <c r="P280"/>
  <c r="BK280"/>
  <c r="J280"/>
  <c r="BE280"/>
  <c r="BI279"/>
  <c r="BH279"/>
  <c r="BG279"/>
  <c r="BF279"/>
  <c r="T279"/>
  <c r="R279"/>
  <c r="P279"/>
  <c r="BK279"/>
  <c r="J279"/>
  <c r="BE279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6"/>
  <c r="BH276"/>
  <c r="BG276"/>
  <c r="BF276"/>
  <c r="T276"/>
  <c r="R276"/>
  <c r="P276"/>
  <c r="BK276"/>
  <c r="J276"/>
  <c r="BE276"/>
  <c r="BI275"/>
  <c r="BH275"/>
  <c r="BG275"/>
  <c r="BF275"/>
  <c r="T275"/>
  <c r="R275"/>
  <c r="P275"/>
  <c r="BK275"/>
  <c r="J275"/>
  <c r="BE275"/>
  <c r="BI274"/>
  <c r="BH274"/>
  <c r="BG274"/>
  <c r="BF274"/>
  <c r="T274"/>
  <c r="R274"/>
  <c r="P274"/>
  <c r="BK274"/>
  <c r="J274"/>
  <c r="BE274"/>
  <c r="BI273"/>
  <c r="BH273"/>
  <c r="BG273"/>
  <c r="BF273"/>
  <c r="T273"/>
  <c r="R273"/>
  <c r="P273"/>
  <c r="BK273"/>
  <c r="J273"/>
  <c r="BE273"/>
  <c r="BI272"/>
  <c r="BH272"/>
  <c r="BG272"/>
  <c r="BF272"/>
  <c r="T272"/>
  <c r="R272"/>
  <c r="P272"/>
  <c r="BK272"/>
  <c r="J272"/>
  <c r="BE272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R269"/>
  <c r="P269"/>
  <c r="BK269"/>
  <c r="J269"/>
  <c r="BE269"/>
  <c r="BI268"/>
  <c r="BH268"/>
  <c r="BG268"/>
  <c r="BF268"/>
  <c r="T268"/>
  <c r="R268"/>
  <c r="P268"/>
  <c r="BK268"/>
  <c r="J268"/>
  <c r="BE268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5"/>
  <c r="BH265"/>
  <c r="BG265"/>
  <c r="BF265"/>
  <c r="T265"/>
  <c r="R265"/>
  <c r="P265"/>
  <c r="BK265"/>
  <c r="J265"/>
  <c r="BE265"/>
  <c r="BI264"/>
  <c r="BH264"/>
  <c r="BG264"/>
  <c r="BF264"/>
  <c r="T264"/>
  <c r="R264"/>
  <c r="P264"/>
  <c r="BK264"/>
  <c r="J264"/>
  <c r="BE264"/>
  <c r="BI263"/>
  <c r="BH263"/>
  <c r="BG263"/>
  <c r="BF263"/>
  <c r="T263"/>
  <c r="R263"/>
  <c r="P263"/>
  <c r="BK263"/>
  <c r="J263"/>
  <c r="BE263"/>
  <c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R257"/>
  <c r="P257"/>
  <c r="BK257"/>
  <c r="J257"/>
  <c r="BE257"/>
  <c r="BI256"/>
  <c r="BH256"/>
  <c r="BG256"/>
  <c r="BF256"/>
  <c r="T256"/>
  <c r="R256"/>
  <c r="P256"/>
  <c r="BK256"/>
  <c r="J256"/>
  <c r="BE256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R251"/>
  <c r="P251"/>
  <c r="BK251"/>
  <c r="J251"/>
  <c r="BE251"/>
  <c r="BI250"/>
  <c r="BH250"/>
  <c r="BG250"/>
  <c r="BF250"/>
  <c r="T250"/>
  <c r="R250"/>
  <c r="P250"/>
  <c r="BK250"/>
  <c r="J250"/>
  <c r="BE25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T227"/>
  <c r="T226"/>
  <c r="R228"/>
  <c r="R227"/>
  <c r="R226"/>
  <c r="P228"/>
  <c r="P227"/>
  <c r="P226"/>
  <c r="BK228"/>
  <c r="BK227"/>
  <c r="J227"/>
  <c r="BK226"/>
  <c r="J226"/>
  <c r="J228"/>
  <c r="BE228"/>
  <c r="J65"/>
  <c r="J64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T120"/>
  <c r="R121"/>
  <c r="R120"/>
  <c r="P121"/>
  <c r="P120"/>
  <c r="BK121"/>
  <c r="BK120"/>
  <c r="J120"/>
  <c r="J121"/>
  <c r="BE121"/>
  <c r="J63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T107"/>
  <c r="R108"/>
  <c r="R107"/>
  <c r="P108"/>
  <c r="P107"/>
  <c r="BK108"/>
  <c r="BK107"/>
  <c r="J107"/>
  <c r="J108"/>
  <c r="BE108"/>
  <c r="J62"/>
  <c r="BI106"/>
  <c r="BH106"/>
  <c r="BG106"/>
  <c r="BF106"/>
  <c r="T106"/>
  <c r="T105"/>
  <c r="T104"/>
  <c r="R106"/>
  <c r="R105"/>
  <c r="R104"/>
  <c r="P106"/>
  <c r="P105"/>
  <c r="P104"/>
  <c r="BK106"/>
  <c r="BK105"/>
  <c r="J105"/>
  <c r="BK104"/>
  <c r="J104"/>
  <c r="J106"/>
  <c r="BE106"/>
  <c r="J61"/>
  <c r="J60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T99"/>
  <c r="R100"/>
  <c r="R99"/>
  <c r="P100"/>
  <c r="P99"/>
  <c r="BK100"/>
  <c r="BK99"/>
  <c r="J99"/>
  <c r="J100"/>
  <c r="BE100"/>
  <c r="J5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4"/>
  <c i="1" r="BD53"/>
  <c i="3" r="BH88"/>
  <c r="F33"/>
  <c i="1" r="BC53"/>
  <c i="3" r="BG88"/>
  <c r="F32"/>
  <c i="1" r="BB53"/>
  <c i="3" r="BF88"/>
  <c r="J31"/>
  <c i="1" r="AW53"/>
  <c i="3" r="F31"/>
  <c i="1" r="BA53"/>
  <c i="3" r="T88"/>
  <c r="T87"/>
  <c r="T86"/>
  <c r="T85"/>
  <c r="R88"/>
  <c r="R87"/>
  <c r="R86"/>
  <c r="R85"/>
  <c r="P88"/>
  <c r="P87"/>
  <c r="P86"/>
  <c r="P85"/>
  <c i="1" r="AU53"/>
  <c i="3" r="BK88"/>
  <c r="BK87"/>
  <c r="J87"/>
  <c r="BK86"/>
  <c r="J86"/>
  <c r="BK85"/>
  <c r="J85"/>
  <c r="J56"/>
  <c r="J27"/>
  <c i="1" r="AG53"/>
  <c i="3" r="J88"/>
  <c r="BE88"/>
  <c r="J30"/>
  <c i="1" r="AV53"/>
  <c i="3" r="F30"/>
  <c i="1" r="AZ53"/>
  <c i="3" r="J58"/>
  <c r="J57"/>
  <c r="F79"/>
  <c r="E77"/>
  <c r="F49"/>
  <c r="E47"/>
  <c r="J36"/>
  <c r="J21"/>
  <c r="E21"/>
  <c r="J81"/>
  <c r="J51"/>
  <c r="J20"/>
  <c r="J18"/>
  <c r="E18"/>
  <c r="F82"/>
  <c r="F52"/>
  <c r="J17"/>
  <c r="J15"/>
  <c r="E15"/>
  <c r="F81"/>
  <c r="F51"/>
  <c r="J14"/>
  <c r="J12"/>
  <c r="J79"/>
  <c r="J49"/>
  <c r="E7"/>
  <c r="E75"/>
  <c r="E45"/>
  <c i="1" r="AY52"/>
  <c r="AX52"/>
  <c i="2" r="BI214"/>
  <c r="BH214"/>
  <c r="BG214"/>
  <c r="BF214"/>
  <c r="T214"/>
  <c r="T213"/>
  <c r="T212"/>
  <c r="R214"/>
  <c r="R213"/>
  <c r="R212"/>
  <c r="P214"/>
  <c r="P213"/>
  <c r="P212"/>
  <c r="BK214"/>
  <c r="BK213"/>
  <c r="J213"/>
  <c r="BK212"/>
  <c r="J212"/>
  <c r="J214"/>
  <c r="BE214"/>
  <c r="J64"/>
  <c r="J63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T97"/>
  <c r="R98"/>
  <c r="R97"/>
  <c r="P98"/>
  <c r="P97"/>
  <c r="BK98"/>
  <c r="BK97"/>
  <c r="J97"/>
  <c r="J98"/>
  <c r="BE98"/>
  <c r="J62"/>
  <c r="BI96"/>
  <c r="BH96"/>
  <c r="BG96"/>
  <c r="BF96"/>
  <c r="T96"/>
  <c r="R96"/>
  <c r="P96"/>
  <c r="BK96"/>
  <c r="J96"/>
  <c r="BE96"/>
  <c r="BI95"/>
  <c r="BH95"/>
  <c r="BG95"/>
  <c r="BF95"/>
  <c r="T95"/>
  <c r="T94"/>
  <c r="T93"/>
  <c r="R95"/>
  <c r="R94"/>
  <c r="R93"/>
  <c r="P95"/>
  <c r="P94"/>
  <c r="P93"/>
  <c r="BK95"/>
  <c r="BK94"/>
  <c r="J94"/>
  <c r="BK93"/>
  <c r="J93"/>
  <c r="J95"/>
  <c r="BE95"/>
  <c r="J61"/>
  <c r="J60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T88"/>
  <c r="R89"/>
  <c r="R88"/>
  <c r="P89"/>
  <c r="P88"/>
  <c r="BK89"/>
  <c r="BK88"/>
  <c r="J88"/>
  <c r="J89"/>
  <c r="BE89"/>
  <c r="J59"/>
  <c r="BI87"/>
  <c r="F34"/>
  <c i="1" r="BD52"/>
  <c i="2" r="BH87"/>
  <c r="F33"/>
  <c i="1" r="BC52"/>
  <c i="2" r="BG87"/>
  <c r="F32"/>
  <c i="1" r="BB52"/>
  <c i="2" r="BF87"/>
  <c r="J31"/>
  <c i="1" r="AW52"/>
  <c i="2" r="F31"/>
  <c i="1" r="BA52"/>
  <c i="2" r="T87"/>
  <c r="T86"/>
  <c r="T85"/>
  <c r="T84"/>
  <c r="R87"/>
  <c r="R86"/>
  <c r="R85"/>
  <c r="R84"/>
  <c r="P87"/>
  <c r="P86"/>
  <c r="P85"/>
  <c r="P84"/>
  <c i="1" r="AU52"/>
  <c i="2" r="BK87"/>
  <c r="BK86"/>
  <c r="J86"/>
  <c r="BK85"/>
  <c r="J85"/>
  <c r="BK84"/>
  <c r="J84"/>
  <c r="J56"/>
  <c r="J27"/>
  <c i="1" r="AG52"/>
  <c i="2" r="J87"/>
  <c r="BE87"/>
  <c r="J30"/>
  <c i="1" r="AV52"/>
  <c i="2" r="F30"/>
  <c i="1" r="AZ52"/>
  <c i="2" r="J58"/>
  <c r="J57"/>
  <c r="F78"/>
  <c r="E76"/>
  <c r="F49"/>
  <c r="E47"/>
  <c r="J36"/>
  <c r="J21"/>
  <c r="E21"/>
  <c r="J80"/>
  <c r="J51"/>
  <c r="J20"/>
  <c r="J18"/>
  <c r="E18"/>
  <c r="F81"/>
  <c r="F52"/>
  <c r="J17"/>
  <c r="J15"/>
  <c r="E15"/>
  <c r="F80"/>
  <c r="F51"/>
  <c r="J14"/>
  <c r="J12"/>
  <c r="J78"/>
  <c r="J49"/>
  <c r="E7"/>
  <c r="E74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5"/>
  <c r="AN55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<sst xmlns="http://schemas.openxmlformats.org/spreadsheetml/2006/main">
  <si>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</si>
  <si>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</si>
  <si>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</si>
  <si>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</si>
  <si>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</si>
  <si>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</si>
  <si>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</si>
  <si>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{9a495a5d-2e8f-46b6-acd3-7b31ad7b3e8a}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</si>
  <si>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</si>
  <si>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</si>
  <si>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</si>
  <si>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</si>
  <si>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</si>
  <si>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</si>
  <si>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</si>
  <si>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</si>
  <si>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65018118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</si>
  <si>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</si>
  <si>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</si>
  <si>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Oprava trakčního vedení na trati Ústí n.L. západ - Bílina,1.etapa</t>
  </si>
  <si>
    <t>KSO:</t>
  </si>
  <si>
    <t/>
  </si>
  <si>
    <t>CC-CZ:</t>
  </si>
  <si>
    <t>Místo:</t>
  </si>
  <si>
    <t xml:space="preserve"> </t>
  </si>
  <si>
    <t>Datum:</t>
  </si>
  <si>
    <t>19. 9. 2018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</si>
  <si>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</si>
  <si>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</si>
  <si>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</si>
  <si>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</si>
  <si>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</si>
  <si>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</si>
  <si>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</si>
  <si>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</si>
  <si>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</si>
  <si>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</si>
  <si>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</si>
  <si>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</si>
  <si>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</si>
  <si>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</si>
  <si>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</si>
  <si>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</si>
  <si>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</si>
  <si>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</si>
  <si>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</si>
  <si>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</si>
  <si>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</si>
  <si>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</si>
  <si>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</si>
  <si>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</si>
  <si>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</si>
  <si>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</si>
  <si>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</si>
  <si>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</si>
  <si>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</si>
  <si>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</si>
  <si>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</si>
  <si>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</si>
  <si>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</si>
  <si>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</si>
  <si>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</si>
  <si>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</si>
  <si>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</si>
  <si>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</si>
  <si>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</si>
  <si>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</si>
  <si>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</si>
  <si>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</si>
  <si>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</si>
  <si>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</si>
  <si>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</si>
  <si>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</si>
  <si>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</si>
  <si>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</si>
  <si>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traťový úsek Ohníč - Světec</t>
  </si>
  <si>
    <t>STA</t>
  </si>
  <si>
    <t>1</t>
  </si>
  <si>
    <t>{75634026-6010-4d36-a96b-8b7aca50c0b8}</t>
  </si>
  <si>
    <t>2</t>
  </si>
  <si>
    <t>02</t>
  </si>
  <si>
    <t>část žst. Ohníč, zhlaví Světec</t>
  </si>
  <si>
    <t>{5d3b9f78-6fc4-4668-b930-463e81eb0d27}</t>
  </si>
  <si>
    <t>03</t>
  </si>
  <si>
    <t>traťový úsek Trmice-Řehlovice (po zast.Koštov)</t>
  </si>
  <si>
    <t>{4a1dc754-2d2e-4194-b8f5-01c8fe57900d}</t>
  </si>
  <si>
    <t>04</t>
  </si>
  <si>
    <t>úprava odvodnění</t>
  </si>
  <si>
    <t>{40985eb3-88d9-4227-bd72-7dc5b4e89c3d}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</si>
  <si>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</si>
  <si>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</si>
  <si>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</si>
  <si>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</si>
  <si>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</si>
  <si>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</si>
  <si>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</si>
  <si>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traťový úsek Ohníč - Světec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</si>
  <si>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</si>
  <si>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</si>
  <si>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</si>
  <si>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</si>
  <si>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</si>
  <si>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</si>
  <si>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</si>
  <si>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997 - Přesun sutě</t>
  </si>
  <si>
    <t>M - Práce a dodávky M</t>
  </si>
  <si>
    <t xml:space="preserve">    46-M - Zemní práce při extr.mont.pracích</t>
  </si>
  <si>
    <t>OST - Ostatní</t>
  </si>
  <si>
    <t xml:space="preserve">    VRN - Vedlejší rozpočtové náklady</t>
  </si>
  <si>
    <t xml:space="preserve">      VRN1 - Průzkumné, geodetické a projektové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</si>
  <si>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</si>
  <si>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</si>
  <si>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</si>
  <si>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</si>
  <si>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</si>
  <si>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</si>
  <si>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</si>
  <si>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</si>
  <si>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</si>
  <si>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</si>
  <si>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</si>
  <si>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</si>
  <si>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</si>
  <si>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</si>
  <si>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</si>
  <si>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</si>
  <si>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</si>
  <si>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</si>
  <si>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</si>
  <si>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</si>
  <si>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</si>
  <si>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</si>
  <si>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4</t>
  </si>
  <si>
    <t>997</t>
  </si>
  <si>
    <t>Přesun sutě</t>
  </si>
  <si>
    <t>997013501</t>
  </si>
  <si>
    <t>Odvoz suti a vybouraných hmot na skládku nebo meziskládku do 1 km se složením</t>
  </si>
  <si>
    <t>t</t>
  </si>
  <si>
    <t>3</t>
  </si>
  <si>
    <t>997013509</t>
  </si>
  <si>
    <t>Příplatek k odvozu suti a vybouraných hmot na skládku ZKD 1 km přes 1 km</t>
  </si>
  <si>
    <t>6</t>
  </si>
  <si>
    <t>997013801</t>
  </si>
  <si>
    <t>Poplatek za uložení na skládce (skládkovné) stavebního odpadu betonového kód odpadu 170 101</t>
  </si>
  <si>
    <t>8</t>
  </si>
  <si>
    <t>5</t>
  </si>
  <si>
    <t>997223855</t>
  </si>
  <si>
    <t>Poplatek za uložení na skládce (skládkovné) zeminy a kameniva kód odpadu 170 504</t>
  </si>
  <si>
    <t>10</t>
  </si>
  <si>
    <t>M</t>
  </si>
  <si>
    <t>Práce a dodávky M</t>
  </si>
  <si>
    <t>46-M</t>
  </si>
  <si>
    <t>Zemní práce při extr.mont.pracích</t>
  </si>
  <si>
    <t>460010025</t>
  </si>
  <si>
    <t>Vytyčení trasy inženýrských sítí v zastavěném prostoru</t>
  </si>
  <si>
    <t>km</t>
  </si>
  <si>
    <t>64</t>
  </si>
  <si>
    <t>12</t>
  </si>
  <si>
    <t>7</t>
  </si>
  <si>
    <t>460080113</t>
  </si>
  <si>
    <t>Bourání základu železobetonového se záhozem jámy sypaninou</t>
  </si>
  <si>
    <t>m3</t>
  </si>
  <si>
    <t>14</t>
  </si>
  <si>
    <t>OST</t>
  </si>
  <si>
    <t>Ostatní</t>
  </si>
  <si>
    <t>7497131010</t>
  </si>
  <si>
    <t>Úprava kabelů u základu trakčního vedení</t>
  </si>
  <si>
    <t>kus</t>
  </si>
  <si>
    <t>262144</t>
  </si>
  <si>
    <t>16</t>
  </si>
  <si>
    <t>9</t>
  </si>
  <si>
    <t>7497150510</t>
  </si>
  <si>
    <t>Zhotovení základu trakčního vedení včetně geodet. bodu, vytyčení a sondy, výkop zemina tř. 2 až 4 hloubeného</t>
  </si>
  <si>
    <t>18</t>
  </si>
  <si>
    <t>7497153510</t>
  </si>
  <si>
    <t>Zajištění svahu pro základ trakčního vedení IZT prefa dílem</t>
  </si>
  <si>
    <t>20</t>
  </si>
  <si>
    <t>11</t>
  </si>
  <si>
    <t>7497154010</t>
  </si>
  <si>
    <t>Čerpání vody z výkopu základu trakčního vedení</t>
  </si>
  <si>
    <t>hod</t>
  </si>
  <si>
    <t>22</t>
  </si>
  <si>
    <t>7497251015</t>
  </si>
  <si>
    <t>Montáž stožárů trakčního vedení výšky do 14 m, typ TS, TSI, TBS, TBSI</t>
  </si>
  <si>
    <t>24</t>
  </si>
  <si>
    <t>13</t>
  </si>
  <si>
    <t>7497251025</t>
  </si>
  <si>
    <t>Montáž stožárů trakčního vedení výšky do 14 m, typ DS</t>
  </si>
  <si>
    <t>26</t>
  </si>
  <si>
    <t>7497251050</t>
  </si>
  <si>
    <t>Montáž stožárů trakčního vedení výšky do do 16 m, typ BP</t>
  </si>
  <si>
    <t>28</t>
  </si>
  <si>
    <t>7497252015</t>
  </si>
  <si>
    <t>Jednostranné připevnění břevna typ 23, 34</t>
  </si>
  <si>
    <t>30</t>
  </si>
  <si>
    <t>7497254015</t>
  </si>
  <si>
    <t>Připevnění závěsu břevna typ 23, 34</t>
  </si>
  <si>
    <t>32</t>
  </si>
  <si>
    <t>17</t>
  </si>
  <si>
    <t>7497256015</t>
  </si>
  <si>
    <t>Příplatek za montáž bran nad stávajícím trakčním vedením</t>
  </si>
  <si>
    <t>34</t>
  </si>
  <si>
    <t>7497271025</t>
  </si>
  <si>
    <t>Demontáže zařízení trakčního vedení stožáru P</t>
  </si>
  <si>
    <t>36</t>
  </si>
  <si>
    <t>19</t>
  </si>
  <si>
    <t>7497271035</t>
  </si>
  <si>
    <t>Demontáže zařízení trakčního vedení stožáru BP, AP</t>
  </si>
  <si>
    <t>38</t>
  </si>
  <si>
    <t>7497271040</t>
  </si>
  <si>
    <t>Demontáže zařízení trakčního vedení stožáru brány krakorce 23, 34</t>
  </si>
  <si>
    <t>40</t>
  </si>
  <si>
    <t>7497271045</t>
  </si>
  <si>
    <t>Demontáže zařízení trakčního vedení stožáru konzoly TV</t>
  </si>
  <si>
    <t>42</t>
  </si>
  <si>
    <t>7497271050</t>
  </si>
  <si>
    <t>Demontáže zařízení trakčního vedení stožáru konzoly ZV, OV</t>
  </si>
  <si>
    <t>44</t>
  </si>
  <si>
    <t>23</t>
  </si>
  <si>
    <t>7497350020</t>
  </si>
  <si>
    <t>Montáž závěsu na konzole bez přídavného lana</t>
  </si>
  <si>
    <t>46</t>
  </si>
  <si>
    <t>7497350070</t>
  </si>
  <si>
    <t>Uvolnění a zpětná montáž troleje nebo nosného lana z ramene trakčního vedení, SIK, závěsu</t>
  </si>
  <si>
    <t>48</t>
  </si>
  <si>
    <t>25</t>
  </si>
  <si>
    <t>7497350155</t>
  </si>
  <si>
    <t>Montáž závěsu SIK</t>
  </si>
  <si>
    <t>50</t>
  </si>
  <si>
    <t>7497350200</t>
  </si>
  <si>
    <t>Montáž věšáku troleje</t>
  </si>
  <si>
    <t>52</t>
  </si>
  <si>
    <t>27</t>
  </si>
  <si>
    <t>7497350210</t>
  </si>
  <si>
    <t>Demontáž a opětovná montáž proudového propojení</t>
  </si>
  <si>
    <t>54</t>
  </si>
  <si>
    <t>7497350230</t>
  </si>
  <si>
    <t>Montáž spojky 2 lan nebo troleje a lana</t>
  </si>
  <si>
    <t>56</t>
  </si>
  <si>
    <t>29</t>
  </si>
  <si>
    <t>7497350270</t>
  </si>
  <si>
    <t>Montáž pevného bodu kompenzované sestavy</t>
  </si>
  <si>
    <t>58</t>
  </si>
  <si>
    <t>7497350305</t>
  </si>
  <si>
    <t>Montáž kotvení pevného bodu na jednoduché bráně</t>
  </si>
  <si>
    <t>60</t>
  </si>
  <si>
    <t>31</t>
  </si>
  <si>
    <t>7497350320</t>
  </si>
  <si>
    <t>Upevnění kotevních lan pevného bodu na nosné lano</t>
  </si>
  <si>
    <t>62</t>
  </si>
  <si>
    <t>7497350444</t>
  </si>
  <si>
    <t>Montáž pohyblivého kotvení sestavy trakčního vedení troleje a nosného lana na stožár BP 15 kN</t>
  </si>
  <si>
    <t>33</t>
  </si>
  <si>
    <t>7497350700</t>
  </si>
  <si>
    <t>Tažení nosného lana do 120 mm2 Bz, Cu</t>
  </si>
  <si>
    <t>m</t>
  </si>
  <si>
    <t>66</t>
  </si>
  <si>
    <t>7497350710</t>
  </si>
  <si>
    <t>Tažení troleje do 150 mm2 Cu</t>
  </si>
  <si>
    <t>68</t>
  </si>
  <si>
    <t>35</t>
  </si>
  <si>
    <t>7497350720</t>
  </si>
  <si>
    <t>Výšková regulace troleje</t>
  </si>
  <si>
    <t>70</t>
  </si>
  <si>
    <t>7497350730</t>
  </si>
  <si>
    <t>Montáž definitivní regulace pohyblivého kotvení troleje</t>
  </si>
  <si>
    <t>72</t>
  </si>
  <si>
    <t>37</t>
  </si>
  <si>
    <t>7497100010</t>
  </si>
  <si>
    <t>Základy trakčního vedení Materiál pro úpravu kabelů u základu TV</t>
  </si>
  <si>
    <t>74</t>
  </si>
  <si>
    <t>7497100020</t>
  </si>
  <si>
    <t>Základy trakčního vedení Hloubený základ TV - materiál</t>
  </si>
  <si>
    <t>76</t>
  </si>
  <si>
    <t>39</t>
  </si>
  <si>
    <t>7497100060</t>
  </si>
  <si>
    <t>Základy trakčního vedení Výztuž pro základ TV - jednodílná</t>
  </si>
  <si>
    <t>78</t>
  </si>
  <si>
    <t>7497100070</t>
  </si>
  <si>
    <t>Základy trakčního vedení Svorník kotevní kovaný pro základ TV vč. povrch. úpravy dle TKP</t>
  </si>
  <si>
    <t>80</t>
  </si>
  <si>
    <t>41</t>
  </si>
  <si>
    <t>7497100080</t>
  </si>
  <si>
    <t>Základy trakčního vedení Svorníkový koš pro základ TV</t>
  </si>
  <si>
    <t>82</t>
  </si>
  <si>
    <t>7497100130</t>
  </si>
  <si>
    <t>Základy trakčního vedení Materiál pro zajištění svahu pro základ TV - IZT prefa díl</t>
  </si>
  <si>
    <t>84</t>
  </si>
  <si>
    <t>43</t>
  </si>
  <si>
    <t>7497200150</t>
  </si>
  <si>
    <t>Stožáry trakčního vedení Stožár TV - typ ( TS,TSI 324 ) do 10m vč. uzavíracího nátěru</t>
  </si>
  <si>
    <t>86</t>
  </si>
  <si>
    <t>7497200230</t>
  </si>
  <si>
    <t>Stožáry trakčního vedení Stožár TV - typ ( DS 14 ) do 10m</t>
  </si>
  <si>
    <t>88</t>
  </si>
  <si>
    <t>45</t>
  </si>
  <si>
    <t>7497200240</t>
  </si>
  <si>
    <t>Stožáry trakčního vedení Stožár TV - typ ( DS 14 ) od 10m - do 12m</t>
  </si>
  <si>
    <t>90</t>
  </si>
  <si>
    <t>7497200250</t>
  </si>
  <si>
    <t>Stožáry trakčního vedení Stožár TV - typ ( DS 16 ) do 10m</t>
  </si>
  <si>
    <t>92</t>
  </si>
  <si>
    <t>47</t>
  </si>
  <si>
    <t>7497200260</t>
  </si>
  <si>
    <t>Stožáry trakčního vedení Stožár TV - typ ( DS 16 ) od 10m - do 12m</t>
  </si>
  <si>
    <t>94</t>
  </si>
  <si>
    <t>7497200500</t>
  </si>
  <si>
    <t>Stožáry trakčního vedení Břevno typ 23 L</t>
  </si>
  <si>
    <t>96</t>
  </si>
  <si>
    <t>49</t>
  </si>
  <si>
    <t>7497200510</t>
  </si>
  <si>
    <t>Stožáry trakčního vedení Břevno typ 34 L</t>
  </si>
  <si>
    <t>98</t>
  </si>
  <si>
    <t>7497200520</t>
  </si>
  <si>
    <t>Stožáry trakčního vedení Materiál pro připevnění břevna 23,34 vč. ukončení břevna A na 1T</t>
  </si>
  <si>
    <t>100</t>
  </si>
  <si>
    <t>51</t>
  </si>
  <si>
    <t>7497200540</t>
  </si>
  <si>
    <t>Stožáry trakčního vedení Materiál pro připevnění břevna 23,34 vč. ukončení břevna C na BP</t>
  </si>
  <si>
    <t>102</t>
  </si>
  <si>
    <t>7497200580</t>
  </si>
  <si>
    <t>Stožáry trakčního vedení Materiál sestavení pro připevnění závěsu břevna 23,34 na BP</t>
  </si>
  <si>
    <t>104</t>
  </si>
  <si>
    <t>53</t>
  </si>
  <si>
    <t>7497300020</t>
  </si>
  <si>
    <t>Vodiče trakčního vedení Závěs na konzole</t>
  </si>
  <si>
    <t>106</t>
  </si>
  <si>
    <t>7497300200</t>
  </si>
  <si>
    <t>Vodiče trakčního vedení Závěs SIK</t>
  </si>
  <si>
    <t>108</t>
  </si>
  <si>
    <t>55</t>
  </si>
  <si>
    <t>7497300050</t>
  </si>
  <si>
    <t>Vodiče trakčního vedení Příplatek 2x plastový izolátor do ramena TV nebo SIK-u</t>
  </si>
  <si>
    <t>110</t>
  </si>
  <si>
    <t>7497300250</t>
  </si>
  <si>
    <t>Vodiče trakčního vedení Věšák troleje</t>
  </si>
  <si>
    <t>112</t>
  </si>
  <si>
    <t>57</t>
  </si>
  <si>
    <t>7497300270</t>
  </si>
  <si>
    <t>Vodiče trakčního vedení Proudová propojení</t>
  </si>
  <si>
    <t>114</t>
  </si>
  <si>
    <t>7497300280</t>
  </si>
  <si>
    <t>Vodiče trakčního vedení Spojka 2 lan nebo TR + lana</t>
  </si>
  <si>
    <t>116</t>
  </si>
  <si>
    <t>59</t>
  </si>
  <si>
    <t>7497300330</t>
  </si>
  <si>
    <t>Vodiče trakčního vedení Pevný bod kompenzované sestavy</t>
  </si>
  <si>
    <t>118</t>
  </si>
  <si>
    <t>7497300370</t>
  </si>
  <si>
    <t>Vodiče trakčního vedení Materiál sestavení pro kotvení pevného bodu na jednoduché bráně</t>
  </si>
  <si>
    <t>120</t>
  </si>
  <si>
    <t>61</t>
  </si>
  <si>
    <t>7497300390</t>
  </si>
  <si>
    <t>Vodiče trakčního vedení Materiál sestavení pro upevnění kotevních lan pev. bodu na nosné lano</t>
  </si>
  <si>
    <t>122</t>
  </si>
  <si>
    <t>7497300520</t>
  </si>
  <si>
    <t>Vodiče trakčního vedení lano 50 mm2 Fe (např. lano ochranné, pevných bodů, odtahů)</t>
  </si>
  <si>
    <t>124</t>
  </si>
  <si>
    <t>63</t>
  </si>
  <si>
    <t>7497300580</t>
  </si>
  <si>
    <t>Vodiče trakčního vedení Pohyb. kotvení sestavy TV, TR+NL na BP - 15kN</t>
  </si>
  <si>
    <t>126</t>
  </si>
  <si>
    <t>7497300830</t>
  </si>
  <si>
    <t>Vodiče trakčního vedení lano 120 mm2 Cu ( lano - nosné, ZV, NV, OV, napájecích převěsů)</t>
  </si>
  <si>
    <t>128</t>
  </si>
  <si>
    <t>65</t>
  </si>
  <si>
    <t>7497300880</t>
  </si>
  <si>
    <t>Vodiče trakčního vedení Trolejový drát 150 mm2 Cu</t>
  </si>
  <si>
    <t>130</t>
  </si>
  <si>
    <t>7497300900</t>
  </si>
  <si>
    <t>Vodiče trakčního vedení Připev. oboustranné lišty pro kotvení ZV, NV, OV</t>
  </si>
  <si>
    <t>132</t>
  </si>
  <si>
    <t>67</t>
  </si>
  <si>
    <t>7497300930</t>
  </si>
  <si>
    <t>Vodiče trakčního vedení Kotv. 1 lana ZV, NV, OV se zdvojenými izolátory</t>
  </si>
  <si>
    <t>134</t>
  </si>
  <si>
    <t>7497300960</t>
  </si>
  <si>
    <t>Vodiče trakčního vedení Konzola ZV, NV OV pro svislý závěs na T, P, BP, DS</t>
  </si>
  <si>
    <t>136</t>
  </si>
  <si>
    <t>69</t>
  </si>
  <si>
    <t>7497300970</t>
  </si>
  <si>
    <t>Vodiče trakčního vedení Konzola ZV, NV OV pro "V" závěs na T, P, BP, DS</t>
  </si>
  <si>
    <t>138</t>
  </si>
  <si>
    <t>7497300990</t>
  </si>
  <si>
    <t>Vodiče trakčního vedení Svislý závěs 1-2 lan ZV, NV, OV</t>
  </si>
  <si>
    <t>140</t>
  </si>
  <si>
    <t>71</t>
  </si>
  <si>
    <t>7497301010</t>
  </si>
  <si>
    <t>Vodiče trakčního vedení "V" závěs 1-2 lan ZV, NV, OV</t>
  </si>
  <si>
    <t>142</t>
  </si>
  <si>
    <t>7497301030</t>
  </si>
  <si>
    <t>Vodiče trakčního vedení Volný závěs 1-2 lan ZV, NV, OV na bráně</t>
  </si>
  <si>
    <t>144</t>
  </si>
  <si>
    <t>73</t>
  </si>
  <si>
    <t>7497301080</t>
  </si>
  <si>
    <t>Vodiče trakčního vedení Lisovaná spojka dvou lan ZV, NV, OV</t>
  </si>
  <si>
    <t>146</t>
  </si>
  <si>
    <t>7497301090</t>
  </si>
  <si>
    <t>Vodiče trakčního vedení Materiál sestavení připojení ZV, NV, OV 1-2 lana na TV</t>
  </si>
  <si>
    <t>148</t>
  </si>
  <si>
    <t>75</t>
  </si>
  <si>
    <t>7497301980</t>
  </si>
  <si>
    <t>Vodiče trakčního vedení Ukolejnění s průrazkou T, P, 2T, BP, DS, OK - 1 vodič</t>
  </si>
  <si>
    <t>150</t>
  </si>
  <si>
    <t>7497302250</t>
  </si>
  <si>
    <t>Vodiče trakčního vedení Výstražné tabulky na stožáru T, P, BP, DS</t>
  </si>
  <si>
    <t>152</t>
  </si>
  <si>
    <t>77</t>
  </si>
  <si>
    <t>7497302260</t>
  </si>
  <si>
    <t>Vodiče trakčního vedení Tabulka číslování stožárů a pohonů odpojovačů 1 - 3 znaky</t>
  </si>
  <si>
    <t>154</t>
  </si>
  <si>
    <t>7497301800</t>
  </si>
  <si>
    <t>Vodiče trakčního vedení Materiál sestavení pro upevnění konzol středové,stranové</t>
  </si>
  <si>
    <t>156</t>
  </si>
  <si>
    <t>79</t>
  </si>
  <si>
    <t>7497301810</t>
  </si>
  <si>
    <t>Vodiče trakčního vedení Materiál sestavení pro upevnění 2 konzol</t>
  </si>
  <si>
    <t>158</t>
  </si>
  <si>
    <t>7497301820</t>
  </si>
  <si>
    <t>Vodiče trakčního vedení Kozlík vč.upevň.materiálu na stožár T, P</t>
  </si>
  <si>
    <t>160</t>
  </si>
  <si>
    <t>81</t>
  </si>
  <si>
    <t>7497350732</t>
  </si>
  <si>
    <t>Montáž definitivní regulace pohyblivého kotvení nosného lana</t>
  </si>
  <si>
    <t>162</t>
  </si>
  <si>
    <t>7497350750</t>
  </si>
  <si>
    <t>Zajištění kotvení nosného lana a troleje všech sestavení</t>
  </si>
  <si>
    <t>164</t>
  </si>
  <si>
    <t>83</t>
  </si>
  <si>
    <t>7497350760</t>
  </si>
  <si>
    <t>Zkouška trakčního vedení vlastností mechanických</t>
  </si>
  <si>
    <t>166</t>
  </si>
  <si>
    <t>7497350765</t>
  </si>
  <si>
    <t>Zkouška trakčního vedení vlastností elektrických</t>
  </si>
  <si>
    <t>168</t>
  </si>
  <si>
    <t>85</t>
  </si>
  <si>
    <t>7497350785</t>
  </si>
  <si>
    <t>Připevnění lišty pro kotvení zesilovací, napájecí a obcházecí vedení (ZV, NV, OV) oboustranné</t>
  </si>
  <si>
    <t>170</t>
  </si>
  <si>
    <t>7497350810</t>
  </si>
  <si>
    <t>Montáž kotvení lana zesilovacího, napájecího a obcházecího vedení jednoho se zdvojenými izolátory</t>
  </si>
  <si>
    <t>172</t>
  </si>
  <si>
    <t>87</t>
  </si>
  <si>
    <t>7497350830</t>
  </si>
  <si>
    <t>Připevnění konzoly zesilovacího, napájecího a obcházecího vedení svislý závěs na stožár T, P, BP, DS</t>
  </si>
  <si>
    <t>174</t>
  </si>
  <si>
    <t>7497350835</t>
  </si>
  <si>
    <t>Připevnění konzoly zesilovacího, napájecího a obcházecího vedení "V" závěs na stožár T, P, BP, DS</t>
  </si>
  <si>
    <t>176</t>
  </si>
  <si>
    <t>89</t>
  </si>
  <si>
    <t>7497350870</t>
  </si>
  <si>
    <t>Montáž závěsu zesilovacího, napájecího a obcházecího vedení (ZV, NV, OV) volného 1 - 2 lan na bráně</t>
  </si>
  <si>
    <t>178</t>
  </si>
  <si>
    <t>7497350920</t>
  </si>
  <si>
    <t>Montáž lisované spojky zesilovacího, napájecího a obcházecího vedení dvou lan</t>
  </si>
  <si>
    <t>180</t>
  </si>
  <si>
    <t>91</t>
  </si>
  <si>
    <t>7497350930</t>
  </si>
  <si>
    <t>Připojení zesilovacího, napájecího a obcházecího vedení 1 - 2 lan na trakční vedení</t>
  </si>
  <si>
    <t>182</t>
  </si>
  <si>
    <t>7497350960</t>
  </si>
  <si>
    <t>Tažení lana pro zesilovací, napájecí a obcházecí vedení do 240 mm2 Cu, AlFe</t>
  </si>
  <si>
    <t>184</t>
  </si>
  <si>
    <t>93</t>
  </si>
  <si>
    <t>7497351400</t>
  </si>
  <si>
    <t>Upevnění konzol středové, stranové</t>
  </si>
  <si>
    <t>186</t>
  </si>
  <si>
    <t>7497351405</t>
  </si>
  <si>
    <t>Upevnění konzol dvou konzol</t>
  </si>
  <si>
    <t>188</t>
  </si>
  <si>
    <t>95</t>
  </si>
  <si>
    <t>7497351420</t>
  </si>
  <si>
    <t>Připevnění kozlíku na stožár T, P</t>
  </si>
  <si>
    <t>190</t>
  </si>
  <si>
    <t>7497351590</t>
  </si>
  <si>
    <t>Montáž ukolejnění s průrazkou T, P, 2T, BP, DS, OK - 1 vodič</t>
  </si>
  <si>
    <t>192</t>
  </si>
  <si>
    <t>97</t>
  </si>
  <si>
    <t>7497351770</t>
  </si>
  <si>
    <t>Montáž výstražných tabulek na stožáru T, P, BP, DS</t>
  </si>
  <si>
    <t>194</t>
  </si>
  <si>
    <t>7497351780</t>
  </si>
  <si>
    <t>Číslování stožárů a pohonů odpojovačů 1 - 3 znaky</t>
  </si>
  <si>
    <t>196</t>
  </si>
  <si>
    <t>99</t>
  </si>
  <si>
    <t>7497351810</t>
  </si>
  <si>
    <t>Úpravy stávajícího trakčního vedení provizorní stavy za 100 m</t>
  </si>
  <si>
    <t>198</t>
  </si>
  <si>
    <t>7497351840</t>
  </si>
  <si>
    <t>Zpracování KSU a TP pro účely zavedení do provozu za 100 m</t>
  </si>
  <si>
    <t>200</t>
  </si>
  <si>
    <t>101</t>
  </si>
  <si>
    <t>7497371010</t>
  </si>
  <si>
    <t>Demontáže zařízení trakčního vedení závěsu na bráně</t>
  </si>
  <si>
    <t>202</t>
  </si>
  <si>
    <t>7497371040</t>
  </si>
  <si>
    <t>Demontáže zařízení trakčního vedení závěsu věšáku</t>
  </si>
  <si>
    <t>204</t>
  </si>
  <si>
    <t>103</t>
  </si>
  <si>
    <t>7497371045</t>
  </si>
  <si>
    <t>Demontáže zařízení trakčního vedení závěsu podélné nebo příčné proudové propojky</t>
  </si>
  <si>
    <t>206</t>
  </si>
  <si>
    <t>208</t>
  </si>
  <si>
    <t>105</t>
  </si>
  <si>
    <t>7497371050</t>
  </si>
  <si>
    <t>Demontáže zařízení trakčního vedení závěsu spojky</t>
  </si>
  <si>
    <t>210</t>
  </si>
  <si>
    <t>7497371070</t>
  </si>
  <si>
    <t>Demontáže zařízení trakčního vedení závěsu pevného bodu</t>
  </si>
  <si>
    <t>212</t>
  </si>
  <si>
    <t>107</t>
  </si>
  <si>
    <t>7497371315</t>
  </si>
  <si>
    <t>Demontáže zařízení trakčního vedení kotvení troleje, nosného lana pohyblivě</t>
  </si>
  <si>
    <t>214</t>
  </si>
  <si>
    <t>7497371350</t>
  </si>
  <si>
    <t>Demontáže zařízení trakčního vedení kotvení zesilovacího, napájecího, obcházecího vedení včetně připevnění lišt</t>
  </si>
  <si>
    <t>216</t>
  </si>
  <si>
    <t>109</t>
  </si>
  <si>
    <t>218</t>
  </si>
  <si>
    <t>7497371415</t>
  </si>
  <si>
    <t>Demontáže zařízení trakčního vedení lana zesilovacího vedení stočení na buben</t>
  </si>
  <si>
    <t>220</t>
  </si>
  <si>
    <t>111</t>
  </si>
  <si>
    <t>7497371625</t>
  </si>
  <si>
    <t>Demontáže zařízení trakčního vedení svodu ukolejnění konstrukcí a stožárů</t>
  </si>
  <si>
    <t>222</t>
  </si>
  <si>
    <t>7497371635</t>
  </si>
  <si>
    <t>Demontáže zařízení trakčního vedení svodu ochranného lana</t>
  </si>
  <si>
    <t>224</t>
  </si>
  <si>
    <t>113</t>
  </si>
  <si>
    <t>7497371730</t>
  </si>
  <si>
    <t>Demontáže zařízení trakčního vedení lávky pro odpojovač nestandardní kovové konstrukce</t>
  </si>
  <si>
    <t>kg</t>
  </si>
  <si>
    <t>226</t>
  </si>
  <si>
    <t>7497651010</t>
  </si>
  <si>
    <t>HZS na trakčním vedení</t>
  </si>
  <si>
    <t>228</t>
  </si>
  <si>
    <t>115</t>
  </si>
  <si>
    <t>7497655010</t>
  </si>
  <si>
    <t>Tažné hnací vozidlo k pracovním soupravám pro montáž a demontáž</t>
  </si>
  <si>
    <t>230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</si>
  <si>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</si>
  <si>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</si>
  <si>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232</t>
  </si>
  <si>
    <t>117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</si>
  <si>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</si>
  <si>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</si>
  <si>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234</t>
  </si>
  <si>
    <t>7498152020</t>
  </si>
  <si>
    <t>Vyhotovení mimořádné revizní zprávy pro opravné práce pro objem investičních nákladů přes 500 000 do 1 000 000 Kč</t>
  </si>
  <si>
    <t>236</t>
  </si>
  <si>
    <t>119</t>
  </si>
  <si>
    <t>7498152025</t>
  </si>
  <si>
    <t>Vyhotovení mimořádné revizní zprávy příplatek za každých dalších i započatých 500 000 Kč přes 1 000 000 Kč</t>
  </si>
  <si>
    <t>238</t>
  </si>
  <si>
    <t>7498156010</t>
  </si>
  <si>
    <t>Měření dotykových napětí u trakčního stožáru</t>
  </si>
  <si>
    <t>240</t>
  </si>
  <si>
    <t>121</t>
  </si>
  <si>
    <t>7498157010</t>
  </si>
  <si>
    <t>Revize a kontroly technická kontrola</t>
  </si>
  <si>
    <t>242</t>
  </si>
  <si>
    <t>VRN</t>
  </si>
  <si>
    <t>Vedlejší rozpočtové náklady</t>
  </si>
  <si>
    <t>VRN1</t>
  </si>
  <si>
    <t>Průzkumné, geodetické a projektové práce</t>
  </si>
  <si>
    <t>013254000</t>
  </si>
  <si>
    <t>Dokumentace skutečného provedení stavby</t>
  </si>
  <si>
    <t>…</t>
  </si>
  <si>
    <t>CS ÚRS 2018 01</t>
  </si>
  <si>
    <t>1024</t>
  </si>
  <si>
    <t>-857471839</t>
  </si>
  <si>
    <t>02 - část žst. Ohníč, zhlaví Světec</t>
  </si>
  <si>
    <t xml:space="preserve">    22-M - Montáže technologických zařízení pro dopravní stavby</t>
  </si>
  <si>
    <t>119001421</t>
  </si>
  <si>
    <t>Dočasné zajištění kabelů a kabelových tratí ze 3 volně ložených kabelů</t>
  </si>
  <si>
    <t>119003131</t>
  </si>
  <si>
    <t>Výstražná páska pro zabezpečení výkopu zřízení</t>
  </si>
  <si>
    <t>119003132</t>
  </si>
  <si>
    <t>Výstražná páska pro zabezpečení výkopu odstranění</t>
  </si>
  <si>
    <t>121112011</t>
  </si>
  <si>
    <t>Sejmutí ornice tl vrstvy do 150 mm ručně s odhozením do 3 m bez vodorovného přemístění</t>
  </si>
  <si>
    <t>130001101</t>
  </si>
  <si>
    <t>Příplatek za ztížení vykopávky v blízkosti podzemního vedení</t>
  </si>
  <si>
    <t>131301101</t>
  </si>
  <si>
    <t>Hloubení jam nezapažených v hornině tř. 4 objemu do 100 m3</t>
  </si>
  <si>
    <t>131301109</t>
  </si>
  <si>
    <t>Příplatek za lepivost u hloubení jam nezapažených v hornině tř. 4</t>
  </si>
  <si>
    <t>174101101</t>
  </si>
  <si>
    <t>Zásyp jam, šachet rýh nebo kolem objektů sypaninou se zhutněním</t>
  </si>
  <si>
    <t>181951102</t>
  </si>
  <si>
    <t>Úprava pláně v hornině tř. 1 až 4 se zhutněním</t>
  </si>
  <si>
    <t>22-M</t>
  </si>
  <si>
    <t>Montáže technologických zařízení pro dopravní stavby</t>
  </si>
  <si>
    <t>220182009</t>
  </si>
  <si>
    <t>Křižování trasy se silovým kabelem oddělení žlabem plastovým</t>
  </si>
  <si>
    <t>460510201.ZPS</t>
  </si>
  <si>
    <t>Kanály do rýhy neasfaltované z prefabrikovaných betonových žlabů typu TK 1</t>
  </si>
  <si>
    <t>59213344.ZPS</t>
  </si>
  <si>
    <t>Poklop kabelového žlabu TK 1</t>
  </si>
  <si>
    <t>256</t>
  </si>
  <si>
    <t>59213009.ZPS</t>
  </si>
  <si>
    <t>Kabelový žlab TK 1</t>
  </si>
  <si>
    <t>34571366</t>
  </si>
  <si>
    <t>trubka elektroinstalační HDPE tuhá dvouplášťová korugovaná D 100/120 mm</t>
  </si>
  <si>
    <t>7491100320</t>
  </si>
  <si>
    <t>Trubková vedení Pevné elektroinstalační trubky 8032 pr.32 1250N PVC černá</t>
  </si>
  <si>
    <t>7492502120</t>
  </si>
  <si>
    <t>Kabely, vodiče, šňůry Cu - nn Kabel silový více-žílový Cu, plastová izolace CYKY 7J4 (7Cx4)</t>
  </si>
  <si>
    <t>7492103590</t>
  </si>
  <si>
    <t>Spojovací vedení, podpěrné izolátory Spojky, ukončení pasu, ostatní Spojka SVCZ-S5-1 5x10-5x35mm2 AL+Cu</t>
  </si>
  <si>
    <t>7499700390</t>
  </si>
  <si>
    <t>Nátěry trakčního vedení Barva a řed. pro bezpečnostní černožluté pruhy na podpěře TV</t>
  </si>
  <si>
    <t>7499700400</t>
  </si>
  <si>
    <t>Nátěry trakčního vedení Barva a řed. pro bezpečnostní bíločervený pruh na podpěře TV</t>
  </si>
  <si>
    <t>7492205250</t>
  </si>
  <si>
    <t>Spojovací vedení, podpěrné izolátory Spojky, ukončení pasu, ostatní Smrštitelné kabelové koncovky do 1 kV</t>
  </si>
  <si>
    <t>7492555026</t>
  </si>
  <si>
    <t>Montáž kabelů vícežílových Cu 7 x 4 mm2</t>
  </si>
  <si>
    <t>7492751040</t>
  </si>
  <si>
    <t>Montáž ukončení kabelů nn v rozvaděči nebo na přístroji izolovaných s označením 7 - 12-ti žílových do 4 mm2</t>
  </si>
  <si>
    <t>7492752040</t>
  </si>
  <si>
    <t>Montáž ukončení kabelů nn kabelovou spojkou vícežilové kabely s plastovou izolací do 4 mm2 4-7 - žílové kabely</t>
  </si>
  <si>
    <t>7497152010</t>
  </si>
  <si>
    <t>Montáž kotevního sloupku trakčního vedení</t>
  </si>
  <si>
    <t>7497154510</t>
  </si>
  <si>
    <t>Uzemnění stožáru trakčního vedení</t>
  </si>
  <si>
    <t>7497155510</t>
  </si>
  <si>
    <t>Montáž ochrany stožáru v betonovém základu trakčního vedení</t>
  </si>
  <si>
    <t>7497251005</t>
  </si>
  <si>
    <t>Montáž stožárů trakčního vedení výšky do 14 m, typ T, TB</t>
  </si>
  <si>
    <t>7497251030</t>
  </si>
  <si>
    <t>Montáž stožárů trakčního vedení výšky do 14 m, typ 2TS, 2TBS, 2TBSI</t>
  </si>
  <si>
    <t>7497253015</t>
  </si>
  <si>
    <t>Kluzné uložení břevna typ 23, 34 na BP stožáru</t>
  </si>
  <si>
    <t>7497271005</t>
  </si>
  <si>
    <t>Demontáže zařízení trakčního vedení stožáru D, T, TB</t>
  </si>
  <si>
    <t>7497350115</t>
  </si>
  <si>
    <t>Montáž závěsu nebo pevného bodu na bráně</t>
  </si>
  <si>
    <t>7497350250</t>
  </si>
  <si>
    <t>Montáž děliče v troleji včetně tabulky</t>
  </si>
  <si>
    <t>7497350290</t>
  </si>
  <si>
    <t>Montáž kotvení pevného bodu na stožár T, P, 2T, DS</t>
  </si>
  <si>
    <t>7497350340</t>
  </si>
  <si>
    <t>Montáž tyčí rozpěrných</t>
  </si>
  <si>
    <t>7497350350</t>
  </si>
  <si>
    <t>Montáž odtahu troleje a nosného lana</t>
  </si>
  <si>
    <t>7497350360</t>
  </si>
  <si>
    <t>Kotvení lana jednoho nebo dvou 50-70 mm2 na stožár BP</t>
  </si>
  <si>
    <t>7497350370</t>
  </si>
  <si>
    <t>Kotvení lana oboustranné nebo pevné a pérové 50-70 mm2 na stožár T</t>
  </si>
  <si>
    <t>7497350420</t>
  </si>
  <si>
    <t>Vložení izolace v podélných a příčných polích</t>
  </si>
  <si>
    <t>7497350430</t>
  </si>
  <si>
    <t>Tažení směrového, příčného lana do 120 mm2 Bz, Cu</t>
  </si>
  <si>
    <t>7497350640</t>
  </si>
  <si>
    <t>Pevné kotvení sestavy trakčního vedení na stožár BP, T, 2xT, 2T/2TB - do 15 kN</t>
  </si>
  <si>
    <t>7497350780</t>
  </si>
  <si>
    <t>Připevnění lišty pro kotvení zesilovací, napájecí a obcházecí vedení (ZV, NV, OV) jednostranné</t>
  </si>
  <si>
    <t>7497350800</t>
  </si>
  <si>
    <t>Montáž kotvení lana zesilovacího, napájecího a obcházecího vedení jednoho</t>
  </si>
  <si>
    <t>7497350840</t>
  </si>
  <si>
    <t>Připevnění konzoly zesilovacího, napájecího a obcházecího vedení svislý závěs přeponky na stožár BP</t>
  </si>
  <si>
    <t>7497350850</t>
  </si>
  <si>
    <t>Montáž závěsu zesilovacího, napájecího a obcházecího vedení (ZV, NV, OV) svislého 1 - 2 lan</t>
  </si>
  <si>
    <t>7497350860</t>
  </si>
  <si>
    <t>Montáž závěsu zesilovacího, napájecího a obcházecího vedení (ZV, NV, OV) typ "V" 1 - 2 lan</t>
  </si>
  <si>
    <t>7497350970</t>
  </si>
  <si>
    <t>Montáž odpojovače motorového</t>
  </si>
  <si>
    <t>7497350990</t>
  </si>
  <si>
    <t>Montáž odpojovače nebo odpínače, příp. s uzemňovacím nožem na stožár trakčního vedení</t>
  </si>
  <si>
    <t>7497351015</t>
  </si>
  <si>
    <t>Montáž kotvení svodu z odpojovače s připojením na trakční vedení dvou na stožár BP</t>
  </si>
  <si>
    <t>7497351075</t>
  </si>
  <si>
    <t>Montáž svodu trakčního vedení lany 120 Cu dvou z napájecího převěsu</t>
  </si>
  <si>
    <t>7497351135</t>
  </si>
  <si>
    <t>Montáž proudového propojení sestav trakčního vedení</t>
  </si>
  <si>
    <t>7497351425</t>
  </si>
  <si>
    <t>Připevnění kozlíku na stožár BP</t>
  </si>
  <si>
    <t>7497351450</t>
  </si>
  <si>
    <t>Montáž bleskojistky růžkové na stožáru T, P, BP</t>
  </si>
  <si>
    <t>7497351490</t>
  </si>
  <si>
    <t>Montáž izolovaného svodu od bleskojistky na stožár T, BP</t>
  </si>
  <si>
    <t>7497351505</t>
  </si>
  <si>
    <t>Připojení izolovaného svodu na zemnič</t>
  </si>
  <si>
    <t>7497351675</t>
  </si>
  <si>
    <t>Montáž montážních lávek na BP délky 1035, 2045 mm</t>
  </si>
  <si>
    <t>7497351695</t>
  </si>
  <si>
    <t>Montáž ovládacích lávek s boční lávkou na stožár BP</t>
  </si>
  <si>
    <t>7497351710</t>
  </si>
  <si>
    <t>Montáž žebříků pro ovládací lávku</t>
  </si>
  <si>
    <t>7497371015</t>
  </si>
  <si>
    <t>Demontáže zařízení trakčního vedení závěsu na převěsu</t>
  </si>
  <si>
    <t>7497371030</t>
  </si>
  <si>
    <t>Demontáže zařízení trakčního vedení závěsu příčných lan směrových, nosných</t>
  </si>
  <si>
    <t>7497371060</t>
  </si>
  <si>
    <t>Demontáže zařízení trakčního vedení závěsu děliče</t>
  </si>
  <si>
    <t>7497371065</t>
  </si>
  <si>
    <t>Demontáže zařízení trakčního vedení závěsu vložené izolace</t>
  </si>
  <si>
    <t>7497371310</t>
  </si>
  <si>
    <t>Demontáže zařízení trakčního vedení kotvení troleje, nosného lana pevně</t>
  </si>
  <si>
    <t>7497371410</t>
  </si>
  <si>
    <t>Demontáže zařízení trakčního vedení lana zesilovacího vedení stříhání</t>
  </si>
  <si>
    <t>7497371425</t>
  </si>
  <si>
    <t>Demontáže zařízení trakčního vedení lana zesilovacího vedení odpojovače s pohonem včetně svodu</t>
  </si>
  <si>
    <t>7497371515</t>
  </si>
  <si>
    <t>Demontáže zařízení trakčního vedení kotvení svodu - převěsu z odpojovače dvojité lano</t>
  </si>
  <si>
    <t>7497371615</t>
  </si>
  <si>
    <t>Demontáže zařízení trakčního vedení svodu dvojité lano</t>
  </si>
  <si>
    <t>7497371620</t>
  </si>
  <si>
    <t>Demontáže zařízení trakčního vedení svodu bleskojistky</t>
  </si>
  <si>
    <t>7497371710</t>
  </si>
  <si>
    <t>Demontáže zařízení trakčního vedení lávky pro odpojovač montážní</t>
  </si>
  <si>
    <t>7497371715</t>
  </si>
  <si>
    <t>Demontáže zařízení trakčního vedení lávky pro odpojovač ovládací</t>
  </si>
  <si>
    <t>244</t>
  </si>
  <si>
    <t>123</t>
  </si>
  <si>
    <t>246</t>
  </si>
  <si>
    <t>248</t>
  </si>
  <si>
    <t>125</t>
  </si>
  <si>
    <t>250</t>
  </si>
  <si>
    <t>252</t>
  </si>
  <si>
    <t>127</t>
  </si>
  <si>
    <t>254</t>
  </si>
  <si>
    <t>129</t>
  </si>
  <si>
    <t>258</t>
  </si>
  <si>
    <t>260</t>
  </si>
  <si>
    <t>131</t>
  </si>
  <si>
    <t>262</t>
  </si>
  <si>
    <t>7498351010</t>
  </si>
  <si>
    <t>Vydání průkazu způsobilosti pro funkční celek, provizorní stav</t>
  </si>
  <si>
    <t>266</t>
  </si>
  <si>
    <t>133</t>
  </si>
  <si>
    <t>7590585352</t>
  </si>
  <si>
    <t>Montáž pancéřové trubky průměru do 36 mm</t>
  </si>
  <si>
    <t>270</t>
  </si>
  <si>
    <t>274</t>
  </si>
  <si>
    <t>135</t>
  </si>
  <si>
    <t>276</t>
  </si>
  <si>
    <t>278</t>
  </si>
  <si>
    <t>137</t>
  </si>
  <si>
    <t>280</t>
  </si>
  <si>
    <t>282</t>
  </si>
  <si>
    <t>139</t>
  </si>
  <si>
    <t>7497100090</t>
  </si>
  <si>
    <t>Základy trakčního vedení Korugovaná roura pro utopený základ TV</t>
  </si>
  <si>
    <t>284</t>
  </si>
  <si>
    <t>7497100100</t>
  </si>
  <si>
    <t>Základy trakčního vedení Kotevni sloupek TV</t>
  </si>
  <si>
    <t>286</t>
  </si>
  <si>
    <t>141</t>
  </si>
  <si>
    <t>288</t>
  </si>
  <si>
    <t>7497100140</t>
  </si>
  <si>
    <t>Základy trakčního vedení Uzemnění stožáru TV</t>
  </si>
  <si>
    <t>290</t>
  </si>
  <si>
    <t>143</t>
  </si>
  <si>
    <t>7497100160</t>
  </si>
  <si>
    <t>Základy trakčního vedení Ochrana stožáru TV</t>
  </si>
  <si>
    <t>292</t>
  </si>
  <si>
    <t>7497200060</t>
  </si>
  <si>
    <t>Stožáry trakčního vedení Stožár TV - typ ( T,TB 245 ) od 10m - do 14m vč. uzavíracího nátěru</t>
  </si>
  <si>
    <t>294</t>
  </si>
  <si>
    <t>145</t>
  </si>
  <si>
    <t>7497200130</t>
  </si>
  <si>
    <t>Stožáry trakčního vedení Stožár TV - typ ( TS,TSI 245 ) do 10m vč. uzavíracího nátěru</t>
  </si>
  <si>
    <t>296</t>
  </si>
  <si>
    <t>7497200200</t>
  </si>
  <si>
    <t>Stožáry trakčního vedení Stožár TV - typ ( TBS,TBSI 245 ) od 10m - do 14m vč. uzavíracího nátěru</t>
  </si>
  <si>
    <t>298</t>
  </si>
  <si>
    <t>147</t>
  </si>
  <si>
    <t>7497200320</t>
  </si>
  <si>
    <t>Stožáry trakčního vedení Stožár TV - typ ( 2TBS,2TBSI 245 ) od 10m - do 14m vč. uzavíracího nátěru</t>
  </si>
  <si>
    <t>300</t>
  </si>
  <si>
    <t>7497200420</t>
  </si>
  <si>
    <t>Stožáry trakčního vedení Stožár TV - typ ( BP 9m ) vč. podlití</t>
  </si>
  <si>
    <t>302</t>
  </si>
  <si>
    <t>149</t>
  </si>
  <si>
    <t>7497200430</t>
  </si>
  <si>
    <t>Stožáry trakčního vedení Stožár TV - typ ( BP 10m ) vč. podlití</t>
  </si>
  <si>
    <t>304</t>
  </si>
  <si>
    <t>7497200440</t>
  </si>
  <si>
    <t>Stožáry trakčního vedení Stožár TV - typ ( BP 11m ) vč. podlití</t>
  </si>
  <si>
    <t>306</t>
  </si>
  <si>
    <t>151</t>
  </si>
  <si>
    <t>7497200450</t>
  </si>
  <si>
    <t>Stožáry trakčního vedení Stožár TV - typ ( BP 12,5m ) vč. podlití</t>
  </si>
  <si>
    <t>308</t>
  </si>
  <si>
    <t>310</t>
  </si>
  <si>
    <t>153</t>
  </si>
  <si>
    <t>312</t>
  </si>
  <si>
    <t>7497200530</t>
  </si>
  <si>
    <t>Stožáry trakčního vedení Materiál pro připevnění břevna 23,34 vč. ukončení břevna B na 2T</t>
  </si>
  <si>
    <t>314</t>
  </si>
  <si>
    <t>155</t>
  </si>
  <si>
    <t>316</t>
  </si>
  <si>
    <t>7497200550</t>
  </si>
  <si>
    <t>Stožáry trakčního vedení Materiál pro kluzné uložení břevna 23,34 na BP stožáru</t>
  </si>
  <si>
    <t>318</t>
  </si>
  <si>
    <t>157</t>
  </si>
  <si>
    <t>7497200570</t>
  </si>
  <si>
    <t>Stožáry trakčního vedení Materiál sestavení pro připevnění závěsu břevna 23,34 na 2T</t>
  </si>
  <si>
    <t>320</t>
  </si>
  <si>
    <t>7497200560</t>
  </si>
  <si>
    <t>Stožáry trakčního vedení Materiál sestavení pro připevnění závěsu břevna 23,34 na 1T</t>
  </si>
  <si>
    <t>322</t>
  </si>
  <si>
    <t>159</t>
  </si>
  <si>
    <t>324</t>
  </si>
  <si>
    <t>326</t>
  </si>
  <si>
    <t>161</t>
  </si>
  <si>
    <t>7497300120</t>
  </si>
  <si>
    <t>Vodiče trakčního vedení Závěs nebo pevný bod na bráně</t>
  </si>
  <si>
    <t>328</t>
  </si>
  <si>
    <t>330</t>
  </si>
  <si>
    <t>163</t>
  </si>
  <si>
    <t>332</t>
  </si>
  <si>
    <t>334</t>
  </si>
  <si>
    <t>165</t>
  </si>
  <si>
    <t>7497301400</t>
  </si>
  <si>
    <t>Vodiče trakčního vedení Proudové propojení sestav TV</t>
  </si>
  <si>
    <t>336</t>
  </si>
  <si>
    <t>7497300310</t>
  </si>
  <si>
    <t>Vodiče trakčního vedení Dělič v troleji vč. tabulky</t>
  </si>
  <si>
    <t>338</t>
  </si>
  <si>
    <t>167</t>
  </si>
  <si>
    <t>7497300400</t>
  </si>
  <si>
    <t>Vodiče trakčního vedení Rozpěrná tyč</t>
  </si>
  <si>
    <t>340</t>
  </si>
  <si>
    <t>7497300410</t>
  </si>
  <si>
    <t>Vodiče trakčního vedení Odtah TR a NL</t>
  </si>
  <si>
    <t>342</t>
  </si>
  <si>
    <t>169</t>
  </si>
  <si>
    <t>7497300420</t>
  </si>
  <si>
    <t>Vodiče trakčního vedení Pérové kotvení jednoho nebo dvou lan 50-70 mm2 na BP s izolací</t>
  </si>
  <si>
    <t>344</t>
  </si>
  <si>
    <t>7497300450</t>
  </si>
  <si>
    <t>Vodiče trakčního vedení Oboustranné nebo pevné a pérové kotv. lana 50-70 mm2 na T</t>
  </si>
  <si>
    <t>346</t>
  </si>
  <si>
    <t>171</t>
  </si>
  <si>
    <t>7497300510</t>
  </si>
  <si>
    <t>Vodiče trakčního vedení Vložená izolace v podélných a příčných polích</t>
  </si>
  <si>
    <t>348</t>
  </si>
  <si>
    <t>350</t>
  </si>
  <si>
    <t>173</t>
  </si>
  <si>
    <t>7497300550</t>
  </si>
  <si>
    <t>Vodiče trakčního vedení lano 70 mm2 Bz (např. lano nosné, směrové, příčné, pevných bodů, odtahů)</t>
  </si>
  <si>
    <t>352</t>
  </si>
  <si>
    <t>354</t>
  </si>
  <si>
    <t>175</t>
  </si>
  <si>
    <t>7497300730</t>
  </si>
  <si>
    <t>Vodiče trakčního vedení Pevné kotv. sestavy TV na BP, T, 2xT, 2T/2TB - do 15kN</t>
  </si>
  <si>
    <t>356</t>
  </si>
  <si>
    <t>358</t>
  </si>
  <si>
    <t>177</t>
  </si>
  <si>
    <t>360</t>
  </si>
  <si>
    <t>7497300890</t>
  </si>
  <si>
    <t>Vodiče trakčního vedení Připev. jednostranné lišty pro kotvení ZV, NV, OV</t>
  </si>
  <si>
    <t>362</t>
  </si>
  <si>
    <t>179</t>
  </si>
  <si>
    <t>7497300910</t>
  </si>
  <si>
    <t>Vodiče trakčního vedení Kotvení 1 lana ZV, NV, OV</t>
  </si>
  <si>
    <t>364</t>
  </si>
  <si>
    <t>366</t>
  </si>
  <si>
    <t>181</t>
  </si>
  <si>
    <t>368</t>
  </si>
  <si>
    <t>7497300980</t>
  </si>
  <si>
    <t>Vodiče trakčního vedení Konzola ZV, NV OV pro svislý závěs přeponky na BP</t>
  </si>
  <si>
    <t>370</t>
  </si>
  <si>
    <t>183</t>
  </si>
  <si>
    <t>372</t>
  </si>
  <si>
    <t>374</t>
  </si>
  <si>
    <t>185</t>
  </si>
  <si>
    <t>376</t>
  </si>
  <si>
    <t>7497301150</t>
  </si>
  <si>
    <t>Vodiče trakčního vedení Pohon odpojovače motorový</t>
  </si>
  <si>
    <t>378</t>
  </si>
  <si>
    <t>187</t>
  </si>
  <si>
    <t>7497301180</t>
  </si>
  <si>
    <t>Vodiče trakčního vedení Odpojovač nebo odpínač na stož. TV</t>
  </si>
  <si>
    <t>380</t>
  </si>
  <si>
    <t>7497301220</t>
  </si>
  <si>
    <t>Vodiče trakčního vedení Kotvení dvou svodů z odpoj. s připoj. na TV - BP</t>
  </si>
  <si>
    <t>382</t>
  </si>
  <si>
    <t>189</t>
  </si>
  <si>
    <t>7497301320</t>
  </si>
  <si>
    <t>Vodiče trakčního vedení Dva svody z napájecího převěsu na TV lany 120 Cu</t>
  </si>
  <si>
    <t>384</t>
  </si>
  <si>
    <t>386</t>
  </si>
  <si>
    <t>191</t>
  </si>
  <si>
    <t>388</t>
  </si>
  <si>
    <t>7497301830</t>
  </si>
  <si>
    <t>Vodiče trakčního vedení Kozlík vč.upevň.materiálu na stožár BP</t>
  </si>
  <si>
    <t>390</t>
  </si>
  <si>
    <t>193</t>
  </si>
  <si>
    <t>7497300340</t>
  </si>
  <si>
    <t>Vodiče trakčního vedení Materiál sestavení pro kotvení pevného bodu na stož. T, P, 2T, DS</t>
  </si>
  <si>
    <t>392</t>
  </si>
  <si>
    <t>7497301850</t>
  </si>
  <si>
    <t>Vodiče trakčního vedení Bleskojistka růžková na stožáru T, P, BP</t>
  </si>
  <si>
    <t>394</t>
  </si>
  <si>
    <t>195</t>
  </si>
  <si>
    <t>7497301900</t>
  </si>
  <si>
    <t>Vodiče trakčního vedení Izolovaný svod od bleskojistky na stož. T, BP</t>
  </si>
  <si>
    <t>396</t>
  </si>
  <si>
    <t>7497301920</t>
  </si>
  <si>
    <t>Vodiče trakčního vedení Materiál sestavení pro připojení izolovaného svodu na zemnič</t>
  </si>
  <si>
    <t>398</t>
  </si>
  <si>
    <t>197</t>
  </si>
  <si>
    <t>400</t>
  </si>
  <si>
    <t>7497302140</t>
  </si>
  <si>
    <t>Vodiče trakčního vedení Montážní lávka na BP délky - 1035, 2045mm</t>
  </si>
  <si>
    <t>402</t>
  </si>
  <si>
    <t>199</t>
  </si>
  <si>
    <t>7497302170</t>
  </si>
  <si>
    <t>Vodiče trakčního vedení Ovládací lávka s boční lávkou na stož. BP</t>
  </si>
  <si>
    <t>404</t>
  </si>
  <si>
    <t>7497302190</t>
  </si>
  <si>
    <t>Vodiče trakčního vedení Žebřík pro ovládací lávku</t>
  </si>
  <si>
    <t>406</t>
  </si>
  <si>
    <t>201</t>
  </si>
  <si>
    <t>408</t>
  </si>
  <si>
    <t>410</t>
  </si>
  <si>
    <t>203</t>
  </si>
  <si>
    <t>-297730236</t>
  </si>
  <si>
    <t>03 - traťový úsek Trmice-Řehlovice (po zast.Koštov)</t>
  </si>
  <si>
    <t>7497350025</t>
  </si>
  <si>
    <t>Montáž závěsu na konzole s přídavným lanem</t>
  </si>
  <si>
    <t>7497350060</t>
  </si>
  <si>
    <t>Posunutí ramene trakčního vedení, SIK-u, závěsu výškové, směrové</t>
  </si>
  <si>
    <t>7497350160</t>
  </si>
  <si>
    <t>Montáž závěsu SIK s přídavným lanem</t>
  </si>
  <si>
    <t>7497350332</t>
  </si>
  <si>
    <t>Montáž lan pevných bodů a odtahů 70 mm2 Bz, Fe</t>
  </si>
  <si>
    <t>7497350442</t>
  </si>
  <si>
    <t>Montáž pohyblivého kotvení sestavy trakčního vedení troleje a nosného lana na stožár BP 10 kN</t>
  </si>
  <si>
    <t>7497351610</t>
  </si>
  <si>
    <t>Montáž ukolejnění s průrazkou výzt. dvojice 2T, 2P - 1 vodič</t>
  </si>
  <si>
    <t>7497351755</t>
  </si>
  <si>
    <t>Připevnění štítu návěstního na samostatný sloupek</t>
  </si>
  <si>
    <t>7497371725</t>
  </si>
  <si>
    <t>Demontáže zařízení trakčního vedení lávky pro odpojovač návěst pro el. provoz</t>
  </si>
  <si>
    <t>7497550615</t>
  </si>
  <si>
    <t>Připevnění nástavce ZOK kotevního pro stožár BP</t>
  </si>
  <si>
    <t>7497550620</t>
  </si>
  <si>
    <t>Připevnění nástavce ZOK trubkového pro stožár T,P</t>
  </si>
  <si>
    <t>7497550910</t>
  </si>
  <si>
    <t>Připevnění konzoly ZOK prosté</t>
  </si>
  <si>
    <t>7497551510</t>
  </si>
  <si>
    <t>Montáž kotvení ZOK jednoduchého na stožár T, P, BP, DS</t>
  </si>
  <si>
    <t>7497552710</t>
  </si>
  <si>
    <t>Montáž závěsu ZOK prostého</t>
  </si>
  <si>
    <t>7497553310</t>
  </si>
  <si>
    <t>Montáž kotevní spirály ZOK lehké, těžké</t>
  </si>
  <si>
    <t>7497557310</t>
  </si>
  <si>
    <t>Montáž výškové regulace závěsného kabelu 22 kV do 3x70mm</t>
  </si>
  <si>
    <t>7497557610</t>
  </si>
  <si>
    <t>Křížení s tratí závěsného kabelu 22 kV</t>
  </si>
  <si>
    <t>7497557910</t>
  </si>
  <si>
    <t>Zavěšení a sundání pomocných kladek pro závěsný kabel 22 kV</t>
  </si>
  <si>
    <t>7497558210</t>
  </si>
  <si>
    <t>Zavěšení závěsného kabelu 22 kV do svorek nosných</t>
  </si>
  <si>
    <t>7497558212</t>
  </si>
  <si>
    <t>Zavěšení závěsného kabelu 22 kV do svorek kotevních</t>
  </si>
  <si>
    <t>7497571010</t>
  </si>
  <si>
    <t>Demontáž závěsného optického kabelu (ZOK) konzoly</t>
  </si>
  <si>
    <t>7497571015</t>
  </si>
  <si>
    <t>Demontáž závěsného optického kabelu (ZOK) kotvení</t>
  </si>
  <si>
    <t>7497571020</t>
  </si>
  <si>
    <t>Demontáž závěsného optického kabelu (ZOK) nástavce pro stožár</t>
  </si>
  <si>
    <t>7497571040</t>
  </si>
  <si>
    <t>Demontáž závěsného optického kabelu (ZOK) distančních kotevních spirál</t>
  </si>
  <si>
    <t>7498150520</t>
  </si>
  <si>
    <t>Vyhotovení výchozí revizní zprávy pro opravné práce pro objem investičních nákladů přes 500 000 do 1 000 000 Kč</t>
  </si>
  <si>
    <t>7498150525</t>
  </si>
  <si>
    <t>Vyhotovení výchozí revizní zprávy příplatek za každých dalších i započatých 500 000 Kč přes 1 000 000 Kč</t>
  </si>
  <si>
    <t>7498155010</t>
  </si>
  <si>
    <t>Měření parametrů trakčního vedení dle ČSN měřícím vozem</t>
  </si>
  <si>
    <t>den</t>
  </si>
  <si>
    <t>7598035020</t>
  </si>
  <si>
    <t>Měření útlumu optického kabelu na skládce, kabelu se 36 vlákny</t>
  </si>
  <si>
    <t>7598035065</t>
  </si>
  <si>
    <t>Měření útlumu optického kabelu po položení nebo zavěšení, kabelu se 36 vlákny</t>
  </si>
  <si>
    <t>7497200190</t>
  </si>
  <si>
    <t>Stožáry trakčního vedení Stožár TV - typ ( TBS,TBSI 245 ) do 10m vč. uzavíracího nátěru</t>
  </si>
  <si>
    <t>7497300030</t>
  </si>
  <si>
    <t>Vodiče trakčního vedení Závěs na konzole s přídavným lanem</t>
  </si>
  <si>
    <t>7497300210</t>
  </si>
  <si>
    <t>Vodiče trakčního vedení Závěs SIK s přídavným lanem</t>
  </si>
  <si>
    <t>264</t>
  </si>
  <si>
    <t>268</t>
  </si>
  <si>
    <t>272</t>
  </si>
  <si>
    <t>7497300570</t>
  </si>
  <si>
    <t>Vodiče trakčního vedení Pohyb. kotvení sestavy TV, TR+NL na BP - 10kN</t>
  </si>
  <si>
    <t>7497302000</t>
  </si>
  <si>
    <t>Vodiče trakčního vedení Ukolejnění s průrazkou výzt. dvojice 2T, 2P - 1 vodič</t>
  </si>
  <si>
    <t>7497302240</t>
  </si>
  <si>
    <t>Vodiče trakčního vedení Materiál sestavení návěstní štít na samostatném sloupku</t>
  </si>
  <si>
    <t>7497400280</t>
  </si>
  <si>
    <t>Závěsný kabel na trakčním vedení Nástavec kotevní ZOK pro stožár BP</t>
  </si>
  <si>
    <t>7497400290</t>
  </si>
  <si>
    <t>Závěsný kabel na trakčním vedení Nástavec ZOK trubkový pro stož. T,P</t>
  </si>
  <si>
    <t>7497400310</t>
  </si>
  <si>
    <t>Závěsný kabel na trakčním vedení Konzola ZOK prostá</t>
  </si>
  <si>
    <t>7497400390</t>
  </si>
  <si>
    <t>Závěsný kabel na trakčním vedení Jednoduchá kotvení ZOK na stož. T,P,BP,DS</t>
  </si>
  <si>
    <t>7497400560</t>
  </si>
  <si>
    <t>Závěsný kabel na trakčním vedení Závěs ZOK do 70 m</t>
  </si>
  <si>
    <t>7497400630</t>
  </si>
  <si>
    <t>Závěsný kabel na trakčním vedení Kotevní spirála ZOK lehké do 70 m</t>
  </si>
  <si>
    <t>7499700420</t>
  </si>
  <si>
    <t>Nátěry trakčního vedení Barva a řed. pro rekonstrukci nátěru stožárů a bran</t>
  </si>
  <si>
    <t>792114651</t>
  </si>
  <si>
    <t>04 - úprava odvodnění</t>
  </si>
  <si>
    <t xml:space="preserve">    5 - Komunikace pozemní</t>
  </si>
  <si>
    <t>N00 - Nepojmenované práce</t>
  </si>
  <si>
    <t xml:space="preserve">    N01 - Nepojmenovaný díl</t>
  </si>
  <si>
    <t>VRN - Vedlejší rozpočtové náklady</t>
  </si>
  <si>
    <t>Komunikace pozemní</t>
  </si>
  <si>
    <t>5912055010</t>
  </si>
  <si>
    <t>Výměna zajišťovací značky samostatné konzolové. Poznámka: 1. V cenách jsou započteny náklady na demontáž, výměnu a montáž součástí značky včetně zemních prací a úpravy terénu.2. V cenách nejsou obsaženy náklady na dodávku materiálu.</t>
  </si>
  <si>
    <t>262847343</t>
  </si>
  <si>
    <t>P</t>
  </si>
  <si>
    <t>Poznámka k položce:
nové zajišťovací značky na nově osazené stožáry TV</t>
  </si>
  <si>
    <t>5914015100</t>
  </si>
  <si>
    <t>Čištění odvodňovacích zařízení ručně silniční vpusť. Poznámka: 1. V cenách jsou započteny náklady na vyčištění od nánosu a nečistot a rozprostření výzisku na terén nebo naložení na dopravní prostředek.2. V cenách nejsou obsaženy náklady na dopravu a skládkovné.</t>
  </si>
  <si>
    <t>-667187297</t>
  </si>
  <si>
    <t>Poznámka k položce:
vyčištění portálů propustů km 3,222 a 3,616</t>
  </si>
  <si>
    <t>5914020010</t>
  </si>
  <si>
    <t>Čištění otevřených odvodňovacích zařízení strojně příkop zpevněný. Poznámka: 1. V cenách jsou započteny náklady na odtěžení nánosu a nečistot, rozprostření výzisku na terén nebo naložení na dopravní prostředek.2. V cenách nejsou obsaženy náklady na dopravu a skládkovné.</t>
  </si>
  <si>
    <t>69377717</t>
  </si>
  <si>
    <t>Poznámka k položce:
mezi propusty km 3,222-3,616</t>
  </si>
  <si>
    <t>5915005010</t>
  </si>
  <si>
    <t>Hloubení rýh nebo jam na železničním spodku II. třídy. Poznámka: 1. V cenách jsou započteny náklady na hloubení a uložení výzisku na terén nebo naložení na dopravní prostředek a uložení na úložišti.</t>
  </si>
  <si>
    <t>M3</t>
  </si>
  <si>
    <t>670966530</t>
  </si>
  <si>
    <t>Poznámka k položce:
sondy pro zjištění uložení sítí</t>
  </si>
  <si>
    <t>5915010010</t>
  </si>
  <si>
    <t>Těžení zeminy nebo horniny železničního spodku I. třídy. Poznámka: 1. V cenách jsou započteny náklady na těžení a uložení výzisku na terén nebo naložení na dopravní prostředek a uložení na úložišti.</t>
  </si>
  <si>
    <t>1128146770</t>
  </si>
  <si>
    <t>Poznámka k položce:
těžení zeminy ze svahu za příkopem</t>
  </si>
  <si>
    <t>5915015020</t>
  </si>
  <si>
    <t>Svahování zemního tělesa železničního spodku v zářezu. Poznámka: 1. V cenách jsou započteny náklady na svahování železničního tělesa a uložení výzisku na terén nebo naložení na dopravní prostředek.</t>
  </si>
  <si>
    <t>538673808</t>
  </si>
  <si>
    <t>Poznámka k položce:
úprava sklonu svahu zářezu za příkopem po odtěžení zeminy</t>
  </si>
  <si>
    <t>N00</t>
  </si>
  <si>
    <t>Nepojmenované práce</t>
  </si>
  <si>
    <t>N01</t>
  </si>
  <si>
    <t>Nepojmenovaný díl</t>
  </si>
  <si>
    <t>9902100200</t>
  </si>
  <si>
    <t>Doprava mechanizací přes 3,5 t Měrnou jednotkou je t přepravovaného materiálu. sypanin kameniva, písku, suti, dlažebních kostek, atd. do 20 km</t>
  </si>
  <si>
    <t>687795425</t>
  </si>
  <si>
    <t>Poznámka k položce:
odvoz odpadů z čištění příkopu a odtěžené části svahu na skládku odpadů</t>
  </si>
  <si>
    <t>9902900200</t>
  </si>
  <si>
    <t>Naložení objemnějšího kusového materiálu, vybouraných hmot</t>
  </si>
  <si>
    <t>743586989</t>
  </si>
  <si>
    <t>Poznámka k položce:
naložení odpadu z čištění příkopu, odtěžování svahu a svahování</t>
  </si>
  <si>
    <t>9909000100</t>
  </si>
  <si>
    <t>Poplatek za uložení suti nebo hmot na oficiální skládku</t>
  </si>
  <si>
    <t>1269239540</t>
  </si>
  <si>
    <t>011403000</t>
  </si>
  <si>
    <t>Průzkum výskytu škodlivin kontaminace kameniva ropnými látkami</t>
  </si>
  <si>
    <t>%</t>
  </si>
  <si>
    <t>Sborník UOŽI 01 2018</t>
  </si>
  <si>
    <t>-1780713246</t>
  </si>
  <si>
    <t>012303000</t>
  </si>
  <si>
    <t>Geodetické práce po ukončení opravy</t>
  </si>
  <si>
    <t>-341316330</t>
  </si>
  <si>
    <t>030003001</t>
  </si>
  <si>
    <t>Zařízení a vybavení staveniště při velikosti nákladů přes 1 do 3 mil. Kč</t>
  </si>
  <si>
    <t>150531658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</si>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</sst>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7"/>
      <color rgb="FF969696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2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18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16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28" xfId="0" applyFont="1" applyBorder="1" applyAlignment="1" applyProtection="1">
      <alignment horizontal="center" vertical="center"/>
    </xf>
    <xf numFmtId="49" fontId="32" fillId="0" borderId="28" xfId="0" applyNumberFormat="1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left" vertical="center" wrapText="1"/>
    </xf>
    <xf numFmtId="0" fontId="32" fillId="0" borderId="28" xfId="0" applyFont="1" applyBorder="1" applyAlignment="1" applyProtection="1">
      <alignment horizontal="center" vertical="center" wrapText="1"/>
    </xf>
    <xf numFmtId="167" fontId="32" fillId="0" borderId="28" xfId="0" applyNumberFormat="1" applyFont="1" applyBorder="1" applyAlignment="1" applyProtection="1">
      <alignment vertical="center"/>
    </xf>
    <xf numFmtId="4" fontId="32" fillId="3" borderId="28" xfId="0" applyNumberFormat="1" applyFont="1" applyFill="1" applyBorder="1" applyAlignment="1" applyProtection="1">
      <alignment vertical="center"/>
      <protection locked="0"/>
    </xf>
    <xf numFmtId="4" fontId="32" fillId="0" borderId="28" xfId="0" applyNumberFormat="1" applyFont="1" applyBorder="1" applyAlignment="1" applyProtection="1">
      <alignment vertical="center"/>
    </xf>
    <xf numFmtId="0" fontId="32" fillId="0" borderId="5" xfId="0" applyFont="1" applyBorder="1" applyAlignment="1">
      <alignment vertical="center"/>
    </xf>
    <xf numFmtId="0" fontId="32" fillId="3" borderId="28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  <protection locked="0"/>
    </xf>
    <xf numFmtId="0" fontId="35" fillId="0" borderId="29" xfId="0" applyFont="1" applyBorder="1" applyAlignment="1">
      <alignment vertical="center" wrapText="1"/>
      <protection locked="0"/>
    </xf>
    <xf numFmtId="0" fontId="35" fillId="0" borderId="30" xfId="0" applyFont="1" applyBorder="1" applyAlignment="1">
      <alignment vertical="center" wrapText="1"/>
      <protection locked="0"/>
    </xf>
    <xf numFmtId="0" fontId="35" fillId="0" borderId="31" xfId="0" applyFont="1" applyBorder="1" applyAlignment="1">
      <alignment vertical="center" wrapText="1"/>
      <protection locked="0"/>
    </xf>
    <xf numFmtId="0" fontId="35" fillId="0" borderId="32" xfId="0" applyFont="1" applyBorder="1" applyAlignment="1">
      <alignment horizontal="center" vertical="center" wrapText="1"/>
      <protection locked="0"/>
    </xf>
    <xf numFmtId="0" fontId="36" fillId="0" borderId="1" xfId="0" applyFont="1" applyBorder="1" applyAlignment="1">
      <alignment horizontal="center" vertical="center" wrapText="1"/>
      <protection locked="0"/>
    </xf>
    <xf numFmtId="0" fontId="35" fillId="0" borderId="33" xfId="0" applyFont="1" applyBorder="1" applyAlignment="1">
      <alignment horizontal="center" vertical="center" wrapText="1"/>
      <protection locked="0"/>
    </xf>
    <xf numFmtId="0" fontId="35" fillId="0" borderId="32" xfId="0" applyFont="1" applyBorder="1" applyAlignment="1">
      <alignment vertical="center" wrapText="1"/>
      <protection locked="0"/>
    </xf>
    <xf numFmtId="0" fontId="37" fillId="0" borderId="34" xfId="0" applyFont="1" applyBorder="1" applyAlignment="1">
      <alignment horizontal="left" wrapText="1"/>
      <protection locked="0"/>
    </xf>
    <xf numFmtId="0" fontId="35" fillId="0" borderId="33" xfId="0" applyFont="1" applyBorder="1" applyAlignment="1">
      <alignment vertical="center" wrapText="1"/>
      <protection locked="0"/>
    </xf>
    <xf numFmtId="0" fontId="37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49" fontId="38" fillId="0" borderId="1" xfId="0" applyNumberFormat="1" applyFont="1" applyBorder="1" applyAlignment="1">
      <alignment horizontal="left" vertical="center" wrapText="1"/>
      <protection locked="0"/>
    </xf>
    <xf numFmtId="49" fontId="38" fillId="0" borderId="1" xfId="0" applyNumberFormat="1" applyFont="1" applyBorder="1" applyAlignment="1">
      <alignment vertical="center" wrapText="1"/>
      <protection locked="0"/>
    </xf>
    <xf numFmtId="0" fontId="35" fillId="0" borderId="35" xfId="0" applyFont="1" applyBorder="1" applyAlignment="1">
      <alignment vertical="center" wrapText="1"/>
      <protection locked="0"/>
    </xf>
    <xf numFmtId="0" fontId="39" fillId="0" borderId="34" xfId="0" applyFont="1" applyBorder="1" applyAlignment="1">
      <alignment vertical="center" wrapText="1"/>
      <protection locked="0"/>
    </xf>
    <xf numFmtId="0" fontId="35" fillId="0" borderId="36" xfId="0" applyFont="1" applyBorder="1" applyAlignment="1">
      <alignment vertical="center" wrapText="1"/>
      <protection locked="0"/>
    </xf>
    <xf numFmtId="0" fontId="35" fillId="0" borderId="1" xfId="0" applyFont="1" applyBorder="1" applyAlignment="1">
      <alignment vertical="top"/>
      <protection locked="0"/>
    </xf>
    <xf numFmtId="0" fontId="35" fillId="0" borderId="0" xfId="0" applyFont="1" applyAlignment="1">
      <alignment vertical="top"/>
      <protection locked="0"/>
    </xf>
    <xf numFmtId="0" fontId="35" fillId="0" borderId="29" xfId="0" applyFont="1" applyBorder="1" applyAlignment="1">
      <alignment horizontal="left" vertical="center"/>
      <protection locked="0"/>
    </xf>
    <xf numFmtId="0" fontId="35" fillId="0" borderId="30" xfId="0" applyFont="1" applyBorder="1" applyAlignment="1">
      <alignment horizontal="left" vertical="center"/>
      <protection locked="0"/>
    </xf>
    <xf numFmtId="0" fontId="35" fillId="0" borderId="31" xfId="0" applyFont="1" applyBorder="1" applyAlignment="1">
      <alignment horizontal="left" vertical="center"/>
      <protection locked="0"/>
    </xf>
    <xf numFmtId="0" fontId="35" fillId="0" borderId="32" xfId="0" applyFont="1" applyBorder="1" applyAlignment="1">
      <alignment horizontal="left" vertical="center"/>
      <protection locked="0"/>
    </xf>
    <xf numFmtId="0" fontId="36" fillId="0" borderId="1" xfId="0" applyFont="1" applyBorder="1" applyAlignment="1">
      <alignment horizontal="center" vertical="center"/>
      <protection locked="0"/>
    </xf>
    <xf numFmtId="0" fontId="35" fillId="0" borderId="33" xfId="0" applyFont="1" applyBorder="1" applyAlignment="1">
      <alignment horizontal="left" vertical="center"/>
      <protection locked="0"/>
    </xf>
    <xf numFmtId="0" fontId="37" fillId="0" borderId="1" xfId="0" applyFont="1" applyBorder="1" applyAlignment="1">
      <alignment horizontal="left" vertical="center"/>
      <protection locked="0"/>
    </xf>
    <xf numFmtId="0" fontId="40" fillId="0" borderId="0" xfId="0" applyFont="1" applyAlignment="1">
      <alignment horizontal="left" vertical="center"/>
      <protection locked="0"/>
    </xf>
    <xf numFmtId="0" fontId="37" fillId="0" borderId="34" xfId="0" applyFont="1" applyBorder="1" applyAlignment="1">
      <alignment horizontal="left" vertical="center"/>
      <protection locked="0"/>
    </xf>
    <xf numFmtId="0" fontId="37" fillId="0" borderId="34" xfId="0" applyFont="1" applyBorder="1" applyAlignment="1">
      <alignment horizontal="center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0" fontId="38" fillId="0" borderId="0" xfId="0" applyFont="1" applyAlignment="1">
      <alignment horizontal="left" vertical="center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left" vertical="center"/>
      <protection locked="0"/>
    </xf>
    <xf numFmtId="0" fontId="38" fillId="0" borderId="1" xfId="0" applyFont="1" applyFill="1" applyBorder="1" applyAlignment="1">
      <alignment horizontal="center" vertical="center"/>
      <protection locked="0"/>
    </xf>
    <xf numFmtId="0" fontId="35" fillId="0" borderId="35" xfId="0" applyFont="1" applyBorder="1" applyAlignment="1">
      <alignment horizontal="left" vertical="center"/>
      <protection locked="0"/>
    </xf>
    <xf numFmtId="0" fontId="39" fillId="0" borderId="34" xfId="0" applyFont="1" applyBorder="1" applyAlignment="1">
      <alignment horizontal="left" vertical="center"/>
      <protection locked="0"/>
    </xf>
    <xf numFmtId="0" fontId="35" fillId="0" borderId="36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38" fillId="0" borderId="34" xfId="0" applyFont="1" applyBorder="1" applyAlignment="1">
      <alignment horizontal="left" vertical="center"/>
      <protection locked="0"/>
    </xf>
    <xf numFmtId="0" fontId="35" fillId="0" borderId="1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center" vertical="center" wrapText="1"/>
      <protection locked="0"/>
    </xf>
    <xf numFmtId="0" fontId="35" fillId="0" borderId="29" xfId="0" applyFont="1" applyBorder="1" applyAlignment="1">
      <alignment horizontal="left" vertical="center" wrapText="1"/>
      <protection locked="0"/>
    </xf>
    <xf numFmtId="0" fontId="35" fillId="0" borderId="30" xfId="0" applyFont="1" applyBorder="1" applyAlignment="1">
      <alignment horizontal="left" vertical="center" wrapText="1"/>
      <protection locked="0"/>
    </xf>
    <xf numFmtId="0" fontId="35" fillId="0" borderId="31" xfId="0" applyFont="1" applyBorder="1" applyAlignment="1">
      <alignment horizontal="left" vertical="center" wrapText="1"/>
      <protection locked="0"/>
    </xf>
    <xf numFmtId="0" fontId="35" fillId="0" borderId="32" xfId="0" applyFont="1" applyBorder="1" applyAlignment="1">
      <alignment horizontal="left" vertical="center" wrapText="1"/>
      <protection locked="0"/>
    </xf>
    <xf numFmtId="0" fontId="35" fillId="0" borderId="33" xfId="0" applyFont="1" applyBorder="1" applyAlignment="1">
      <alignment horizontal="left" vertical="center" wrapText="1"/>
      <protection locked="0"/>
    </xf>
    <xf numFmtId="0" fontId="40" fillId="0" borderId="32" xfId="0" applyFont="1" applyBorder="1" applyAlignment="1">
      <alignment horizontal="left" vertical="center" wrapText="1"/>
      <protection locked="0"/>
    </xf>
    <xf numFmtId="0" fontId="40" fillId="0" borderId="33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38" fillId="0" borderId="35" xfId="0" applyFont="1" applyBorder="1" applyAlignment="1">
      <alignment horizontal="left" vertical="center" wrapText="1"/>
      <protection locked="0"/>
    </xf>
    <xf numFmtId="0" fontId="38" fillId="0" borderId="34" xfId="0" applyFont="1" applyBorder="1" applyAlignment="1">
      <alignment horizontal="left" vertical="center" wrapText="1"/>
      <protection locked="0"/>
    </xf>
    <xf numFmtId="0" fontId="38" fillId="0" borderId="36" xfId="0" applyFont="1" applyBorder="1" applyAlignment="1">
      <alignment horizontal="left" vertical="center" wrapText="1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1" xfId="0" applyFont="1" applyBorder="1" applyAlignment="1">
      <alignment horizontal="center" vertical="top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40" fillId="0" borderId="0" xfId="0" applyFont="1" applyAlignment="1">
      <alignment vertical="center"/>
      <protection locked="0"/>
    </xf>
    <xf numFmtId="0" fontId="37" fillId="0" borderId="1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37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38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37" fillId="0" borderId="34" xfId="0" applyFont="1" applyBorder="1" applyAlignment="1">
      <alignment horizontal="left"/>
      <protection locked="0"/>
    </xf>
    <xf numFmtId="0" fontId="40" fillId="0" borderId="34" xfId="0" applyFont="1" applyBorder="1" applyAlignment="1">
      <protection locked="0"/>
    </xf>
    <xf numFmtId="0" fontId="35" fillId="0" borderId="32" xfId="0" applyFont="1" applyBorder="1" applyAlignment="1">
      <alignment vertical="top"/>
      <protection locked="0"/>
    </xf>
    <xf numFmtId="0" fontId="35" fillId="0" borderId="33" xfId="0" applyFont="1" applyBorder="1" applyAlignment="1">
      <alignment vertical="top"/>
      <protection locked="0"/>
    </xf>
    <xf numFmtId="0" fontId="35" fillId="0" borderId="1" xfId="0" applyFont="1" applyBorder="1" applyAlignment="1">
      <alignment horizontal="center" vertical="center"/>
      <protection locked="0"/>
    </xf>
    <xf numFmtId="0" fontId="35" fillId="0" borderId="1" xfId="0" applyFont="1" applyBorder="1" applyAlignment="1">
      <alignment horizontal="left" vertical="top"/>
      <protection locked="0"/>
    </xf>
    <xf numFmtId="0" fontId="35" fillId="0" borderId="35" xfId="0" applyFont="1" applyBorder="1" applyAlignment="1">
      <alignment vertical="top"/>
      <protection locked="0"/>
    </xf>
    <xf numFmtId="0" fontId="35" fillId="0" borderId="34" xfId="0" applyFont="1" applyBorder="1" applyAlignment="1">
      <alignment vertical="top"/>
      <protection locked="0"/>
    </xf>
    <xf numFmtId="0" fontId="35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ht="36.96" customHeight="1">
      <c r="AR2"/>
      <c r="BS2" s="20" t="s">
        <v>8</v>
      </c>
      <c r="BT2" s="20" t="s">
        <v>9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ht="36.96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ht="14.4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31" t="s">
        <v>16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7"/>
      <c r="BE5" s="32" t="s">
        <v>17</v>
      </c>
      <c r="BS5" s="20" t="s">
        <v>8</v>
      </c>
    </row>
    <row r="6" ht="36.96" customHeight="1">
      <c r="B6" s="24"/>
      <c r="C6" s="25"/>
      <c r="D6" s="33" t="s">
        <v>18</v>
      </c>
      <c r="E6" s="25"/>
      <c r="F6" s="25"/>
      <c r="G6" s="25"/>
      <c r="H6" s="25"/>
      <c r="I6" s="25"/>
      <c r="J6" s="25"/>
      <c r="K6" s="34" t="s">
        <v>19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7"/>
      <c r="BE6" s="35"/>
      <c r="BS6" s="20" t="s">
        <v>8</v>
      </c>
    </row>
    <row r="7" ht="14.4" customHeight="1">
      <c r="B7" s="24"/>
      <c r="C7" s="25"/>
      <c r="D7" s="36" t="s">
        <v>20</v>
      </c>
      <c r="E7" s="25"/>
      <c r="F7" s="25"/>
      <c r="G7" s="25"/>
      <c r="H7" s="25"/>
      <c r="I7" s="25"/>
      <c r="J7" s="25"/>
      <c r="K7" s="31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6" t="s">
        <v>22</v>
      </c>
      <c r="AL7" s="25"/>
      <c r="AM7" s="25"/>
      <c r="AN7" s="31" t="s">
        <v>21</v>
      </c>
      <c r="AO7" s="25"/>
      <c r="AP7" s="25"/>
      <c r="AQ7" s="27"/>
      <c r="BE7" s="35"/>
      <c r="BS7" s="20" t="s">
        <v>8</v>
      </c>
    </row>
    <row r="8" ht="14.4" customHeight="1">
      <c r="B8" s="24"/>
      <c r="C8" s="25"/>
      <c r="D8" s="36" t="s">
        <v>23</v>
      </c>
      <c r="E8" s="25"/>
      <c r="F8" s="25"/>
      <c r="G8" s="25"/>
      <c r="H8" s="25"/>
      <c r="I8" s="25"/>
      <c r="J8" s="25"/>
      <c r="K8" s="31" t="s">
        <v>24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6" t="s">
        <v>25</v>
      </c>
      <c r="AL8" s="25"/>
      <c r="AM8" s="25"/>
      <c r="AN8" s="37" t="s">
        <v>26</v>
      </c>
      <c r="AO8" s="25"/>
      <c r="AP8" s="25"/>
      <c r="AQ8" s="27"/>
      <c r="BE8" s="35"/>
      <c r="BS8" s="20" t="s">
        <v>8</v>
      </c>
    </row>
    <row r="9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35"/>
      <c r="BS9" s="20" t="s">
        <v>8</v>
      </c>
    </row>
    <row r="10" ht="14.4" customHeight="1">
      <c r="B10" s="24"/>
      <c r="C10" s="25"/>
      <c r="D10" s="36" t="s">
        <v>27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6" t="s">
        <v>28</v>
      </c>
      <c r="AL10" s="25"/>
      <c r="AM10" s="25"/>
      <c r="AN10" s="31" t="s">
        <v>21</v>
      </c>
      <c r="AO10" s="25"/>
      <c r="AP10" s="25"/>
      <c r="AQ10" s="27"/>
      <c r="BE10" s="35"/>
      <c r="BS10" s="20" t="s">
        <v>8</v>
      </c>
    </row>
    <row r="11" ht="18.48" customHeight="1">
      <c r="B11" s="24"/>
      <c r="C11" s="25"/>
      <c r="D11" s="25"/>
      <c r="E11" s="31" t="s">
        <v>24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6" t="s">
        <v>29</v>
      </c>
      <c r="AL11" s="25"/>
      <c r="AM11" s="25"/>
      <c r="AN11" s="31" t="s">
        <v>21</v>
      </c>
      <c r="AO11" s="25"/>
      <c r="AP11" s="25"/>
      <c r="AQ11" s="27"/>
      <c r="BE11" s="35"/>
      <c r="BS11" s="20" t="s">
        <v>8</v>
      </c>
    </row>
    <row r="12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35"/>
      <c r="BS12" s="20" t="s">
        <v>8</v>
      </c>
    </row>
    <row r="13" ht="14.4" customHeight="1">
      <c r="B13" s="24"/>
      <c r="C13" s="25"/>
      <c r="D13" s="36" t="s">
        <v>30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6" t="s">
        <v>28</v>
      </c>
      <c r="AL13" s="25"/>
      <c r="AM13" s="25"/>
      <c r="AN13" s="38" t="s">
        <v>31</v>
      </c>
      <c r="AO13" s="25"/>
      <c r="AP13" s="25"/>
      <c r="AQ13" s="27"/>
      <c r="BE13" s="35"/>
      <c r="BS13" s="20" t="s">
        <v>8</v>
      </c>
    </row>
    <row r="14">
      <c r="B14" s="24"/>
      <c r="C14" s="25"/>
      <c r="D14" s="25"/>
      <c r="E14" s="38" t="s">
        <v>31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29</v>
      </c>
      <c r="AL14" s="25"/>
      <c r="AM14" s="25"/>
      <c r="AN14" s="38" t="s">
        <v>31</v>
      </c>
      <c r="AO14" s="25"/>
      <c r="AP14" s="25"/>
      <c r="AQ14" s="27"/>
      <c r="BE14" s="35"/>
      <c r="BS14" s="20" t="s">
        <v>8</v>
      </c>
    </row>
    <row r="15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35"/>
      <c r="BS15" s="20" t="s">
        <v>6</v>
      </c>
    </row>
    <row r="16" ht="14.4" customHeight="1">
      <c r="B16" s="24"/>
      <c r="C16" s="25"/>
      <c r="D16" s="36" t="s">
        <v>32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6" t="s">
        <v>28</v>
      </c>
      <c r="AL16" s="25"/>
      <c r="AM16" s="25"/>
      <c r="AN16" s="31" t="s">
        <v>21</v>
      </c>
      <c r="AO16" s="25"/>
      <c r="AP16" s="25"/>
      <c r="AQ16" s="27"/>
      <c r="BE16" s="35"/>
      <c r="BS16" s="20" t="s">
        <v>6</v>
      </c>
    </row>
    <row r="17" ht="18.48" customHeight="1">
      <c r="B17" s="24"/>
      <c r="C17" s="25"/>
      <c r="D17" s="25"/>
      <c r="E17" s="31" t="s">
        <v>24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6" t="s">
        <v>29</v>
      </c>
      <c r="AL17" s="25"/>
      <c r="AM17" s="25"/>
      <c r="AN17" s="31" t="s">
        <v>21</v>
      </c>
      <c r="AO17" s="25"/>
      <c r="AP17" s="25"/>
      <c r="AQ17" s="27"/>
      <c r="BE17" s="35"/>
      <c r="BS17" s="20" t="s">
        <v>33</v>
      </c>
    </row>
    <row r="18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35"/>
      <c r="BS18" s="20" t="s">
        <v>8</v>
      </c>
    </row>
    <row r="19" ht="14.4" customHeight="1">
      <c r="B19" s="24"/>
      <c r="C19" s="25"/>
      <c r="D19" s="36" t="s">
        <v>34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35"/>
      <c r="BS19" s="20" t="s">
        <v>8</v>
      </c>
    </row>
    <row r="20" ht="16.5" customHeight="1">
      <c r="B20" s="24"/>
      <c r="C20" s="25"/>
      <c r="D20" s="25"/>
      <c r="E20" s="40" t="s">
        <v>21</v>
      </c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25"/>
      <c r="AP20" s="25"/>
      <c r="AQ20" s="27"/>
      <c r="BE20" s="35"/>
      <c r="BS20" s="20" t="s">
        <v>6</v>
      </c>
    </row>
    <row r="2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35"/>
    </row>
    <row r="22" ht="6.96" customHeight="1">
      <c r="B22" s="24"/>
      <c r="C22" s="25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25"/>
      <c r="AQ22" s="27"/>
      <c r="BE22" s="35"/>
    </row>
    <row r="23" s="1" customFormat="1" ht="25.92" customHeight="1">
      <c r="B23" s="42"/>
      <c r="C23" s="43"/>
      <c r="D23" s="44" t="s">
        <v>35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6">
        <f>ROUND(AG51,2)</f>
        <v>0</v>
      </c>
      <c r="AL23" s="45"/>
      <c r="AM23" s="45"/>
      <c r="AN23" s="45"/>
      <c r="AO23" s="45"/>
      <c r="AP23" s="43"/>
      <c r="AQ23" s="47"/>
      <c r="BE23" s="35"/>
    </row>
    <row r="24" s="1" customFormat="1" ht="6.96" customHeight="1">
      <c r="B24" s="42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7"/>
      <c r="BE24" s="35"/>
    </row>
    <row r="25" s="1" customFormat="1">
      <c r="B25" s="42"/>
      <c r="C25" s="43"/>
      <c r="D25" s="43"/>
      <c r="E25" s="43"/>
      <c r="F25" s="43"/>
      <c r="G25" s="43"/>
      <c r="H25" s="43"/>
      <c r="I25" s="43"/>
      <c r="J25" s="43"/>
      <c r="K25" s="43"/>
      <c r="L25" s="48" t="s">
        <v>36</v>
      </c>
      <c r="M25" s="48"/>
      <c r="N25" s="48"/>
      <c r="O25" s="48"/>
      <c r="P25" s="43"/>
      <c r="Q25" s="43"/>
      <c r="R25" s="43"/>
      <c r="S25" s="43"/>
      <c r="T25" s="43"/>
      <c r="U25" s="43"/>
      <c r="V25" s="43"/>
      <c r="W25" s="48" t="s">
        <v>37</v>
      </c>
      <c r="X25" s="48"/>
      <c r="Y25" s="48"/>
      <c r="Z25" s="48"/>
      <c r="AA25" s="48"/>
      <c r="AB25" s="48"/>
      <c r="AC25" s="48"/>
      <c r="AD25" s="48"/>
      <c r="AE25" s="48"/>
      <c r="AF25" s="43"/>
      <c r="AG25" s="43"/>
      <c r="AH25" s="43"/>
      <c r="AI25" s="43"/>
      <c r="AJ25" s="43"/>
      <c r="AK25" s="48" t="s">
        <v>38</v>
      </c>
      <c r="AL25" s="48"/>
      <c r="AM25" s="48"/>
      <c r="AN25" s="48"/>
      <c r="AO25" s="48"/>
      <c r="AP25" s="43"/>
      <c r="AQ25" s="47"/>
      <c r="BE25" s="35"/>
    </row>
    <row r="26" s="2" customFormat="1" ht="14.4" customHeight="1">
      <c r="B26" s="49"/>
      <c r="C26" s="50"/>
      <c r="D26" s="51" t="s">
        <v>39</v>
      </c>
      <c r="E26" s="50"/>
      <c r="F26" s="51" t="s">
        <v>40</v>
      </c>
      <c r="G26" s="50"/>
      <c r="H26" s="50"/>
      <c r="I26" s="50"/>
      <c r="J26" s="50"/>
      <c r="K26" s="50"/>
      <c r="L26" s="52">
        <v>0.20999999999999999</v>
      </c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3">
        <f>ROUND(AZ51,2)</f>
        <v>0</v>
      </c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3">
        <f>ROUND(AV51,2)</f>
        <v>0</v>
      </c>
      <c r="AL26" s="50"/>
      <c r="AM26" s="50"/>
      <c r="AN26" s="50"/>
      <c r="AO26" s="50"/>
      <c r="AP26" s="50"/>
      <c r="AQ26" s="54"/>
      <c r="BE26" s="35"/>
    </row>
    <row r="27" s="2" customFormat="1" ht="14.4" customHeight="1">
      <c r="B27" s="49"/>
      <c r="C27" s="50"/>
      <c r="D27" s="50"/>
      <c r="E27" s="50"/>
      <c r="F27" s="51" t="s">
        <v>41</v>
      </c>
      <c r="G27" s="50"/>
      <c r="H27" s="50"/>
      <c r="I27" s="50"/>
      <c r="J27" s="50"/>
      <c r="K27" s="50"/>
      <c r="L27" s="52">
        <v>0.14999999999999999</v>
      </c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3">
        <f>ROUND(BA51,2)</f>
        <v>0</v>
      </c>
      <c r="X27" s="50"/>
      <c r="Y27" s="50"/>
      <c r="Z27" s="50"/>
      <c r="AA27" s="50"/>
      <c r="AB27" s="50"/>
      <c r="AC27" s="50"/>
      <c r="AD27" s="50"/>
      <c r="AE27" s="50"/>
      <c r="AF27" s="50"/>
      <c r="AG27" s="50"/>
      <c r="AH27" s="50"/>
      <c r="AI27" s="50"/>
      <c r="AJ27" s="50"/>
      <c r="AK27" s="53">
        <f>ROUND(AW51,2)</f>
        <v>0</v>
      </c>
      <c r="AL27" s="50"/>
      <c r="AM27" s="50"/>
      <c r="AN27" s="50"/>
      <c r="AO27" s="50"/>
      <c r="AP27" s="50"/>
      <c r="AQ27" s="54"/>
      <c r="BE27" s="35"/>
    </row>
    <row r="28" hidden="1" s="2" customFormat="1" ht="14.4" customHeight="1">
      <c r="B28" s="49"/>
      <c r="C28" s="50"/>
      <c r="D28" s="50"/>
      <c r="E28" s="50"/>
      <c r="F28" s="51" t="s">
        <v>42</v>
      </c>
      <c r="G28" s="50"/>
      <c r="H28" s="50"/>
      <c r="I28" s="50"/>
      <c r="J28" s="50"/>
      <c r="K28" s="50"/>
      <c r="L28" s="52">
        <v>0.20999999999999999</v>
      </c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3">
        <f>ROUND(BB51,2)</f>
        <v>0</v>
      </c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3">
        <v>0</v>
      </c>
      <c r="AL28" s="50"/>
      <c r="AM28" s="50"/>
      <c r="AN28" s="50"/>
      <c r="AO28" s="50"/>
      <c r="AP28" s="50"/>
      <c r="AQ28" s="54"/>
      <c r="BE28" s="35"/>
    </row>
    <row r="29" hidden="1" s="2" customFormat="1" ht="14.4" customHeight="1">
      <c r="B29" s="49"/>
      <c r="C29" s="50"/>
      <c r="D29" s="50"/>
      <c r="E29" s="50"/>
      <c r="F29" s="51" t="s">
        <v>43</v>
      </c>
      <c r="G29" s="50"/>
      <c r="H29" s="50"/>
      <c r="I29" s="50"/>
      <c r="J29" s="50"/>
      <c r="K29" s="50"/>
      <c r="L29" s="52">
        <v>0.14999999999999999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3">
        <f>ROUND(BC51,2)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3">
        <v>0</v>
      </c>
      <c r="AL29" s="50"/>
      <c r="AM29" s="50"/>
      <c r="AN29" s="50"/>
      <c r="AO29" s="50"/>
      <c r="AP29" s="50"/>
      <c r="AQ29" s="54"/>
      <c r="BE29" s="35"/>
    </row>
    <row r="30" hidden="1" s="2" customFormat="1" ht="14.4" customHeight="1">
      <c r="B30" s="49"/>
      <c r="C30" s="50"/>
      <c r="D30" s="50"/>
      <c r="E30" s="50"/>
      <c r="F30" s="51" t="s">
        <v>44</v>
      </c>
      <c r="G30" s="50"/>
      <c r="H30" s="50"/>
      <c r="I30" s="50"/>
      <c r="J30" s="50"/>
      <c r="K30" s="50"/>
      <c r="L30" s="52">
        <v>0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3">
        <f>ROUND(BD51,2)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3">
        <v>0</v>
      </c>
      <c r="AL30" s="50"/>
      <c r="AM30" s="50"/>
      <c r="AN30" s="50"/>
      <c r="AO30" s="50"/>
      <c r="AP30" s="50"/>
      <c r="AQ30" s="54"/>
      <c r="BE30" s="35"/>
    </row>
    <row r="31" s="1" customFormat="1" ht="6.96" customHeight="1">
      <c r="B31" s="42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7"/>
      <c r="BE31" s="35"/>
    </row>
    <row r="32" s="1" customFormat="1" ht="25.92" customHeight="1">
      <c r="B32" s="42"/>
      <c r="C32" s="55"/>
      <c r="D32" s="56" t="s">
        <v>45</v>
      </c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8" t="s">
        <v>46</v>
      </c>
      <c r="U32" s="57"/>
      <c r="V32" s="57"/>
      <c r="W32" s="57"/>
      <c r="X32" s="59" t="s">
        <v>47</v>
      </c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60">
        <f>SUM(AK23:AK30)</f>
        <v>0</v>
      </c>
      <c r="AL32" s="57"/>
      <c r="AM32" s="57"/>
      <c r="AN32" s="57"/>
      <c r="AO32" s="61"/>
      <c r="AP32" s="55"/>
      <c r="AQ32" s="62"/>
      <c r="BE32" s="35"/>
    </row>
    <row r="33" s="1" customFormat="1" ht="6.96" customHeight="1">
      <c r="B33" s="42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7"/>
    </row>
    <row r="34" s="1" customFormat="1" ht="6.96" customHeight="1"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5"/>
    </row>
    <row r="38" s="1" customFormat="1" ht="6.96" customHeight="1">
      <c r="B38" s="66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8"/>
    </row>
    <row r="39" s="1" customFormat="1" ht="36.96" customHeight="1">
      <c r="B39" s="42"/>
      <c r="C39" s="69" t="s">
        <v>48</v>
      </c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68"/>
    </row>
    <row r="40" s="1" customFormat="1" ht="6.96" customHeight="1">
      <c r="B40" s="42"/>
      <c r="C40" s="70"/>
      <c r="D40" s="70"/>
      <c r="E40" s="70"/>
      <c r="F40" s="70"/>
      <c r="G40" s="70"/>
      <c r="H40" s="70"/>
      <c r="I40" s="70"/>
      <c r="J40" s="70"/>
      <c r="K40" s="70"/>
      <c r="L40" s="70"/>
      <c r="M40" s="70"/>
      <c r="N40" s="70"/>
      <c r="O40" s="70"/>
      <c r="P40" s="70"/>
      <c r="Q40" s="70"/>
      <c r="R40" s="70"/>
      <c r="S40" s="70"/>
      <c r="T40" s="70"/>
      <c r="U40" s="70"/>
      <c r="V40" s="70"/>
      <c r="W40" s="70"/>
      <c r="X40" s="70"/>
      <c r="Y40" s="70"/>
      <c r="Z40" s="70"/>
      <c r="AA40" s="70"/>
      <c r="AB40" s="70"/>
      <c r="AC40" s="70"/>
      <c r="AD40" s="70"/>
      <c r="AE40" s="70"/>
      <c r="AF40" s="70"/>
      <c r="AG40" s="70"/>
      <c r="AH40" s="70"/>
      <c r="AI40" s="70"/>
      <c r="AJ40" s="70"/>
      <c r="AK40" s="70"/>
      <c r="AL40" s="70"/>
      <c r="AM40" s="70"/>
      <c r="AN40" s="70"/>
      <c r="AO40" s="70"/>
      <c r="AP40" s="70"/>
      <c r="AQ40" s="70"/>
      <c r="AR40" s="68"/>
    </row>
    <row r="41" s="3" customFormat="1" ht="14.4" customHeight="1">
      <c r="B41" s="71"/>
      <c r="C41" s="72" t="s">
        <v>15</v>
      </c>
      <c r="D41" s="73"/>
      <c r="E41" s="73"/>
      <c r="F41" s="73"/>
      <c r="G41" s="73"/>
      <c r="H41" s="73"/>
      <c r="I41" s="73"/>
      <c r="J41" s="73"/>
      <c r="K41" s="73"/>
      <c r="L41" s="73" t="str">
        <f>K5</f>
        <v>65018118</v>
      </c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4"/>
    </row>
    <row r="42" s="4" customFormat="1" ht="36.96" customHeight="1">
      <c r="B42" s="75"/>
      <c r="C42" s="76" t="s">
        <v>18</v>
      </c>
      <c r="D42" s="77"/>
      <c r="E42" s="77"/>
      <c r="F42" s="77"/>
      <c r="G42" s="77"/>
      <c r="H42" s="77"/>
      <c r="I42" s="77"/>
      <c r="J42" s="77"/>
      <c r="K42" s="77"/>
      <c r="L42" s="78" t="str">
        <f>K6</f>
        <v>Oprava trakčního vedení na trati Ústí n.L. západ - Bílina,1.etapa</v>
      </c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7"/>
      <c r="AI42" s="77"/>
      <c r="AJ42" s="77"/>
      <c r="AK42" s="77"/>
      <c r="AL42" s="77"/>
      <c r="AM42" s="77"/>
      <c r="AN42" s="77"/>
      <c r="AO42" s="77"/>
      <c r="AP42" s="77"/>
      <c r="AQ42" s="77"/>
      <c r="AR42" s="79"/>
    </row>
    <row r="43" s="1" customFormat="1" ht="6.96" customHeight="1">
      <c r="B43" s="42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68"/>
    </row>
    <row r="44" s="1" customFormat="1">
      <c r="B44" s="42"/>
      <c r="C44" s="72" t="s">
        <v>23</v>
      </c>
      <c r="D44" s="70"/>
      <c r="E44" s="70"/>
      <c r="F44" s="70"/>
      <c r="G44" s="70"/>
      <c r="H44" s="70"/>
      <c r="I44" s="70"/>
      <c r="J44" s="70"/>
      <c r="K44" s="70"/>
      <c r="L44" s="80" t="str">
        <f>IF(K8="","",K8)</f>
        <v xml:space="preserve"> </v>
      </c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2" t="s">
        <v>25</v>
      </c>
      <c r="AJ44" s="70"/>
      <c r="AK44" s="70"/>
      <c r="AL44" s="70"/>
      <c r="AM44" s="81" t="str">
        <f>IF(AN8= "","",AN8)</f>
        <v>19. 9. 2018</v>
      </c>
      <c r="AN44" s="81"/>
      <c r="AO44" s="70"/>
      <c r="AP44" s="70"/>
      <c r="AQ44" s="70"/>
      <c r="AR44" s="68"/>
    </row>
    <row r="45" s="1" customFormat="1" ht="6.96" customHeight="1">
      <c r="B45" s="42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68"/>
    </row>
    <row r="46" s="1" customFormat="1">
      <c r="B46" s="42"/>
      <c r="C46" s="72" t="s">
        <v>27</v>
      </c>
      <c r="D46" s="70"/>
      <c r="E46" s="70"/>
      <c r="F46" s="70"/>
      <c r="G46" s="70"/>
      <c r="H46" s="70"/>
      <c r="I46" s="70"/>
      <c r="J46" s="70"/>
      <c r="K46" s="70"/>
      <c r="L46" s="73" t="str">
        <f>IF(E11= "","",E11)</f>
        <v xml:space="preserve"> </v>
      </c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2" t="s">
        <v>32</v>
      </c>
      <c r="AJ46" s="70"/>
      <c r="AK46" s="70"/>
      <c r="AL46" s="70"/>
      <c r="AM46" s="73" t="str">
        <f>IF(E17="","",E17)</f>
        <v xml:space="preserve"> </v>
      </c>
      <c r="AN46" s="73"/>
      <c r="AO46" s="73"/>
      <c r="AP46" s="73"/>
      <c r="AQ46" s="70"/>
      <c r="AR46" s="68"/>
      <c r="AS46" s="82" t="s">
        <v>49</v>
      </c>
      <c r="AT46" s="83"/>
      <c r="AU46" s="84"/>
      <c r="AV46" s="84"/>
      <c r="AW46" s="84"/>
      <c r="AX46" s="84"/>
      <c r="AY46" s="84"/>
      <c r="AZ46" s="84"/>
      <c r="BA46" s="84"/>
      <c r="BB46" s="84"/>
      <c r="BC46" s="84"/>
      <c r="BD46" s="85"/>
    </row>
    <row r="47" s="1" customFormat="1">
      <c r="B47" s="42"/>
      <c r="C47" s="72" t="s">
        <v>30</v>
      </c>
      <c r="D47" s="70"/>
      <c r="E47" s="70"/>
      <c r="F47" s="70"/>
      <c r="G47" s="70"/>
      <c r="H47" s="70"/>
      <c r="I47" s="70"/>
      <c r="J47" s="70"/>
      <c r="K47" s="70"/>
      <c r="L47" s="73" t="str">
        <f>IF(E14= "Vyplň údaj","",E14)</f>
        <v/>
      </c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68"/>
      <c r="AS47" s="86"/>
      <c r="AT47" s="87"/>
      <c r="AU47" s="88"/>
      <c r="AV47" s="88"/>
      <c r="AW47" s="88"/>
      <c r="AX47" s="88"/>
      <c r="AY47" s="88"/>
      <c r="AZ47" s="88"/>
      <c r="BA47" s="88"/>
      <c r="BB47" s="88"/>
      <c r="BC47" s="88"/>
      <c r="BD47" s="89"/>
    </row>
    <row r="48" s="1" customFormat="1" ht="10.8" customHeight="1">
      <c r="B48" s="42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68"/>
      <c r="AS48" s="90"/>
      <c r="AT48" s="51"/>
      <c r="AU48" s="43"/>
      <c r="AV48" s="43"/>
      <c r="AW48" s="43"/>
      <c r="AX48" s="43"/>
      <c r="AY48" s="43"/>
      <c r="AZ48" s="43"/>
      <c r="BA48" s="43"/>
      <c r="BB48" s="43"/>
      <c r="BC48" s="43"/>
      <c r="BD48" s="91"/>
    </row>
    <row r="49" s="1" customFormat="1" ht="29.28" customHeight="1">
      <c r="B49" s="42"/>
      <c r="C49" s="92" t="s">
        <v>50</v>
      </c>
      <c r="D49" s="93"/>
      <c r="E49" s="93"/>
      <c r="F49" s="93"/>
      <c r="G49" s="93"/>
      <c r="H49" s="94"/>
      <c r="I49" s="95" t="s">
        <v>51</v>
      </c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6" t="s">
        <v>52</v>
      </c>
      <c r="AH49" s="93"/>
      <c r="AI49" s="93"/>
      <c r="AJ49" s="93"/>
      <c r="AK49" s="93"/>
      <c r="AL49" s="93"/>
      <c r="AM49" s="93"/>
      <c r="AN49" s="95" t="s">
        <v>53</v>
      </c>
      <c r="AO49" s="93"/>
      <c r="AP49" s="93"/>
      <c r="AQ49" s="97" t="s">
        <v>54</v>
      </c>
      <c r="AR49" s="68"/>
      <c r="AS49" s="98" t="s">
        <v>55</v>
      </c>
      <c r="AT49" s="99" t="s">
        <v>56</v>
      </c>
      <c r="AU49" s="99" t="s">
        <v>57</v>
      </c>
      <c r="AV49" s="99" t="s">
        <v>58</v>
      </c>
      <c r="AW49" s="99" t="s">
        <v>59</v>
      </c>
      <c r="AX49" s="99" t="s">
        <v>60</v>
      </c>
      <c r="AY49" s="99" t="s">
        <v>61</v>
      </c>
      <c r="AZ49" s="99" t="s">
        <v>62</v>
      </c>
      <c r="BA49" s="99" t="s">
        <v>63</v>
      </c>
      <c r="BB49" s="99" t="s">
        <v>64</v>
      </c>
      <c r="BC49" s="99" t="s">
        <v>65</v>
      </c>
      <c r="BD49" s="100" t="s">
        <v>66</v>
      </c>
    </row>
    <row r="50" s="1" customFormat="1" ht="10.8" customHeight="1">
      <c r="B50" s="42"/>
      <c r="C50" s="70"/>
      <c r="D50" s="70"/>
      <c r="E50" s="70"/>
      <c r="F50" s="70"/>
      <c r="G50" s="70"/>
      <c r="H50" s="70"/>
      <c r="I50" s="70"/>
      <c r="J50" s="70"/>
      <c r="K50" s="70"/>
      <c r="L50" s="70"/>
      <c r="M50" s="70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0"/>
      <c r="AD50" s="70"/>
      <c r="AE50" s="70"/>
      <c r="AF50" s="70"/>
      <c r="AG50" s="70"/>
      <c r="AH50" s="70"/>
      <c r="AI50" s="70"/>
      <c r="AJ50" s="70"/>
      <c r="AK50" s="70"/>
      <c r="AL50" s="70"/>
      <c r="AM50" s="70"/>
      <c r="AN50" s="70"/>
      <c r="AO50" s="70"/>
      <c r="AP50" s="70"/>
      <c r="AQ50" s="70"/>
      <c r="AR50" s="68"/>
      <c r="AS50" s="101"/>
      <c r="AT50" s="102"/>
      <c r="AU50" s="102"/>
      <c r="AV50" s="102"/>
      <c r="AW50" s="102"/>
      <c r="AX50" s="102"/>
      <c r="AY50" s="102"/>
      <c r="AZ50" s="102"/>
      <c r="BA50" s="102"/>
      <c r="BB50" s="102"/>
      <c r="BC50" s="102"/>
      <c r="BD50" s="103"/>
    </row>
    <row r="51" s="4" customFormat="1" ht="32.4" customHeight="1">
      <c r="B51" s="75"/>
      <c r="C51" s="104" t="s">
        <v>67</v>
      </c>
      <c r="D51" s="105"/>
      <c r="E51" s="105"/>
      <c r="F51" s="105"/>
      <c r="G51" s="105"/>
      <c r="H51" s="105"/>
      <c r="I51" s="105"/>
      <c r="J51" s="105"/>
      <c r="K51" s="105"/>
      <c r="L51" s="105"/>
      <c r="M51" s="105"/>
      <c r="N51" s="105"/>
      <c r="O51" s="105"/>
      <c r="P51" s="105"/>
      <c r="Q51" s="105"/>
      <c r="R51" s="105"/>
      <c r="S51" s="105"/>
      <c r="T51" s="105"/>
      <c r="U51" s="105"/>
      <c r="V51" s="105"/>
      <c r="W51" s="105"/>
      <c r="X51" s="105"/>
      <c r="Y51" s="105"/>
      <c r="Z51" s="105"/>
      <c r="AA51" s="105"/>
      <c r="AB51" s="105"/>
      <c r="AC51" s="105"/>
      <c r="AD51" s="105"/>
      <c r="AE51" s="105"/>
      <c r="AF51" s="105"/>
      <c r="AG51" s="106">
        <f>ROUND(SUM(AG52:AG55),2)</f>
        <v>0</v>
      </c>
      <c r="AH51" s="106"/>
      <c r="AI51" s="106"/>
      <c r="AJ51" s="106"/>
      <c r="AK51" s="106"/>
      <c r="AL51" s="106"/>
      <c r="AM51" s="106"/>
      <c r="AN51" s="107">
        <f>SUM(AG51,AT51)</f>
        <v>0</v>
      </c>
      <c r="AO51" s="107"/>
      <c r="AP51" s="107"/>
      <c r="AQ51" s="108" t="s">
        <v>21</v>
      </c>
      <c r="AR51" s="79"/>
      <c r="AS51" s="109">
        <f>ROUND(SUM(AS52:AS55),2)</f>
        <v>0</v>
      </c>
      <c r="AT51" s="110">
        <f>ROUND(SUM(AV51:AW51),2)</f>
        <v>0</v>
      </c>
      <c r="AU51" s="111">
        <f>ROUND(SUM(AU52:AU55),5)</f>
        <v>0</v>
      </c>
      <c r="AV51" s="110">
        <f>ROUND(AZ51*L26,2)</f>
        <v>0</v>
      </c>
      <c r="AW51" s="110">
        <f>ROUND(BA51*L27,2)</f>
        <v>0</v>
      </c>
      <c r="AX51" s="110">
        <f>ROUND(BB51*L26,2)</f>
        <v>0</v>
      </c>
      <c r="AY51" s="110">
        <f>ROUND(BC51*L27,2)</f>
        <v>0</v>
      </c>
      <c r="AZ51" s="110">
        <f>ROUND(SUM(AZ52:AZ55),2)</f>
        <v>0</v>
      </c>
      <c r="BA51" s="110">
        <f>ROUND(SUM(BA52:BA55),2)</f>
        <v>0</v>
      </c>
      <c r="BB51" s="110">
        <f>ROUND(SUM(BB52:BB55),2)</f>
        <v>0</v>
      </c>
      <c r="BC51" s="110">
        <f>ROUND(SUM(BC52:BC55),2)</f>
        <v>0</v>
      </c>
      <c r="BD51" s="112">
        <f>ROUND(SUM(BD52:BD55),2)</f>
        <v>0</v>
      </c>
      <c r="BS51" s="113" t="s">
        <v>68</v>
      </c>
      <c r="BT51" s="113" t="s">
        <v>69</v>
      </c>
      <c r="BU51" s="114" t="s">
        <v>70</v>
      </c>
      <c r="BV51" s="113" t="s">
        <v>71</v>
      </c>
      <c r="BW51" s="113" t="s">
        <v>7</v>
      </c>
      <c r="BX51" s="113" t="s">
        <v>72</v>
      </c>
      <c r="CL51" s="113" t="s">
        <v>21</v>
      </c>
    </row>
    <row r="52" s="5" customFormat="1" ht="16.5" customHeight="1">
      <c r="A52" s="115" t="s">
        <v>73</v>
      </c>
      <c r="B52" s="116"/>
      <c r="C52" s="117"/>
      <c r="D52" s="118" t="s">
        <v>74</v>
      </c>
      <c r="E52" s="118"/>
      <c r="F52" s="118"/>
      <c r="G52" s="118"/>
      <c r="H52" s="118"/>
      <c r="I52" s="119"/>
      <c r="J52" s="118" t="s">
        <v>75</v>
      </c>
      <c r="K52" s="118"/>
      <c r="L52" s="118"/>
      <c r="M52" s="118"/>
      <c r="N52" s="118"/>
      <c r="O52" s="118"/>
      <c r="P52" s="118"/>
      <c r="Q52" s="118"/>
      <c r="R52" s="118"/>
      <c r="S52" s="118"/>
      <c r="T52" s="118"/>
      <c r="U52" s="118"/>
      <c r="V52" s="118"/>
      <c r="W52" s="118"/>
      <c r="X52" s="118"/>
      <c r="Y52" s="118"/>
      <c r="Z52" s="118"/>
      <c r="AA52" s="118"/>
      <c r="AB52" s="118"/>
      <c r="AC52" s="118"/>
      <c r="AD52" s="118"/>
      <c r="AE52" s="118"/>
      <c r="AF52" s="118"/>
      <c r="AG52" s="120">
        <f>'01 - traťový úsek Ohníč -...'!J27</f>
        <v>0</v>
      </c>
      <c r="AH52" s="119"/>
      <c r="AI52" s="119"/>
      <c r="AJ52" s="119"/>
      <c r="AK52" s="119"/>
      <c r="AL52" s="119"/>
      <c r="AM52" s="119"/>
      <c r="AN52" s="120">
        <f>SUM(AG52,AT52)</f>
        <v>0</v>
      </c>
      <c r="AO52" s="119"/>
      <c r="AP52" s="119"/>
      <c r="AQ52" s="121" t="s">
        <v>76</v>
      </c>
      <c r="AR52" s="122"/>
      <c r="AS52" s="123">
        <v>0</v>
      </c>
      <c r="AT52" s="124">
        <f>ROUND(SUM(AV52:AW52),2)</f>
        <v>0</v>
      </c>
      <c r="AU52" s="125">
        <f>'01 - traťový úsek Ohníč -...'!P84</f>
        <v>0</v>
      </c>
      <c r="AV52" s="124">
        <f>'01 - traťový úsek Ohníč -...'!J30</f>
        <v>0</v>
      </c>
      <c r="AW52" s="124">
        <f>'01 - traťový úsek Ohníč -...'!J31</f>
        <v>0</v>
      </c>
      <c r="AX52" s="124">
        <f>'01 - traťový úsek Ohníč -...'!J32</f>
        <v>0</v>
      </c>
      <c r="AY52" s="124">
        <f>'01 - traťový úsek Ohníč -...'!J33</f>
        <v>0</v>
      </c>
      <c r="AZ52" s="124">
        <f>'01 - traťový úsek Ohníč -...'!F30</f>
        <v>0</v>
      </c>
      <c r="BA52" s="124">
        <f>'01 - traťový úsek Ohníč -...'!F31</f>
        <v>0</v>
      </c>
      <c r="BB52" s="124">
        <f>'01 - traťový úsek Ohníč -...'!F32</f>
        <v>0</v>
      </c>
      <c r="BC52" s="124">
        <f>'01 - traťový úsek Ohníč -...'!F33</f>
        <v>0</v>
      </c>
      <c r="BD52" s="126">
        <f>'01 - traťový úsek Ohníč -...'!F34</f>
        <v>0</v>
      </c>
      <c r="BT52" s="127" t="s">
        <v>77</v>
      </c>
      <c r="BV52" s="127" t="s">
        <v>71</v>
      </c>
      <c r="BW52" s="127" t="s">
        <v>78</v>
      </c>
      <c r="BX52" s="127" t="s">
        <v>7</v>
      </c>
      <c r="CL52" s="127" t="s">
        <v>21</v>
      </c>
      <c r="CM52" s="127" t="s">
        <v>79</v>
      </c>
    </row>
    <row r="53" s="5" customFormat="1" ht="16.5" customHeight="1">
      <c r="A53" s="115" t="s">
        <v>73</v>
      </c>
      <c r="B53" s="116"/>
      <c r="C53" s="117"/>
      <c r="D53" s="118" t="s">
        <v>80</v>
      </c>
      <c r="E53" s="118"/>
      <c r="F53" s="118"/>
      <c r="G53" s="118"/>
      <c r="H53" s="118"/>
      <c r="I53" s="119"/>
      <c r="J53" s="118" t="s">
        <v>81</v>
      </c>
      <c r="K53" s="118"/>
      <c r="L53" s="118"/>
      <c r="M53" s="118"/>
      <c r="N53" s="118"/>
      <c r="O53" s="118"/>
      <c r="P53" s="118"/>
      <c r="Q53" s="118"/>
      <c r="R53" s="118"/>
      <c r="S53" s="118"/>
      <c r="T53" s="118"/>
      <c r="U53" s="118"/>
      <c r="V53" s="118"/>
      <c r="W53" s="118"/>
      <c r="X53" s="118"/>
      <c r="Y53" s="118"/>
      <c r="Z53" s="118"/>
      <c r="AA53" s="118"/>
      <c r="AB53" s="118"/>
      <c r="AC53" s="118"/>
      <c r="AD53" s="118"/>
      <c r="AE53" s="118"/>
      <c r="AF53" s="118"/>
      <c r="AG53" s="120">
        <f>'02 - část žst. Ohníč, zhl...'!J27</f>
        <v>0</v>
      </c>
      <c r="AH53" s="119"/>
      <c r="AI53" s="119"/>
      <c r="AJ53" s="119"/>
      <c r="AK53" s="119"/>
      <c r="AL53" s="119"/>
      <c r="AM53" s="119"/>
      <c r="AN53" s="120">
        <f>SUM(AG53,AT53)</f>
        <v>0</v>
      </c>
      <c r="AO53" s="119"/>
      <c r="AP53" s="119"/>
      <c r="AQ53" s="121" t="s">
        <v>76</v>
      </c>
      <c r="AR53" s="122"/>
      <c r="AS53" s="123">
        <v>0</v>
      </c>
      <c r="AT53" s="124">
        <f>ROUND(SUM(AV53:AW53),2)</f>
        <v>0</v>
      </c>
      <c r="AU53" s="125">
        <f>'02 - část žst. Ohníč, zhl...'!P85</f>
        <v>0</v>
      </c>
      <c r="AV53" s="124">
        <f>'02 - část žst. Ohníč, zhl...'!J30</f>
        <v>0</v>
      </c>
      <c r="AW53" s="124">
        <f>'02 - část žst. Ohníč, zhl...'!J31</f>
        <v>0</v>
      </c>
      <c r="AX53" s="124">
        <f>'02 - část žst. Ohníč, zhl...'!J32</f>
        <v>0</v>
      </c>
      <c r="AY53" s="124">
        <f>'02 - část žst. Ohníč, zhl...'!J33</f>
        <v>0</v>
      </c>
      <c r="AZ53" s="124">
        <f>'02 - část žst. Ohníč, zhl...'!F30</f>
        <v>0</v>
      </c>
      <c r="BA53" s="124">
        <f>'02 - část žst. Ohníč, zhl...'!F31</f>
        <v>0</v>
      </c>
      <c r="BB53" s="124">
        <f>'02 - část žst. Ohníč, zhl...'!F32</f>
        <v>0</v>
      </c>
      <c r="BC53" s="124">
        <f>'02 - část žst. Ohníč, zhl...'!F33</f>
        <v>0</v>
      </c>
      <c r="BD53" s="126">
        <f>'02 - část žst. Ohníč, zhl...'!F34</f>
        <v>0</v>
      </c>
      <c r="BT53" s="127" t="s">
        <v>77</v>
      </c>
      <c r="BV53" s="127" t="s">
        <v>71</v>
      </c>
      <c r="BW53" s="127" t="s">
        <v>82</v>
      </c>
      <c r="BX53" s="127" t="s">
        <v>7</v>
      </c>
      <c r="CL53" s="127" t="s">
        <v>21</v>
      </c>
      <c r="CM53" s="127" t="s">
        <v>79</v>
      </c>
    </row>
    <row r="54" s="5" customFormat="1" ht="31.5" customHeight="1">
      <c r="A54" s="115" t="s">
        <v>73</v>
      </c>
      <c r="B54" s="116"/>
      <c r="C54" s="117"/>
      <c r="D54" s="118" t="s">
        <v>83</v>
      </c>
      <c r="E54" s="118"/>
      <c r="F54" s="118"/>
      <c r="G54" s="118"/>
      <c r="H54" s="118"/>
      <c r="I54" s="119"/>
      <c r="J54" s="118" t="s">
        <v>84</v>
      </c>
      <c r="K54" s="118"/>
      <c r="L54" s="118"/>
      <c r="M54" s="118"/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20">
        <f>'03 - traťový úsek Trmice-...'!J27</f>
        <v>0</v>
      </c>
      <c r="AH54" s="119"/>
      <c r="AI54" s="119"/>
      <c r="AJ54" s="119"/>
      <c r="AK54" s="119"/>
      <c r="AL54" s="119"/>
      <c r="AM54" s="119"/>
      <c r="AN54" s="120">
        <f>SUM(AG54,AT54)</f>
        <v>0</v>
      </c>
      <c r="AO54" s="119"/>
      <c r="AP54" s="119"/>
      <c r="AQ54" s="121" t="s">
        <v>76</v>
      </c>
      <c r="AR54" s="122"/>
      <c r="AS54" s="123">
        <v>0</v>
      </c>
      <c r="AT54" s="124">
        <f>ROUND(SUM(AV54:AW54),2)</f>
        <v>0</v>
      </c>
      <c r="AU54" s="125">
        <f>'03 - traťový úsek Trmice-...'!P84</f>
        <v>0</v>
      </c>
      <c r="AV54" s="124">
        <f>'03 - traťový úsek Trmice-...'!J30</f>
        <v>0</v>
      </c>
      <c r="AW54" s="124">
        <f>'03 - traťový úsek Trmice-...'!J31</f>
        <v>0</v>
      </c>
      <c r="AX54" s="124">
        <f>'03 - traťový úsek Trmice-...'!J32</f>
        <v>0</v>
      </c>
      <c r="AY54" s="124">
        <f>'03 - traťový úsek Trmice-...'!J33</f>
        <v>0</v>
      </c>
      <c r="AZ54" s="124">
        <f>'03 - traťový úsek Trmice-...'!F30</f>
        <v>0</v>
      </c>
      <c r="BA54" s="124">
        <f>'03 - traťový úsek Trmice-...'!F31</f>
        <v>0</v>
      </c>
      <c r="BB54" s="124">
        <f>'03 - traťový úsek Trmice-...'!F32</f>
        <v>0</v>
      </c>
      <c r="BC54" s="124">
        <f>'03 - traťový úsek Trmice-...'!F33</f>
        <v>0</v>
      </c>
      <c r="BD54" s="126">
        <f>'03 - traťový úsek Trmice-...'!F34</f>
        <v>0</v>
      </c>
      <c r="BT54" s="127" t="s">
        <v>77</v>
      </c>
      <c r="BV54" s="127" t="s">
        <v>71</v>
      </c>
      <c r="BW54" s="127" t="s">
        <v>85</v>
      </c>
      <c r="BX54" s="127" t="s">
        <v>7</v>
      </c>
      <c r="CL54" s="127" t="s">
        <v>21</v>
      </c>
      <c r="CM54" s="127" t="s">
        <v>79</v>
      </c>
    </row>
    <row r="55" s="5" customFormat="1" ht="16.5" customHeight="1">
      <c r="A55" s="115" t="s">
        <v>73</v>
      </c>
      <c r="B55" s="116"/>
      <c r="C55" s="117"/>
      <c r="D55" s="118" t="s">
        <v>86</v>
      </c>
      <c r="E55" s="118"/>
      <c r="F55" s="118"/>
      <c r="G55" s="118"/>
      <c r="H55" s="118"/>
      <c r="I55" s="119"/>
      <c r="J55" s="118" t="s">
        <v>87</v>
      </c>
      <c r="K55" s="118"/>
      <c r="L55" s="118"/>
      <c r="M55" s="118"/>
      <c r="N55" s="118"/>
      <c r="O55" s="118"/>
      <c r="P55" s="118"/>
      <c r="Q55" s="118"/>
      <c r="R55" s="118"/>
      <c r="S55" s="118"/>
      <c r="T55" s="118"/>
      <c r="U55" s="118"/>
      <c r="V55" s="118"/>
      <c r="W55" s="118"/>
      <c r="X55" s="118"/>
      <c r="Y55" s="118"/>
      <c r="Z55" s="118"/>
      <c r="AA55" s="118"/>
      <c r="AB55" s="118"/>
      <c r="AC55" s="118"/>
      <c r="AD55" s="118"/>
      <c r="AE55" s="118"/>
      <c r="AF55" s="118"/>
      <c r="AG55" s="120">
        <f>'04 - úprava odvodnění'!J27</f>
        <v>0</v>
      </c>
      <c r="AH55" s="119"/>
      <c r="AI55" s="119"/>
      <c r="AJ55" s="119"/>
      <c r="AK55" s="119"/>
      <c r="AL55" s="119"/>
      <c r="AM55" s="119"/>
      <c r="AN55" s="120">
        <f>SUM(AG55,AT55)</f>
        <v>0</v>
      </c>
      <c r="AO55" s="119"/>
      <c r="AP55" s="119"/>
      <c r="AQ55" s="121" t="s">
        <v>76</v>
      </c>
      <c r="AR55" s="122"/>
      <c r="AS55" s="128">
        <v>0</v>
      </c>
      <c r="AT55" s="129">
        <f>ROUND(SUM(AV55:AW55),2)</f>
        <v>0</v>
      </c>
      <c r="AU55" s="130">
        <f>'04 - úprava odvodnění'!P82</f>
        <v>0</v>
      </c>
      <c r="AV55" s="129">
        <f>'04 - úprava odvodnění'!J30</f>
        <v>0</v>
      </c>
      <c r="AW55" s="129">
        <f>'04 - úprava odvodnění'!J31</f>
        <v>0</v>
      </c>
      <c r="AX55" s="129">
        <f>'04 - úprava odvodnění'!J32</f>
        <v>0</v>
      </c>
      <c r="AY55" s="129">
        <f>'04 - úprava odvodnění'!J33</f>
        <v>0</v>
      </c>
      <c r="AZ55" s="129">
        <f>'04 - úprava odvodnění'!F30</f>
        <v>0</v>
      </c>
      <c r="BA55" s="129">
        <f>'04 - úprava odvodnění'!F31</f>
        <v>0</v>
      </c>
      <c r="BB55" s="129">
        <f>'04 - úprava odvodnění'!F32</f>
        <v>0</v>
      </c>
      <c r="BC55" s="129">
        <f>'04 - úprava odvodnění'!F33</f>
        <v>0</v>
      </c>
      <c r="BD55" s="131">
        <f>'04 - úprava odvodnění'!F34</f>
        <v>0</v>
      </c>
      <c r="BT55" s="127" t="s">
        <v>77</v>
      </c>
      <c r="BV55" s="127" t="s">
        <v>71</v>
      </c>
      <c r="BW55" s="127" t="s">
        <v>88</v>
      </c>
      <c r="BX55" s="127" t="s">
        <v>7</v>
      </c>
      <c r="CL55" s="127" t="s">
        <v>21</v>
      </c>
      <c r="CM55" s="127" t="s">
        <v>79</v>
      </c>
    </row>
    <row r="56" s="1" customFormat="1" ht="30" customHeight="1">
      <c r="B56" s="42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0"/>
      <c r="AD56" s="70"/>
      <c r="AE56" s="70"/>
      <c r="AF56" s="70"/>
      <c r="AG56" s="70"/>
      <c r="AH56" s="70"/>
      <c r="AI56" s="70"/>
      <c r="AJ56" s="70"/>
      <c r="AK56" s="70"/>
      <c r="AL56" s="70"/>
      <c r="AM56" s="70"/>
      <c r="AN56" s="70"/>
      <c r="AO56" s="70"/>
      <c r="AP56" s="70"/>
      <c r="AQ56" s="70"/>
      <c r="AR56" s="68"/>
    </row>
    <row r="57" s="1" customFormat="1" ht="6.96" customHeight="1">
      <c r="B57" s="63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8"/>
    </row>
  </sheetData>
  <sheetProtection sheet="1" formatColumns="0" formatRows="0" objects="1" scenarios="1" spinCount="100000" saltValue="hDWiEwaNQ+pcDXOoK8H2wpkVyilxp/BGcGC/GI7BqH7hon8KSSzx6D3wckqouaPNINyXN6IzTWPwWujm4yDYCw==" hashValue="+I2+Lt7ii4/2XuRlWWhjememx4HyPlcYmMR29sL2Ov510t+xz+BQxq5IJgcaiZqpbfw5z0nYXapk1TDekE4REw==" algorithmName="SHA-512" password="CC35"/>
  <mergeCells count="53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1 - traťový úsek Ohníč -...'!C2" display="/"/>
    <hyperlink ref="A53" location="'02 - část žst. Ohníč, zhl...'!C2" display="/"/>
    <hyperlink ref="A54" location="'03 - traťový úsek Trmice-...'!C2" display="/"/>
    <hyperlink ref="A55" location="'04 - úprava odvodnění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89</v>
      </c>
      <c r="G1" s="135" t="s">
        <v>90</v>
      </c>
      <c r="H1" s="135"/>
      <c r="I1" s="136"/>
      <c r="J1" s="135" t="s">
        <v>91</v>
      </c>
      <c r="K1" s="134" t="s">
        <v>92</v>
      </c>
      <c r="L1" s="135" t="s">
        <v>93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78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79</v>
      </c>
    </row>
    <row r="4" ht="36.96" customHeight="1">
      <c r="B4" s="24"/>
      <c r="C4" s="25"/>
      <c r="D4" s="26" t="s">
        <v>94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stavby'!K6</f>
        <v>Oprava trakčního vedení na trati Ústí n.L. západ - Bílina,1.etapa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95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96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42" t="s">
        <v>25</v>
      </c>
      <c r="J12" s="143" t="str">
        <f>'Rekapitulace stavby'!AN8</f>
        <v>19. 9. 2018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stavby'!AN10="","",'Rekapitulace stavby'!AN10)</f>
        <v/>
      </c>
      <c r="K14" s="47"/>
    </row>
    <row r="15" s="1" customFormat="1" ht="18" customHeight="1">
      <c r="B15" s="42"/>
      <c r="C15" s="43"/>
      <c r="D15" s="43"/>
      <c r="E15" s="31" t="str">
        <f>IF('Rekapitulace stavby'!E11="","",'Rekapitulace stavby'!E11)</f>
        <v xml:space="preserve"> </v>
      </c>
      <c r="F15" s="43"/>
      <c r="G15" s="43"/>
      <c r="H15" s="43"/>
      <c r="I15" s="142" t="s">
        <v>29</v>
      </c>
      <c r="J15" s="31" t="str">
        <f>IF('Rekapitulace stavby'!AN11="","",'Rekapitulace stavby'!AN11)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stavby'!AN13="Vyplň údaj","",IF('Rekapitulace stavby'!AN13="","",'Rekapitulace stavby'!AN13))</f>
        <v/>
      </c>
      <c r="K17" s="47"/>
    </row>
    <row r="18" s="1" customFormat="1" ht="18" customHeight="1">
      <c r="B18" s="42"/>
      <c r="C18" s="43"/>
      <c r="D18" s="43"/>
      <c r="E18" s="31" t="str">
        <f>IF('Rekapitulace stavby'!E14="Vyplň údaj","",IF('Rekapitulace stavby'!E14="","",'Rekapitulace stavby'!E14))</f>
        <v/>
      </c>
      <c r="F18" s="43"/>
      <c r="G18" s="43"/>
      <c r="H18" s="43"/>
      <c r="I18" s="142" t="s">
        <v>29</v>
      </c>
      <c r="J18" s="31" t="str">
        <f>IF('Rekapitulace stavby'!AN14="Vyplň údaj","",IF('Rekapitulace stavby'!AN14="","",'Rekapitulace stavby'!AN14))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stavby'!AN16="","",'Rekapitulace stavby'!AN16)</f>
        <v/>
      </c>
      <c r="K20" s="47"/>
    </row>
    <row r="21" s="1" customFormat="1" ht="18" customHeight="1">
      <c r="B21" s="42"/>
      <c r="C21" s="43"/>
      <c r="D21" s="43"/>
      <c r="E21" s="31" t="str">
        <f>IF('Rekapitulace stavby'!E17="","",'Rekapitulace stavby'!E17)</f>
        <v xml:space="preserve"> </v>
      </c>
      <c r="F21" s="43"/>
      <c r="G21" s="43"/>
      <c r="H21" s="43"/>
      <c r="I21" s="142" t="s">
        <v>29</v>
      </c>
      <c r="J21" s="31" t="str">
        <f>IF('Rekapitulace stavby'!AN17="","",'Rekapitulace stavby'!AN17)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35</v>
      </c>
      <c r="E27" s="43"/>
      <c r="F27" s="43"/>
      <c r="G27" s="43"/>
      <c r="H27" s="43"/>
      <c r="I27" s="140"/>
      <c r="J27" s="151">
        <f>ROUND(J84,2)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37</v>
      </c>
      <c r="G29" s="43"/>
      <c r="H29" s="43"/>
      <c r="I29" s="152" t="s">
        <v>36</v>
      </c>
      <c r="J29" s="48" t="s">
        <v>38</v>
      </c>
      <c r="K29" s="47"/>
    </row>
    <row r="30" s="1" customFormat="1" ht="14.4" customHeight="1">
      <c r="B30" s="42"/>
      <c r="C30" s="43"/>
      <c r="D30" s="51" t="s">
        <v>39</v>
      </c>
      <c r="E30" s="51" t="s">
        <v>40</v>
      </c>
      <c r="F30" s="153">
        <f>ROUND(SUM(BE84:BE214), 2)</f>
        <v>0</v>
      </c>
      <c r="G30" s="43"/>
      <c r="H30" s="43"/>
      <c r="I30" s="154">
        <v>0.20999999999999999</v>
      </c>
      <c r="J30" s="153">
        <f>ROUND(ROUND((SUM(BE84:BE214)), 2)*I30, 2)</f>
        <v>0</v>
      </c>
      <c r="K30" s="47"/>
    </row>
    <row r="31" s="1" customFormat="1" ht="14.4" customHeight="1">
      <c r="B31" s="42"/>
      <c r="C31" s="43"/>
      <c r="D31" s="43"/>
      <c r="E31" s="51" t="s">
        <v>41</v>
      </c>
      <c r="F31" s="153">
        <f>ROUND(SUM(BF84:BF214), 2)</f>
        <v>0</v>
      </c>
      <c r="G31" s="43"/>
      <c r="H31" s="43"/>
      <c r="I31" s="154">
        <v>0.14999999999999999</v>
      </c>
      <c r="J31" s="153">
        <f>ROUND(ROUND((SUM(BF84:BF214)),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42</v>
      </c>
      <c r="F32" s="153">
        <f>ROUND(SUM(BG84:BG214),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43</v>
      </c>
      <c r="F33" s="153">
        <f>ROUND(SUM(BH84:BH214),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44</v>
      </c>
      <c r="F34" s="153">
        <f>ROUND(SUM(BI84:BI214),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45</v>
      </c>
      <c r="E36" s="94"/>
      <c r="F36" s="94"/>
      <c r="G36" s="157" t="s">
        <v>46</v>
      </c>
      <c r="H36" s="158" t="s">
        <v>47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97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Oprava trakčního vedení na trati Ústí n.L. západ - Bílina,1.etapa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95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01 - traťový úsek Ohníč - Světec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42" t="s">
        <v>25</v>
      </c>
      <c r="J49" s="143" t="str">
        <f>IF(J12="","",J12)</f>
        <v>19. 9. 2018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98</v>
      </c>
      <c r="D54" s="155"/>
      <c r="E54" s="155"/>
      <c r="F54" s="155"/>
      <c r="G54" s="155"/>
      <c r="H54" s="155"/>
      <c r="I54" s="169"/>
      <c r="J54" s="170" t="s">
        <v>99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100</v>
      </c>
      <c r="D56" s="43"/>
      <c r="E56" s="43"/>
      <c r="F56" s="43"/>
      <c r="G56" s="43"/>
      <c r="H56" s="43"/>
      <c r="I56" s="140"/>
      <c r="J56" s="151">
        <f>J84</f>
        <v>0</v>
      </c>
      <c r="K56" s="47"/>
      <c r="AU56" s="20" t="s">
        <v>101</v>
      </c>
    </row>
    <row r="57" s="7" customFormat="1" ht="24.96" customHeight="1">
      <c r="B57" s="173"/>
      <c r="C57" s="174"/>
      <c r="D57" s="175" t="s">
        <v>102</v>
      </c>
      <c r="E57" s="176"/>
      <c r="F57" s="176"/>
      <c r="G57" s="176"/>
      <c r="H57" s="176"/>
      <c r="I57" s="177"/>
      <c r="J57" s="178">
        <f>J85</f>
        <v>0</v>
      </c>
      <c r="K57" s="179"/>
    </row>
    <row r="58" s="8" customFormat="1" ht="19.92" customHeight="1">
      <c r="B58" s="180"/>
      <c r="C58" s="181"/>
      <c r="D58" s="182" t="s">
        <v>103</v>
      </c>
      <c r="E58" s="183"/>
      <c r="F58" s="183"/>
      <c r="G58" s="183"/>
      <c r="H58" s="183"/>
      <c r="I58" s="184"/>
      <c r="J58" s="185">
        <f>J86</f>
        <v>0</v>
      </c>
      <c r="K58" s="186"/>
    </row>
    <row r="59" s="8" customFormat="1" ht="19.92" customHeight="1">
      <c r="B59" s="180"/>
      <c r="C59" s="181"/>
      <c r="D59" s="182" t="s">
        <v>104</v>
      </c>
      <c r="E59" s="183"/>
      <c r="F59" s="183"/>
      <c r="G59" s="183"/>
      <c r="H59" s="183"/>
      <c r="I59" s="184"/>
      <c r="J59" s="185">
        <f>J88</f>
        <v>0</v>
      </c>
      <c r="K59" s="186"/>
    </row>
    <row r="60" s="7" customFormat="1" ht="24.96" customHeight="1">
      <c r="B60" s="173"/>
      <c r="C60" s="174"/>
      <c r="D60" s="175" t="s">
        <v>105</v>
      </c>
      <c r="E60" s="176"/>
      <c r="F60" s="176"/>
      <c r="G60" s="176"/>
      <c r="H60" s="176"/>
      <c r="I60" s="177"/>
      <c r="J60" s="178">
        <f>J93</f>
        <v>0</v>
      </c>
      <c r="K60" s="179"/>
    </row>
    <row r="61" s="8" customFormat="1" ht="19.92" customHeight="1">
      <c r="B61" s="180"/>
      <c r="C61" s="181"/>
      <c r="D61" s="182" t="s">
        <v>106</v>
      </c>
      <c r="E61" s="183"/>
      <c r="F61" s="183"/>
      <c r="G61" s="183"/>
      <c r="H61" s="183"/>
      <c r="I61" s="184"/>
      <c r="J61" s="185">
        <f>J94</f>
        <v>0</v>
      </c>
      <c r="K61" s="186"/>
    </row>
    <row r="62" s="7" customFormat="1" ht="24.96" customHeight="1">
      <c r="B62" s="173"/>
      <c r="C62" s="174"/>
      <c r="D62" s="175" t="s">
        <v>107</v>
      </c>
      <c r="E62" s="176"/>
      <c r="F62" s="176"/>
      <c r="G62" s="176"/>
      <c r="H62" s="176"/>
      <c r="I62" s="177"/>
      <c r="J62" s="178">
        <f>J97</f>
        <v>0</v>
      </c>
      <c r="K62" s="179"/>
    </row>
    <row r="63" s="8" customFormat="1" ht="19.92" customHeight="1">
      <c r="B63" s="180"/>
      <c r="C63" s="181"/>
      <c r="D63" s="182" t="s">
        <v>108</v>
      </c>
      <c r="E63" s="183"/>
      <c r="F63" s="183"/>
      <c r="G63" s="183"/>
      <c r="H63" s="183"/>
      <c r="I63" s="184"/>
      <c r="J63" s="185">
        <f>J212</f>
        <v>0</v>
      </c>
      <c r="K63" s="186"/>
    </row>
    <row r="64" s="8" customFormat="1" ht="14.88" customHeight="1">
      <c r="B64" s="180"/>
      <c r="C64" s="181"/>
      <c r="D64" s="182" t="s">
        <v>109</v>
      </c>
      <c r="E64" s="183"/>
      <c r="F64" s="183"/>
      <c r="G64" s="183"/>
      <c r="H64" s="183"/>
      <c r="I64" s="184"/>
      <c r="J64" s="185">
        <f>J213</f>
        <v>0</v>
      </c>
      <c r="K64" s="186"/>
    </row>
    <row r="65" s="1" customFormat="1" ht="21.84" customHeight="1">
      <c r="B65" s="42"/>
      <c r="C65" s="43"/>
      <c r="D65" s="43"/>
      <c r="E65" s="43"/>
      <c r="F65" s="43"/>
      <c r="G65" s="43"/>
      <c r="H65" s="43"/>
      <c r="I65" s="140"/>
      <c r="J65" s="43"/>
      <c r="K65" s="47"/>
    </row>
    <row r="66" s="1" customFormat="1" ht="6.96" customHeight="1">
      <c r="B66" s="63"/>
      <c r="C66" s="64"/>
      <c r="D66" s="64"/>
      <c r="E66" s="64"/>
      <c r="F66" s="64"/>
      <c r="G66" s="64"/>
      <c r="H66" s="64"/>
      <c r="I66" s="162"/>
      <c r="J66" s="64"/>
      <c r="K66" s="65"/>
    </row>
    <row r="70" s="1" customFormat="1" ht="6.96" customHeight="1">
      <c r="B70" s="66"/>
      <c r="C70" s="67"/>
      <c r="D70" s="67"/>
      <c r="E70" s="67"/>
      <c r="F70" s="67"/>
      <c r="G70" s="67"/>
      <c r="H70" s="67"/>
      <c r="I70" s="165"/>
      <c r="J70" s="67"/>
      <c r="K70" s="67"/>
      <c r="L70" s="68"/>
    </row>
    <row r="71" s="1" customFormat="1" ht="36.96" customHeight="1">
      <c r="B71" s="42"/>
      <c r="C71" s="69" t="s">
        <v>110</v>
      </c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6.96" customHeight="1">
      <c r="B72" s="42"/>
      <c r="C72" s="70"/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 ht="14.4" customHeight="1">
      <c r="B73" s="42"/>
      <c r="C73" s="72" t="s">
        <v>18</v>
      </c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 ht="16.5" customHeight="1">
      <c r="B74" s="42"/>
      <c r="C74" s="70"/>
      <c r="D74" s="70"/>
      <c r="E74" s="188" t="str">
        <f>E7</f>
        <v>Oprava trakčního vedení na trati Ústí n.L. západ - Bílina,1.etapa</v>
      </c>
      <c r="F74" s="72"/>
      <c r="G74" s="72"/>
      <c r="H74" s="72"/>
      <c r="I74" s="187"/>
      <c r="J74" s="70"/>
      <c r="K74" s="70"/>
      <c r="L74" s="68"/>
    </row>
    <row r="75" s="1" customFormat="1" ht="14.4" customHeight="1">
      <c r="B75" s="42"/>
      <c r="C75" s="72" t="s">
        <v>95</v>
      </c>
      <c r="D75" s="70"/>
      <c r="E75" s="70"/>
      <c r="F75" s="70"/>
      <c r="G75" s="70"/>
      <c r="H75" s="70"/>
      <c r="I75" s="187"/>
      <c r="J75" s="70"/>
      <c r="K75" s="70"/>
      <c r="L75" s="68"/>
    </row>
    <row r="76" s="1" customFormat="1" ht="17.25" customHeight="1">
      <c r="B76" s="42"/>
      <c r="C76" s="70"/>
      <c r="D76" s="70"/>
      <c r="E76" s="78" t="str">
        <f>E9</f>
        <v>01 - traťový úsek Ohníč - Světec</v>
      </c>
      <c r="F76" s="70"/>
      <c r="G76" s="70"/>
      <c r="H76" s="70"/>
      <c r="I76" s="187"/>
      <c r="J76" s="70"/>
      <c r="K76" s="70"/>
      <c r="L76" s="68"/>
    </row>
    <row r="77" s="1" customFormat="1" ht="6.96" customHeight="1">
      <c r="B77" s="42"/>
      <c r="C77" s="70"/>
      <c r="D77" s="70"/>
      <c r="E77" s="70"/>
      <c r="F77" s="70"/>
      <c r="G77" s="70"/>
      <c r="H77" s="70"/>
      <c r="I77" s="187"/>
      <c r="J77" s="70"/>
      <c r="K77" s="70"/>
      <c r="L77" s="68"/>
    </row>
    <row r="78" s="1" customFormat="1" ht="18" customHeight="1">
      <c r="B78" s="42"/>
      <c r="C78" s="72" t="s">
        <v>23</v>
      </c>
      <c r="D78" s="70"/>
      <c r="E78" s="70"/>
      <c r="F78" s="189" t="str">
        <f>F12</f>
        <v xml:space="preserve"> </v>
      </c>
      <c r="G78" s="70"/>
      <c r="H78" s="70"/>
      <c r="I78" s="190" t="s">
        <v>25</v>
      </c>
      <c r="J78" s="81" t="str">
        <f>IF(J12="","",J12)</f>
        <v>19. 9. 2018</v>
      </c>
      <c r="K78" s="70"/>
      <c r="L78" s="68"/>
    </row>
    <row r="79" s="1" customFormat="1" ht="6.96" customHeight="1">
      <c r="B79" s="42"/>
      <c r="C79" s="70"/>
      <c r="D79" s="70"/>
      <c r="E79" s="70"/>
      <c r="F79" s="70"/>
      <c r="G79" s="70"/>
      <c r="H79" s="70"/>
      <c r="I79" s="187"/>
      <c r="J79" s="70"/>
      <c r="K79" s="70"/>
      <c r="L79" s="68"/>
    </row>
    <row r="80" s="1" customFormat="1">
      <c r="B80" s="42"/>
      <c r="C80" s="72" t="s">
        <v>27</v>
      </c>
      <c r="D80" s="70"/>
      <c r="E80" s="70"/>
      <c r="F80" s="189" t="str">
        <f>E15</f>
        <v xml:space="preserve"> </v>
      </c>
      <c r="G80" s="70"/>
      <c r="H80" s="70"/>
      <c r="I80" s="190" t="s">
        <v>32</v>
      </c>
      <c r="J80" s="189" t="str">
        <f>E21</f>
        <v xml:space="preserve"> </v>
      </c>
      <c r="K80" s="70"/>
      <c r="L80" s="68"/>
    </row>
    <row r="81" s="1" customFormat="1" ht="14.4" customHeight="1">
      <c r="B81" s="42"/>
      <c r="C81" s="72" t="s">
        <v>30</v>
      </c>
      <c r="D81" s="70"/>
      <c r="E81" s="70"/>
      <c r="F81" s="189" t="str">
        <f>IF(E18="","",E18)</f>
        <v/>
      </c>
      <c r="G81" s="70"/>
      <c r="H81" s="70"/>
      <c r="I81" s="187"/>
      <c r="J81" s="70"/>
      <c r="K81" s="70"/>
      <c r="L81" s="68"/>
    </row>
    <row r="82" s="1" customFormat="1" ht="10.32" customHeight="1">
      <c r="B82" s="42"/>
      <c r="C82" s="70"/>
      <c r="D82" s="70"/>
      <c r="E82" s="70"/>
      <c r="F82" s="70"/>
      <c r="G82" s="70"/>
      <c r="H82" s="70"/>
      <c r="I82" s="187"/>
      <c r="J82" s="70"/>
      <c r="K82" s="70"/>
      <c r="L82" s="68"/>
    </row>
    <row r="83" s="9" customFormat="1" ht="29.28" customHeight="1">
      <c r="B83" s="191"/>
      <c r="C83" s="192" t="s">
        <v>111</v>
      </c>
      <c r="D83" s="193" t="s">
        <v>54</v>
      </c>
      <c r="E83" s="193" t="s">
        <v>50</v>
      </c>
      <c r="F83" s="193" t="s">
        <v>112</v>
      </c>
      <c r="G83" s="193" t="s">
        <v>113</v>
      </c>
      <c r="H83" s="193" t="s">
        <v>114</v>
      </c>
      <c r="I83" s="194" t="s">
        <v>115</v>
      </c>
      <c r="J83" s="193" t="s">
        <v>99</v>
      </c>
      <c r="K83" s="195" t="s">
        <v>116</v>
      </c>
      <c r="L83" s="196"/>
      <c r="M83" s="98" t="s">
        <v>117</v>
      </c>
      <c r="N83" s="99" t="s">
        <v>39</v>
      </c>
      <c r="O83" s="99" t="s">
        <v>118</v>
      </c>
      <c r="P83" s="99" t="s">
        <v>119</v>
      </c>
      <c r="Q83" s="99" t="s">
        <v>120</v>
      </c>
      <c r="R83" s="99" t="s">
        <v>121</v>
      </c>
      <c r="S83" s="99" t="s">
        <v>122</v>
      </c>
      <c r="T83" s="100" t="s">
        <v>123</v>
      </c>
    </row>
    <row r="84" s="1" customFormat="1" ht="29.28" customHeight="1">
      <c r="B84" s="42"/>
      <c r="C84" s="104" t="s">
        <v>100</v>
      </c>
      <c r="D84" s="70"/>
      <c r="E84" s="70"/>
      <c r="F84" s="70"/>
      <c r="G84" s="70"/>
      <c r="H84" s="70"/>
      <c r="I84" s="187"/>
      <c r="J84" s="197">
        <f>BK84</f>
        <v>0</v>
      </c>
      <c r="K84" s="70"/>
      <c r="L84" s="68"/>
      <c r="M84" s="101"/>
      <c r="N84" s="102"/>
      <c r="O84" s="102"/>
      <c r="P84" s="198">
        <f>P85+P93+P97</f>
        <v>0</v>
      </c>
      <c r="Q84" s="102"/>
      <c r="R84" s="198">
        <f>R85+R93+R97</f>
        <v>0</v>
      </c>
      <c r="S84" s="102"/>
      <c r="T84" s="199">
        <f>T85+T93+T97</f>
        <v>0</v>
      </c>
      <c r="AT84" s="20" t="s">
        <v>68</v>
      </c>
      <c r="AU84" s="20" t="s">
        <v>101</v>
      </c>
      <c r="BK84" s="200">
        <f>BK85+BK93+BK97</f>
        <v>0</v>
      </c>
    </row>
    <row r="85" s="10" customFormat="1" ht="37.44" customHeight="1">
      <c r="B85" s="201"/>
      <c r="C85" s="202"/>
      <c r="D85" s="203" t="s">
        <v>68</v>
      </c>
      <c r="E85" s="204" t="s">
        <v>124</v>
      </c>
      <c r="F85" s="204" t="s">
        <v>125</v>
      </c>
      <c r="G85" s="202"/>
      <c r="H85" s="202"/>
      <c r="I85" s="205"/>
      <c r="J85" s="206">
        <f>BK85</f>
        <v>0</v>
      </c>
      <c r="K85" s="202"/>
      <c r="L85" s="207"/>
      <c r="M85" s="208"/>
      <c r="N85" s="209"/>
      <c r="O85" s="209"/>
      <c r="P85" s="210">
        <f>P86+P88</f>
        <v>0</v>
      </c>
      <c r="Q85" s="209"/>
      <c r="R85" s="210">
        <f>R86+R88</f>
        <v>0</v>
      </c>
      <c r="S85" s="209"/>
      <c r="T85" s="211">
        <f>T86+T88</f>
        <v>0</v>
      </c>
      <c r="AR85" s="212" t="s">
        <v>77</v>
      </c>
      <c r="AT85" s="213" t="s">
        <v>68</v>
      </c>
      <c r="AU85" s="213" t="s">
        <v>69</v>
      </c>
      <c r="AY85" s="212" t="s">
        <v>126</v>
      </c>
      <c r="BK85" s="214">
        <f>BK86+BK88</f>
        <v>0</v>
      </c>
    </row>
    <row r="86" s="10" customFormat="1" ht="19.92" customHeight="1">
      <c r="B86" s="201"/>
      <c r="C86" s="202"/>
      <c r="D86" s="203" t="s">
        <v>68</v>
      </c>
      <c r="E86" s="215" t="s">
        <v>77</v>
      </c>
      <c r="F86" s="215" t="s">
        <v>127</v>
      </c>
      <c r="G86" s="202"/>
      <c r="H86" s="202"/>
      <c r="I86" s="205"/>
      <c r="J86" s="216">
        <f>BK86</f>
        <v>0</v>
      </c>
      <c r="K86" s="202"/>
      <c r="L86" s="207"/>
      <c r="M86" s="208"/>
      <c r="N86" s="209"/>
      <c r="O86" s="209"/>
      <c r="P86" s="210">
        <f>P87</f>
        <v>0</v>
      </c>
      <c r="Q86" s="209"/>
      <c r="R86" s="210">
        <f>R87</f>
        <v>0</v>
      </c>
      <c r="S86" s="209"/>
      <c r="T86" s="211">
        <f>T87</f>
        <v>0</v>
      </c>
      <c r="AR86" s="212" t="s">
        <v>77</v>
      </c>
      <c r="AT86" s="213" t="s">
        <v>68</v>
      </c>
      <c r="AU86" s="213" t="s">
        <v>77</v>
      </c>
      <c r="AY86" s="212" t="s">
        <v>126</v>
      </c>
      <c r="BK86" s="214">
        <f>BK87</f>
        <v>0</v>
      </c>
    </row>
    <row r="87" s="1" customFormat="1" ht="25.5" customHeight="1">
      <c r="B87" s="42"/>
      <c r="C87" s="217" t="s">
        <v>77</v>
      </c>
      <c r="D87" s="217" t="s">
        <v>128</v>
      </c>
      <c r="E87" s="218" t="s">
        <v>129</v>
      </c>
      <c r="F87" s="219" t="s">
        <v>130</v>
      </c>
      <c r="G87" s="220" t="s">
        <v>131</v>
      </c>
      <c r="H87" s="221">
        <v>100</v>
      </c>
      <c r="I87" s="222"/>
      <c r="J87" s="223">
        <f>ROUND(I87*H87,2)</f>
        <v>0</v>
      </c>
      <c r="K87" s="219" t="s">
        <v>21</v>
      </c>
      <c r="L87" s="68"/>
      <c r="M87" s="224" t="s">
        <v>21</v>
      </c>
      <c r="N87" s="225" t="s">
        <v>40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132</v>
      </c>
      <c r="AT87" s="20" t="s">
        <v>128</v>
      </c>
      <c r="AU87" s="20" t="s">
        <v>79</v>
      </c>
      <c r="AY87" s="20" t="s">
        <v>126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77</v>
      </c>
      <c r="BK87" s="228">
        <f>ROUND(I87*H87,2)</f>
        <v>0</v>
      </c>
      <c r="BL87" s="20" t="s">
        <v>132</v>
      </c>
      <c r="BM87" s="20" t="s">
        <v>79</v>
      </c>
    </row>
    <row r="88" s="10" customFormat="1" ht="29.88" customHeight="1">
      <c r="B88" s="201"/>
      <c r="C88" s="202"/>
      <c r="D88" s="203" t="s">
        <v>68</v>
      </c>
      <c r="E88" s="215" t="s">
        <v>133</v>
      </c>
      <c r="F88" s="215" t="s">
        <v>134</v>
      </c>
      <c r="G88" s="202"/>
      <c r="H88" s="202"/>
      <c r="I88" s="205"/>
      <c r="J88" s="216">
        <f>BK88</f>
        <v>0</v>
      </c>
      <c r="K88" s="202"/>
      <c r="L88" s="207"/>
      <c r="M88" s="208"/>
      <c r="N88" s="209"/>
      <c r="O88" s="209"/>
      <c r="P88" s="210">
        <f>SUM(P89:P92)</f>
        <v>0</v>
      </c>
      <c r="Q88" s="209"/>
      <c r="R88" s="210">
        <f>SUM(R89:R92)</f>
        <v>0</v>
      </c>
      <c r="S88" s="209"/>
      <c r="T88" s="211">
        <f>SUM(T89:T92)</f>
        <v>0</v>
      </c>
      <c r="AR88" s="212" t="s">
        <v>77</v>
      </c>
      <c r="AT88" s="213" t="s">
        <v>68</v>
      </c>
      <c r="AU88" s="213" t="s">
        <v>77</v>
      </c>
      <c r="AY88" s="212" t="s">
        <v>126</v>
      </c>
      <c r="BK88" s="214">
        <f>SUM(BK89:BK92)</f>
        <v>0</v>
      </c>
    </row>
    <row r="89" s="1" customFormat="1" ht="25.5" customHeight="1">
      <c r="B89" s="42"/>
      <c r="C89" s="217" t="s">
        <v>79</v>
      </c>
      <c r="D89" s="217" t="s">
        <v>128</v>
      </c>
      <c r="E89" s="218" t="s">
        <v>135</v>
      </c>
      <c r="F89" s="219" t="s">
        <v>136</v>
      </c>
      <c r="G89" s="220" t="s">
        <v>137</v>
      </c>
      <c r="H89" s="221">
        <v>275</v>
      </c>
      <c r="I89" s="222"/>
      <c r="J89" s="223">
        <f>ROUND(I89*H89,2)</f>
        <v>0</v>
      </c>
      <c r="K89" s="219" t="s">
        <v>21</v>
      </c>
      <c r="L89" s="68"/>
      <c r="M89" s="224" t="s">
        <v>21</v>
      </c>
      <c r="N89" s="225" t="s">
        <v>40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132</v>
      </c>
      <c r="AT89" s="20" t="s">
        <v>128</v>
      </c>
      <c r="AU89" s="20" t="s">
        <v>79</v>
      </c>
      <c r="AY89" s="20" t="s">
        <v>126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77</v>
      </c>
      <c r="BK89" s="228">
        <f>ROUND(I89*H89,2)</f>
        <v>0</v>
      </c>
      <c r="BL89" s="20" t="s">
        <v>132</v>
      </c>
      <c r="BM89" s="20" t="s">
        <v>132</v>
      </c>
    </row>
    <row r="90" s="1" customFormat="1" ht="25.5" customHeight="1">
      <c r="B90" s="42"/>
      <c r="C90" s="217" t="s">
        <v>138</v>
      </c>
      <c r="D90" s="217" t="s">
        <v>128</v>
      </c>
      <c r="E90" s="218" t="s">
        <v>139</v>
      </c>
      <c r="F90" s="219" t="s">
        <v>140</v>
      </c>
      <c r="G90" s="220" t="s">
        <v>137</v>
      </c>
      <c r="H90" s="221">
        <v>3850</v>
      </c>
      <c r="I90" s="222"/>
      <c r="J90" s="223">
        <f>ROUND(I90*H90,2)</f>
        <v>0</v>
      </c>
      <c r="K90" s="219" t="s">
        <v>21</v>
      </c>
      <c r="L90" s="68"/>
      <c r="M90" s="224" t="s">
        <v>21</v>
      </c>
      <c r="N90" s="225" t="s">
        <v>40</v>
      </c>
      <c r="O90" s="4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20" t="s">
        <v>132</v>
      </c>
      <c r="AT90" s="20" t="s">
        <v>128</v>
      </c>
      <c r="AU90" s="20" t="s">
        <v>79</v>
      </c>
      <c r="AY90" s="20" t="s">
        <v>126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77</v>
      </c>
      <c r="BK90" s="228">
        <f>ROUND(I90*H90,2)</f>
        <v>0</v>
      </c>
      <c r="BL90" s="20" t="s">
        <v>132</v>
      </c>
      <c r="BM90" s="20" t="s">
        <v>141</v>
      </c>
    </row>
    <row r="91" s="1" customFormat="1" ht="25.5" customHeight="1">
      <c r="B91" s="42"/>
      <c r="C91" s="217" t="s">
        <v>132</v>
      </c>
      <c r="D91" s="217" t="s">
        <v>128</v>
      </c>
      <c r="E91" s="218" t="s">
        <v>142</v>
      </c>
      <c r="F91" s="219" t="s">
        <v>143</v>
      </c>
      <c r="G91" s="220" t="s">
        <v>137</v>
      </c>
      <c r="H91" s="221">
        <v>275</v>
      </c>
      <c r="I91" s="222"/>
      <c r="J91" s="223">
        <f>ROUND(I91*H91,2)</f>
        <v>0</v>
      </c>
      <c r="K91" s="219" t="s">
        <v>21</v>
      </c>
      <c r="L91" s="68"/>
      <c r="M91" s="224" t="s">
        <v>21</v>
      </c>
      <c r="N91" s="225" t="s">
        <v>40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132</v>
      </c>
      <c r="AT91" s="20" t="s">
        <v>128</v>
      </c>
      <c r="AU91" s="20" t="s">
        <v>79</v>
      </c>
      <c r="AY91" s="20" t="s">
        <v>126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77</v>
      </c>
      <c r="BK91" s="228">
        <f>ROUND(I91*H91,2)</f>
        <v>0</v>
      </c>
      <c r="BL91" s="20" t="s">
        <v>132</v>
      </c>
      <c r="BM91" s="20" t="s">
        <v>144</v>
      </c>
    </row>
    <row r="92" s="1" customFormat="1" ht="25.5" customHeight="1">
      <c r="B92" s="42"/>
      <c r="C92" s="217" t="s">
        <v>145</v>
      </c>
      <c r="D92" s="217" t="s">
        <v>128</v>
      </c>
      <c r="E92" s="218" t="s">
        <v>146</v>
      </c>
      <c r="F92" s="219" t="s">
        <v>147</v>
      </c>
      <c r="G92" s="220" t="s">
        <v>137</v>
      </c>
      <c r="H92" s="221">
        <v>882</v>
      </c>
      <c r="I92" s="222"/>
      <c r="J92" s="223">
        <f>ROUND(I92*H92,2)</f>
        <v>0</v>
      </c>
      <c r="K92" s="219" t="s">
        <v>21</v>
      </c>
      <c r="L92" s="68"/>
      <c r="M92" s="224" t="s">
        <v>21</v>
      </c>
      <c r="N92" s="225" t="s">
        <v>40</v>
      </c>
      <c r="O92" s="43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20" t="s">
        <v>132</v>
      </c>
      <c r="AT92" s="20" t="s">
        <v>128</v>
      </c>
      <c r="AU92" s="20" t="s">
        <v>79</v>
      </c>
      <c r="AY92" s="20" t="s">
        <v>126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77</v>
      </c>
      <c r="BK92" s="228">
        <f>ROUND(I92*H92,2)</f>
        <v>0</v>
      </c>
      <c r="BL92" s="20" t="s">
        <v>132</v>
      </c>
      <c r="BM92" s="20" t="s">
        <v>148</v>
      </c>
    </row>
    <row r="93" s="10" customFormat="1" ht="37.44" customHeight="1">
      <c r="B93" s="201"/>
      <c r="C93" s="202"/>
      <c r="D93" s="203" t="s">
        <v>68</v>
      </c>
      <c r="E93" s="204" t="s">
        <v>149</v>
      </c>
      <c r="F93" s="204" t="s">
        <v>150</v>
      </c>
      <c r="G93" s="202"/>
      <c r="H93" s="202"/>
      <c r="I93" s="205"/>
      <c r="J93" s="206">
        <f>BK93</f>
        <v>0</v>
      </c>
      <c r="K93" s="202"/>
      <c r="L93" s="207"/>
      <c r="M93" s="208"/>
      <c r="N93" s="209"/>
      <c r="O93" s="209"/>
      <c r="P93" s="210">
        <f>P94</f>
        <v>0</v>
      </c>
      <c r="Q93" s="209"/>
      <c r="R93" s="210">
        <f>R94</f>
        <v>0</v>
      </c>
      <c r="S93" s="209"/>
      <c r="T93" s="211">
        <f>T94</f>
        <v>0</v>
      </c>
      <c r="AR93" s="212" t="s">
        <v>138</v>
      </c>
      <c r="AT93" s="213" t="s">
        <v>68</v>
      </c>
      <c r="AU93" s="213" t="s">
        <v>69</v>
      </c>
      <c r="AY93" s="212" t="s">
        <v>126</v>
      </c>
      <c r="BK93" s="214">
        <f>BK94</f>
        <v>0</v>
      </c>
    </row>
    <row r="94" s="10" customFormat="1" ht="19.92" customHeight="1">
      <c r="B94" s="201"/>
      <c r="C94" s="202"/>
      <c r="D94" s="203" t="s">
        <v>68</v>
      </c>
      <c r="E94" s="215" t="s">
        <v>151</v>
      </c>
      <c r="F94" s="215" t="s">
        <v>152</v>
      </c>
      <c r="G94" s="202"/>
      <c r="H94" s="202"/>
      <c r="I94" s="205"/>
      <c r="J94" s="216">
        <f>BK94</f>
        <v>0</v>
      </c>
      <c r="K94" s="202"/>
      <c r="L94" s="207"/>
      <c r="M94" s="208"/>
      <c r="N94" s="209"/>
      <c r="O94" s="209"/>
      <c r="P94" s="210">
        <f>SUM(P95:P96)</f>
        <v>0</v>
      </c>
      <c r="Q94" s="209"/>
      <c r="R94" s="210">
        <f>SUM(R95:R96)</f>
        <v>0</v>
      </c>
      <c r="S94" s="209"/>
      <c r="T94" s="211">
        <f>SUM(T95:T96)</f>
        <v>0</v>
      </c>
      <c r="AR94" s="212" t="s">
        <v>138</v>
      </c>
      <c r="AT94" s="213" t="s">
        <v>68</v>
      </c>
      <c r="AU94" s="213" t="s">
        <v>77</v>
      </c>
      <c r="AY94" s="212" t="s">
        <v>126</v>
      </c>
      <c r="BK94" s="214">
        <f>SUM(BK95:BK96)</f>
        <v>0</v>
      </c>
    </row>
    <row r="95" s="1" customFormat="1" ht="16.5" customHeight="1">
      <c r="B95" s="42"/>
      <c r="C95" s="217" t="s">
        <v>141</v>
      </c>
      <c r="D95" s="217" t="s">
        <v>128</v>
      </c>
      <c r="E95" s="218" t="s">
        <v>153</v>
      </c>
      <c r="F95" s="219" t="s">
        <v>154</v>
      </c>
      <c r="G95" s="220" t="s">
        <v>155</v>
      </c>
      <c r="H95" s="221">
        <v>3.54</v>
      </c>
      <c r="I95" s="222"/>
      <c r="J95" s="223">
        <f>ROUND(I95*H95,2)</f>
        <v>0</v>
      </c>
      <c r="K95" s="219" t="s">
        <v>21</v>
      </c>
      <c r="L95" s="68"/>
      <c r="M95" s="224" t="s">
        <v>21</v>
      </c>
      <c r="N95" s="225" t="s">
        <v>40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156</v>
      </c>
      <c r="AT95" s="20" t="s">
        <v>128</v>
      </c>
      <c r="AU95" s="20" t="s">
        <v>79</v>
      </c>
      <c r="AY95" s="20" t="s">
        <v>126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77</v>
      </c>
      <c r="BK95" s="228">
        <f>ROUND(I95*H95,2)</f>
        <v>0</v>
      </c>
      <c r="BL95" s="20" t="s">
        <v>156</v>
      </c>
      <c r="BM95" s="20" t="s">
        <v>157</v>
      </c>
    </row>
    <row r="96" s="1" customFormat="1" ht="16.5" customHeight="1">
      <c r="B96" s="42"/>
      <c r="C96" s="217" t="s">
        <v>158</v>
      </c>
      <c r="D96" s="217" t="s">
        <v>128</v>
      </c>
      <c r="E96" s="218" t="s">
        <v>159</v>
      </c>
      <c r="F96" s="219" t="s">
        <v>160</v>
      </c>
      <c r="G96" s="220" t="s">
        <v>161</v>
      </c>
      <c r="H96" s="221">
        <v>110</v>
      </c>
      <c r="I96" s="222"/>
      <c r="J96" s="223">
        <f>ROUND(I96*H96,2)</f>
        <v>0</v>
      </c>
      <c r="K96" s="219" t="s">
        <v>21</v>
      </c>
      <c r="L96" s="68"/>
      <c r="M96" s="224" t="s">
        <v>21</v>
      </c>
      <c r="N96" s="225" t="s">
        <v>40</v>
      </c>
      <c r="O96" s="43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20" t="s">
        <v>156</v>
      </c>
      <c r="AT96" s="20" t="s">
        <v>128</v>
      </c>
      <c r="AU96" s="20" t="s">
        <v>79</v>
      </c>
      <c r="AY96" s="20" t="s">
        <v>126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77</v>
      </c>
      <c r="BK96" s="228">
        <f>ROUND(I96*H96,2)</f>
        <v>0</v>
      </c>
      <c r="BL96" s="20" t="s">
        <v>156</v>
      </c>
      <c r="BM96" s="20" t="s">
        <v>162</v>
      </c>
    </row>
    <row r="97" s="10" customFormat="1" ht="37.44" customHeight="1">
      <c r="B97" s="201"/>
      <c r="C97" s="202"/>
      <c r="D97" s="203" t="s">
        <v>68</v>
      </c>
      <c r="E97" s="204" t="s">
        <v>163</v>
      </c>
      <c r="F97" s="204" t="s">
        <v>164</v>
      </c>
      <c r="G97" s="202"/>
      <c r="H97" s="202"/>
      <c r="I97" s="205"/>
      <c r="J97" s="206">
        <f>BK97</f>
        <v>0</v>
      </c>
      <c r="K97" s="202"/>
      <c r="L97" s="207"/>
      <c r="M97" s="208"/>
      <c r="N97" s="209"/>
      <c r="O97" s="209"/>
      <c r="P97" s="210">
        <f>P98+SUM(P99:P212)</f>
        <v>0</v>
      </c>
      <c r="Q97" s="209"/>
      <c r="R97" s="210">
        <f>R98+SUM(R99:R212)</f>
        <v>0</v>
      </c>
      <c r="S97" s="209"/>
      <c r="T97" s="211">
        <f>T98+SUM(T99:T212)</f>
        <v>0</v>
      </c>
      <c r="AR97" s="212" t="s">
        <v>132</v>
      </c>
      <c r="AT97" s="213" t="s">
        <v>68</v>
      </c>
      <c r="AU97" s="213" t="s">
        <v>69</v>
      </c>
      <c r="AY97" s="212" t="s">
        <v>126</v>
      </c>
      <c r="BK97" s="214">
        <f>BK98+SUM(BK99:BK212)</f>
        <v>0</v>
      </c>
    </row>
    <row r="98" s="1" customFormat="1" ht="16.5" customHeight="1">
      <c r="B98" s="42"/>
      <c r="C98" s="217" t="s">
        <v>144</v>
      </c>
      <c r="D98" s="217" t="s">
        <v>128</v>
      </c>
      <c r="E98" s="218" t="s">
        <v>165</v>
      </c>
      <c r="F98" s="219" t="s">
        <v>166</v>
      </c>
      <c r="G98" s="220" t="s">
        <v>167</v>
      </c>
      <c r="H98" s="221">
        <v>15</v>
      </c>
      <c r="I98" s="222"/>
      <c r="J98" s="223">
        <f>ROUND(I98*H98,2)</f>
        <v>0</v>
      </c>
      <c r="K98" s="219" t="s">
        <v>21</v>
      </c>
      <c r="L98" s="68"/>
      <c r="M98" s="224" t="s">
        <v>21</v>
      </c>
      <c r="N98" s="225" t="s">
        <v>40</v>
      </c>
      <c r="O98" s="4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20" t="s">
        <v>168</v>
      </c>
      <c r="AT98" s="20" t="s">
        <v>128</v>
      </c>
      <c r="AU98" s="20" t="s">
        <v>77</v>
      </c>
      <c r="AY98" s="20" t="s">
        <v>126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77</v>
      </c>
      <c r="BK98" s="228">
        <f>ROUND(I98*H98,2)</f>
        <v>0</v>
      </c>
      <c r="BL98" s="20" t="s">
        <v>168</v>
      </c>
      <c r="BM98" s="20" t="s">
        <v>169</v>
      </c>
    </row>
    <row r="99" s="1" customFormat="1" ht="25.5" customHeight="1">
      <c r="B99" s="42"/>
      <c r="C99" s="217" t="s">
        <v>170</v>
      </c>
      <c r="D99" s="217" t="s">
        <v>128</v>
      </c>
      <c r="E99" s="218" t="s">
        <v>171</v>
      </c>
      <c r="F99" s="219" t="s">
        <v>172</v>
      </c>
      <c r="G99" s="220" t="s">
        <v>161</v>
      </c>
      <c r="H99" s="221">
        <v>490</v>
      </c>
      <c r="I99" s="222"/>
      <c r="J99" s="223">
        <f>ROUND(I99*H99,2)</f>
        <v>0</v>
      </c>
      <c r="K99" s="219" t="s">
        <v>21</v>
      </c>
      <c r="L99" s="68"/>
      <c r="M99" s="224" t="s">
        <v>21</v>
      </c>
      <c r="N99" s="225" t="s">
        <v>40</v>
      </c>
      <c r="O99" s="4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20" t="s">
        <v>168</v>
      </c>
      <c r="AT99" s="20" t="s">
        <v>128</v>
      </c>
      <c r="AU99" s="20" t="s">
        <v>77</v>
      </c>
      <c r="AY99" s="20" t="s">
        <v>126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77</v>
      </c>
      <c r="BK99" s="228">
        <f>ROUND(I99*H99,2)</f>
        <v>0</v>
      </c>
      <c r="BL99" s="20" t="s">
        <v>168</v>
      </c>
      <c r="BM99" s="20" t="s">
        <v>173</v>
      </c>
    </row>
    <row r="100" s="1" customFormat="1" ht="16.5" customHeight="1">
      <c r="B100" s="42"/>
      <c r="C100" s="217" t="s">
        <v>148</v>
      </c>
      <c r="D100" s="217" t="s">
        <v>128</v>
      </c>
      <c r="E100" s="218" t="s">
        <v>174</v>
      </c>
      <c r="F100" s="219" t="s">
        <v>175</v>
      </c>
      <c r="G100" s="220" t="s">
        <v>167</v>
      </c>
      <c r="H100" s="221">
        <v>2</v>
      </c>
      <c r="I100" s="222"/>
      <c r="J100" s="223">
        <f>ROUND(I100*H100,2)</f>
        <v>0</v>
      </c>
      <c r="K100" s="219" t="s">
        <v>21</v>
      </c>
      <c r="L100" s="68"/>
      <c r="M100" s="224" t="s">
        <v>21</v>
      </c>
      <c r="N100" s="225" t="s">
        <v>40</v>
      </c>
      <c r="O100" s="4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20" t="s">
        <v>168</v>
      </c>
      <c r="AT100" s="20" t="s">
        <v>128</v>
      </c>
      <c r="AU100" s="20" t="s">
        <v>77</v>
      </c>
      <c r="AY100" s="20" t="s">
        <v>126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77</v>
      </c>
      <c r="BK100" s="228">
        <f>ROUND(I100*H100,2)</f>
        <v>0</v>
      </c>
      <c r="BL100" s="20" t="s">
        <v>168</v>
      </c>
      <c r="BM100" s="20" t="s">
        <v>176</v>
      </c>
    </row>
    <row r="101" s="1" customFormat="1" ht="16.5" customHeight="1">
      <c r="B101" s="42"/>
      <c r="C101" s="217" t="s">
        <v>177</v>
      </c>
      <c r="D101" s="217" t="s">
        <v>128</v>
      </c>
      <c r="E101" s="218" t="s">
        <v>178</v>
      </c>
      <c r="F101" s="219" t="s">
        <v>179</v>
      </c>
      <c r="G101" s="220" t="s">
        <v>180</v>
      </c>
      <c r="H101" s="221">
        <v>30</v>
      </c>
      <c r="I101" s="222"/>
      <c r="J101" s="223">
        <f>ROUND(I101*H101,2)</f>
        <v>0</v>
      </c>
      <c r="K101" s="219" t="s">
        <v>21</v>
      </c>
      <c r="L101" s="68"/>
      <c r="M101" s="224" t="s">
        <v>21</v>
      </c>
      <c r="N101" s="225" t="s">
        <v>40</v>
      </c>
      <c r="O101" s="4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20" t="s">
        <v>168</v>
      </c>
      <c r="AT101" s="20" t="s">
        <v>128</v>
      </c>
      <c r="AU101" s="20" t="s">
        <v>77</v>
      </c>
      <c r="AY101" s="20" t="s">
        <v>126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77</v>
      </c>
      <c r="BK101" s="228">
        <f>ROUND(I101*H101,2)</f>
        <v>0</v>
      </c>
      <c r="BL101" s="20" t="s">
        <v>168</v>
      </c>
      <c r="BM101" s="20" t="s">
        <v>181</v>
      </c>
    </row>
    <row r="102" s="1" customFormat="1" ht="16.5" customHeight="1">
      <c r="B102" s="42"/>
      <c r="C102" s="217" t="s">
        <v>157</v>
      </c>
      <c r="D102" s="217" t="s">
        <v>128</v>
      </c>
      <c r="E102" s="218" t="s">
        <v>182</v>
      </c>
      <c r="F102" s="219" t="s">
        <v>183</v>
      </c>
      <c r="G102" s="220" t="s">
        <v>167</v>
      </c>
      <c r="H102" s="221">
        <v>4</v>
      </c>
      <c r="I102" s="222"/>
      <c r="J102" s="223">
        <f>ROUND(I102*H102,2)</f>
        <v>0</v>
      </c>
      <c r="K102" s="219" t="s">
        <v>21</v>
      </c>
      <c r="L102" s="68"/>
      <c r="M102" s="224" t="s">
        <v>21</v>
      </c>
      <c r="N102" s="225" t="s">
        <v>40</v>
      </c>
      <c r="O102" s="4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20" t="s">
        <v>168</v>
      </c>
      <c r="AT102" s="20" t="s">
        <v>128</v>
      </c>
      <c r="AU102" s="20" t="s">
        <v>77</v>
      </c>
      <c r="AY102" s="20" t="s">
        <v>126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77</v>
      </c>
      <c r="BK102" s="228">
        <f>ROUND(I102*H102,2)</f>
        <v>0</v>
      </c>
      <c r="BL102" s="20" t="s">
        <v>168</v>
      </c>
      <c r="BM102" s="20" t="s">
        <v>184</v>
      </c>
    </row>
    <row r="103" s="1" customFormat="1" ht="16.5" customHeight="1">
      <c r="B103" s="42"/>
      <c r="C103" s="217" t="s">
        <v>185</v>
      </c>
      <c r="D103" s="217" t="s">
        <v>128</v>
      </c>
      <c r="E103" s="218" t="s">
        <v>186</v>
      </c>
      <c r="F103" s="219" t="s">
        <v>187</v>
      </c>
      <c r="G103" s="220" t="s">
        <v>167</v>
      </c>
      <c r="H103" s="221">
        <v>54</v>
      </c>
      <c r="I103" s="222"/>
      <c r="J103" s="223">
        <f>ROUND(I103*H103,2)</f>
        <v>0</v>
      </c>
      <c r="K103" s="219" t="s">
        <v>21</v>
      </c>
      <c r="L103" s="68"/>
      <c r="M103" s="224" t="s">
        <v>21</v>
      </c>
      <c r="N103" s="225" t="s">
        <v>40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168</v>
      </c>
      <c r="AT103" s="20" t="s">
        <v>128</v>
      </c>
      <c r="AU103" s="20" t="s">
        <v>77</v>
      </c>
      <c r="AY103" s="20" t="s">
        <v>126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77</v>
      </c>
      <c r="BK103" s="228">
        <f>ROUND(I103*H103,2)</f>
        <v>0</v>
      </c>
      <c r="BL103" s="20" t="s">
        <v>168</v>
      </c>
      <c r="BM103" s="20" t="s">
        <v>188</v>
      </c>
    </row>
    <row r="104" s="1" customFormat="1" ht="16.5" customHeight="1">
      <c r="B104" s="42"/>
      <c r="C104" s="217" t="s">
        <v>162</v>
      </c>
      <c r="D104" s="217" t="s">
        <v>128</v>
      </c>
      <c r="E104" s="218" t="s">
        <v>189</v>
      </c>
      <c r="F104" s="219" t="s">
        <v>190</v>
      </c>
      <c r="G104" s="220" t="s">
        <v>167</v>
      </c>
      <c r="H104" s="221">
        <v>12</v>
      </c>
      <c r="I104" s="222"/>
      <c r="J104" s="223">
        <f>ROUND(I104*H104,2)</f>
        <v>0</v>
      </c>
      <c r="K104" s="219" t="s">
        <v>21</v>
      </c>
      <c r="L104" s="68"/>
      <c r="M104" s="224" t="s">
        <v>21</v>
      </c>
      <c r="N104" s="225" t="s">
        <v>40</v>
      </c>
      <c r="O104" s="4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20" t="s">
        <v>168</v>
      </c>
      <c r="AT104" s="20" t="s">
        <v>128</v>
      </c>
      <c r="AU104" s="20" t="s">
        <v>77</v>
      </c>
      <c r="AY104" s="20" t="s">
        <v>126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77</v>
      </c>
      <c r="BK104" s="228">
        <f>ROUND(I104*H104,2)</f>
        <v>0</v>
      </c>
      <c r="BL104" s="20" t="s">
        <v>168</v>
      </c>
      <c r="BM104" s="20" t="s">
        <v>191</v>
      </c>
    </row>
    <row r="105" s="1" customFormat="1" ht="16.5" customHeight="1">
      <c r="B105" s="42"/>
      <c r="C105" s="217" t="s">
        <v>10</v>
      </c>
      <c r="D105" s="217" t="s">
        <v>128</v>
      </c>
      <c r="E105" s="218" t="s">
        <v>192</v>
      </c>
      <c r="F105" s="219" t="s">
        <v>193</v>
      </c>
      <c r="G105" s="220" t="s">
        <v>167</v>
      </c>
      <c r="H105" s="221">
        <v>7</v>
      </c>
      <c r="I105" s="222"/>
      <c r="J105" s="223">
        <f>ROUND(I105*H105,2)</f>
        <v>0</v>
      </c>
      <c r="K105" s="219" t="s">
        <v>21</v>
      </c>
      <c r="L105" s="68"/>
      <c r="M105" s="224" t="s">
        <v>21</v>
      </c>
      <c r="N105" s="225" t="s">
        <v>40</v>
      </c>
      <c r="O105" s="4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20" t="s">
        <v>168</v>
      </c>
      <c r="AT105" s="20" t="s">
        <v>128</v>
      </c>
      <c r="AU105" s="20" t="s">
        <v>77</v>
      </c>
      <c r="AY105" s="20" t="s">
        <v>126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77</v>
      </c>
      <c r="BK105" s="228">
        <f>ROUND(I105*H105,2)</f>
        <v>0</v>
      </c>
      <c r="BL105" s="20" t="s">
        <v>168</v>
      </c>
      <c r="BM105" s="20" t="s">
        <v>194</v>
      </c>
    </row>
    <row r="106" s="1" customFormat="1" ht="16.5" customHeight="1">
      <c r="B106" s="42"/>
      <c r="C106" s="217" t="s">
        <v>169</v>
      </c>
      <c r="D106" s="217" t="s">
        <v>128</v>
      </c>
      <c r="E106" s="218" t="s">
        <v>195</v>
      </c>
      <c r="F106" s="219" t="s">
        <v>196</v>
      </c>
      <c r="G106" s="220" t="s">
        <v>167</v>
      </c>
      <c r="H106" s="221">
        <v>3</v>
      </c>
      <c r="I106" s="222"/>
      <c r="J106" s="223">
        <f>ROUND(I106*H106,2)</f>
        <v>0</v>
      </c>
      <c r="K106" s="219" t="s">
        <v>21</v>
      </c>
      <c r="L106" s="68"/>
      <c r="M106" s="224" t="s">
        <v>21</v>
      </c>
      <c r="N106" s="225" t="s">
        <v>40</v>
      </c>
      <c r="O106" s="4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20" t="s">
        <v>168</v>
      </c>
      <c r="AT106" s="20" t="s">
        <v>128</v>
      </c>
      <c r="AU106" s="20" t="s">
        <v>77</v>
      </c>
      <c r="AY106" s="20" t="s">
        <v>126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77</v>
      </c>
      <c r="BK106" s="228">
        <f>ROUND(I106*H106,2)</f>
        <v>0</v>
      </c>
      <c r="BL106" s="20" t="s">
        <v>168</v>
      </c>
      <c r="BM106" s="20" t="s">
        <v>197</v>
      </c>
    </row>
    <row r="107" s="1" customFormat="1" ht="16.5" customHeight="1">
      <c r="B107" s="42"/>
      <c r="C107" s="217" t="s">
        <v>198</v>
      </c>
      <c r="D107" s="217" t="s">
        <v>128</v>
      </c>
      <c r="E107" s="218" t="s">
        <v>199</v>
      </c>
      <c r="F107" s="219" t="s">
        <v>200</v>
      </c>
      <c r="G107" s="220" t="s">
        <v>167</v>
      </c>
      <c r="H107" s="221">
        <v>5</v>
      </c>
      <c r="I107" s="222"/>
      <c r="J107" s="223">
        <f>ROUND(I107*H107,2)</f>
        <v>0</v>
      </c>
      <c r="K107" s="219" t="s">
        <v>21</v>
      </c>
      <c r="L107" s="68"/>
      <c r="M107" s="224" t="s">
        <v>21</v>
      </c>
      <c r="N107" s="225" t="s">
        <v>40</v>
      </c>
      <c r="O107" s="4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20" t="s">
        <v>168</v>
      </c>
      <c r="AT107" s="20" t="s">
        <v>128</v>
      </c>
      <c r="AU107" s="20" t="s">
        <v>77</v>
      </c>
      <c r="AY107" s="20" t="s">
        <v>126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77</v>
      </c>
      <c r="BK107" s="228">
        <f>ROUND(I107*H107,2)</f>
        <v>0</v>
      </c>
      <c r="BL107" s="20" t="s">
        <v>168</v>
      </c>
      <c r="BM107" s="20" t="s">
        <v>201</v>
      </c>
    </row>
    <row r="108" s="1" customFormat="1" ht="16.5" customHeight="1">
      <c r="B108" s="42"/>
      <c r="C108" s="217" t="s">
        <v>173</v>
      </c>
      <c r="D108" s="217" t="s">
        <v>128</v>
      </c>
      <c r="E108" s="218" t="s">
        <v>202</v>
      </c>
      <c r="F108" s="219" t="s">
        <v>203</v>
      </c>
      <c r="G108" s="220" t="s">
        <v>167</v>
      </c>
      <c r="H108" s="221">
        <v>64</v>
      </c>
      <c r="I108" s="222"/>
      <c r="J108" s="223">
        <f>ROUND(I108*H108,2)</f>
        <v>0</v>
      </c>
      <c r="K108" s="219" t="s">
        <v>21</v>
      </c>
      <c r="L108" s="68"/>
      <c r="M108" s="224" t="s">
        <v>21</v>
      </c>
      <c r="N108" s="225" t="s">
        <v>40</v>
      </c>
      <c r="O108" s="4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20" t="s">
        <v>168</v>
      </c>
      <c r="AT108" s="20" t="s">
        <v>128</v>
      </c>
      <c r="AU108" s="20" t="s">
        <v>77</v>
      </c>
      <c r="AY108" s="20" t="s">
        <v>126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77</v>
      </c>
      <c r="BK108" s="228">
        <f>ROUND(I108*H108,2)</f>
        <v>0</v>
      </c>
      <c r="BL108" s="20" t="s">
        <v>168</v>
      </c>
      <c r="BM108" s="20" t="s">
        <v>204</v>
      </c>
    </row>
    <row r="109" s="1" customFormat="1" ht="16.5" customHeight="1">
      <c r="B109" s="42"/>
      <c r="C109" s="217" t="s">
        <v>205</v>
      </c>
      <c r="D109" s="217" t="s">
        <v>128</v>
      </c>
      <c r="E109" s="218" t="s">
        <v>206</v>
      </c>
      <c r="F109" s="219" t="s">
        <v>207</v>
      </c>
      <c r="G109" s="220" t="s">
        <v>167</v>
      </c>
      <c r="H109" s="221">
        <v>4</v>
      </c>
      <c r="I109" s="222"/>
      <c r="J109" s="223">
        <f>ROUND(I109*H109,2)</f>
        <v>0</v>
      </c>
      <c r="K109" s="219" t="s">
        <v>21</v>
      </c>
      <c r="L109" s="68"/>
      <c r="M109" s="224" t="s">
        <v>21</v>
      </c>
      <c r="N109" s="225" t="s">
        <v>40</v>
      </c>
      <c r="O109" s="43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20" t="s">
        <v>168</v>
      </c>
      <c r="AT109" s="20" t="s">
        <v>128</v>
      </c>
      <c r="AU109" s="20" t="s">
        <v>77</v>
      </c>
      <c r="AY109" s="20" t="s">
        <v>126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77</v>
      </c>
      <c r="BK109" s="228">
        <f>ROUND(I109*H109,2)</f>
        <v>0</v>
      </c>
      <c r="BL109" s="20" t="s">
        <v>168</v>
      </c>
      <c r="BM109" s="20" t="s">
        <v>208</v>
      </c>
    </row>
    <row r="110" s="1" customFormat="1" ht="16.5" customHeight="1">
      <c r="B110" s="42"/>
      <c r="C110" s="217" t="s">
        <v>176</v>
      </c>
      <c r="D110" s="217" t="s">
        <v>128</v>
      </c>
      <c r="E110" s="218" t="s">
        <v>209</v>
      </c>
      <c r="F110" s="219" t="s">
        <v>210</v>
      </c>
      <c r="G110" s="220" t="s">
        <v>167</v>
      </c>
      <c r="H110" s="221">
        <v>1</v>
      </c>
      <c r="I110" s="222"/>
      <c r="J110" s="223">
        <f>ROUND(I110*H110,2)</f>
        <v>0</v>
      </c>
      <c r="K110" s="219" t="s">
        <v>21</v>
      </c>
      <c r="L110" s="68"/>
      <c r="M110" s="224" t="s">
        <v>21</v>
      </c>
      <c r="N110" s="225" t="s">
        <v>40</v>
      </c>
      <c r="O110" s="4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20" t="s">
        <v>168</v>
      </c>
      <c r="AT110" s="20" t="s">
        <v>128</v>
      </c>
      <c r="AU110" s="20" t="s">
        <v>77</v>
      </c>
      <c r="AY110" s="20" t="s">
        <v>126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77</v>
      </c>
      <c r="BK110" s="228">
        <f>ROUND(I110*H110,2)</f>
        <v>0</v>
      </c>
      <c r="BL110" s="20" t="s">
        <v>168</v>
      </c>
      <c r="BM110" s="20" t="s">
        <v>211</v>
      </c>
    </row>
    <row r="111" s="1" customFormat="1" ht="16.5" customHeight="1">
      <c r="B111" s="42"/>
      <c r="C111" s="217" t="s">
        <v>9</v>
      </c>
      <c r="D111" s="217" t="s">
        <v>128</v>
      </c>
      <c r="E111" s="218" t="s">
        <v>212</v>
      </c>
      <c r="F111" s="219" t="s">
        <v>213</v>
      </c>
      <c r="G111" s="220" t="s">
        <v>167</v>
      </c>
      <c r="H111" s="221">
        <v>74</v>
      </c>
      <c r="I111" s="222"/>
      <c r="J111" s="223">
        <f>ROUND(I111*H111,2)</f>
        <v>0</v>
      </c>
      <c r="K111" s="219" t="s">
        <v>21</v>
      </c>
      <c r="L111" s="68"/>
      <c r="M111" s="224" t="s">
        <v>21</v>
      </c>
      <c r="N111" s="225" t="s">
        <v>40</v>
      </c>
      <c r="O111" s="4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20" t="s">
        <v>168</v>
      </c>
      <c r="AT111" s="20" t="s">
        <v>128</v>
      </c>
      <c r="AU111" s="20" t="s">
        <v>77</v>
      </c>
      <c r="AY111" s="20" t="s">
        <v>126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77</v>
      </c>
      <c r="BK111" s="228">
        <f>ROUND(I111*H111,2)</f>
        <v>0</v>
      </c>
      <c r="BL111" s="20" t="s">
        <v>168</v>
      </c>
      <c r="BM111" s="20" t="s">
        <v>214</v>
      </c>
    </row>
    <row r="112" s="1" customFormat="1" ht="16.5" customHeight="1">
      <c r="B112" s="42"/>
      <c r="C112" s="217" t="s">
        <v>181</v>
      </c>
      <c r="D112" s="217" t="s">
        <v>128</v>
      </c>
      <c r="E112" s="218" t="s">
        <v>215</v>
      </c>
      <c r="F112" s="219" t="s">
        <v>216</v>
      </c>
      <c r="G112" s="220" t="s">
        <v>167</v>
      </c>
      <c r="H112" s="221">
        <v>82</v>
      </c>
      <c r="I112" s="222"/>
      <c r="J112" s="223">
        <f>ROUND(I112*H112,2)</f>
        <v>0</v>
      </c>
      <c r="K112" s="219" t="s">
        <v>21</v>
      </c>
      <c r="L112" s="68"/>
      <c r="M112" s="224" t="s">
        <v>21</v>
      </c>
      <c r="N112" s="225" t="s">
        <v>40</v>
      </c>
      <c r="O112" s="43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20" t="s">
        <v>168</v>
      </c>
      <c r="AT112" s="20" t="s">
        <v>128</v>
      </c>
      <c r="AU112" s="20" t="s">
        <v>77</v>
      </c>
      <c r="AY112" s="20" t="s">
        <v>126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77</v>
      </c>
      <c r="BK112" s="228">
        <f>ROUND(I112*H112,2)</f>
        <v>0</v>
      </c>
      <c r="BL112" s="20" t="s">
        <v>168</v>
      </c>
      <c r="BM112" s="20" t="s">
        <v>217</v>
      </c>
    </row>
    <row r="113" s="1" customFormat="1" ht="16.5" customHeight="1">
      <c r="B113" s="42"/>
      <c r="C113" s="217" t="s">
        <v>218</v>
      </c>
      <c r="D113" s="217" t="s">
        <v>128</v>
      </c>
      <c r="E113" s="218" t="s">
        <v>219</v>
      </c>
      <c r="F113" s="219" t="s">
        <v>220</v>
      </c>
      <c r="G113" s="220" t="s">
        <v>167</v>
      </c>
      <c r="H113" s="221">
        <v>66</v>
      </c>
      <c r="I113" s="222"/>
      <c r="J113" s="223">
        <f>ROUND(I113*H113,2)</f>
        <v>0</v>
      </c>
      <c r="K113" s="219" t="s">
        <v>21</v>
      </c>
      <c r="L113" s="68"/>
      <c r="M113" s="224" t="s">
        <v>21</v>
      </c>
      <c r="N113" s="225" t="s">
        <v>40</v>
      </c>
      <c r="O113" s="4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20" t="s">
        <v>168</v>
      </c>
      <c r="AT113" s="20" t="s">
        <v>128</v>
      </c>
      <c r="AU113" s="20" t="s">
        <v>77</v>
      </c>
      <c r="AY113" s="20" t="s">
        <v>126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77</v>
      </c>
      <c r="BK113" s="228">
        <f>ROUND(I113*H113,2)</f>
        <v>0</v>
      </c>
      <c r="BL113" s="20" t="s">
        <v>168</v>
      </c>
      <c r="BM113" s="20" t="s">
        <v>221</v>
      </c>
    </row>
    <row r="114" s="1" customFormat="1" ht="25.5" customHeight="1">
      <c r="B114" s="42"/>
      <c r="C114" s="217" t="s">
        <v>184</v>
      </c>
      <c r="D114" s="217" t="s">
        <v>128</v>
      </c>
      <c r="E114" s="218" t="s">
        <v>222</v>
      </c>
      <c r="F114" s="219" t="s">
        <v>223</v>
      </c>
      <c r="G114" s="220" t="s">
        <v>167</v>
      </c>
      <c r="H114" s="221">
        <v>78</v>
      </c>
      <c r="I114" s="222"/>
      <c r="J114" s="223">
        <f>ROUND(I114*H114,2)</f>
        <v>0</v>
      </c>
      <c r="K114" s="219" t="s">
        <v>21</v>
      </c>
      <c r="L114" s="68"/>
      <c r="M114" s="224" t="s">
        <v>21</v>
      </c>
      <c r="N114" s="225" t="s">
        <v>40</v>
      </c>
      <c r="O114" s="4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20" t="s">
        <v>168</v>
      </c>
      <c r="AT114" s="20" t="s">
        <v>128</v>
      </c>
      <c r="AU114" s="20" t="s">
        <v>77</v>
      </c>
      <c r="AY114" s="20" t="s">
        <v>126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77</v>
      </c>
      <c r="BK114" s="228">
        <f>ROUND(I114*H114,2)</f>
        <v>0</v>
      </c>
      <c r="BL114" s="20" t="s">
        <v>168</v>
      </c>
      <c r="BM114" s="20" t="s">
        <v>224</v>
      </c>
    </row>
    <row r="115" s="1" customFormat="1" ht="16.5" customHeight="1">
      <c r="B115" s="42"/>
      <c r="C115" s="217" t="s">
        <v>225</v>
      </c>
      <c r="D115" s="217" t="s">
        <v>128</v>
      </c>
      <c r="E115" s="218" t="s">
        <v>226</v>
      </c>
      <c r="F115" s="219" t="s">
        <v>227</v>
      </c>
      <c r="G115" s="220" t="s">
        <v>167</v>
      </c>
      <c r="H115" s="221">
        <v>12</v>
      </c>
      <c r="I115" s="222"/>
      <c r="J115" s="223">
        <f>ROUND(I115*H115,2)</f>
        <v>0</v>
      </c>
      <c r="K115" s="219" t="s">
        <v>21</v>
      </c>
      <c r="L115" s="68"/>
      <c r="M115" s="224" t="s">
        <v>21</v>
      </c>
      <c r="N115" s="225" t="s">
        <v>40</v>
      </c>
      <c r="O115" s="4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20" t="s">
        <v>168</v>
      </c>
      <c r="AT115" s="20" t="s">
        <v>128</v>
      </c>
      <c r="AU115" s="20" t="s">
        <v>77</v>
      </c>
      <c r="AY115" s="20" t="s">
        <v>126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77</v>
      </c>
      <c r="BK115" s="228">
        <f>ROUND(I115*H115,2)</f>
        <v>0</v>
      </c>
      <c r="BL115" s="20" t="s">
        <v>168</v>
      </c>
      <c r="BM115" s="20" t="s">
        <v>228</v>
      </c>
    </row>
    <row r="116" s="1" customFormat="1" ht="16.5" customHeight="1">
      <c r="B116" s="42"/>
      <c r="C116" s="217" t="s">
        <v>188</v>
      </c>
      <c r="D116" s="217" t="s">
        <v>128</v>
      </c>
      <c r="E116" s="218" t="s">
        <v>229</v>
      </c>
      <c r="F116" s="219" t="s">
        <v>230</v>
      </c>
      <c r="G116" s="220" t="s">
        <v>167</v>
      </c>
      <c r="H116" s="221">
        <v>580</v>
      </c>
      <c r="I116" s="222"/>
      <c r="J116" s="223">
        <f>ROUND(I116*H116,2)</f>
        <v>0</v>
      </c>
      <c r="K116" s="219" t="s">
        <v>21</v>
      </c>
      <c r="L116" s="68"/>
      <c r="M116" s="224" t="s">
        <v>21</v>
      </c>
      <c r="N116" s="225" t="s">
        <v>40</v>
      </c>
      <c r="O116" s="4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20" t="s">
        <v>168</v>
      </c>
      <c r="AT116" s="20" t="s">
        <v>128</v>
      </c>
      <c r="AU116" s="20" t="s">
        <v>77</v>
      </c>
      <c r="AY116" s="20" t="s">
        <v>126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77</v>
      </c>
      <c r="BK116" s="228">
        <f>ROUND(I116*H116,2)</f>
        <v>0</v>
      </c>
      <c r="BL116" s="20" t="s">
        <v>168</v>
      </c>
      <c r="BM116" s="20" t="s">
        <v>231</v>
      </c>
    </row>
    <row r="117" s="1" customFormat="1" ht="16.5" customHeight="1">
      <c r="B117" s="42"/>
      <c r="C117" s="217" t="s">
        <v>232</v>
      </c>
      <c r="D117" s="217" t="s">
        <v>128</v>
      </c>
      <c r="E117" s="218" t="s">
        <v>233</v>
      </c>
      <c r="F117" s="219" t="s">
        <v>234</v>
      </c>
      <c r="G117" s="220" t="s">
        <v>167</v>
      </c>
      <c r="H117" s="221">
        <v>14</v>
      </c>
      <c r="I117" s="222"/>
      <c r="J117" s="223">
        <f>ROUND(I117*H117,2)</f>
        <v>0</v>
      </c>
      <c r="K117" s="219" t="s">
        <v>21</v>
      </c>
      <c r="L117" s="68"/>
      <c r="M117" s="224" t="s">
        <v>21</v>
      </c>
      <c r="N117" s="225" t="s">
        <v>40</v>
      </c>
      <c r="O117" s="4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20" t="s">
        <v>168</v>
      </c>
      <c r="AT117" s="20" t="s">
        <v>128</v>
      </c>
      <c r="AU117" s="20" t="s">
        <v>77</v>
      </c>
      <c r="AY117" s="20" t="s">
        <v>126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77</v>
      </c>
      <c r="BK117" s="228">
        <f>ROUND(I117*H117,2)</f>
        <v>0</v>
      </c>
      <c r="BL117" s="20" t="s">
        <v>168</v>
      </c>
      <c r="BM117" s="20" t="s">
        <v>235</v>
      </c>
    </row>
    <row r="118" s="1" customFormat="1" ht="16.5" customHeight="1">
      <c r="B118" s="42"/>
      <c r="C118" s="217" t="s">
        <v>191</v>
      </c>
      <c r="D118" s="217" t="s">
        <v>128</v>
      </c>
      <c r="E118" s="218" t="s">
        <v>236</v>
      </c>
      <c r="F118" s="219" t="s">
        <v>237</v>
      </c>
      <c r="G118" s="220" t="s">
        <v>167</v>
      </c>
      <c r="H118" s="221">
        <v>28</v>
      </c>
      <c r="I118" s="222"/>
      <c r="J118" s="223">
        <f>ROUND(I118*H118,2)</f>
        <v>0</v>
      </c>
      <c r="K118" s="219" t="s">
        <v>21</v>
      </c>
      <c r="L118" s="68"/>
      <c r="M118" s="224" t="s">
        <v>21</v>
      </c>
      <c r="N118" s="225" t="s">
        <v>40</v>
      </c>
      <c r="O118" s="4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20" t="s">
        <v>168</v>
      </c>
      <c r="AT118" s="20" t="s">
        <v>128</v>
      </c>
      <c r="AU118" s="20" t="s">
        <v>77</v>
      </c>
      <c r="AY118" s="20" t="s">
        <v>126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77</v>
      </c>
      <c r="BK118" s="228">
        <f>ROUND(I118*H118,2)</f>
        <v>0</v>
      </c>
      <c r="BL118" s="20" t="s">
        <v>168</v>
      </c>
      <c r="BM118" s="20" t="s">
        <v>238</v>
      </c>
    </row>
    <row r="119" s="1" customFormat="1" ht="16.5" customHeight="1">
      <c r="B119" s="42"/>
      <c r="C119" s="217" t="s">
        <v>239</v>
      </c>
      <c r="D119" s="217" t="s">
        <v>128</v>
      </c>
      <c r="E119" s="218" t="s">
        <v>240</v>
      </c>
      <c r="F119" s="219" t="s">
        <v>241</v>
      </c>
      <c r="G119" s="220" t="s">
        <v>167</v>
      </c>
      <c r="H119" s="221">
        <v>2</v>
      </c>
      <c r="I119" s="222"/>
      <c r="J119" s="223">
        <f>ROUND(I119*H119,2)</f>
        <v>0</v>
      </c>
      <c r="K119" s="219" t="s">
        <v>21</v>
      </c>
      <c r="L119" s="68"/>
      <c r="M119" s="224" t="s">
        <v>21</v>
      </c>
      <c r="N119" s="225" t="s">
        <v>40</v>
      </c>
      <c r="O119" s="43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20" t="s">
        <v>168</v>
      </c>
      <c r="AT119" s="20" t="s">
        <v>128</v>
      </c>
      <c r="AU119" s="20" t="s">
        <v>77</v>
      </c>
      <c r="AY119" s="20" t="s">
        <v>126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77</v>
      </c>
      <c r="BK119" s="228">
        <f>ROUND(I119*H119,2)</f>
        <v>0</v>
      </c>
      <c r="BL119" s="20" t="s">
        <v>168</v>
      </c>
      <c r="BM119" s="20" t="s">
        <v>242</v>
      </c>
    </row>
    <row r="120" s="1" customFormat="1" ht="16.5" customHeight="1">
      <c r="B120" s="42"/>
      <c r="C120" s="217" t="s">
        <v>194</v>
      </c>
      <c r="D120" s="217" t="s">
        <v>128</v>
      </c>
      <c r="E120" s="218" t="s">
        <v>243</v>
      </c>
      <c r="F120" s="219" t="s">
        <v>244</v>
      </c>
      <c r="G120" s="220" t="s">
        <v>167</v>
      </c>
      <c r="H120" s="221">
        <v>4</v>
      </c>
      <c r="I120" s="222"/>
      <c r="J120" s="223">
        <f>ROUND(I120*H120,2)</f>
        <v>0</v>
      </c>
      <c r="K120" s="219" t="s">
        <v>21</v>
      </c>
      <c r="L120" s="68"/>
      <c r="M120" s="224" t="s">
        <v>21</v>
      </c>
      <c r="N120" s="225" t="s">
        <v>40</v>
      </c>
      <c r="O120" s="4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20" t="s">
        <v>168</v>
      </c>
      <c r="AT120" s="20" t="s">
        <v>128</v>
      </c>
      <c r="AU120" s="20" t="s">
        <v>77</v>
      </c>
      <c r="AY120" s="20" t="s">
        <v>126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77</v>
      </c>
      <c r="BK120" s="228">
        <f>ROUND(I120*H120,2)</f>
        <v>0</v>
      </c>
      <c r="BL120" s="20" t="s">
        <v>168</v>
      </c>
      <c r="BM120" s="20" t="s">
        <v>245</v>
      </c>
    </row>
    <row r="121" s="1" customFormat="1" ht="16.5" customHeight="1">
      <c r="B121" s="42"/>
      <c r="C121" s="217" t="s">
        <v>246</v>
      </c>
      <c r="D121" s="217" t="s">
        <v>128</v>
      </c>
      <c r="E121" s="218" t="s">
        <v>247</v>
      </c>
      <c r="F121" s="219" t="s">
        <v>248</v>
      </c>
      <c r="G121" s="220" t="s">
        <v>167</v>
      </c>
      <c r="H121" s="221">
        <v>4</v>
      </c>
      <c r="I121" s="222"/>
      <c r="J121" s="223">
        <f>ROUND(I121*H121,2)</f>
        <v>0</v>
      </c>
      <c r="K121" s="219" t="s">
        <v>21</v>
      </c>
      <c r="L121" s="68"/>
      <c r="M121" s="224" t="s">
        <v>21</v>
      </c>
      <c r="N121" s="225" t="s">
        <v>40</v>
      </c>
      <c r="O121" s="43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20" t="s">
        <v>168</v>
      </c>
      <c r="AT121" s="20" t="s">
        <v>128</v>
      </c>
      <c r="AU121" s="20" t="s">
        <v>77</v>
      </c>
      <c r="AY121" s="20" t="s">
        <v>126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77</v>
      </c>
      <c r="BK121" s="228">
        <f>ROUND(I121*H121,2)</f>
        <v>0</v>
      </c>
      <c r="BL121" s="20" t="s">
        <v>168</v>
      </c>
      <c r="BM121" s="20" t="s">
        <v>249</v>
      </c>
    </row>
    <row r="122" s="1" customFormat="1" ht="25.5" customHeight="1">
      <c r="B122" s="42"/>
      <c r="C122" s="217" t="s">
        <v>197</v>
      </c>
      <c r="D122" s="217" t="s">
        <v>128</v>
      </c>
      <c r="E122" s="218" t="s">
        <v>250</v>
      </c>
      <c r="F122" s="219" t="s">
        <v>251</v>
      </c>
      <c r="G122" s="220" t="s">
        <v>167</v>
      </c>
      <c r="H122" s="221">
        <v>6</v>
      </c>
      <c r="I122" s="222"/>
      <c r="J122" s="223">
        <f>ROUND(I122*H122,2)</f>
        <v>0</v>
      </c>
      <c r="K122" s="219" t="s">
        <v>21</v>
      </c>
      <c r="L122" s="68"/>
      <c r="M122" s="224" t="s">
        <v>21</v>
      </c>
      <c r="N122" s="225" t="s">
        <v>40</v>
      </c>
      <c r="O122" s="4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20" t="s">
        <v>168</v>
      </c>
      <c r="AT122" s="20" t="s">
        <v>128</v>
      </c>
      <c r="AU122" s="20" t="s">
        <v>77</v>
      </c>
      <c r="AY122" s="20" t="s">
        <v>126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77</v>
      </c>
      <c r="BK122" s="228">
        <f>ROUND(I122*H122,2)</f>
        <v>0</v>
      </c>
      <c r="BL122" s="20" t="s">
        <v>168</v>
      </c>
      <c r="BM122" s="20" t="s">
        <v>156</v>
      </c>
    </row>
    <row r="123" s="1" customFormat="1" ht="16.5" customHeight="1">
      <c r="B123" s="42"/>
      <c r="C123" s="217" t="s">
        <v>252</v>
      </c>
      <c r="D123" s="217" t="s">
        <v>128</v>
      </c>
      <c r="E123" s="218" t="s">
        <v>253</v>
      </c>
      <c r="F123" s="219" t="s">
        <v>254</v>
      </c>
      <c r="G123" s="220" t="s">
        <v>255</v>
      </c>
      <c r="H123" s="221">
        <v>150</v>
      </c>
      <c r="I123" s="222"/>
      <c r="J123" s="223">
        <f>ROUND(I123*H123,2)</f>
        <v>0</v>
      </c>
      <c r="K123" s="219" t="s">
        <v>21</v>
      </c>
      <c r="L123" s="68"/>
      <c r="M123" s="224" t="s">
        <v>21</v>
      </c>
      <c r="N123" s="225" t="s">
        <v>40</v>
      </c>
      <c r="O123" s="4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20" t="s">
        <v>168</v>
      </c>
      <c r="AT123" s="20" t="s">
        <v>128</v>
      </c>
      <c r="AU123" s="20" t="s">
        <v>77</v>
      </c>
      <c r="AY123" s="20" t="s">
        <v>126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77</v>
      </c>
      <c r="BK123" s="228">
        <f>ROUND(I123*H123,2)</f>
        <v>0</v>
      </c>
      <c r="BL123" s="20" t="s">
        <v>168</v>
      </c>
      <c r="BM123" s="20" t="s">
        <v>256</v>
      </c>
    </row>
    <row r="124" s="1" customFormat="1" ht="16.5" customHeight="1">
      <c r="B124" s="42"/>
      <c r="C124" s="217" t="s">
        <v>201</v>
      </c>
      <c r="D124" s="217" t="s">
        <v>128</v>
      </c>
      <c r="E124" s="218" t="s">
        <v>257</v>
      </c>
      <c r="F124" s="219" t="s">
        <v>258</v>
      </c>
      <c r="G124" s="220" t="s">
        <v>255</v>
      </c>
      <c r="H124" s="221">
        <v>10</v>
      </c>
      <c r="I124" s="222"/>
      <c r="J124" s="223">
        <f>ROUND(I124*H124,2)</f>
        <v>0</v>
      </c>
      <c r="K124" s="219" t="s">
        <v>21</v>
      </c>
      <c r="L124" s="68"/>
      <c r="M124" s="224" t="s">
        <v>21</v>
      </c>
      <c r="N124" s="225" t="s">
        <v>40</v>
      </c>
      <c r="O124" s="4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20" t="s">
        <v>168</v>
      </c>
      <c r="AT124" s="20" t="s">
        <v>128</v>
      </c>
      <c r="AU124" s="20" t="s">
        <v>77</v>
      </c>
      <c r="AY124" s="20" t="s">
        <v>126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77</v>
      </c>
      <c r="BK124" s="228">
        <f>ROUND(I124*H124,2)</f>
        <v>0</v>
      </c>
      <c r="BL124" s="20" t="s">
        <v>168</v>
      </c>
      <c r="BM124" s="20" t="s">
        <v>259</v>
      </c>
    </row>
    <row r="125" s="1" customFormat="1" ht="16.5" customHeight="1">
      <c r="B125" s="42"/>
      <c r="C125" s="217" t="s">
        <v>260</v>
      </c>
      <c r="D125" s="217" t="s">
        <v>128</v>
      </c>
      <c r="E125" s="218" t="s">
        <v>261</v>
      </c>
      <c r="F125" s="219" t="s">
        <v>262</v>
      </c>
      <c r="G125" s="220" t="s">
        <v>255</v>
      </c>
      <c r="H125" s="221">
        <v>3600</v>
      </c>
      <c r="I125" s="222"/>
      <c r="J125" s="223">
        <f>ROUND(I125*H125,2)</f>
        <v>0</v>
      </c>
      <c r="K125" s="219" t="s">
        <v>21</v>
      </c>
      <c r="L125" s="68"/>
      <c r="M125" s="224" t="s">
        <v>21</v>
      </c>
      <c r="N125" s="225" t="s">
        <v>40</v>
      </c>
      <c r="O125" s="4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20" t="s">
        <v>168</v>
      </c>
      <c r="AT125" s="20" t="s">
        <v>128</v>
      </c>
      <c r="AU125" s="20" t="s">
        <v>77</v>
      </c>
      <c r="AY125" s="20" t="s">
        <v>126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77</v>
      </c>
      <c r="BK125" s="228">
        <f>ROUND(I125*H125,2)</f>
        <v>0</v>
      </c>
      <c r="BL125" s="20" t="s">
        <v>168</v>
      </c>
      <c r="BM125" s="20" t="s">
        <v>263</v>
      </c>
    </row>
    <row r="126" s="1" customFormat="1" ht="16.5" customHeight="1">
      <c r="B126" s="42"/>
      <c r="C126" s="217" t="s">
        <v>204</v>
      </c>
      <c r="D126" s="217" t="s">
        <v>128</v>
      </c>
      <c r="E126" s="218" t="s">
        <v>264</v>
      </c>
      <c r="F126" s="219" t="s">
        <v>265</v>
      </c>
      <c r="G126" s="220" t="s">
        <v>167</v>
      </c>
      <c r="H126" s="221">
        <v>6</v>
      </c>
      <c r="I126" s="222"/>
      <c r="J126" s="223">
        <f>ROUND(I126*H126,2)</f>
        <v>0</v>
      </c>
      <c r="K126" s="219" t="s">
        <v>21</v>
      </c>
      <c r="L126" s="68"/>
      <c r="M126" s="224" t="s">
        <v>21</v>
      </c>
      <c r="N126" s="225" t="s">
        <v>40</v>
      </c>
      <c r="O126" s="43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20" t="s">
        <v>168</v>
      </c>
      <c r="AT126" s="20" t="s">
        <v>128</v>
      </c>
      <c r="AU126" s="20" t="s">
        <v>77</v>
      </c>
      <c r="AY126" s="20" t="s">
        <v>126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77</v>
      </c>
      <c r="BK126" s="228">
        <f>ROUND(I126*H126,2)</f>
        <v>0</v>
      </c>
      <c r="BL126" s="20" t="s">
        <v>168</v>
      </c>
      <c r="BM126" s="20" t="s">
        <v>266</v>
      </c>
    </row>
    <row r="127" s="1" customFormat="1" ht="16.5" customHeight="1">
      <c r="B127" s="42"/>
      <c r="C127" s="229" t="s">
        <v>267</v>
      </c>
      <c r="D127" s="229" t="s">
        <v>149</v>
      </c>
      <c r="E127" s="230" t="s">
        <v>268</v>
      </c>
      <c r="F127" s="231" t="s">
        <v>269</v>
      </c>
      <c r="G127" s="232" t="s">
        <v>167</v>
      </c>
      <c r="H127" s="233">
        <v>15</v>
      </c>
      <c r="I127" s="234"/>
      <c r="J127" s="235">
        <f>ROUND(I127*H127,2)</f>
        <v>0</v>
      </c>
      <c r="K127" s="231" t="s">
        <v>21</v>
      </c>
      <c r="L127" s="236"/>
      <c r="M127" s="237" t="s">
        <v>21</v>
      </c>
      <c r="N127" s="238" t="s">
        <v>40</v>
      </c>
      <c r="O127" s="43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20" t="s">
        <v>168</v>
      </c>
      <c r="AT127" s="20" t="s">
        <v>149</v>
      </c>
      <c r="AU127" s="20" t="s">
        <v>77</v>
      </c>
      <c r="AY127" s="20" t="s">
        <v>126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77</v>
      </c>
      <c r="BK127" s="228">
        <f>ROUND(I127*H127,2)</f>
        <v>0</v>
      </c>
      <c r="BL127" s="20" t="s">
        <v>168</v>
      </c>
      <c r="BM127" s="20" t="s">
        <v>270</v>
      </c>
    </row>
    <row r="128" s="1" customFormat="1" ht="16.5" customHeight="1">
      <c r="B128" s="42"/>
      <c r="C128" s="229" t="s">
        <v>208</v>
      </c>
      <c r="D128" s="229" t="s">
        <v>149</v>
      </c>
      <c r="E128" s="230" t="s">
        <v>271</v>
      </c>
      <c r="F128" s="231" t="s">
        <v>272</v>
      </c>
      <c r="G128" s="232" t="s">
        <v>161</v>
      </c>
      <c r="H128" s="233">
        <v>490</v>
      </c>
      <c r="I128" s="234"/>
      <c r="J128" s="235">
        <f>ROUND(I128*H128,2)</f>
        <v>0</v>
      </c>
      <c r="K128" s="231" t="s">
        <v>21</v>
      </c>
      <c r="L128" s="236"/>
      <c r="M128" s="237" t="s">
        <v>21</v>
      </c>
      <c r="N128" s="238" t="s">
        <v>40</v>
      </c>
      <c r="O128" s="4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20" t="s">
        <v>168</v>
      </c>
      <c r="AT128" s="20" t="s">
        <v>149</v>
      </c>
      <c r="AU128" s="20" t="s">
        <v>77</v>
      </c>
      <c r="AY128" s="20" t="s">
        <v>126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77</v>
      </c>
      <c r="BK128" s="228">
        <f>ROUND(I128*H128,2)</f>
        <v>0</v>
      </c>
      <c r="BL128" s="20" t="s">
        <v>168</v>
      </c>
      <c r="BM128" s="20" t="s">
        <v>273</v>
      </c>
    </row>
    <row r="129" s="1" customFormat="1" ht="16.5" customHeight="1">
      <c r="B129" s="42"/>
      <c r="C129" s="229" t="s">
        <v>274</v>
      </c>
      <c r="D129" s="229" t="s">
        <v>149</v>
      </c>
      <c r="E129" s="230" t="s">
        <v>275</v>
      </c>
      <c r="F129" s="231" t="s">
        <v>276</v>
      </c>
      <c r="G129" s="232" t="s">
        <v>167</v>
      </c>
      <c r="H129" s="233">
        <v>120</v>
      </c>
      <c r="I129" s="234"/>
      <c r="J129" s="235">
        <f>ROUND(I129*H129,2)</f>
        <v>0</v>
      </c>
      <c r="K129" s="231" t="s">
        <v>21</v>
      </c>
      <c r="L129" s="236"/>
      <c r="M129" s="237" t="s">
        <v>21</v>
      </c>
      <c r="N129" s="238" t="s">
        <v>40</v>
      </c>
      <c r="O129" s="4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0" t="s">
        <v>168</v>
      </c>
      <c r="AT129" s="20" t="s">
        <v>149</v>
      </c>
      <c r="AU129" s="20" t="s">
        <v>77</v>
      </c>
      <c r="AY129" s="20" t="s">
        <v>126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77</v>
      </c>
      <c r="BK129" s="228">
        <f>ROUND(I129*H129,2)</f>
        <v>0</v>
      </c>
      <c r="BL129" s="20" t="s">
        <v>168</v>
      </c>
      <c r="BM129" s="20" t="s">
        <v>277</v>
      </c>
    </row>
    <row r="130" s="1" customFormat="1" ht="25.5" customHeight="1">
      <c r="B130" s="42"/>
      <c r="C130" s="229" t="s">
        <v>211</v>
      </c>
      <c r="D130" s="229" t="s">
        <v>149</v>
      </c>
      <c r="E130" s="230" t="s">
        <v>278</v>
      </c>
      <c r="F130" s="231" t="s">
        <v>279</v>
      </c>
      <c r="G130" s="232" t="s">
        <v>167</v>
      </c>
      <c r="H130" s="233">
        <v>84</v>
      </c>
      <c r="I130" s="234"/>
      <c r="J130" s="235">
        <f>ROUND(I130*H130,2)</f>
        <v>0</v>
      </c>
      <c r="K130" s="231" t="s">
        <v>21</v>
      </c>
      <c r="L130" s="236"/>
      <c r="M130" s="237" t="s">
        <v>21</v>
      </c>
      <c r="N130" s="238" t="s">
        <v>40</v>
      </c>
      <c r="O130" s="4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20" t="s">
        <v>168</v>
      </c>
      <c r="AT130" s="20" t="s">
        <v>149</v>
      </c>
      <c r="AU130" s="20" t="s">
        <v>77</v>
      </c>
      <c r="AY130" s="20" t="s">
        <v>126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77</v>
      </c>
      <c r="BK130" s="228">
        <f>ROUND(I130*H130,2)</f>
        <v>0</v>
      </c>
      <c r="BL130" s="20" t="s">
        <v>168</v>
      </c>
      <c r="BM130" s="20" t="s">
        <v>280</v>
      </c>
    </row>
    <row r="131" s="1" customFormat="1" ht="16.5" customHeight="1">
      <c r="B131" s="42"/>
      <c r="C131" s="229" t="s">
        <v>281</v>
      </c>
      <c r="D131" s="229" t="s">
        <v>149</v>
      </c>
      <c r="E131" s="230" t="s">
        <v>282</v>
      </c>
      <c r="F131" s="231" t="s">
        <v>283</v>
      </c>
      <c r="G131" s="232" t="s">
        <v>167</v>
      </c>
      <c r="H131" s="233">
        <v>58</v>
      </c>
      <c r="I131" s="234"/>
      <c r="J131" s="235">
        <f>ROUND(I131*H131,2)</f>
        <v>0</v>
      </c>
      <c r="K131" s="231" t="s">
        <v>21</v>
      </c>
      <c r="L131" s="236"/>
      <c r="M131" s="237" t="s">
        <v>21</v>
      </c>
      <c r="N131" s="238" t="s">
        <v>40</v>
      </c>
      <c r="O131" s="43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20" t="s">
        <v>168</v>
      </c>
      <c r="AT131" s="20" t="s">
        <v>149</v>
      </c>
      <c r="AU131" s="20" t="s">
        <v>77</v>
      </c>
      <c r="AY131" s="20" t="s">
        <v>126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77</v>
      </c>
      <c r="BK131" s="228">
        <f>ROUND(I131*H131,2)</f>
        <v>0</v>
      </c>
      <c r="BL131" s="20" t="s">
        <v>168</v>
      </c>
      <c r="BM131" s="20" t="s">
        <v>284</v>
      </c>
    </row>
    <row r="132" s="1" customFormat="1" ht="25.5" customHeight="1">
      <c r="B132" s="42"/>
      <c r="C132" s="229" t="s">
        <v>214</v>
      </c>
      <c r="D132" s="229" t="s">
        <v>149</v>
      </c>
      <c r="E132" s="230" t="s">
        <v>285</v>
      </c>
      <c r="F132" s="231" t="s">
        <v>286</v>
      </c>
      <c r="G132" s="232" t="s">
        <v>167</v>
      </c>
      <c r="H132" s="233">
        <v>2</v>
      </c>
      <c r="I132" s="234"/>
      <c r="J132" s="235">
        <f>ROUND(I132*H132,2)</f>
        <v>0</v>
      </c>
      <c r="K132" s="231" t="s">
        <v>21</v>
      </c>
      <c r="L132" s="236"/>
      <c r="M132" s="237" t="s">
        <v>21</v>
      </c>
      <c r="N132" s="238" t="s">
        <v>40</v>
      </c>
      <c r="O132" s="43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20" t="s">
        <v>168</v>
      </c>
      <c r="AT132" s="20" t="s">
        <v>149</v>
      </c>
      <c r="AU132" s="20" t="s">
        <v>77</v>
      </c>
      <c r="AY132" s="20" t="s">
        <v>126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77</v>
      </c>
      <c r="BK132" s="228">
        <f>ROUND(I132*H132,2)</f>
        <v>0</v>
      </c>
      <c r="BL132" s="20" t="s">
        <v>168</v>
      </c>
      <c r="BM132" s="20" t="s">
        <v>287</v>
      </c>
    </row>
    <row r="133" s="1" customFormat="1" ht="25.5" customHeight="1">
      <c r="B133" s="42"/>
      <c r="C133" s="229" t="s">
        <v>288</v>
      </c>
      <c r="D133" s="229" t="s">
        <v>149</v>
      </c>
      <c r="E133" s="230" t="s">
        <v>289</v>
      </c>
      <c r="F133" s="231" t="s">
        <v>290</v>
      </c>
      <c r="G133" s="232" t="s">
        <v>167</v>
      </c>
      <c r="H133" s="233">
        <v>4</v>
      </c>
      <c r="I133" s="234"/>
      <c r="J133" s="235">
        <f>ROUND(I133*H133,2)</f>
        <v>0</v>
      </c>
      <c r="K133" s="231" t="s">
        <v>21</v>
      </c>
      <c r="L133" s="236"/>
      <c r="M133" s="237" t="s">
        <v>21</v>
      </c>
      <c r="N133" s="238" t="s">
        <v>40</v>
      </c>
      <c r="O133" s="4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0" t="s">
        <v>168</v>
      </c>
      <c r="AT133" s="20" t="s">
        <v>149</v>
      </c>
      <c r="AU133" s="20" t="s">
        <v>77</v>
      </c>
      <c r="AY133" s="20" t="s">
        <v>126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77</v>
      </c>
      <c r="BK133" s="228">
        <f>ROUND(I133*H133,2)</f>
        <v>0</v>
      </c>
      <c r="BL133" s="20" t="s">
        <v>168</v>
      </c>
      <c r="BM133" s="20" t="s">
        <v>291</v>
      </c>
    </row>
    <row r="134" s="1" customFormat="1" ht="16.5" customHeight="1">
      <c r="B134" s="42"/>
      <c r="C134" s="229" t="s">
        <v>217</v>
      </c>
      <c r="D134" s="229" t="s">
        <v>149</v>
      </c>
      <c r="E134" s="230" t="s">
        <v>292</v>
      </c>
      <c r="F134" s="231" t="s">
        <v>293</v>
      </c>
      <c r="G134" s="232" t="s">
        <v>167</v>
      </c>
      <c r="H134" s="233">
        <v>28</v>
      </c>
      <c r="I134" s="234"/>
      <c r="J134" s="235">
        <f>ROUND(I134*H134,2)</f>
        <v>0</v>
      </c>
      <c r="K134" s="231" t="s">
        <v>21</v>
      </c>
      <c r="L134" s="236"/>
      <c r="M134" s="237" t="s">
        <v>21</v>
      </c>
      <c r="N134" s="238" t="s">
        <v>40</v>
      </c>
      <c r="O134" s="43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20" t="s">
        <v>168</v>
      </c>
      <c r="AT134" s="20" t="s">
        <v>149</v>
      </c>
      <c r="AU134" s="20" t="s">
        <v>77</v>
      </c>
      <c r="AY134" s="20" t="s">
        <v>126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77</v>
      </c>
      <c r="BK134" s="228">
        <f>ROUND(I134*H134,2)</f>
        <v>0</v>
      </c>
      <c r="BL134" s="20" t="s">
        <v>168</v>
      </c>
      <c r="BM134" s="20" t="s">
        <v>294</v>
      </c>
    </row>
    <row r="135" s="1" customFormat="1" ht="16.5" customHeight="1">
      <c r="B135" s="42"/>
      <c r="C135" s="229" t="s">
        <v>295</v>
      </c>
      <c r="D135" s="229" t="s">
        <v>149</v>
      </c>
      <c r="E135" s="230" t="s">
        <v>296</v>
      </c>
      <c r="F135" s="231" t="s">
        <v>297</v>
      </c>
      <c r="G135" s="232" t="s">
        <v>167</v>
      </c>
      <c r="H135" s="233">
        <v>8</v>
      </c>
      <c r="I135" s="234"/>
      <c r="J135" s="235">
        <f>ROUND(I135*H135,2)</f>
        <v>0</v>
      </c>
      <c r="K135" s="231" t="s">
        <v>21</v>
      </c>
      <c r="L135" s="236"/>
      <c r="M135" s="237" t="s">
        <v>21</v>
      </c>
      <c r="N135" s="238" t="s">
        <v>40</v>
      </c>
      <c r="O135" s="4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20" t="s">
        <v>168</v>
      </c>
      <c r="AT135" s="20" t="s">
        <v>149</v>
      </c>
      <c r="AU135" s="20" t="s">
        <v>77</v>
      </c>
      <c r="AY135" s="20" t="s">
        <v>126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77</v>
      </c>
      <c r="BK135" s="228">
        <f>ROUND(I135*H135,2)</f>
        <v>0</v>
      </c>
      <c r="BL135" s="20" t="s">
        <v>168</v>
      </c>
      <c r="BM135" s="20" t="s">
        <v>298</v>
      </c>
    </row>
    <row r="136" s="1" customFormat="1" ht="16.5" customHeight="1">
      <c r="B136" s="42"/>
      <c r="C136" s="229" t="s">
        <v>221</v>
      </c>
      <c r="D136" s="229" t="s">
        <v>149</v>
      </c>
      <c r="E136" s="230" t="s">
        <v>299</v>
      </c>
      <c r="F136" s="231" t="s">
        <v>300</v>
      </c>
      <c r="G136" s="232" t="s">
        <v>167</v>
      </c>
      <c r="H136" s="233">
        <v>11</v>
      </c>
      <c r="I136" s="234"/>
      <c r="J136" s="235">
        <f>ROUND(I136*H136,2)</f>
        <v>0</v>
      </c>
      <c r="K136" s="231" t="s">
        <v>21</v>
      </c>
      <c r="L136" s="236"/>
      <c r="M136" s="237" t="s">
        <v>21</v>
      </c>
      <c r="N136" s="238" t="s">
        <v>40</v>
      </c>
      <c r="O136" s="4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20" t="s">
        <v>168</v>
      </c>
      <c r="AT136" s="20" t="s">
        <v>149</v>
      </c>
      <c r="AU136" s="20" t="s">
        <v>77</v>
      </c>
      <c r="AY136" s="20" t="s">
        <v>126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77</v>
      </c>
      <c r="BK136" s="228">
        <f>ROUND(I136*H136,2)</f>
        <v>0</v>
      </c>
      <c r="BL136" s="20" t="s">
        <v>168</v>
      </c>
      <c r="BM136" s="20" t="s">
        <v>301</v>
      </c>
    </row>
    <row r="137" s="1" customFormat="1" ht="16.5" customHeight="1">
      <c r="B137" s="42"/>
      <c r="C137" s="229" t="s">
        <v>302</v>
      </c>
      <c r="D137" s="229" t="s">
        <v>149</v>
      </c>
      <c r="E137" s="230" t="s">
        <v>303</v>
      </c>
      <c r="F137" s="231" t="s">
        <v>304</v>
      </c>
      <c r="G137" s="232" t="s">
        <v>167</v>
      </c>
      <c r="H137" s="233">
        <v>7</v>
      </c>
      <c r="I137" s="234"/>
      <c r="J137" s="235">
        <f>ROUND(I137*H137,2)</f>
        <v>0</v>
      </c>
      <c r="K137" s="231" t="s">
        <v>21</v>
      </c>
      <c r="L137" s="236"/>
      <c r="M137" s="237" t="s">
        <v>21</v>
      </c>
      <c r="N137" s="238" t="s">
        <v>40</v>
      </c>
      <c r="O137" s="4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0" t="s">
        <v>168</v>
      </c>
      <c r="AT137" s="20" t="s">
        <v>149</v>
      </c>
      <c r="AU137" s="20" t="s">
        <v>77</v>
      </c>
      <c r="AY137" s="20" t="s">
        <v>126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77</v>
      </c>
      <c r="BK137" s="228">
        <f>ROUND(I137*H137,2)</f>
        <v>0</v>
      </c>
      <c r="BL137" s="20" t="s">
        <v>168</v>
      </c>
      <c r="BM137" s="20" t="s">
        <v>305</v>
      </c>
    </row>
    <row r="138" s="1" customFormat="1" ht="16.5" customHeight="1">
      <c r="B138" s="42"/>
      <c r="C138" s="229" t="s">
        <v>224</v>
      </c>
      <c r="D138" s="229" t="s">
        <v>149</v>
      </c>
      <c r="E138" s="230" t="s">
        <v>306</v>
      </c>
      <c r="F138" s="231" t="s">
        <v>307</v>
      </c>
      <c r="G138" s="232" t="s">
        <v>255</v>
      </c>
      <c r="H138" s="233">
        <v>25</v>
      </c>
      <c r="I138" s="234"/>
      <c r="J138" s="235">
        <f>ROUND(I138*H138,2)</f>
        <v>0</v>
      </c>
      <c r="K138" s="231" t="s">
        <v>21</v>
      </c>
      <c r="L138" s="236"/>
      <c r="M138" s="237" t="s">
        <v>21</v>
      </c>
      <c r="N138" s="238" t="s">
        <v>40</v>
      </c>
      <c r="O138" s="4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20" t="s">
        <v>168</v>
      </c>
      <c r="AT138" s="20" t="s">
        <v>149</v>
      </c>
      <c r="AU138" s="20" t="s">
        <v>77</v>
      </c>
      <c r="AY138" s="20" t="s">
        <v>126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77</v>
      </c>
      <c r="BK138" s="228">
        <f>ROUND(I138*H138,2)</f>
        <v>0</v>
      </c>
      <c r="BL138" s="20" t="s">
        <v>168</v>
      </c>
      <c r="BM138" s="20" t="s">
        <v>308</v>
      </c>
    </row>
    <row r="139" s="1" customFormat="1" ht="16.5" customHeight="1">
      <c r="B139" s="42"/>
      <c r="C139" s="229" t="s">
        <v>309</v>
      </c>
      <c r="D139" s="229" t="s">
        <v>149</v>
      </c>
      <c r="E139" s="230" t="s">
        <v>310</v>
      </c>
      <c r="F139" s="231" t="s">
        <v>311</v>
      </c>
      <c r="G139" s="232" t="s">
        <v>255</v>
      </c>
      <c r="H139" s="233">
        <v>25</v>
      </c>
      <c r="I139" s="234"/>
      <c r="J139" s="235">
        <f>ROUND(I139*H139,2)</f>
        <v>0</v>
      </c>
      <c r="K139" s="231" t="s">
        <v>21</v>
      </c>
      <c r="L139" s="236"/>
      <c r="M139" s="237" t="s">
        <v>21</v>
      </c>
      <c r="N139" s="238" t="s">
        <v>40</v>
      </c>
      <c r="O139" s="4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20" t="s">
        <v>168</v>
      </c>
      <c r="AT139" s="20" t="s">
        <v>149</v>
      </c>
      <c r="AU139" s="20" t="s">
        <v>77</v>
      </c>
      <c r="AY139" s="20" t="s">
        <v>126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77</v>
      </c>
      <c r="BK139" s="228">
        <f>ROUND(I139*H139,2)</f>
        <v>0</v>
      </c>
      <c r="BL139" s="20" t="s">
        <v>168</v>
      </c>
      <c r="BM139" s="20" t="s">
        <v>312</v>
      </c>
    </row>
    <row r="140" s="1" customFormat="1" ht="25.5" customHeight="1">
      <c r="B140" s="42"/>
      <c r="C140" s="229" t="s">
        <v>228</v>
      </c>
      <c r="D140" s="229" t="s">
        <v>149</v>
      </c>
      <c r="E140" s="230" t="s">
        <v>313</v>
      </c>
      <c r="F140" s="231" t="s">
        <v>314</v>
      </c>
      <c r="G140" s="232" t="s">
        <v>167</v>
      </c>
      <c r="H140" s="233">
        <v>4</v>
      </c>
      <c r="I140" s="234"/>
      <c r="J140" s="235">
        <f>ROUND(I140*H140,2)</f>
        <v>0</v>
      </c>
      <c r="K140" s="231" t="s">
        <v>21</v>
      </c>
      <c r="L140" s="236"/>
      <c r="M140" s="237" t="s">
        <v>21</v>
      </c>
      <c r="N140" s="238" t="s">
        <v>40</v>
      </c>
      <c r="O140" s="43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20" t="s">
        <v>168</v>
      </c>
      <c r="AT140" s="20" t="s">
        <v>149</v>
      </c>
      <c r="AU140" s="20" t="s">
        <v>77</v>
      </c>
      <c r="AY140" s="20" t="s">
        <v>126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77</v>
      </c>
      <c r="BK140" s="228">
        <f>ROUND(I140*H140,2)</f>
        <v>0</v>
      </c>
      <c r="BL140" s="20" t="s">
        <v>168</v>
      </c>
      <c r="BM140" s="20" t="s">
        <v>315</v>
      </c>
    </row>
    <row r="141" s="1" customFormat="1" ht="25.5" customHeight="1">
      <c r="B141" s="42"/>
      <c r="C141" s="229" t="s">
        <v>316</v>
      </c>
      <c r="D141" s="229" t="s">
        <v>149</v>
      </c>
      <c r="E141" s="230" t="s">
        <v>317</v>
      </c>
      <c r="F141" s="231" t="s">
        <v>318</v>
      </c>
      <c r="G141" s="232" t="s">
        <v>167</v>
      </c>
      <c r="H141" s="233">
        <v>3</v>
      </c>
      <c r="I141" s="234"/>
      <c r="J141" s="235">
        <f>ROUND(I141*H141,2)</f>
        <v>0</v>
      </c>
      <c r="K141" s="231" t="s">
        <v>21</v>
      </c>
      <c r="L141" s="236"/>
      <c r="M141" s="237" t="s">
        <v>21</v>
      </c>
      <c r="N141" s="238" t="s">
        <v>40</v>
      </c>
      <c r="O141" s="4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20" t="s">
        <v>168</v>
      </c>
      <c r="AT141" s="20" t="s">
        <v>149</v>
      </c>
      <c r="AU141" s="20" t="s">
        <v>77</v>
      </c>
      <c r="AY141" s="20" t="s">
        <v>126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77</v>
      </c>
      <c r="BK141" s="228">
        <f>ROUND(I141*H141,2)</f>
        <v>0</v>
      </c>
      <c r="BL141" s="20" t="s">
        <v>168</v>
      </c>
      <c r="BM141" s="20" t="s">
        <v>319</v>
      </c>
    </row>
    <row r="142" s="1" customFormat="1" ht="25.5" customHeight="1">
      <c r="B142" s="42"/>
      <c r="C142" s="229" t="s">
        <v>231</v>
      </c>
      <c r="D142" s="229" t="s">
        <v>149</v>
      </c>
      <c r="E142" s="230" t="s">
        <v>320</v>
      </c>
      <c r="F142" s="231" t="s">
        <v>321</v>
      </c>
      <c r="G142" s="232" t="s">
        <v>167</v>
      </c>
      <c r="H142" s="233">
        <v>3</v>
      </c>
      <c r="I142" s="234"/>
      <c r="J142" s="235">
        <f>ROUND(I142*H142,2)</f>
        <v>0</v>
      </c>
      <c r="K142" s="231" t="s">
        <v>21</v>
      </c>
      <c r="L142" s="236"/>
      <c r="M142" s="237" t="s">
        <v>21</v>
      </c>
      <c r="N142" s="238" t="s">
        <v>40</v>
      </c>
      <c r="O142" s="43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20" t="s">
        <v>168</v>
      </c>
      <c r="AT142" s="20" t="s">
        <v>149</v>
      </c>
      <c r="AU142" s="20" t="s">
        <v>77</v>
      </c>
      <c r="AY142" s="20" t="s">
        <v>126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77</v>
      </c>
      <c r="BK142" s="228">
        <f>ROUND(I142*H142,2)</f>
        <v>0</v>
      </c>
      <c r="BL142" s="20" t="s">
        <v>168</v>
      </c>
      <c r="BM142" s="20" t="s">
        <v>322</v>
      </c>
    </row>
    <row r="143" s="1" customFormat="1" ht="16.5" customHeight="1">
      <c r="B143" s="42"/>
      <c r="C143" s="229" t="s">
        <v>323</v>
      </c>
      <c r="D143" s="229" t="s">
        <v>149</v>
      </c>
      <c r="E143" s="230" t="s">
        <v>324</v>
      </c>
      <c r="F143" s="231" t="s">
        <v>325</v>
      </c>
      <c r="G143" s="232" t="s">
        <v>167</v>
      </c>
      <c r="H143" s="233">
        <v>66</v>
      </c>
      <c r="I143" s="234"/>
      <c r="J143" s="235">
        <f>ROUND(I143*H143,2)</f>
        <v>0</v>
      </c>
      <c r="K143" s="231" t="s">
        <v>21</v>
      </c>
      <c r="L143" s="236"/>
      <c r="M143" s="237" t="s">
        <v>21</v>
      </c>
      <c r="N143" s="238" t="s">
        <v>40</v>
      </c>
      <c r="O143" s="4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0" t="s">
        <v>168</v>
      </c>
      <c r="AT143" s="20" t="s">
        <v>149</v>
      </c>
      <c r="AU143" s="20" t="s">
        <v>77</v>
      </c>
      <c r="AY143" s="20" t="s">
        <v>126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77</v>
      </c>
      <c r="BK143" s="228">
        <f>ROUND(I143*H143,2)</f>
        <v>0</v>
      </c>
      <c r="BL143" s="20" t="s">
        <v>168</v>
      </c>
      <c r="BM143" s="20" t="s">
        <v>326</v>
      </c>
    </row>
    <row r="144" s="1" customFormat="1" ht="16.5" customHeight="1">
      <c r="B144" s="42"/>
      <c r="C144" s="229" t="s">
        <v>235</v>
      </c>
      <c r="D144" s="229" t="s">
        <v>149</v>
      </c>
      <c r="E144" s="230" t="s">
        <v>327</v>
      </c>
      <c r="F144" s="231" t="s">
        <v>328</v>
      </c>
      <c r="G144" s="232" t="s">
        <v>167</v>
      </c>
      <c r="H144" s="233">
        <v>12</v>
      </c>
      <c r="I144" s="234"/>
      <c r="J144" s="235">
        <f>ROUND(I144*H144,2)</f>
        <v>0</v>
      </c>
      <c r="K144" s="231" t="s">
        <v>21</v>
      </c>
      <c r="L144" s="236"/>
      <c r="M144" s="237" t="s">
        <v>21</v>
      </c>
      <c r="N144" s="238" t="s">
        <v>40</v>
      </c>
      <c r="O144" s="43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20" t="s">
        <v>168</v>
      </c>
      <c r="AT144" s="20" t="s">
        <v>149</v>
      </c>
      <c r="AU144" s="20" t="s">
        <v>77</v>
      </c>
      <c r="AY144" s="20" t="s">
        <v>126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77</v>
      </c>
      <c r="BK144" s="228">
        <f>ROUND(I144*H144,2)</f>
        <v>0</v>
      </c>
      <c r="BL144" s="20" t="s">
        <v>168</v>
      </c>
      <c r="BM144" s="20" t="s">
        <v>329</v>
      </c>
    </row>
    <row r="145" s="1" customFormat="1" ht="25.5" customHeight="1">
      <c r="B145" s="42"/>
      <c r="C145" s="229" t="s">
        <v>330</v>
      </c>
      <c r="D145" s="229" t="s">
        <v>149</v>
      </c>
      <c r="E145" s="230" t="s">
        <v>331</v>
      </c>
      <c r="F145" s="231" t="s">
        <v>332</v>
      </c>
      <c r="G145" s="232" t="s">
        <v>167</v>
      </c>
      <c r="H145" s="233">
        <v>78</v>
      </c>
      <c r="I145" s="234"/>
      <c r="J145" s="235">
        <f>ROUND(I145*H145,2)</f>
        <v>0</v>
      </c>
      <c r="K145" s="231" t="s">
        <v>21</v>
      </c>
      <c r="L145" s="236"/>
      <c r="M145" s="237" t="s">
        <v>21</v>
      </c>
      <c r="N145" s="238" t="s">
        <v>40</v>
      </c>
      <c r="O145" s="43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20" t="s">
        <v>168</v>
      </c>
      <c r="AT145" s="20" t="s">
        <v>149</v>
      </c>
      <c r="AU145" s="20" t="s">
        <v>77</v>
      </c>
      <c r="AY145" s="20" t="s">
        <v>126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77</v>
      </c>
      <c r="BK145" s="228">
        <f>ROUND(I145*H145,2)</f>
        <v>0</v>
      </c>
      <c r="BL145" s="20" t="s">
        <v>168</v>
      </c>
      <c r="BM145" s="20" t="s">
        <v>333</v>
      </c>
    </row>
    <row r="146" s="1" customFormat="1" ht="16.5" customHeight="1">
      <c r="B146" s="42"/>
      <c r="C146" s="229" t="s">
        <v>238</v>
      </c>
      <c r="D146" s="229" t="s">
        <v>149</v>
      </c>
      <c r="E146" s="230" t="s">
        <v>334</v>
      </c>
      <c r="F146" s="231" t="s">
        <v>335</v>
      </c>
      <c r="G146" s="232" t="s">
        <v>167</v>
      </c>
      <c r="H146" s="233">
        <v>580</v>
      </c>
      <c r="I146" s="234"/>
      <c r="J146" s="235">
        <f>ROUND(I146*H146,2)</f>
        <v>0</v>
      </c>
      <c r="K146" s="231" t="s">
        <v>21</v>
      </c>
      <c r="L146" s="236"/>
      <c r="M146" s="237" t="s">
        <v>21</v>
      </c>
      <c r="N146" s="238" t="s">
        <v>40</v>
      </c>
      <c r="O146" s="43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AR146" s="20" t="s">
        <v>168</v>
      </c>
      <c r="AT146" s="20" t="s">
        <v>149</v>
      </c>
      <c r="AU146" s="20" t="s">
        <v>77</v>
      </c>
      <c r="AY146" s="20" t="s">
        <v>126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77</v>
      </c>
      <c r="BK146" s="228">
        <f>ROUND(I146*H146,2)</f>
        <v>0</v>
      </c>
      <c r="BL146" s="20" t="s">
        <v>168</v>
      </c>
      <c r="BM146" s="20" t="s">
        <v>336</v>
      </c>
    </row>
    <row r="147" s="1" customFormat="1" ht="16.5" customHeight="1">
      <c r="B147" s="42"/>
      <c r="C147" s="229" t="s">
        <v>337</v>
      </c>
      <c r="D147" s="229" t="s">
        <v>149</v>
      </c>
      <c r="E147" s="230" t="s">
        <v>338</v>
      </c>
      <c r="F147" s="231" t="s">
        <v>339</v>
      </c>
      <c r="G147" s="232" t="s">
        <v>167</v>
      </c>
      <c r="H147" s="233">
        <v>14</v>
      </c>
      <c r="I147" s="234"/>
      <c r="J147" s="235">
        <f>ROUND(I147*H147,2)</f>
        <v>0</v>
      </c>
      <c r="K147" s="231" t="s">
        <v>21</v>
      </c>
      <c r="L147" s="236"/>
      <c r="M147" s="237" t="s">
        <v>21</v>
      </c>
      <c r="N147" s="238" t="s">
        <v>40</v>
      </c>
      <c r="O147" s="43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20" t="s">
        <v>168</v>
      </c>
      <c r="AT147" s="20" t="s">
        <v>149</v>
      </c>
      <c r="AU147" s="20" t="s">
        <v>77</v>
      </c>
      <c r="AY147" s="20" t="s">
        <v>126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77</v>
      </c>
      <c r="BK147" s="228">
        <f>ROUND(I147*H147,2)</f>
        <v>0</v>
      </c>
      <c r="BL147" s="20" t="s">
        <v>168</v>
      </c>
      <c r="BM147" s="20" t="s">
        <v>340</v>
      </c>
    </row>
    <row r="148" s="1" customFormat="1" ht="16.5" customHeight="1">
      <c r="B148" s="42"/>
      <c r="C148" s="229" t="s">
        <v>242</v>
      </c>
      <c r="D148" s="229" t="s">
        <v>149</v>
      </c>
      <c r="E148" s="230" t="s">
        <v>341</v>
      </c>
      <c r="F148" s="231" t="s">
        <v>342</v>
      </c>
      <c r="G148" s="232" t="s">
        <v>167</v>
      </c>
      <c r="H148" s="233">
        <v>28</v>
      </c>
      <c r="I148" s="234"/>
      <c r="J148" s="235">
        <f>ROUND(I148*H148,2)</f>
        <v>0</v>
      </c>
      <c r="K148" s="231" t="s">
        <v>21</v>
      </c>
      <c r="L148" s="236"/>
      <c r="M148" s="237" t="s">
        <v>21</v>
      </c>
      <c r="N148" s="238" t="s">
        <v>40</v>
      </c>
      <c r="O148" s="43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20" t="s">
        <v>168</v>
      </c>
      <c r="AT148" s="20" t="s">
        <v>149</v>
      </c>
      <c r="AU148" s="20" t="s">
        <v>77</v>
      </c>
      <c r="AY148" s="20" t="s">
        <v>126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77</v>
      </c>
      <c r="BK148" s="228">
        <f>ROUND(I148*H148,2)</f>
        <v>0</v>
      </c>
      <c r="BL148" s="20" t="s">
        <v>168</v>
      </c>
      <c r="BM148" s="20" t="s">
        <v>343</v>
      </c>
    </row>
    <row r="149" s="1" customFormat="1" ht="16.5" customHeight="1">
      <c r="B149" s="42"/>
      <c r="C149" s="229" t="s">
        <v>344</v>
      </c>
      <c r="D149" s="229" t="s">
        <v>149</v>
      </c>
      <c r="E149" s="230" t="s">
        <v>345</v>
      </c>
      <c r="F149" s="231" t="s">
        <v>346</v>
      </c>
      <c r="G149" s="232" t="s">
        <v>167</v>
      </c>
      <c r="H149" s="233">
        <v>2</v>
      </c>
      <c r="I149" s="234"/>
      <c r="J149" s="235">
        <f>ROUND(I149*H149,2)</f>
        <v>0</v>
      </c>
      <c r="K149" s="231" t="s">
        <v>21</v>
      </c>
      <c r="L149" s="236"/>
      <c r="M149" s="237" t="s">
        <v>21</v>
      </c>
      <c r="N149" s="238" t="s">
        <v>40</v>
      </c>
      <c r="O149" s="4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0" t="s">
        <v>168</v>
      </c>
      <c r="AT149" s="20" t="s">
        <v>149</v>
      </c>
      <c r="AU149" s="20" t="s">
        <v>77</v>
      </c>
      <c r="AY149" s="20" t="s">
        <v>126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77</v>
      </c>
      <c r="BK149" s="228">
        <f>ROUND(I149*H149,2)</f>
        <v>0</v>
      </c>
      <c r="BL149" s="20" t="s">
        <v>168</v>
      </c>
      <c r="BM149" s="20" t="s">
        <v>347</v>
      </c>
    </row>
    <row r="150" s="1" customFormat="1" ht="25.5" customHeight="1">
      <c r="B150" s="42"/>
      <c r="C150" s="229" t="s">
        <v>245</v>
      </c>
      <c r="D150" s="229" t="s">
        <v>149</v>
      </c>
      <c r="E150" s="230" t="s">
        <v>348</v>
      </c>
      <c r="F150" s="231" t="s">
        <v>349</v>
      </c>
      <c r="G150" s="232" t="s">
        <v>167</v>
      </c>
      <c r="H150" s="233">
        <v>4</v>
      </c>
      <c r="I150" s="234"/>
      <c r="J150" s="235">
        <f>ROUND(I150*H150,2)</f>
        <v>0</v>
      </c>
      <c r="K150" s="231" t="s">
        <v>21</v>
      </c>
      <c r="L150" s="236"/>
      <c r="M150" s="237" t="s">
        <v>21</v>
      </c>
      <c r="N150" s="238" t="s">
        <v>40</v>
      </c>
      <c r="O150" s="43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AR150" s="20" t="s">
        <v>168</v>
      </c>
      <c r="AT150" s="20" t="s">
        <v>149</v>
      </c>
      <c r="AU150" s="20" t="s">
        <v>77</v>
      </c>
      <c r="AY150" s="20" t="s">
        <v>126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77</v>
      </c>
      <c r="BK150" s="228">
        <f>ROUND(I150*H150,2)</f>
        <v>0</v>
      </c>
      <c r="BL150" s="20" t="s">
        <v>168</v>
      </c>
      <c r="BM150" s="20" t="s">
        <v>350</v>
      </c>
    </row>
    <row r="151" s="1" customFormat="1" ht="25.5" customHeight="1">
      <c r="B151" s="42"/>
      <c r="C151" s="229" t="s">
        <v>351</v>
      </c>
      <c r="D151" s="229" t="s">
        <v>149</v>
      </c>
      <c r="E151" s="230" t="s">
        <v>352</v>
      </c>
      <c r="F151" s="231" t="s">
        <v>353</v>
      </c>
      <c r="G151" s="232" t="s">
        <v>167</v>
      </c>
      <c r="H151" s="233">
        <v>4</v>
      </c>
      <c r="I151" s="234"/>
      <c r="J151" s="235">
        <f>ROUND(I151*H151,2)</f>
        <v>0</v>
      </c>
      <c r="K151" s="231" t="s">
        <v>21</v>
      </c>
      <c r="L151" s="236"/>
      <c r="M151" s="237" t="s">
        <v>21</v>
      </c>
      <c r="N151" s="238" t="s">
        <v>40</v>
      </c>
      <c r="O151" s="4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0" t="s">
        <v>168</v>
      </c>
      <c r="AT151" s="20" t="s">
        <v>149</v>
      </c>
      <c r="AU151" s="20" t="s">
        <v>77</v>
      </c>
      <c r="AY151" s="20" t="s">
        <v>126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77</v>
      </c>
      <c r="BK151" s="228">
        <f>ROUND(I151*H151,2)</f>
        <v>0</v>
      </c>
      <c r="BL151" s="20" t="s">
        <v>168</v>
      </c>
      <c r="BM151" s="20" t="s">
        <v>354</v>
      </c>
    </row>
    <row r="152" s="1" customFormat="1" ht="25.5" customHeight="1">
      <c r="B152" s="42"/>
      <c r="C152" s="229" t="s">
        <v>249</v>
      </c>
      <c r="D152" s="229" t="s">
        <v>149</v>
      </c>
      <c r="E152" s="230" t="s">
        <v>355</v>
      </c>
      <c r="F152" s="231" t="s">
        <v>356</v>
      </c>
      <c r="G152" s="232" t="s">
        <v>255</v>
      </c>
      <c r="H152" s="233">
        <v>140</v>
      </c>
      <c r="I152" s="234"/>
      <c r="J152" s="235">
        <f>ROUND(I152*H152,2)</f>
        <v>0</v>
      </c>
      <c r="K152" s="231" t="s">
        <v>21</v>
      </c>
      <c r="L152" s="236"/>
      <c r="M152" s="237" t="s">
        <v>21</v>
      </c>
      <c r="N152" s="238" t="s">
        <v>40</v>
      </c>
      <c r="O152" s="43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AR152" s="20" t="s">
        <v>168</v>
      </c>
      <c r="AT152" s="20" t="s">
        <v>149</v>
      </c>
      <c r="AU152" s="20" t="s">
        <v>77</v>
      </c>
      <c r="AY152" s="20" t="s">
        <v>126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77</v>
      </c>
      <c r="BK152" s="228">
        <f>ROUND(I152*H152,2)</f>
        <v>0</v>
      </c>
      <c r="BL152" s="20" t="s">
        <v>168</v>
      </c>
      <c r="BM152" s="20" t="s">
        <v>357</v>
      </c>
    </row>
    <row r="153" s="1" customFormat="1" ht="16.5" customHeight="1">
      <c r="B153" s="42"/>
      <c r="C153" s="229" t="s">
        <v>358</v>
      </c>
      <c r="D153" s="229" t="s">
        <v>149</v>
      </c>
      <c r="E153" s="230" t="s">
        <v>359</v>
      </c>
      <c r="F153" s="231" t="s">
        <v>360</v>
      </c>
      <c r="G153" s="232" t="s">
        <v>167</v>
      </c>
      <c r="H153" s="233">
        <v>6</v>
      </c>
      <c r="I153" s="234"/>
      <c r="J153" s="235">
        <f>ROUND(I153*H153,2)</f>
        <v>0</v>
      </c>
      <c r="K153" s="231" t="s">
        <v>21</v>
      </c>
      <c r="L153" s="236"/>
      <c r="M153" s="237" t="s">
        <v>21</v>
      </c>
      <c r="N153" s="238" t="s">
        <v>40</v>
      </c>
      <c r="O153" s="43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AR153" s="20" t="s">
        <v>168</v>
      </c>
      <c r="AT153" s="20" t="s">
        <v>149</v>
      </c>
      <c r="AU153" s="20" t="s">
        <v>77</v>
      </c>
      <c r="AY153" s="20" t="s">
        <v>126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77</v>
      </c>
      <c r="BK153" s="228">
        <f>ROUND(I153*H153,2)</f>
        <v>0</v>
      </c>
      <c r="BL153" s="20" t="s">
        <v>168</v>
      </c>
      <c r="BM153" s="20" t="s">
        <v>361</v>
      </c>
    </row>
    <row r="154" s="1" customFormat="1" ht="25.5" customHeight="1">
      <c r="B154" s="42"/>
      <c r="C154" s="229" t="s">
        <v>156</v>
      </c>
      <c r="D154" s="229" t="s">
        <v>149</v>
      </c>
      <c r="E154" s="230" t="s">
        <v>362</v>
      </c>
      <c r="F154" s="231" t="s">
        <v>363</v>
      </c>
      <c r="G154" s="232" t="s">
        <v>255</v>
      </c>
      <c r="H154" s="233">
        <v>4210</v>
      </c>
      <c r="I154" s="234"/>
      <c r="J154" s="235">
        <f>ROUND(I154*H154,2)</f>
        <v>0</v>
      </c>
      <c r="K154" s="231" t="s">
        <v>21</v>
      </c>
      <c r="L154" s="236"/>
      <c r="M154" s="237" t="s">
        <v>21</v>
      </c>
      <c r="N154" s="238" t="s">
        <v>40</v>
      </c>
      <c r="O154" s="43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AR154" s="20" t="s">
        <v>168</v>
      </c>
      <c r="AT154" s="20" t="s">
        <v>149</v>
      </c>
      <c r="AU154" s="20" t="s">
        <v>77</v>
      </c>
      <c r="AY154" s="20" t="s">
        <v>126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77</v>
      </c>
      <c r="BK154" s="228">
        <f>ROUND(I154*H154,2)</f>
        <v>0</v>
      </c>
      <c r="BL154" s="20" t="s">
        <v>168</v>
      </c>
      <c r="BM154" s="20" t="s">
        <v>364</v>
      </c>
    </row>
    <row r="155" s="1" customFormat="1" ht="16.5" customHeight="1">
      <c r="B155" s="42"/>
      <c r="C155" s="229" t="s">
        <v>365</v>
      </c>
      <c r="D155" s="229" t="s">
        <v>149</v>
      </c>
      <c r="E155" s="230" t="s">
        <v>366</v>
      </c>
      <c r="F155" s="231" t="s">
        <v>367</v>
      </c>
      <c r="G155" s="232" t="s">
        <v>255</v>
      </c>
      <c r="H155" s="233">
        <v>10</v>
      </c>
      <c r="I155" s="234"/>
      <c r="J155" s="235">
        <f>ROUND(I155*H155,2)</f>
        <v>0</v>
      </c>
      <c r="K155" s="231" t="s">
        <v>21</v>
      </c>
      <c r="L155" s="236"/>
      <c r="M155" s="237" t="s">
        <v>21</v>
      </c>
      <c r="N155" s="238" t="s">
        <v>40</v>
      </c>
      <c r="O155" s="43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AR155" s="20" t="s">
        <v>168</v>
      </c>
      <c r="AT155" s="20" t="s">
        <v>149</v>
      </c>
      <c r="AU155" s="20" t="s">
        <v>77</v>
      </c>
      <c r="AY155" s="20" t="s">
        <v>126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77</v>
      </c>
      <c r="BK155" s="228">
        <f>ROUND(I155*H155,2)</f>
        <v>0</v>
      </c>
      <c r="BL155" s="20" t="s">
        <v>168</v>
      </c>
      <c r="BM155" s="20" t="s">
        <v>368</v>
      </c>
    </row>
    <row r="156" s="1" customFormat="1" ht="16.5" customHeight="1">
      <c r="B156" s="42"/>
      <c r="C156" s="229" t="s">
        <v>256</v>
      </c>
      <c r="D156" s="229" t="s">
        <v>149</v>
      </c>
      <c r="E156" s="230" t="s">
        <v>369</v>
      </c>
      <c r="F156" s="231" t="s">
        <v>370</v>
      </c>
      <c r="G156" s="232" t="s">
        <v>167</v>
      </c>
      <c r="H156" s="233">
        <v>2</v>
      </c>
      <c r="I156" s="234"/>
      <c r="J156" s="235">
        <f>ROUND(I156*H156,2)</f>
        <v>0</v>
      </c>
      <c r="K156" s="231" t="s">
        <v>21</v>
      </c>
      <c r="L156" s="236"/>
      <c r="M156" s="237" t="s">
        <v>21</v>
      </c>
      <c r="N156" s="238" t="s">
        <v>40</v>
      </c>
      <c r="O156" s="43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AR156" s="20" t="s">
        <v>168</v>
      </c>
      <c r="AT156" s="20" t="s">
        <v>149</v>
      </c>
      <c r="AU156" s="20" t="s">
        <v>77</v>
      </c>
      <c r="AY156" s="20" t="s">
        <v>126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77</v>
      </c>
      <c r="BK156" s="228">
        <f>ROUND(I156*H156,2)</f>
        <v>0</v>
      </c>
      <c r="BL156" s="20" t="s">
        <v>168</v>
      </c>
      <c r="BM156" s="20" t="s">
        <v>371</v>
      </c>
    </row>
    <row r="157" s="1" customFormat="1" ht="16.5" customHeight="1">
      <c r="B157" s="42"/>
      <c r="C157" s="229" t="s">
        <v>372</v>
      </c>
      <c r="D157" s="229" t="s">
        <v>149</v>
      </c>
      <c r="E157" s="230" t="s">
        <v>373</v>
      </c>
      <c r="F157" s="231" t="s">
        <v>374</v>
      </c>
      <c r="G157" s="232" t="s">
        <v>167</v>
      </c>
      <c r="H157" s="233">
        <v>4</v>
      </c>
      <c r="I157" s="234"/>
      <c r="J157" s="235">
        <f>ROUND(I157*H157,2)</f>
        <v>0</v>
      </c>
      <c r="K157" s="231" t="s">
        <v>21</v>
      </c>
      <c r="L157" s="236"/>
      <c r="M157" s="237" t="s">
        <v>21</v>
      </c>
      <c r="N157" s="238" t="s">
        <v>40</v>
      </c>
      <c r="O157" s="43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AR157" s="20" t="s">
        <v>168</v>
      </c>
      <c r="AT157" s="20" t="s">
        <v>149</v>
      </c>
      <c r="AU157" s="20" t="s">
        <v>77</v>
      </c>
      <c r="AY157" s="20" t="s">
        <v>126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77</v>
      </c>
      <c r="BK157" s="228">
        <f>ROUND(I157*H157,2)</f>
        <v>0</v>
      </c>
      <c r="BL157" s="20" t="s">
        <v>168</v>
      </c>
      <c r="BM157" s="20" t="s">
        <v>375</v>
      </c>
    </row>
    <row r="158" s="1" customFormat="1" ht="25.5" customHeight="1">
      <c r="B158" s="42"/>
      <c r="C158" s="229" t="s">
        <v>259</v>
      </c>
      <c r="D158" s="229" t="s">
        <v>149</v>
      </c>
      <c r="E158" s="230" t="s">
        <v>376</v>
      </c>
      <c r="F158" s="231" t="s">
        <v>377</v>
      </c>
      <c r="G158" s="232" t="s">
        <v>167</v>
      </c>
      <c r="H158" s="233">
        <v>26</v>
      </c>
      <c r="I158" s="234"/>
      <c r="J158" s="235">
        <f>ROUND(I158*H158,2)</f>
        <v>0</v>
      </c>
      <c r="K158" s="231" t="s">
        <v>21</v>
      </c>
      <c r="L158" s="236"/>
      <c r="M158" s="237" t="s">
        <v>21</v>
      </c>
      <c r="N158" s="238" t="s">
        <v>40</v>
      </c>
      <c r="O158" s="43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AR158" s="20" t="s">
        <v>168</v>
      </c>
      <c r="AT158" s="20" t="s">
        <v>149</v>
      </c>
      <c r="AU158" s="20" t="s">
        <v>77</v>
      </c>
      <c r="AY158" s="20" t="s">
        <v>126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77</v>
      </c>
      <c r="BK158" s="228">
        <f>ROUND(I158*H158,2)</f>
        <v>0</v>
      </c>
      <c r="BL158" s="20" t="s">
        <v>168</v>
      </c>
      <c r="BM158" s="20" t="s">
        <v>378</v>
      </c>
    </row>
    <row r="159" s="1" customFormat="1" ht="25.5" customHeight="1">
      <c r="B159" s="42"/>
      <c r="C159" s="229" t="s">
        <v>379</v>
      </c>
      <c r="D159" s="229" t="s">
        <v>149</v>
      </c>
      <c r="E159" s="230" t="s">
        <v>380</v>
      </c>
      <c r="F159" s="231" t="s">
        <v>381</v>
      </c>
      <c r="G159" s="232" t="s">
        <v>167</v>
      </c>
      <c r="H159" s="233">
        <v>38</v>
      </c>
      <c r="I159" s="234"/>
      <c r="J159" s="235">
        <f>ROUND(I159*H159,2)</f>
        <v>0</v>
      </c>
      <c r="K159" s="231" t="s">
        <v>21</v>
      </c>
      <c r="L159" s="236"/>
      <c r="M159" s="237" t="s">
        <v>21</v>
      </c>
      <c r="N159" s="238" t="s">
        <v>40</v>
      </c>
      <c r="O159" s="4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20" t="s">
        <v>168</v>
      </c>
      <c r="AT159" s="20" t="s">
        <v>149</v>
      </c>
      <c r="AU159" s="20" t="s">
        <v>77</v>
      </c>
      <c r="AY159" s="20" t="s">
        <v>126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0" t="s">
        <v>77</v>
      </c>
      <c r="BK159" s="228">
        <f>ROUND(I159*H159,2)</f>
        <v>0</v>
      </c>
      <c r="BL159" s="20" t="s">
        <v>168</v>
      </c>
      <c r="BM159" s="20" t="s">
        <v>382</v>
      </c>
    </row>
    <row r="160" s="1" customFormat="1" ht="16.5" customHeight="1">
      <c r="B160" s="42"/>
      <c r="C160" s="229" t="s">
        <v>263</v>
      </c>
      <c r="D160" s="229" t="s">
        <v>149</v>
      </c>
      <c r="E160" s="230" t="s">
        <v>383</v>
      </c>
      <c r="F160" s="231" t="s">
        <v>384</v>
      </c>
      <c r="G160" s="232" t="s">
        <v>167</v>
      </c>
      <c r="H160" s="233">
        <v>26</v>
      </c>
      <c r="I160" s="234"/>
      <c r="J160" s="235">
        <f>ROUND(I160*H160,2)</f>
        <v>0</v>
      </c>
      <c r="K160" s="231" t="s">
        <v>21</v>
      </c>
      <c r="L160" s="236"/>
      <c r="M160" s="237" t="s">
        <v>21</v>
      </c>
      <c r="N160" s="238" t="s">
        <v>40</v>
      </c>
      <c r="O160" s="43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AR160" s="20" t="s">
        <v>168</v>
      </c>
      <c r="AT160" s="20" t="s">
        <v>149</v>
      </c>
      <c r="AU160" s="20" t="s">
        <v>77</v>
      </c>
      <c r="AY160" s="20" t="s">
        <v>126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77</v>
      </c>
      <c r="BK160" s="228">
        <f>ROUND(I160*H160,2)</f>
        <v>0</v>
      </c>
      <c r="BL160" s="20" t="s">
        <v>168</v>
      </c>
      <c r="BM160" s="20" t="s">
        <v>385</v>
      </c>
    </row>
    <row r="161" s="1" customFormat="1" ht="16.5" customHeight="1">
      <c r="B161" s="42"/>
      <c r="C161" s="229" t="s">
        <v>386</v>
      </c>
      <c r="D161" s="229" t="s">
        <v>149</v>
      </c>
      <c r="E161" s="230" t="s">
        <v>387</v>
      </c>
      <c r="F161" s="231" t="s">
        <v>388</v>
      </c>
      <c r="G161" s="232" t="s">
        <v>167</v>
      </c>
      <c r="H161" s="233">
        <v>38</v>
      </c>
      <c r="I161" s="234"/>
      <c r="J161" s="235">
        <f>ROUND(I161*H161,2)</f>
        <v>0</v>
      </c>
      <c r="K161" s="231" t="s">
        <v>21</v>
      </c>
      <c r="L161" s="236"/>
      <c r="M161" s="237" t="s">
        <v>21</v>
      </c>
      <c r="N161" s="238" t="s">
        <v>40</v>
      </c>
      <c r="O161" s="43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AR161" s="20" t="s">
        <v>168</v>
      </c>
      <c r="AT161" s="20" t="s">
        <v>149</v>
      </c>
      <c r="AU161" s="20" t="s">
        <v>77</v>
      </c>
      <c r="AY161" s="20" t="s">
        <v>126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0" t="s">
        <v>77</v>
      </c>
      <c r="BK161" s="228">
        <f>ROUND(I161*H161,2)</f>
        <v>0</v>
      </c>
      <c r="BL161" s="20" t="s">
        <v>168</v>
      </c>
      <c r="BM161" s="20" t="s">
        <v>389</v>
      </c>
    </row>
    <row r="162" s="1" customFormat="1" ht="16.5" customHeight="1">
      <c r="B162" s="42"/>
      <c r="C162" s="229" t="s">
        <v>266</v>
      </c>
      <c r="D162" s="229" t="s">
        <v>149</v>
      </c>
      <c r="E162" s="230" t="s">
        <v>390</v>
      </c>
      <c r="F162" s="231" t="s">
        <v>391</v>
      </c>
      <c r="G162" s="232" t="s">
        <v>167</v>
      </c>
      <c r="H162" s="233">
        <v>8</v>
      </c>
      <c r="I162" s="234"/>
      <c r="J162" s="235">
        <f>ROUND(I162*H162,2)</f>
        <v>0</v>
      </c>
      <c r="K162" s="231" t="s">
        <v>21</v>
      </c>
      <c r="L162" s="236"/>
      <c r="M162" s="237" t="s">
        <v>21</v>
      </c>
      <c r="N162" s="238" t="s">
        <v>40</v>
      </c>
      <c r="O162" s="43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AR162" s="20" t="s">
        <v>168</v>
      </c>
      <c r="AT162" s="20" t="s">
        <v>149</v>
      </c>
      <c r="AU162" s="20" t="s">
        <v>77</v>
      </c>
      <c r="AY162" s="20" t="s">
        <v>126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77</v>
      </c>
      <c r="BK162" s="228">
        <f>ROUND(I162*H162,2)</f>
        <v>0</v>
      </c>
      <c r="BL162" s="20" t="s">
        <v>168</v>
      </c>
      <c r="BM162" s="20" t="s">
        <v>392</v>
      </c>
    </row>
    <row r="163" s="1" customFormat="1" ht="16.5" customHeight="1">
      <c r="B163" s="42"/>
      <c r="C163" s="229" t="s">
        <v>393</v>
      </c>
      <c r="D163" s="229" t="s">
        <v>149</v>
      </c>
      <c r="E163" s="230" t="s">
        <v>394</v>
      </c>
      <c r="F163" s="231" t="s">
        <v>395</v>
      </c>
      <c r="G163" s="232" t="s">
        <v>167</v>
      </c>
      <c r="H163" s="233">
        <v>4</v>
      </c>
      <c r="I163" s="234"/>
      <c r="J163" s="235">
        <f>ROUND(I163*H163,2)</f>
        <v>0</v>
      </c>
      <c r="K163" s="231" t="s">
        <v>21</v>
      </c>
      <c r="L163" s="236"/>
      <c r="M163" s="237" t="s">
        <v>21</v>
      </c>
      <c r="N163" s="238" t="s">
        <v>40</v>
      </c>
      <c r="O163" s="43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AR163" s="20" t="s">
        <v>168</v>
      </c>
      <c r="AT163" s="20" t="s">
        <v>149</v>
      </c>
      <c r="AU163" s="20" t="s">
        <v>77</v>
      </c>
      <c r="AY163" s="20" t="s">
        <v>126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77</v>
      </c>
      <c r="BK163" s="228">
        <f>ROUND(I163*H163,2)</f>
        <v>0</v>
      </c>
      <c r="BL163" s="20" t="s">
        <v>168</v>
      </c>
      <c r="BM163" s="20" t="s">
        <v>396</v>
      </c>
    </row>
    <row r="164" s="1" customFormat="1" ht="25.5" customHeight="1">
      <c r="B164" s="42"/>
      <c r="C164" s="229" t="s">
        <v>270</v>
      </c>
      <c r="D164" s="229" t="s">
        <v>149</v>
      </c>
      <c r="E164" s="230" t="s">
        <v>397</v>
      </c>
      <c r="F164" s="231" t="s">
        <v>398</v>
      </c>
      <c r="G164" s="232" t="s">
        <v>167</v>
      </c>
      <c r="H164" s="233">
        <v>24</v>
      </c>
      <c r="I164" s="234"/>
      <c r="J164" s="235">
        <f>ROUND(I164*H164,2)</f>
        <v>0</v>
      </c>
      <c r="K164" s="231" t="s">
        <v>21</v>
      </c>
      <c r="L164" s="236"/>
      <c r="M164" s="237" t="s">
        <v>21</v>
      </c>
      <c r="N164" s="238" t="s">
        <v>40</v>
      </c>
      <c r="O164" s="43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AR164" s="20" t="s">
        <v>168</v>
      </c>
      <c r="AT164" s="20" t="s">
        <v>149</v>
      </c>
      <c r="AU164" s="20" t="s">
        <v>77</v>
      </c>
      <c r="AY164" s="20" t="s">
        <v>126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77</v>
      </c>
      <c r="BK164" s="228">
        <f>ROUND(I164*H164,2)</f>
        <v>0</v>
      </c>
      <c r="BL164" s="20" t="s">
        <v>168</v>
      </c>
      <c r="BM164" s="20" t="s">
        <v>399</v>
      </c>
    </row>
    <row r="165" s="1" customFormat="1" ht="25.5" customHeight="1">
      <c r="B165" s="42"/>
      <c r="C165" s="229" t="s">
        <v>400</v>
      </c>
      <c r="D165" s="229" t="s">
        <v>149</v>
      </c>
      <c r="E165" s="230" t="s">
        <v>401</v>
      </c>
      <c r="F165" s="231" t="s">
        <v>402</v>
      </c>
      <c r="G165" s="232" t="s">
        <v>167</v>
      </c>
      <c r="H165" s="233">
        <v>80</v>
      </c>
      <c r="I165" s="234"/>
      <c r="J165" s="235">
        <f>ROUND(I165*H165,2)</f>
        <v>0</v>
      </c>
      <c r="K165" s="231" t="s">
        <v>21</v>
      </c>
      <c r="L165" s="236"/>
      <c r="M165" s="237" t="s">
        <v>21</v>
      </c>
      <c r="N165" s="238" t="s">
        <v>40</v>
      </c>
      <c r="O165" s="43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AR165" s="20" t="s">
        <v>168</v>
      </c>
      <c r="AT165" s="20" t="s">
        <v>149</v>
      </c>
      <c r="AU165" s="20" t="s">
        <v>77</v>
      </c>
      <c r="AY165" s="20" t="s">
        <v>126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0" t="s">
        <v>77</v>
      </c>
      <c r="BK165" s="228">
        <f>ROUND(I165*H165,2)</f>
        <v>0</v>
      </c>
      <c r="BL165" s="20" t="s">
        <v>168</v>
      </c>
      <c r="BM165" s="20" t="s">
        <v>403</v>
      </c>
    </row>
    <row r="166" s="1" customFormat="1" ht="16.5" customHeight="1">
      <c r="B166" s="42"/>
      <c r="C166" s="229" t="s">
        <v>273</v>
      </c>
      <c r="D166" s="229" t="s">
        <v>149</v>
      </c>
      <c r="E166" s="230" t="s">
        <v>404</v>
      </c>
      <c r="F166" s="231" t="s">
        <v>405</v>
      </c>
      <c r="G166" s="232" t="s">
        <v>167</v>
      </c>
      <c r="H166" s="233">
        <v>6</v>
      </c>
      <c r="I166" s="234"/>
      <c r="J166" s="235">
        <f>ROUND(I166*H166,2)</f>
        <v>0</v>
      </c>
      <c r="K166" s="231" t="s">
        <v>21</v>
      </c>
      <c r="L166" s="236"/>
      <c r="M166" s="237" t="s">
        <v>21</v>
      </c>
      <c r="N166" s="238" t="s">
        <v>40</v>
      </c>
      <c r="O166" s="43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AR166" s="20" t="s">
        <v>168</v>
      </c>
      <c r="AT166" s="20" t="s">
        <v>149</v>
      </c>
      <c r="AU166" s="20" t="s">
        <v>77</v>
      </c>
      <c r="AY166" s="20" t="s">
        <v>126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0" t="s">
        <v>77</v>
      </c>
      <c r="BK166" s="228">
        <f>ROUND(I166*H166,2)</f>
        <v>0</v>
      </c>
      <c r="BL166" s="20" t="s">
        <v>168</v>
      </c>
      <c r="BM166" s="20" t="s">
        <v>406</v>
      </c>
    </row>
    <row r="167" s="1" customFormat="1" ht="25.5" customHeight="1">
      <c r="B167" s="42"/>
      <c r="C167" s="229" t="s">
        <v>407</v>
      </c>
      <c r="D167" s="229" t="s">
        <v>149</v>
      </c>
      <c r="E167" s="230" t="s">
        <v>408</v>
      </c>
      <c r="F167" s="231" t="s">
        <v>409</v>
      </c>
      <c r="G167" s="232" t="s">
        <v>167</v>
      </c>
      <c r="H167" s="233">
        <v>70</v>
      </c>
      <c r="I167" s="234"/>
      <c r="J167" s="235">
        <f>ROUND(I167*H167,2)</f>
        <v>0</v>
      </c>
      <c r="K167" s="231" t="s">
        <v>21</v>
      </c>
      <c r="L167" s="236"/>
      <c r="M167" s="237" t="s">
        <v>21</v>
      </c>
      <c r="N167" s="238" t="s">
        <v>40</v>
      </c>
      <c r="O167" s="43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AR167" s="20" t="s">
        <v>168</v>
      </c>
      <c r="AT167" s="20" t="s">
        <v>149</v>
      </c>
      <c r="AU167" s="20" t="s">
        <v>77</v>
      </c>
      <c r="AY167" s="20" t="s">
        <v>126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77</v>
      </c>
      <c r="BK167" s="228">
        <f>ROUND(I167*H167,2)</f>
        <v>0</v>
      </c>
      <c r="BL167" s="20" t="s">
        <v>168</v>
      </c>
      <c r="BM167" s="20" t="s">
        <v>410</v>
      </c>
    </row>
    <row r="168" s="1" customFormat="1" ht="25.5" customHeight="1">
      <c r="B168" s="42"/>
      <c r="C168" s="229" t="s">
        <v>277</v>
      </c>
      <c r="D168" s="229" t="s">
        <v>149</v>
      </c>
      <c r="E168" s="230" t="s">
        <v>411</v>
      </c>
      <c r="F168" s="231" t="s">
        <v>412</v>
      </c>
      <c r="G168" s="232" t="s">
        <v>167</v>
      </c>
      <c r="H168" s="233">
        <v>112</v>
      </c>
      <c r="I168" s="234"/>
      <c r="J168" s="235">
        <f>ROUND(I168*H168,2)</f>
        <v>0</v>
      </c>
      <c r="K168" s="231" t="s">
        <v>21</v>
      </c>
      <c r="L168" s="236"/>
      <c r="M168" s="237" t="s">
        <v>21</v>
      </c>
      <c r="N168" s="238" t="s">
        <v>40</v>
      </c>
      <c r="O168" s="43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AR168" s="20" t="s">
        <v>168</v>
      </c>
      <c r="AT168" s="20" t="s">
        <v>149</v>
      </c>
      <c r="AU168" s="20" t="s">
        <v>77</v>
      </c>
      <c r="AY168" s="20" t="s">
        <v>126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0" t="s">
        <v>77</v>
      </c>
      <c r="BK168" s="228">
        <f>ROUND(I168*H168,2)</f>
        <v>0</v>
      </c>
      <c r="BL168" s="20" t="s">
        <v>168</v>
      </c>
      <c r="BM168" s="20" t="s">
        <v>413</v>
      </c>
    </row>
    <row r="169" s="1" customFormat="1" ht="16.5" customHeight="1">
      <c r="B169" s="42"/>
      <c r="C169" s="229" t="s">
        <v>414</v>
      </c>
      <c r="D169" s="229" t="s">
        <v>149</v>
      </c>
      <c r="E169" s="230" t="s">
        <v>415</v>
      </c>
      <c r="F169" s="231" t="s">
        <v>416</v>
      </c>
      <c r="G169" s="232" t="s">
        <v>167</v>
      </c>
      <c r="H169" s="233">
        <v>12</v>
      </c>
      <c r="I169" s="234"/>
      <c r="J169" s="235">
        <f>ROUND(I169*H169,2)</f>
        <v>0</v>
      </c>
      <c r="K169" s="231" t="s">
        <v>21</v>
      </c>
      <c r="L169" s="236"/>
      <c r="M169" s="237" t="s">
        <v>21</v>
      </c>
      <c r="N169" s="238" t="s">
        <v>40</v>
      </c>
      <c r="O169" s="43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AR169" s="20" t="s">
        <v>168</v>
      </c>
      <c r="AT169" s="20" t="s">
        <v>149</v>
      </c>
      <c r="AU169" s="20" t="s">
        <v>77</v>
      </c>
      <c r="AY169" s="20" t="s">
        <v>126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77</v>
      </c>
      <c r="BK169" s="228">
        <f>ROUND(I169*H169,2)</f>
        <v>0</v>
      </c>
      <c r="BL169" s="20" t="s">
        <v>168</v>
      </c>
      <c r="BM169" s="20" t="s">
        <v>417</v>
      </c>
    </row>
    <row r="170" s="1" customFormat="1" ht="16.5" customHeight="1">
      <c r="B170" s="42"/>
      <c r="C170" s="229" t="s">
        <v>280</v>
      </c>
      <c r="D170" s="229" t="s">
        <v>149</v>
      </c>
      <c r="E170" s="230" t="s">
        <v>418</v>
      </c>
      <c r="F170" s="231" t="s">
        <v>419</v>
      </c>
      <c r="G170" s="232" t="s">
        <v>167</v>
      </c>
      <c r="H170" s="233">
        <v>10</v>
      </c>
      <c r="I170" s="234"/>
      <c r="J170" s="235">
        <f>ROUND(I170*H170,2)</f>
        <v>0</v>
      </c>
      <c r="K170" s="231" t="s">
        <v>21</v>
      </c>
      <c r="L170" s="236"/>
      <c r="M170" s="237" t="s">
        <v>21</v>
      </c>
      <c r="N170" s="238" t="s">
        <v>40</v>
      </c>
      <c r="O170" s="43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AR170" s="20" t="s">
        <v>168</v>
      </c>
      <c r="AT170" s="20" t="s">
        <v>149</v>
      </c>
      <c r="AU170" s="20" t="s">
        <v>77</v>
      </c>
      <c r="AY170" s="20" t="s">
        <v>126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77</v>
      </c>
      <c r="BK170" s="228">
        <f>ROUND(I170*H170,2)</f>
        <v>0</v>
      </c>
      <c r="BL170" s="20" t="s">
        <v>168</v>
      </c>
      <c r="BM170" s="20" t="s">
        <v>420</v>
      </c>
    </row>
    <row r="171" s="1" customFormat="1" ht="16.5" customHeight="1">
      <c r="B171" s="42"/>
      <c r="C171" s="217" t="s">
        <v>421</v>
      </c>
      <c r="D171" s="217" t="s">
        <v>128</v>
      </c>
      <c r="E171" s="218" t="s">
        <v>422</v>
      </c>
      <c r="F171" s="219" t="s">
        <v>423</v>
      </c>
      <c r="G171" s="220" t="s">
        <v>167</v>
      </c>
      <c r="H171" s="221">
        <v>6</v>
      </c>
      <c r="I171" s="222"/>
      <c r="J171" s="223">
        <f>ROUND(I171*H171,2)</f>
        <v>0</v>
      </c>
      <c r="K171" s="219" t="s">
        <v>21</v>
      </c>
      <c r="L171" s="68"/>
      <c r="M171" s="224" t="s">
        <v>21</v>
      </c>
      <c r="N171" s="225" t="s">
        <v>40</v>
      </c>
      <c r="O171" s="43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AR171" s="20" t="s">
        <v>168</v>
      </c>
      <c r="AT171" s="20" t="s">
        <v>128</v>
      </c>
      <c r="AU171" s="20" t="s">
        <v>77</v>
      </c>
      <c r="AY171" s="20" t="s">
        <v>126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0" t="s">
        <v>77</v>
      </c>
      <c r="BK171" s="228">
        <f>ROUND(I171*H171,2)</f>
        <v>0</v>
      </c>
      <c r="BL171" s="20" t="s">
        <v>168</v>
      </c>
      <c r="BM171" s="20" t="s">
        <v>424</v>
      </c>
    </row>
    <row r="172" s="1" customFormat="1" ht="16.5" customHeight="1">
      <c r="B172" s="42"/>
      <c r="C172" s="217" t="s">
        <v>284</v>
      </c>
      <c r="D172" s="217" t="s">
        <v>128</v>
      </c>
      <c r="E172" s="218" t="s">
        <v>425</v>
      </c>
      <c r="F172" s="219" t="s">
        <v>426</v>
      </c>
      <c r="G172" s="220" t="s">
        <v>167</v>
      </c>
      <c r="H172" s="221">
        <v>6</v>
      </c>
      <c r="I172" s="222"/>
      <c r="J172" s="223">
        <f>ROUND(I172*H172,2)</f>
        <v>0</v>
      </c>
      <c r="K172" s="219" t="s">
        <v>21</v>
      </c>
      <c r="L172" s="68"/>
      <c r="M172" s="224" t="s">
        <v>21</v>
      </c>
      <c r="N172" s="225" t="s">
        <v>40</v>
      </c>
      <c r="O172" s="43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AR172" s="20" t="s">
        <v>168</v>
      </c>
      <c r="AT172" s="20" t="s">
        <v>128</v>
      </c>
      <c r="AU172" s="20" t="s">
        <v>77</v>
      </c>
      <c r="AY172" s="20" t="s">
        <v>126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0" t="s">
        <v>77</v>
      </c>
      <c r="BK172" s="228">
        <f>ROUND(I172*H172,2)</f>
        <v>0</v>
      </c>
      <c r="BL172" s="20" t="s">
        <v>168</v>
      </c>
      <c r="BM172" s="20" t="s">
        <v>427</v>
      </c>
    </row>
    <row r="173" s="1" customFormat="1" ht="16.5" customHeight="1">
      <c r="B173" s="42"/>
      <c r="C173" s="217" t="s">
        <v>428</v>
      </c>
      <c r="D173" s="217" t="s">
        <v>128</v>
      </c>
      <c r="E173" s="218" t="s">
        <v>429</v>
      </c>
      <c r="F173" s="219" t="s">
        <v>430</v>
      </c>
      <c r="G173" s="220" t="s">
        <v>155</v>
      </c>
      <c r="H173" s="221">
        <v>3.6000000000000001</v>
      </c>
      <c r="I173" s="222"/>
      <c r="J173" s="223">
        <f>ROUND(I173*H173,2)</f>
        <v>0</v>
      </c>
      <c r="K173" s="219" t="s">
        <v>21</v>
      </c>
      <c r="L173" s="68"/>
      <c r="M173" s="224" t="s">
        <v>21</v>
      </c>
      <c r="N173" s="225" t="s">
        <v>40</v>
      </c>
      <c r="O173" s="43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AR173" s="20" t="s">
        <v>168</v>
      </c>
      <c r="AT173" s="20" t="s">
        <v>128</v>
      </c>
      <c r="AU173" s="20" t="s">
        <v>77</v>
      </c>
      <c r="AY173" s="20" t="s">
        <v>126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77</v>
      </c>
      <c r="BK173" s="228">
        <f>ROUND(I173*H173,2)</f>
        <v>0</v>
      </c>
      <c r="BL173" s="20" t="s">
        <v>168</v>
      </c>
      <c r="BM173" s="20" t="s">
        <v>431</v>
      </c>
    </row>
    <row r="174" s="1" customFormat="1" ht="16.5" customHeight="1">
      <c r="B174" s="42"/>
      <c r="C174" s="217" t="s">
        <v>287</v>
      </c>
      <c r="D174" s="217" t="s">
        <v>128</v>
      </c>
      <c r="E174" s="218" t="s">
        <v>432</v>
      </c>
      <c r="F174" s="219" t="s">
        <v>433</v>
      </c>
      <c r="G174" s="220" t="s">
        <v>155</v>
      </c>
      <c r="H174" s="221">
        <v>3.6000000000000001</v>
      </c>
      <c r="I174" s="222"/>
      <c r="J174" s="223">
        <f>ROUND(I174*H174,2)</f>
        <v>0</v>
      </c>
      <c r="K174" s="219" t="s">
        <v>21</v>
      </c>
      <c r="L174" s="68"/>
      <c r="M174" s="224" t="s">
        <v>21</v>
      </c>
      <c r="N174" s="225" t="s">
        <v>40</v>
      </c>
      <c r="O174" s="43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AR174" s="20" t="s">
        <v>168</v>
      </c>
      <c r="AT174" s="20" t="s">
        <v>128</v>
      </c>
      <c r="AU174" s="20" t="s">
        <v>77</v>
      </c>
      <c r="AY174" s="20" t="s">
        <v>126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0" t="s">
        <v>77</v>
      </c>
      <c r="BK174" s="228">
        <f>ROUND(I174*H174,2)</f>
        <v>0</v>
      </c>
      <c r="BL174" s="20" t="s">
        <v>168</v>
      </c>
      <c r="BM174" s="20" t="s">
        <v>434</v>
      </c>
    </row>
    <row r="175" s="1" customFormat="1" ht="25.5" customHeight="1">
      <c r="B175" s="42"/>
      <c r="C175" s="217" t="s">
        <v>435</v>
      </c>
      <c r="D175" s="217" t="s">
        <v>128</v>
      </c>
      <c r="E175" s="218" t="s">
        <v>436</v>
      </c>
      <c r="F175" s="219" t="s">
        <v>437</v>
      </c>
      <c r="G175" s="220" t="s">
        <v>167</v>
      </c>
      <c r="H175" s="221">
        <v>2</v>
      </c>
      <c r="I175" s="222"/>
      <c r="J175" s="223">
        <f>ROUND(I175*H175,2)</f>
        <v>0</v>
      </c>
      <c r="K175" s="219" t="s">
        <v>21</v>
      </c>
      <c r="L175" s="68"/>
      <c r="M175" s="224" t="s">
        <v>21</v>
      </c>
      <c r="N175" s="225" t="s">
        <v>40</v>
      </c>
      <c r="O175" s="43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AR175" s="20" t="s">
        <v>168</v>
      </c>
      <c r="AT175" s="20" t="s">
        <v>128</v>
      </c>
      <c r="AU175" s="20" t="s">
        <v>77</v>
      </c>
      <c r="AY175" s="20" t="s">
        <v>126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20" t="s">
        <v>77</v>
      </c>
      <c r="BK175" s="228">
        <f>ROUND(I175*H175,2)</f>
        <v>0</v>
      </c>
      <c r="BL175" s="20" t="s">
        <v>168</v>
      </c>
      <c r="BM175" s="20" t="s">
        <v>438</v>
      </c>
    </row>
    <row r="176" s="1" customFormat="1" ht="25.5" customHeight="1">
      <c r="B176" s="42"/>
      <c r="C176" s="217" t="s">
        <v>291</v>
      </c>
      <c r="D176" s="217" t="s">
        <v>128</v>
      </c>
      <c r="E176" s="218" t="s">
        <v>439</v>
      </c>
      <c r="F176" s="219" t="s">
        <v>440</v>
      </c>
      <c r="G176" s="220" t="s">
        <v>167</v>
      </c>
      <c r="H176" s="221">
        <v>4</v>
      </c>
      <c r="I176" s="222"/>
      <c r="J176" s="223">
        <f>ROUND(I176*H176,2)</f>
        <v>0</v>
      </c>
      <c r="K176" s="219" t="s">
        <v>21</v>
      </c>
      <c r="L176" s="68"/>
      <c r="M176" s="224" t="s">
        <v>21</v>
      </c>
      <c r="N176" s="225" t="s">
        <v>40</v>
      </c>
      <c r="O176" s="43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AR176" s="20" t="s">
        <v>168</v>
      </c>
      <c r="AT176" s="20" t="s">
        <v>128</v>
      </c>
      <c r="AU176" s="20" t="s">
        <v>77</v>
      </c>
      <c r="AY176" s="20" t="s">
        <v>126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77</v>
      </c>
      <c r="BK176" s="228">
        <f>ROUND(I176*H176,2)</f>
        <v>0</v>
      </c>
      <c r="BL176" s="20" t="s">
        <v>168</v>
      </c>
      <c r="BM176" s="20" t="s">
        <v>441</v>
      </c>
    </row>
    <row r="177" s="1" customFormat="1" ht="25.5" customHeight="1">
      <c r="B177" s="42"/>
      <c r="C177" s="217" t="s">
        <v>442</v>
      </c>
      <c r="D177" s="217" t="s">
        <v>128</v>
      </c>
      <c r="E177" s="218" t="s">
        <v>443</v>
      </c>
      <c r="F177" s="219" t="s">
        <v>444</v>
      </c>
      <c r="G177" s="220" t="s">
        <v>167</v>
      </c>
      <c r="H177" s="221">
        <v>26</v>
      </c>
      <c r="I177" s="222"/>
      <c r="J177" s="223">
        <f>ROUND(I177*H177,2)</f>
        <v>0</v>
      </c>
      <c r="K177" s="219" t="s">
        <v>21</v>
      </c>
      <c r="L177" s="68"/>
      <c r="M177" s="224" t="s">
        <v>21</v>
      </c>
      <c r="N177" s="225" t="s">
        <v>40</v>
      </c>
      <c r="O177" s="43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AR177" s="20" t="s">
        <v>168</v>
      </c>
      <c r="AT177" s="20" t="s">
        <v>128</v>
      </c>
      <c r="AU177" s="20" t="s">
        <v>77</v>
      </c>
      <c r="AY177" s="20" t="s">
        <v>126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20" t="s">
        <v>77</v>
      </c>
      <c r="BK177" s="228">
        <f>ROUND(I177*H177,2)</f>
        <v>0</v>
      </c>
      <c r="BL177" s="20" t="s">
        <v>168</v>
      </c>
      <c r="BM177" s="20" t="s">
        <v>445</v>
      </c>
    </row>
    <row r="178" s="1" customFormat="1" ht="25.5" customHeight="1">
      <c r="B178" s="42"/>
      <c r="C178" s="217" t="s">
        <v>294</v>
      </c>
      <c r="D178" s="217" t="s">
        <v>128</v>
      </c>
      <c r="E178" s="218" t="s">
        <v>446</v>
      </c>
      <c r="F178" s="219" t="s">
        <v>447</v>
      </c>
      <c r="G178" s="220" t="s">
        <v>167</v>
      </c>
      <c r="H178" s="221">
        <v>38</v>
      </c>
      <c r="I178" s="222"/>
      <c r="J178" s="223">
        <f>ROUND(I178*H178,2)</f>
        <v>0</v>
      </c>
      <c r="K178" s="219" t="s">
        <v>21</v>
      </c>
      <c r="L178" s="68"/>
      <c r="M178" s="224" t="s">
        <v>21</v>
      </c>
      <c r="N178" s="225" t="s">
        <v>40</v>
      </c>
      <c r="O178" s="43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AR178" s="20" t="s">
        <v>168</v>
      </c>
      <c r="AT178" s="20" t="s">
        <v>128</v>
      </c>
      <c r="AU178" s="20" t="s">
        <v>77</v>
      </c>
      <c r="AY178" s="20" t="s">
        <v>126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77</v>
      </c>
      <c r="BK178" s="228">
        <f>ROUND(I178*H178,2)</f>
        <v>0</v>
      </c>
      <c r="BL178" s="20" t="s">
        <v>168</v>
      </c>
      <c r="BM178" s="20" t="s">
        <v>448</v>
      </c>
    </row>
    <row r="179" s="1" customFormat="1" ht="25.5" customHeight="1">
      <c r="B179" s="42"/>
      <c r="C179" s="217" t="s">
        <v>449</v>
      </c>
      <c r="D179" s="217" t="s">
        <v>128</v>
      </c>
      <c r="E179" s="218" t="s">
        <v>450</v>
      </c>
      <c r="F179" s="219" t="s">
        <v>451</v>
      </c>
      <c r="G179" s="220" t="s">
        <v>167</v>
      </c>
      <c r="H179" s="221">
        <v>8</v>
      </c>
      <c r="I179" s="222"/>
      <c r="J179" s="223">
        <f>ROUND(I179*H179,2)</f>
        <v>0</v>
      </c>
      <c r="K179" s="219" t="s">
        <v>21</v>
      </c>
      <c r="L179" s="68"/>
      <c r="M179" s="224" t="s">
        <v>21</v>
      </c>
      <c r="N179" s="225" t="s">
        <v>40</v>
      </c>
      <c r="O179" s="43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AR179" s="20" t="s">
        <v>168</v>
      </c>
      <c r="AT179" s="20" t="s">
        <v>128</v>
      </c>
      <c r="AU179" s="20" t="s">
        <v>77</v>
      </c>
      <c r="AY179" s="20" t="s">
        <v>126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0" t="s">
        <v>77</v>
      </c>
      <c r="BK179" s="228">
        <f>ROUND(I179*H179,2)</f>
        <v>0</v>
      </c>
      <c r="BL179" s="20" t="s">
        <v>168</v>
      </c>
      <c r="BM179" s="20" t="s">
        <v>452</v>
      </c>
    </row>
    <row r="180" s="1" customFormat="1" ht="25.5" customHeight="1">
      <c r="B180" s="42"/>
      <c r="C180" s="217" t="s">
        <v>298</v>
      </c>
      <c r="D180" s="217" t="s">
        <v>128</v>
      </c>
      <c r="E180" s="218" t="s">
        <v>453</v>
      </c>
      <c r="F180" s="219" t="s">
        <v>454</v>
      </c>
      <c r="G180" s="220" t="s">
        <v>167</v>
      </c>
      <c r="H180" s="221">
        <v>4</v>
      </c>
      <c r="I180" s="222"/>
      <c r="J180" s="223">
        <f>ROUND(I180*H180,2)</f>
        <v>0</v>
      </c>
      <c r="K180" s="219" t="s">
        <v>21</v>
      </c>
      <c r="L180" s="68"/>
      <c r="M180" s="224" t="s">
        <v>21</v>
      </c>
      <c r="N180" s="225" t="s">
        <v>40</v>
      </c>
      <c r="O180" s="43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AR180" s="20" t="s">
        <v>168</v>
      </c>
      <c r="AT180" s="20" t="s">
        <v>128</v>
      </c>
      <c r="AU180" s="20" t="s">
        <v>77</v>
      </c>
      <c r="AY180" s="20" t="s">
        <v>126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0" t="s">
        <v>77</v>
      </c>
      <c r="BK180" s="228">
        <f>ROUND(I180*H180,2)</f>
        <v>0</v>
      </c>
      <c r="BL180" s="20" t="s">
        <v>168</v>
      </c>
      <c r="BM180" s="20" t="s">
        <v>455</v>
      </c>
    </row>
    <row r="181" s="1" customFormat="1" ht="25.5" customHeight="1">
      <c r="B181" s="42"/>
      <c r="C181" s="217" t="s">
        <v>456</v>
      </c>
      <c r="D181" s="217" t="s">
        <v>128</v>
      </c>
      <c r="E181" s="218" t="s">
        <v>457</v>
      </c>
      <c r="F181" s="219" t="s">
        <v>458</v>
      </c>
      <c r="G181" s="220" t="s">
        <v>167</v>
      </c>
      <c r="H181" s="221">
        <v>24</v>
      </c>
      <c r="I181" s="222"/>
      <c r="J181" s="223">
        <f>ROUND(I181*H181,2)</f>
        <v>0</v>
      </c>
      <c r="K181" s="219" t="s">
        <v>21</v>
      </c>
      <c r="L181" s="68"/>
      <c r="M181" s="224" t="s">
        <v>21</v>
      </c>
      <c r="N181" s="225" t="s">
        <v>40</v>
      </c>
      <c r="O181" s="43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AR181" s="20" t="s">
        <v>168</v>
      </c>
      <c r="AT181" s="20" t="s">
        <v>128</v>
      </c>
      <c r="AU181" s="20" t="s">
        <v>77</v>
      </c>
      <c r="AY181" s="20" t="s">
        <v>126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77</v>
      </c>
      <c r="BK181" s="228">
        <f>ROUND(I181*H181,2)</f>
        <v>0</v>
      </c>
      <c r="BL181" s="20" t="s">
        <v>168</v>
      </c>
      <c r="BM181" s="20" t="s">
        <v>459</v>
      </c>
    </row>
    <row r="182" s="1" customFormat="1" ht="25.5" customHeight="1">
      <c r="B182" s="42"/>
      <c r="C182" s="217" t="s">
        <v>301</v>
      </c>
      <c r="D182" s="217" t="s">
        <v>128</v>
      </c>
      <c r="E182" s="218" t="s">
        <v>460</v>
      </c>
      <c r="F182" s="219" t="s">
        <v>461</v>
      </c>
      <c r="G182" s="220" t="s">
        <v>255</v>
      </c>
      <c r="H182" s="221">
        <v>4200</v>
      </c>
      <c r="I182" s="222"/>
      <c r="J182" s="223">
        <f>ROUND(I182*H182,2)</f>
        <v>0</v>
      </c>
      <c r="K182" s="219" t="s">
        <v>21</v>
      </c>
      <c r="L182" s="68"/>
      <c r="M182" s="224" t="s">
        <v>21</v>
      </c>
      <c r="N182" s="225" t="s">
        <v>40</v>
      </c>
      <c r="O182" s="43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AR182" s="20" t="s">
        <v>168</v>
      </c>
      <c r="AT182" s="20" t="s">
        <v>128</v>
      </c>
      <c r="AU182" s="20" t="s">
        <v>77</v>
      </c>
      <c r="AY182" s="20" t="s">
        <v>126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77</v>
      </c>
      <c r="BK182" s="228">
        <f>ROUND(I182*H182,2)</f>
        <v>0</v>
      </c>
      <c r="BL182" s="20" t="s">
        <v>168</v>
      </c>
      <c r="BM182" s="20" t="s">
        <v>462</v>
      </c>
    </row>
    <row r="183" s="1" customFormat="1" ht="16.5" customHeight="1">
      <c r="B183" s="42"/>
      <c r="C183" s="217" t="s">
        <v>463</v>
      </c>
      <c r="D183" s="217" t="s">
        <v>128</v>
      </c>
      <c r="E183" s="218" t="s">
        <v>464</v>
      </c>
      <c r="F183" s="219" t="s">
        <v>465</v>
      </c>
      <c r="G183" s="220" t="s">
        <v>167</v>
      </c>
      <c r="H183" s="221">
        <v>116</v>
      </c>
      <c r="I183" s="222"/>
      <c r="J183" s="223">
        <f>ROUND(I183*H183,2)</f>
        <v>0</v>
      </c>
      <c r="K183" s="219" t="s">
        <v>21</v>
      </c>
      <c r="L183" s="68"/>
      <c r="M183" s="224" t="s">
        <v>21</v>
      </c>
      <c r="N183" s="225" t="s">
        <v>40</v>
      </c>
      <c r="O183" s="43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AR183" s="20" t="s">
        <v>168</v>
      </c>
      <c r="AT183" s="20" t="s">
        <v>128</v>
      </c>
      <c r="AU183" s="20" t="s">
        <v>77</v>
      </c>
      <c r="AY183" s="20" t="s">
        <v>126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0" t="s">
        <v>77</v>
      </c>
      <c r="BK183" s="228">
        <f>ROUND(I183*H183,2)</f>
        <v>0</v>
      </c>
      <c r="BL183" s="20" t="s">
        <v>168</v>
      </c>
      <c r="BM183" s="20" t="s">
        <v>466</v>
      </c>
    </row>
    <row r="184" s="1" customFormat="1" ht="16.5" customHeight="1">
      <c r="B184" s="42"/>
      <c r="C184" s="217" t="s">
        <v>305</v>
      </c>
      <c r="D184" s="217" t="s">
        <v>128</v>
      </c>
      <c r="E184" s="218" t="s">
        <v>467</v>
      </c>
      <c r="F184" s="219" t="s">
        <v>468</v>
      </c>
      <c r="G184" s="220" t="s">
        <v>167</v>
      </c>
      <c r="H184" s="221">
        <v>12</v>
      </c>
      <c r="I184" s="222"/>
      <c r="J184" s="223">
        <f>ROUND(I184*H184,2)</f>
        <v>0</v>
      </c>
      <c r="K184" s="219" t="s">
        <v>21</v>
      </c>
      <c r="L184" s="68"/>
      <c r="M184" s="224" t="s">
        <v>21</v>
      </c>
      <c r="N184" s="225" t="s">
        <v>40</v>
      </c>
      <c r="O184" s="43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AR184" s="20" t="s">
        <v>168</v>
      </c>
      <c r="AT184" s="20" t="s">
        <v>128</v>
      </c>
      <c r="AU184" s="20" t="s">
        <v>77</v>
      </c>
      <c r="AY184" s="20" t="s">
        <v>126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20" t="s">
        <v>77</v>
      </c>
      <c r="BK184" s="228">
        <f>ROUND(I184*H184,2)</f>
        <v>0</v>
      </c>
      <c r="BL184" s="20" t="s">
        <v>168</v>
      </c>
      <c r="BM184" s="20" t="s">
        <v>469</v>
      </c>
    </row>
    <row r="185" s="1" customFormat="1" ht="16.5" customHeight="1">
      <c r="B185" s="42"/>
      <c r="C185" s="217" t="s">
        <v>470</v>
      </c>
      <c r="D185" s="217" t="s">
        <v>128</v>
      </c>
      <c r="E185" s="218" t="s">
        <v>471</v>
      </c>
      <c r="F185" s="219" t="s">
        <v>472</v>
      </c>
      <c r="G185" s="220" t="s">
        <v>167</v>
      </c>
      <c r="H185" s="221">
        <v>10</v>
      </c>
      <c r="I185" s="222"/>
      <c r="J185" s="223">
        <f>ROUND(I185*H185,2)</f>
        <v>0</v>
      </c>
      <c r="K185" s="219" t="s">
        <v>21</v>
      </c>
      <c r="L185" s="68"/>
      <c r="M185" s="224" t="s">
        <v>21</v>
      </c>
      <c r="N185" s="225" t="s">
        <v>40</v>
      </c>
      <c r="O185" s="43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AR185" s="20" t="s">
        <v>168</v>
      </c>
      <c r="AT185" s="20" t="s">
        <v>128</v>
      </c>
      <c r="AU185" s="20" t="s">
        <v>77</v>
      </c>
      <c r="AY185" s="20" t="s">
        <v>126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0" t="s">
        <v>77</v>
      </c>
      <c r="BK185" s="228">
        <f>ROUND(I185*H185,2)</f>
        <v>0</v>
      </c>
      <c r="BL185" s="20" t="s">
        <v>168</v>
      </c>
      <c r="BM185" s="20" t="s">
        <v>473</v>
      </c>
    </row>
    <row r="186" s="1" customFormat="1" ht="16.5" customHeight="1">
      <c r="B186" s="42"/>
      <c r="C186" s="217" t="s">
        <v>308</v>
      </c>
      <c r="D186" s="217" t="s">
        <v>128</v>
      </c>
      <c r="E186" s="218" t="s">
        <v>474</v>
      </c>
      <c r="F186" s="219" t="s">
        <v>475</v>
      </c>
      <c r="G186" s="220" t="s">
        <v>167</v>
      </c>
      <c r="H186" s="221">
        <v>80</v>
      </c>
      <c r="I186" s="222"/>
      <c r="J186" s="223">
        <f>ROUND(I186*H186,2)</f>
        <v>0</v>
      </c>
      <c r="K186" s="219" t="s">
        <v>21</v>
      </c>
      <c r="L186" s="68"/>
      <c r="M186" s="224" t="s">
        <v>21</v>
      </c>
      <c r="N186" s="225" t="s">
        <v>40</v>
      </c>
      <c r="O186" s="43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AR186" s="20" t="s">
        <v>168</v>
      </c>
      <c r="AT186" s="20" t="s">
        <v>128</v>
      </c>
      <c r="AU186" s="20" t="s">
        <v>77</v>
      </c>
      <c r="AY186" s="20" t="s">
        <v>126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20" t="s">
        <v>77</v>
      </c>
      <c r="BK186" s="228">
        <f>ROUND(I186*H186,2)</f>
        <v>0</v>
      </c>
      <c r="BL186" s="20" t="s">
        <v>168</v>
      </c>
      <c r="BM186" s="20" t="s">
        <v>476</v>
      </c>
    </row>
    <row r="187" s="1" customFormat="1" ht="16.5" customHeight="1">
      <c r="B187" s="42"/>
      <c r="C187" s="217" t="s">
        <v>477</v>
      </c>
      <c r="D187" s="217" t="s">
        <v>128</v>
      </c>
      <c r="E187" s="218" t="s">
        <v>478</v>
      </c>
      <c r="F187" s="219" t="s">
        <v>479</v>
      </c>
      <c r="G187" s="220" t="s">
        <v>167</v>
      </c>
      <c r="H187" s="221">
        <v>6</v>
      </c>
      <c r="I187" s="222"/>
      <c r="J187" s="223">
        <f>ROUND(I187*H187,2)</f>
        <v>0</v>
      </c>
      <c r="K187" s="219" t="s">
        <v>21</v>
      </c>
      <c r="L187" s="68"/>
      <c r="M187" s="224" t="s">
        <v>21</v>
      </c>
      <c r="N187" s="225" t="s">
        <v>40</v>
      </c>
      <c r="O187" s="43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AR187" s="20" t="s">
        <v>168</v>
      </c>
      <c r="AT187" s="20" t="s">
        <v>128</v>
      </c>
      <c r="AU187" s="20" t="s">
        <v>77</v>
      </c>
      <c r="AY187" s="20" t="s">
        <v>126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0" t="s">
        <v>77</v>
      </c>
      <c r="BK187" s="228">
        <f>ROUND(I187*H187,2)</f>
        <v>0</v>
      </c>
      <c r="BL187" s="20" t="s">
        <v>168</v>
      </c>
      <c r="BM187" s="20" t="s">
        <v>480</v>
      </c>
    </row>
    <row r="188" s="1" customFormat="1" ht="16.5" customHeight="1">
      <c r="B188" s="42"/>
      <c r="C188" s="217" t="s">
        <v>312</v>
      </c>
      <c r="D188" s="217" t="s">
        <v>128</v>
      </c>
      <c r="E188" s="218" t="s">
        <v>481</v>
      </c>
      <c r="F188" s="219" t="s">
        <v>482</v>
      </c>
      <c r="G188" s="220" t="s">
        <v>167</v>
      </c>
      <c r="H188" s="221">
        <v>70</v>
      </c>
      <c r="I188" s="222"/>
      <c r="J188" s="223">
        <f>ROUND(I188*H188,2)</f>
        <v>0</v>
      </c>
      <c r="K188" s="219" t="s">
        <v>21</v>
      </c>
      <c r="L188" s="68"/>
      <c r="M188" s="224" t="s">
        <v>21</v>
      </c>
      <c r="N188" s="225" t="s">
        <v>40</v>
      </c>
      <c r="O188" s="43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AR188" s="20" t="s">
        <v>168</v>
      </c>
      <c r="AT188" s="20" t="s">
        <v>128</v>
      </c>
      <c r="AU188" s="20" t="s">
        <v>77</v>
      </c>
      <c r="AY188" s="20" t="s">
        <v>126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20" t="s">
        <v>77</v>
      </c>
      <c r="BK188" s="228">
        <f>ROUND(I188*H188,2)</f>
        <v>0</v>
      </c>
      <c r="BL188" s="20" t="s">
        <v>168</v>
      </c>
      <c r="BM188" s="20" t="s">
        <v>483</v>
      </c>
    </row>
    <row r="189" s="1" customFormat="1" ht="16.5" customHeight="1">
      <c r="B189" s="42"/>
      <c r="C189" s="217" t="s">
        <v>484</v>
      </c>
      <c r="D189" s="217" t="s">
        <v>128</v>
      </c>
      <c r="E189" s="218" t="s">
        <v>485</v>
      </c>
      <c r="F189" s="219" t="s">
        <v>486</v>
      </c>
      <c r="G189" s="220" t="s">
        <v>167</v>
      </c>
      <c r="H189" s="221">
        <v>4</v>
      </c>
      <c r="I189" s="222"/>
      <c r="J189" s="223">
        <f>ROUND(I189*H189,2)</f>
        <v>0</v>
      </c>
      <c r="K189" s="219" t="s">
        <v>21</v>
      </c>
      <c r="L189" s="68"/>
      <c r="M189" s="224" t="s">
        <v>21</v>
      </c>
      <c r="N189" s="225" t="s">
        <v>40</v>
      </c>
      <c r="O189" s="43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AR189" s="20" t="s">
        <v>168</v>
      </c>
      <c r="AT189" s="20" t="s">
        <v>128</v>
      </c>
      <c r="AU189" s="20" t="s">
        <v>77</v>
      </c>
      <c r="AY189" s="20" t="s">
        <v>126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20" t="s">
        <v>77</v>
      </c>
      <c r="BK189" s="228">
        <f>ROUND(I189*H189,2)</f>
        <v>0</v>
      </c>
      <c r="BL189" s="20" t="s">
        <v>168</v>
      </c>
      <c r="BM189" s="20" t="s">
        <v>487</v>
      </c>
    </row>
    <row r="190" s="1" customFormat="1" ht="16.5" customHeight="1">
      <c r="B190" s="42"/>
      <c r="C190" s="217" t="s">
        <v>315</v>
      </c>
      <c r="D190" s="217" t="s">
        <v>128</v>
      </c>
      <c r="E190" s="218" t="s">
        <v>488</v>
      </c>
      <c r="F190" s="219" t="s">
        <v>489</v>
      </c>
      <c r="G190" s="220" t="s">
        <v>167</v>
      </c>
      <c r="H190" s="221">
        <v>36</v>
      </c>
      <c r="I190" s="222"/>
      <c r="J190" s="223">
        <f>ROUND(I190*H190,2)</f>
        <v>0</v>
      </c>
      <c r="K190" s="219" t="s">
        <v>21</v>
      </c>
      <c r="L190" s="68"/>
      <c r="M190" s="224" t="s">
        <v>21</v>
      </c>
      <c r="N190" s="225" t="s">
        <v>40</v>
      </c>
      <c r="O190" s="43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AR190" s="20" t="s">
        <v>168</v>
      </c>
      <c r="AT190" s="20" t="s">
        <v>128</v>
      </c>
      <c r="AU190" s="20" t="s">
        <v>77</v>
      </c>
      <c r="AY190" s="20" t="s">
        <v>126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20" t="s">
        <v>77</v>
      </c>
      <c r="BK190" s="228">
        <f>ROUND(I190*H190,2)</f>
        <v>0</v>
      </c>
      <c r="BL190" s="20" t="s">
        <v>168</v>
      </c>
      <c r="BM190" s="20" t="s">
        <v>490</v>
      </c>
    </row>
    <row r="191" s="1" customFormat="1" ht="16.5" customHeight="1">
      <c r="B191" s="42"/>
      <c r="C191" s="217" t="s">
        <v>491</v>
      </c>
      <c r="D191" s="217" t="s">
        <v>128</v>
      </c>
      <c r="E191" s="218" t="s">
        <v>492</v>
      </c>
      <c r="F191" s="219" t="s">
        <v>493</v>
      </c>
      <c r="G191" s="220" t="s">
        <v>167</v>
      </c>
      <c r="H191" s="221">
        <v>2</v>
      </c>
      <c r="I191" s="222"/>
      <c r="J191" s="223">
        <f>ROUND(I191*H191,2)</f>
        <v>0</v>
      </c>
      <c r="K191" s="219" t="s">
        <v>21</v>
      </c>
      <c r="L191" s="68"/>
      <c r="M191" s="224" t="s">
        <v>21</v>
      </c>
      <c r="N191" s="225" t="s">
        <v>40</v>
      </c>
      <c r="O191" s="43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AR191" s="20" t="s">
        <v>168</v>
      </c>
      <c r="AT191" s="20" t="s">
        <v>128</v>
      </c>
      <c r="AU191" s="20" t="s">
        <v>77</v>
      </c>
      <c r="AY191" s="20" t="s">
        <v>126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77</v>
      </c>
      <c r="BK191" s="228">
        <f>ROUND(I191*H191,2)</f>
        <v>0</v>
      </c>
      <c r="BL191" s="20" t="s">
        <v>168</v>
      </c>
      <c r="BM191" s="20" t="s">
        <v>494</v>
      </c>
    </row>
    <row r="192" s="1" customFormat="1" ht="16.5" customHeight="1">
      <c r="B192" s="42"/>
      <c r="C192" s="217" t="s">
        <v>319</v>
      </c>
      <c r="D192" s="217" t="s">
        <v>128</v>
      </c>
      <c r="E192" s="218" t="s">
        <v>495</v>
      </c>
      <c r="F192" s="219" t="s">
        <v>496</v>
      </c>
      <c r="G192" s="220" t="s">
        <v>167</v>
      </c>
      <c r="H192" s="221">
        <v>580</v>
      </c>
      <c r="I192" s="222"/>
      <c r="J192" s="223">
        <f>ROUND(I192*H192,2)</f>
        <v>0</v>
      </c>
      <c r="K192" s="219" t="s">
        <v>21</v>
      </c>
      <c r="L192" s="68"/>
      <c r="M192" s="224" t="s">
        <v>21</v>
      </c>
      <c r="N192" s="225" t="s">
        <v>40</v>
      </c>
      <c r="O192" s="43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AR192" s="20" t="s">
        <v>168</v>
      </c>
      <c r="AT192" s="20" t="s">
        <v>128</v>
      </c>
      <c r="AU192" s="20" t="s">
        <v>77</v>
      </c>
      <c r="AY192" s="20" t="s">
        <v>126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20" t="s">
        <v>77</v>
      </c>
      <c r="BK192" s="228">
        <f>ROUND(I192*H192,2)</f>
        <v>0</v>
      </c>
      <c r="BL192" s="20" t="s">
        <v>168</v>
      </c>
      <c r="BM192" s="20" t="s">
        <v>497</v>
      </c>
    </row>
    <row r="193" s="1" customFormat="1" ht="25.5" customHeight="1">
      <c r="B193" s="42"/>
      <c r="C193" s="217" t="s">
        <v>498</v>
      </c>
      <c r="D193" s="217" t="s">
        <v>128</v>
      </c>
      <c r="E193" s="218" t="s">
        <v>499</v>
      </c>
      <c r="F193" s="219" t="s">
        <v>500</v>
      </c>
      <c r="G193" s="220" t="s">
        <v>167</v>
      </c>
      <c r="H193" s="221">
        <v>14</v>
      </c>
      <c r="I193" s="222"/>
      <c r="J193" s="223">
        <f>ROUND(I193*H193,2)</f>
        <v>0</v>
      </c>
      <c r="K193" s="219" t="s">
        <v>21</v>
      </c>
      <c r="L193" s="68"/>
      <c r="M193" s="224" t="s">
        <v>21</v>
      </c>
      <c r="N193" s="225" t="s">
        <v>40</v>
      </c>
      <c r="O193" s="43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AR193" s="20" t="s">
        <v>168</v>
      </c>
      <c r="AT193" s="20" t="s">
        <v>128</v>
      </c>
      <c r="AU193" s="20" t="s">
        <v>77</v>
      </c>
      <c r="AY193" s="20" t="s">
        <v>126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77</v>
      </c>
      <c r="BK193" s="228">
        <f>ROUND(I193*H193,2)</f>
        <v>0</v>
      </c>
      <c r="BL193" s="20" t="s">
        <v>168</v>
      </c>
      <c r="BM193" s="20" t="s">
        <v>501</v>
      </c>
    </row>
    <row r="194" s="1" customFormat="1" ht="25.5" customHeight="1">
      <c r="B194" s="42"/>
      <c r="C194" s="217" t="s">
        <v>322</v>
      </c>
      <c r="D194" s="217" t="s">
        <v>128</v>
      </c>
      <c r="E194" s="218" t="s">
        <v>499</v>
      </c>
      <c r="F194" s="219" t="s">
        <v>500</v>
      </c>
      <c r="G194" s="220" t="s">
        <v>167</v>
      </c>
      <c r="H194" s="221">
        <v>20</v>
      </c>
      <c r="I194" s="222"/>
      <c r="J194" s="223">
        <f>ROUND(I194*H194,2)</f>
        <v>0</v>
      </c>
      <c r="K194" s="219" t="s">
        <v>21</v>
      </c>
      <c r="L194" s="68"/>
      <c r="M194" s="224" t="s">
        <v>21</v>
      </c>
      <c r="N194" s="225" t="s">
        <v>40</v>
      </c>
      <c r="O194" s="43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AR194" s="20" t="s">
        <v>168</v>
      </c>
      <c r="AT194" s="20" t="s">
        <v>128</v>
      </c>
      <c r="AU194" s="20" t="s">
        <v>77</v>
      </c>
      <c r="AY194" s="20" t="s">
        <v>126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20" t="s">
        <v>77</v>
      </c>
      <c r="BK194" s="228">
        <f>ROUND(I194*H194,2)</f>
        <v>0</v>
      </c>
      <c r="BL194" s="20" t="s">
        <v>168</v>
      </c>
      <c r="BM194" s="20" t="s">
        <v>502</v>
      </c>
    </row>
    <row r="195" s="1" customFormat="1" ht="16.5" customHeight="1">
      <c r="B195" s="42"/>
      <c r="C195" s="217" t="s">
        <v>503</v>
      </c>
      <c r="D195" s="217" t="s">
        <v>128</v>
      </c>
      <c r="E195" s="218" t="s">
        <v>504</v>
      </c>
      <c r="F195" s="219" t="s">
        <v>505</v>
      </c>
      <c r="G195" s="220" t="s">
        <v>167</v>
      </c>
      <c r="H195" s="221">
        <v>30</v>
      </c>
      <c r="I195" s="222"/>
      <c r="J195" s="223">
        <f>ROUND(I195*H195,2)</f>
        <v>0</v>
      </c>
      <c r="K195" s="219" t="s">
        <v>21</v>
      </c>
      <c r="L195" s="68"/>
      <c r="M195" s="224" t="s">
        <v>21</v>
      </c>
      <c r="N195" s="225" t="s">
        <v>40</v>
      </c>
      <c r="O195" s="43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AR195" s="20" t="s">
        <v>168</v>
      </c>
      <c r="AT195" s="20" t="s">
        <v>128</v>
      </c>
      <c r="AU195" s="20" t="s">
        <v>77</v>
      </c>
      <c r="AY195" s="20" t="s">
        <v>126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20" t="s">
        <v>77</v>
      </c>
      <c r="BK195" s="228">
        <f>ROUND(I195*H195,2)</f>
        <v>0</v>
      </c>
      <c r="BL195" s="20" t="s">
        <v>168</v>
      </c>
      <c r="BM195" s="20" t="s">
        <v>506</v>
      </c>
    </row>
    <row r="196" s="1" customFormat="1" ht="16.5" customHeight="1">
      <c r="B196" s="42"/>
      <c r="C196" s="217" t="s">
        <v>326</v>
      </c>
      <c r="D196" s="217" t="s">
        <v>128</v>
      </c>
      <c r="E196" s="218" t="s">
        <v>507</v>
      </c>
      <c r="F196" s="219" t="s">
        <v>508</v>
      </c>
      <c r="G196" s="220" t="s">
        <v>167</v>
      </c>
      <c r="H196" s="221">
        <v>4</v>
      </c>
      <c r="I196" s="222"/>
      <c r="J196" s="223">
        <f>ROUND(I196*H196,2)</f>
        <v>0</v>
      </c>
      <c r="K196" s="219" t="s">
        <v>21</v>
      </c>
      <c r="L196" s="68"/>
      <c r="M196" s="224" t="s">
        <v>21</v>
      </c>
      <c r="N196" s="225" t="s">
        <v>40</v>
      </c>
      <c r="O196" s="43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AR196" s="20" t="s">
        <v>168</v>
      </c>
      <c r="AT196" s="20" t="s">
        <v>128</v>
      </c>
      <c r="AU196" s="20" t="s">
        <v>77</v>
      </c>
      <c r="AY196" s="20" t="s">
        <v>126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20" t="s">
        <v>77</v>
      </c>
      <c r="BK196" s="228">
        <f>ROUND(I196*H196,2)</f>
        <v>0</v>
      </c>
      <c r="BL196" s="20" t="s">
        <v>168</v>
      </c>
      <c r="BM196" s="20" t="s">
        <v>509</v>
      </c>
    </row>
    <row r="197" s="1" customFormat="1" ht="16.5" customHeight="1">
      <c r="B197" s="42"/>
      <c r="C197" s="217" t="s">
        <v>510</v>
      </c>
      <c r="D197" s="217" t="s">
        <v>128</v>
      </c>
      <c r="E197" s="218" t="s">
        <v>511</v>
      </c>
      <c r="F197" s="219" t="s">
        <v>512</v>
      </c>
      <c r="G197" s="220" t="s">
        <v>167</v>
      </c>
      <c r="H197" s="221">
        <v>6</v>
      </c>
      <c r="I197" s="222"/>
      <c r="J197" s="223">
        <f>ROUND(I197*H197,2)</f>
        <v>0</v>
      </c>
      <c r="K197" s="219" t="s">
        <v>21</v>
      </c>
      <c r="L197" s="68"/>
      <c r="M197" s="224" t="s">
        <v>21</v>
      </c>
      <c r="N197" s="225" t="s">
        <v>40</v>
      </c>
      <c r="O197" s="43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AR197" s="20" t="s">
        <v>168</v>
      </c>
      <c r="AT197" s="20" t="s">
        <v>128</v>
      </c>
      <c r="AU197" s="20" t="s">
        <v>77</v>
      </c>
      <c r="AY197" s="20" t="s">
        <v>126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0" t="s">
        <v>77</v>
      </c>
      <c r="BK197" s="228">
        <f>ROUND(I197*H197,2)</f>
        <v>0</v>
      </c>
      <c r="BL197" s="20" t="s">
        <v>168</v>
      </c>
      <c r="BM197" s="20" t="s">
        <v>513</v>
      </c>
    </row>
    <row r="198" s="1" customFormat="1" ht="25.5" customHeight="1">
      <c r="B198" s="42"/>
      <c r="C198" s="217" t="s">
        <v>329</v>
      </c>
      <c r="D198" s="217" t="s">
        <v>128</v>
      </c>
      <c r="E198" s="218" t="s">
        <v>514</v>
      </c>
      <c r="F198" s="219" t="s">
        <v>515</v>
      </c>
      <c r="G198" s="220" t="s">
        <v>167</v>
      </c>
      <c r="H198" s="221">
        <v>4</v>
      </c>
      <c r="I198" s="222"/>
      <c r="J198" s="223">
        <f>ROUND(I198*H198,2)</f>
        <v>0</v>
      </c>
      <c r="K198" s="219" t="s">
        <v>21</v>
      </c>
      <c r="L198" s="68"/>
      <c r="M198" s="224" t="s">
        <v>21</v>
      </c>
      <c r="N198" s="225" t="s">
        <v>40</v>
      </c>
      <c r="O198" s="43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AR198" s="20" t="s">
        <v>168</v>
      </c>
      <c r="AT198" s="20" t="s">
        <v>128</v>
      </c>
      <c r="AU198" s="20" t="s">
        <v>77</v>
      </c>
      <c r="AY198" s="20" t="s">
        <v>126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20" t="s">
        <v>77</v>
      </c>
      <c r="BK198" s="228">
        <f>ROUND(I198*H198,2)</f>
        <v>0</v>
      </c>
      <c r="BL198" s="20" t="s">
        <v>168</v>
      </c>
      <c r="BM198" s="20" t="s">
        <v>516</v>
      </c>
    </row>
    <row r="199" s="1" customFormat="1" ht="25.5" customHeight="1">
      <c r="B199" s="42"/>
      <c r="C199" s="217" t="s">
        <v>517</v>
      </c>
      <c r="D199" s="217" t="s">
        <v>128</v>
      </c>
      <c r="E199" s="218" t="s">
        <v>514</v>
      </c>
      <c r="F199" s="219" t="s">
        <v>515</v>
      </c>
      <c r="G199" s="220" t="s">
        <v>167</v>
      </c>
      <c r="H199" s="221">
        <v>4</v>
      </c>
      <c r="I199" s="222"/>
      <c r="J199" s="223">
        <f>ROUND(I199*H199,2)</f>
        <v>0</v>
      </c>
      <c r="K199" s="219" t="s">
        <v>21</v>
      </c>
      <c r="L199" s="68"/>
      <c r="M199" s="224" t="s">
        <v>21</v>
      </c>
      <c r="N199" s="225" t="s">
        <v>40</v>
      </c>
      <c r="O199" s="43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AR199" s="20" t="s">
        <v>168</v>
      </c>
      <c r="AT199" s="20" t="s">
        <v>128</v>
      </c>
      <c r="AU199" s="20" t="s">
        <v>77</v>
      </c>
      <c r="AY199" s="20" t="s">
        <v>126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20" t="s">
        <v>77</v>
      </c>
      <c r="BK199" s="228">
        <f>ROUND(I199*H199,2)</f>
        <v>0</v>
      </c>
      <c r="BL199" s="20" t="s">
        <v>168</v>
      </c>
      <c r="BM199" s="20" t="s">
        <v>518</v>
      </c>
    </row>
    <row r="200" s="1" customFormat="1" ht="25.5" customHeight="1">
      <c r="B200" s="42"/>
      <c r="C200" s="217" t="s">
        <v>333</v>
      </c>
      <c r="D200" s="217" t="s">
        <v>128</v>
      </c>
      <c r="E200" s="218" t="s">
        <v>519</v>
      </c>
      <c r="F200" s="219" t="s">
        <v>520</v>
      </c>
      <c r="G200" s="220" t="s">
        <v>255</v>
      </c>
      <c r="H200" s="221">
        <v>4200</v>
      </c>
      <c r="I200" s="222"/>
      <c r="J200" s="223">
        <f>ROUND(I200*H200,2)</f>
        <v>0</v>
      </c>
      <c r="K200" s="219" t="s">
        <v>21</v>
      </c>
      <c r="L200" s="68"/>
      <c r="M200" s="224" t="s">
        <v>21</v>
      </c>
      <c r="N200" s="225" t="s">
        <v>40</v>
      </c>
      <c r="O200" s="43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AR200" s="20" t="s">
        <v>168</v>
      </c>
      <c r="AT200" s="20" t="s">
        <v>128</v>
      </c>
      <c r="AU200" s="20" t="s">
        <v>77</v>
      </c>
      <c r="AY200" s="20" t="s">
        <v>126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20" t="s">
        <v>77</v>
      </c>
      <c r="BK200" s="228">
        <f>ROUND(I200*H200,2)</f>
        <v>0</v>
      </c>
      <c r="BL200" s="20" t="s">
        <v>168</v>
      </c>
      <c r="BM200" s="20" t="s">
        <v>521</v>
      </c>
    </row>
    <row r="201" s="1" customFormat="1" ht="16.5" customHeight="1">
      <c r="B201" s="42"/>
      <c r="C201" s="217" t="s">
        <v>522</v>
      </c>
      <c r="D201" s="217" t="s">
        <v>128</v>
      </c>
      <c r="E201" s="218" t="s">
        <v>523</v>
      </c>
      <c r="F201" s="219" t="s">
        <v>524</v>
      </c>
      <c r="G201" s="220" t="s">
        <v>167</v>
      </c>
      <c r="H201" s="221">
        <v>30</v>
      </c>
      <c r="I201" s="222"/>
      <c r="J201" s="223">
        <f>ROUND(I201*H201,2)</f>
        <v>0</v>
      </c>
      <c r="K201" s="219" t="s">
        <v>21</v>
      </c>
      <c r="L201" s="68"/>
      <c r="M201" s="224" t="s">
        <v>21</v>
      </c>
      <c r="N201" s="225" t="s">
        <v>40</v>
      </c>
      <c r="O201" s="43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AR201" s="20" t="s">
        <v>168</v>
      </c>
      <c r="AT201" s="20" t="s">
        <v>128</v>
      </c>
      <c r="AU201" s="20" t="s">
        <v>77</v>
      </c>
      <c r="AY201" s="20" t="s">
        <v>126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20" t="s">
        <v>77</v>
      </c>
      <c r="BK201" s="228">
        <f>ROUND(I201*H201,2)</f>
        <v>0</v>
      </c>
      <c r="BL201" s="20" t="s">
        <v>168</v>
      </c>
      <c r="BM201" s="20" t="s">
        <v>525</v>
      </c>
    </row>
    <row r="202" s="1" customFormat="1" ht="16.5" customHeight="1">
      <c r="B202" s="42"/>
      <c r="C202" s="217" t="s">
        <v>336</v>
      </c>
      <c r="D202" s="217" t="s">
        <v>128</v>
      </c>
      <c r="E202" s="218" t="s">
        <v>526</v>
      </c>
      <c r="F202" s="219" t="s">
        <v>527</v>
      </c>
      <c r="G202" s="220" t="s">
        <v>255</v>
      </c>
      <c r="H202" s="221">
        <v>3600</v>
      </c>
      <c r="I202" s="222"/>
      <c r="J202" s="223">
        <f>ROUND(I202*H202,2)</f>
        <v>0</v>
      </c>
      <c r="K202" s="219" t="s">
        <v>21</v>
      </c>
      <c r="L202" s="68"/>
      <c r="M202" s="224" t="s">
        <v>21</v>
      </c>
      <c r="N202" s="225" t="s">
        <v>40</v>
      </c>
      <c r="O202" s="43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AR202" s="20" t="s">
        <v>168</v>
      </c>
      <c r="AT202" s="20" t="s">
        <v>128</v>
      </c>
      <c r="AU202" s="20" t="s">
        <v>77</v>
      </c>
      <c r="AY202" s="20" t="s">
        <v>126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20" t="s">
        <v>77</v>
      </c>
      <c r="BK202" s="228">
        <f>ROUND(I202*H202,2)</f>
        <v>0</v>
      </c>
      <c r="BL202" s="20" t="s">
        <v>168</v>
      </c>
      <c r="BM202" s="20" t="s">
        <v>528</v>
      </c>
    </row>
    <row r="203" s="1" customFormat="1" ht="25.5" customHeight="1">
      <c r="B203" s="42"/>
      <c r="C203" s="217" t="s">
        <v>529</v>
      </c>
      <c r="D203" s="217" t="s">
        <v>128</v>
      </c>
      <c r="E203" s="218" t="s">
        <v>530</v>
      </c>
      <c r="F203" s="219" t="s">
        <v>531</v>
      </c>
      <c r="G203" s="220" t="s">
        <v>532</v>
      </c>
      <c r="H203" s="221">
        <v>350</v>
      </c>
      <c r="I203" s="222"/>
      <c r="J203" s="223">
        <f>ROUND(I203*H203,2)</f>
        <v>0</v>
      </c>
      <c r="K203" s="219" t="s">
        <v>21</v>
      </c>
      <c r="L203" s="68"/>
      <c r="M203" s="224" t="s">
        <v>21</v>
      </c>
      <c r="N203" s="225" t="s">
        <v>40</v>
      </c>
      <c r="O203" s="43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AR203" s="20" t="s">
        <v>168</v>
      </c>
      <c r="AT203" s="20" t="s">
        <v>128</v>
      </c>
      <c r="AU203" s="20" t="s">
        <v>77</v>
      </c>
      <c r="AY203" s="20" t="s">
        <v>126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20" t="s">
        <v>77</v>
      </c>
      <c r="BK203" s="228">
        <f>ROUND(I203*H203,2)</f>
        <v>0</v>
      </c>
      <c r="BL203" s="20" t="s">
        <v>168</v>
      </c>
      <c r="BM203" s="20" t="s">
        <v>533</v>
      </c>
    </row>
    <row r="204" s="1" customFormat="1" ht="16.5" customHeight="1">
      <c r="B204" s="42"/>
      <c r="C204" s="217" t="s">
        <v>340</v>
      </c>
      <c r="D204" s="217" t="s">
        <v>128</v>
      </c>
      <c r="E204" s="218" t="s">
        <v>534</v>
      </c>
      <c r="F204" s="219" t="s">
        <v>535</v>
      </c>
      <c r="G204" s="220" t="s">
        <v>180</v>
      </c>
      <c r="H204" s="221">
        <v>20</v>
      </c>
      <c r="I204" s="222"/>
      <c r="J204" s="223">
        <f>ROUND(I204*H204,2)</f>
        <v>0</v>
      </c>
      <c r="K204" s="219" t="s">
        <v>21</v>
      </c>
      <c r="L204" s="68"/>
      <c r="M204" s="224" t="s">
        <v>21</v>
      </c>
      <c r="N204" s="225" t="s">
        <v>40</v>
      </c>
      <c r="O204" s="43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AR204" s="20" t="s">
        <v>168</v>
      </c>
      <c r="AT204" s="20" t="s">
        <v>128</v>
      </c>
      <c r="AU204" s="20" t="s">
        <v>77</v>
      </c>
      <c r="AY204" s="20" t="s">
        <v>126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20" t="s">
        <v>77</v>
      </c>
      <c r="BK204" s="228">
        <f>ROUND(I204*H204,2)</f>
        <v>0</v>
      </c>
      <c r="BL204" s="20" t="s">
        <v>168</v>
      </c>
      <c r="BM204" s="20" t="s">
        <v>536</v>
      </c>
    </row>
    <row r="205" s="1" customFormat="1" ht="16.5" customHeight="1">
      <c r="B205" s="42"/>
      <c r="C205" s="217" t="s">
        <v>537</v>
      </c>
      <c r="D205" s="217" t="s">
        <v>128</v>
      </c>
      <c r="E205" s="218" t="s">
        <v>538</v>
      </c>
      <c r="F205" s="219" t="s">
        <v>539</v>
      </c>
      <c r="G205" s="220" t="s">
        <v>180</v>
      </c>
      <c r="H205" s="221">
        <v>955</v>
      </c>
      <c r="I205" s="222"/>
      <c r="J205" s="223">
        <f>ROUND(I205*H205,2)</f>
        <v>0</v>
      </c>
      <c r="K205" s="219" t="s">
        <v>21</v>
      </c>
      <c r="L205" s="68"/>
      <c r="M205" s="224" t="s">
        <v>21</v>
      </c>
      <c r="N205" s="225" t="s">
        <v>40</v>
      </c>
      <c r="O205" s="43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AR205" s="20" t="s">
        <v>168</v>
      </c>
      <c r="AT205" s="20" t="s">
        <v>128</v>
      </c>
      <c r="AU205" s="20" t="s">
        <v>77</v>
      </c>
      <c r="AY205" s="20" t="s">
        <v>126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20" t="s">
        <v>77</v>
      </c>
      <c r="BK205" s="228">
        <f>ROUND(I205*H205,2)</f>
        <v>0</v>
      </c>
      <c r="BL205" s="20" t="s">
        <v>168</v>
      </c>
      <c r="BM205" s="20" t="s">
        <v>540</v>
      </c>
    </row>
    <row r="206" s="1" customFormat="1" ht="38.25" customHeight="1">
      <c r="B206" s="42"/>
      <c r="C206" s="217" t="s">
        <v>343</v>
      </c>
      <c r="D206" s="217" t="s">
        <v>128</v>
      </c>
      <c r="E206" s="218" t="s">
        <v>541</v>
      </c>
      <c r="F206" s="219" t="s">
        <v>542</v>
      </c>
      <c r="G206" s="220" t="s">
        <v>167</v>
      </c>
      <c r="H206" s="221">
        <v>2</v>
      </c>
      <c r="I206" s="222"/>
      <c r="J206" s="223">
        <f>ROUND(I206*H206,2)</f>
        <v>0</v>
      </c>
      <c r="K206" s="219" t="s">
        <v>21</v>
      </c>
      <c r="L206" s="68"/>
      <c r="M206" s="224" t="s">
        <v>21</v>
      </c>
      <c r="N206" s="225" t="s">
        <v>40</v>
      </c>
      <c r="O206" s="43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AR206" s="20" t="s">
        <v>168</v>
      </c>
      <c r="AT206" s="20" t="s">
        <v>128</v>
      </c>
      <c r="AU206" s="20" t="s">
        <v>77</v>
      </c>
      <c r="AY206" s="20" t="s">
        <v>126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20" t="s">
        <v>77</v>
      </c>
      <c r="BK206" s="228">
        <f>ROUND(I206*H206,2)</f>
        <v>0</v>
      </c>
      <c r="BL206" s="20" t="s">
        <v>168</v>
      </c>
      <c r="BM206" s="20" t="s">
        <v>543</v>
      </c>
    </row>
    <row r="207" s="1" customFormat="1" ht="38.25" customHeight="1">
      <c r="B207" s="42"/>
      <c r="C207" s="217" t="s">
        <v>544</v>
      </c>
      <c r="D207" s="217" t="s">
        <v>128</v>
      </c>
      <c r="E207" s="218" t="s">
        <v>545</v>
      </c>
      <c r="F207" s="219" t="s">
        <v>546</v>
      </c>
      <c r="G207" s="220" t="s">
        <v>167</v>
      </c>
      <c r="H207" s="221">
        <v>6</v>
      </c>
      <c r="I207" s="222"/>
      <c r="J207" s="223">
        <f>ROUND(I207*H207,2)</f>
        <v>0</v>
      </c>
      <c r="K207" s="219" t="s">
        <v>21</v>
      </c>
      <c r="L207" s="68"/>
      <c r="M207" s="224" t="s">
        <v>21</v>
      </c>
      <c r="N207" s="225" t="s">
        <v>40</v>
      </c>
      <c r="O207" s="43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AR207" s="20" t="s">
        <v>168</v>
      </c>
      <c r="AT207" s="20" t="s">
        <v>128</v>
      </c>
      <c r="AU207" s="20" t="s">
        <v>77</v>
      </c>
      <c r="AY207" s="20" t="s">
        <v>126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20" t="s">
        <v>77</v>
      </c>
      <c r="BK207" s="228">
        <f>ROUND(I207*H207,2)</f>
        <v>0</v>
      </c>
      <c r="BL207" s="20" t="s">
        <v>168</v>
      </c>
      <c r="BM207" s="20" t="s">
        <v>547</v>
      </c>
    </row>
    <row r="208" s="1" customFormat="1" ht="25.5" customHeight="1">
      <c r="B208" s="42"/>
      <c r="C208" s="217" t="s">
        <v>347</v>
      </c>
      <c r="D208" s="217" t="s">
        <v>128</v>
      </c>
      <c r="E208" s="218" t="s">
        <v>548</v>
      </c>
      <c r="F208" s="219" t="s">
        <v>549</v>
      </c>
      <c r="G208" s="220" t="s">
        <v>167</v>
      </c>
      <c r="H208" s="221">
        <v>1</v>
      </c>
      <c r="I208" s="222"/>
      <c r="J208" s="223">
        <f>ROUND(I208*H208,2)</f>
        <v>0</v>
      </c>
      <c r="K208" s="219" t="s">
        <v>21</v>
      </c>
      <c r="L208" s="68"/>
      <c r="M208" s="224" t="s">
        <v>21</v>
      </c>
      <c r="N208" s="225" t="s">
        <v>40</v>
      </c>
      <c r="O208" s="43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AR208" s="20" t="s">
        <v>168</v>
      </c>
      <c r="AT208" s="20" t="s">
        <v>128</v>
      </c>
      <c r="AU208" s="20" t="s">
        <v>77</v>
      </c>
      <c r="AY208" s="20" t="s">
        <v>126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20" t="s">
        <v>77</v>
      </c>
      <c r="BK208" s="228">
        <f>ROUND(I208*H208,2)</f>
        <v>0</v>
      </c>
      <c r="BL208" s="20" t="s">
        <v>168</v>
      </c>
      <c r="BM208" s="20" t="s">
        <v>550</v>
      </c>
    </row>
    <row r="209" s="1" customFormat="1" ht="25.5" customHeight="1">
      <c r="B209" s="42"/>
      <c r="C209" s="217" t="s">
        <v>551</v>
      </c>
      <c r="D209" s="217" t="s">
        <v>128</v>
      </c>
      <c r="E209" s="218" t="s">
        <v>552</v>
      </c>
      <c r="F209" s="219" t="s">
        <v>553</v>
      </c>
      <c r="G209" s="220" t="s">
        <v>167</v>
      </c>
      <c r="H209" s="221">
        <v>6</v>
      </c>
      <c r="I209" s="222"/>
      <c r="J209" s="223">
        <f>ROUND(I209*H209,2)</f>
        <v>0</v>
      </c>
      <c r="K209" s="219" t="s">
        <v>21</v>
      </c>
      <c r="L209" s="68"/>
      <c r="M209" s="224" t="s">
        <v>21</v>
      </c>
      <c r="N209" s="225" t="s">
        <v>40</v>
      </c>
      <c r="O209" s="43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AR209" s="20" t="s">
        <v>168</v>
      </c>
      <c r="AT209" s="20" t="s">
        <v>128</v>
      </c>
      <c r="AU209" s="20" t="s">
        <v>77</v>
      </c>
      <c r="AY209" s="20" t="s">
        <v>126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20" t="s">
        <v>77</v>
      </c>
      <c r="BK209" s="228">
        <f>ROUND(I209*H209,2)</f>
        <v>0</v>
      </c>
      <c r="BL209" s="20" t="s">
        <v>168</v>
      </c>
      <c r="BM209" s="20" t="s">
        <v>554</v>
      </c>
    </row>
    <row r="210" s="1" customFormat="1" ht="16.5" customHeight="1">
      <c r="B210" s="42"/>
      <c r="C210" s="217" t="s">
        <v>350</v>
      </c>
      <c r="D210" s="217" t="s">
        <v>128</v>
      </c>
      <c r="E210" s="218" t="s">
        <v>555</v>
      </c>
      <c r="F210" s="219" t="s">
        <v>556</v>
      </c>
      <c r="G210" s="220" t="s">
        <v>167</v>
      </c>
      <c r="H210" s="221">
        <v>70</v>
      </c>
      <c r="I210" s="222"/>
      <c r="J210" s="223">
        <f>ROUND(I210*H210,2)</f>
        <v>0</v>
      </c>
      <c r="K210" s="219" t="s">
        <v>21</v>
      </c>
      <c r="L210" s="68"/>
      <c r="M210" s="224" t="s">
        <v>21</v>
      </c>
      <c r="N210" s="225" t="s">
        <v>40</v>
      </c>
      <c r="O210" s="43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AR210" s="20" t="s">
        <v>168</v>
      </c>
      <c r="AT210" s="20" t="s">
        <v>128</v>
      </c>
      <c r="AU210" s="20" t="s">
        <v>77</v>
      </c>
      <c r="AY210" s="20" t="s">
        <v>126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20" t="s">
        <v>77</v>
      </c>
      <c r="BK210" s="228">
        <f>ROUND(I210*H210,2)</f>
        <v>0</v>
      </c>
      <c r="BL210" s="20" t="s">
        <v>168</v>
      </c>
      <c r="BM210" s="20" t="s">
        <v>557</v>
      </c>
    </row>
    <row r="211" s="1" customFormat="1" ht="16.5" customHeight="1">
      <c r="B211" s="42"/>
      <c r="C211" s="217" t="s">
        <v>558</v>
      </c>
      <c r="D211" s="217" t="s">
        <v>128</v>
      </c>
      <c r="E211" s="218" t="s">
        <v>559</v>
      </c>
      <c r="F211" s="219" t="s">
        <v>560</v>
      </c>
      <c r="G211" s="220" t="s">
        <v>167</v>
      </c>
      <c r="H211" s="221">
        <v>10</v>
      </c>
      <c r="I211" s="222"/>
      <c r="J211" s="223">
        <f>ROUND(I211*H211,2)</f>
        <v>0</v>
      </c>
      <c r="K211" s="219" t="s">
        <v>21</v>
      </c>
      <c r="L211" s="68"/>
      <c r="M211" s="224" t="s">
        <v>21</v>
      </c>
      <c r="N211" s="225" t="s">
        <v>40</v>
      </c>
      <c r="O211" s="43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AR211" s="20" t="s">
        <v>168</v>
      </c>
      <c r="AT211" s="20" t="s">
        <v>128</v>
      </c>
      <c r="AU211" s="20" t="s">
        <v>77</v>
      </c>
      <c r="AY211" s="20" t="s">
        <v>126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20" t="s">
        <v>77</v>
      </c>
      <c r="BK211" s="228">
        <f>ROUND(I211*H211,2)</f>
        <v>0</v>
      </c>
      <c r="BL211" s="20" t="s">
        <v>168</v>
      </c>
      <c r="BM211" s="20" t="s">
        <v>561</v>
      </c>
    </row>
    <row r="212" s="10" customFormat="1" ht="29.88" customHeight="1">
      <c r="B212" s="201"/>
      <c r="C212" s="202"/>
      <c r="D212" s="203" t="s">
        <v>68</v>
      </c>
      <c r="E212" s="215" t="s">
        <v>562</v>
      </c>
      <c r="F212" s="215" t="s">
        <v>563</v>
      </c>
      <c r="G212" s="202"/>
      <c r="H212" s="202"/>
      <c r="I212" s="205"/>
      <c r="J212" s="216">
        <f>BK212</f>
        <v>0</v>
      </c>
      <c r="K212" s="202"/>
      <c r="L212" s="207"/>
      <c r="M212" s="208"/>
      <c r="N212" s="209"/>
      <c r="O212" s="209"/>
      <c r="P212" s="210">
        <f>P213</f>
        <v>0</v>
      </c>
      <c r="Q212" s="209"/>
      <c r="R212" s="210">
        <f>R213</f>
        <v>0</v>
      </c>
      <c r="S212" s="209"/>
      <c r="T212" s="211">
        <f>T213</f>
        <v>0</v>
      </c>
      <c r="AR212" s="212" t="s">
        <v>145</v>
      </c>
      <c r="AT212" s="213" t="s">
        <v>68</v>
      </c>
      <c r="AU212" s="213" t="s">
        <v>77</v>
      </c>
      <c r="AY212" s="212" t="s">
        <v>126</v>
      </c>
      <c r="BK212" s="214">
        <f>BK213</f>
        <v>0</v>
      </c>
    </row>
    <row r="213" s="10" customFormat="1" ht="14.88" customHeight="1">
      <c r="B213" s="201"/>
      <c r="C213" s="202"/>
      <c r="D213" s="203" t="s">
        <v>68</v>
      </c>
      <c r="E213" s="215" t="s">
        <v>564</v>
      </c>
      <c r="F213" s="215" t="s">
        <v>565</v>
      </c>
      <c r="G213" s="202"/>
      <c r="H213" s="202"/>
      <c r="I213" s="205"/>
      <c r="J213" s="216">
        <f>BK213</f>
        <v>0</v>
      </c>
      <c r="K213" s="202"/>
      <c r="L213" s="207"/>
      <c r="M213" s="208"/>
      <c r="N213" s="209"/>
      <c r="O213" s="209"/>
      <c r="P213" s="210">
        <f>P214</f>
        <v>0</v>
      </c>
      <c r="Q213" s="209"/>
      <c r="R213" s="210">
        <f>R214</f>
        <v>0</v>
      </c>
      <c r="S213" s="209"/>
      <c r="T213" s="211">
        <f>T214</f>
        <v>0</v>
      </c>
      <c r="AR213" s="212" t="s">
        <v>145</v>
      </c>
      <c r="AT213" s="213" t="s">
        <v>68</v>
      </c>
      <c r="AU213" s="213" t="s">
        <v>79</v>
      </c>
      <c r="AY213" s="212" t="s">
        <v>126</v>
      </c>
      <c r="BK213" s="214">
        <f>BK214</f>
        <v>0</v>
      </c>
    </row>
    <row r="214" s="1" customFormat="1" ht="16.5" customHeight="1">
      <c r="B214" s="42"/>
      <c r="C214" s="217" t="s">
        <v>357</v>
      </c>
      <c r="D214" s="217" t="s">
        <v>128</v>
      </c>
      <c r="E214" s="218" t="s">
        <v>566</v>
      </c>
      <c r="F214" s="219" t="s">
        <v>567</v>
      </c>
      <c r="G214" s="220" t="s">
        <v>568</v>
      </c>
      <c r="H214" s="221">
        <v>1</v>
      </c>
      <c r="I214" s="222"/>
      <c r="J214" s="223">
        <f>ROUND(I214*H214,2)</f>
        <v>0</v>
      </c>
      <c r="K214" s="219" t="s">
        <v>569</v>
      </c>
      <c r="L214" s="68"/>
      <c r="M214" s="224" t="s">
        <v>21</v>
      </c>
      <c r="N214" s="239" t="s">
        <v>40</v>
      </c>
      <c r="O214" s="240"/>
      <c r="P214" s="241">
        <f>O214*H214</f>
        <v>0</v>
      </c>
      <c r="Q214" s="241">
        <v>0</v>
      </c>
      <c r="R214" s="241">
        <f>Q214*H214</f>
        <v>0</v>
      </c>
      <c r="S214" s="241">
        <v>0</v>
      </c>
      <c r="T214" s="242">
        <f>S214*H214</f>
        <v>0</v>
      </c>
      <c r="AR214" s="20" t="s">
        <v>570</v>
      </c>
      <c r="AT214" s="20" t="s">
        <v>128</v>
      </c>
      <c r="AU214" s="20" t="s">
        <v>138</v>
      </c>
      <c r="AY214" s="20" t="s">
        <v>126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20" t="s">
        <v>77</v>
      </c>
      <c r="BK214" s="228">
        <f>ROUND(I214*H214,2)</f>
        <v>0</v>
      </c>
      <c r="BL214" s="20" t="s">
        <v>570</v>
      </c>
      <c r="BM214" s="20" t="s">
        <v>571</v>
      </c>
    </row>
    <row r="215" s="1" customFormat="1" ht="6.96" customHeight="1">
      <c r="B215" s="63"/>
      <c r="C215" s="64"/>
      <c r="D215" s="64"/>
      <c r="E215" s="64"/>
      <c r="F215" s="64"/>
      <c r="G215" s="64"/>
      <c r="H215" s="64"/>
      <c r="I215" s="162"/>
      <c r="J215" s="64"/>
      <c r="K215" s="64"/>
      <c r="L215" s="68"/>
    </row>
  </sheetData>
  <sheetProtection sheet="1" autoFilter="0" formatColumns="0" formatRows="0" objects="1" scenarios="1" spinCount="100000" saltValue="FGFCaUaIDMxjaIYH3BzAFU6r7VaOSMMk5uH1vS4YQdGdXRC7igOvGqSfB3jVbj5nBfV+vjdi2zS9Yb4WchJ/zA==" hashValue="Eo0ITuFcowVVNnVY6TKo3U1qoGqcN9HAtSGjUxYXVhRAF1VOBI8FJOCkYV03GRhHsvP2lkpX/ypLWwaeDVWlBg==" algorithmName="SHA-512" password="CC35"/>
  <autoFilter ref="C83:K214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89</v>
      </c>
      <c r="G1" s="135" t="s">
        <v>90</v>
      </c>
      <c r="H1" s="135"/>
      <c r="I1" s="136"/>
      <c r="J1" s="135" t="s">
        <v>91</v>
      </c>
      <c r="K1" s="134" t="s">
        <v>92</v>
      </c>
      <c r="L1" s="135" t="s">
        <v>93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82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79</v>
      </c>
    </row>
    <row r="4" ht="36.96" customHeight="1">
      <c r="B4" s="24"/>
      <c r="C4" s="25"/>
      <c r="D4" s="26" t="s">
        <v>94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stavby'!K6</f>
        <v>Oprava trakčního vedení na trati Ústí n.L. západ - Bílina,1.etapa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95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572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42" t="s">
        <v>25</v>
      </c>
      <c r="J12" s="143" t="str">
        <f>'Rekapitulace stavby'!AN8</f>
        <v>19. 9. 2018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stavby'!AN10="","",'Rekapitulace stavby'!AN10)</f>
        <v/>
      </c>
      <c r="K14" s="47"/>
    </row>
    <row r="15" s="1" customFormat="1" ht="18" customHeight="1">
      <c r="B15" s="42"/>
      <c r="C15" s="43"/>
      <c r="D15" s="43"/>
      <c r="E15" s="31" t="str">
        <f>IF('Rekapitulace stavby'!E11="","",'Rekapitulace stavby'!E11)</f>
        <v xml:space="preserve"> </v>
      </c>
      <c r="F15" s="43"/>
      <c r="G15" s="43"/>
      <c r="H15" s="43"/>
      <c r="I15" s="142" t="s">
        <v>29</v>
      </c>
      <c r="J15" s="31" t="str">
        <f>IF('Rekapitulace stavby'!AN11="","",'Rekapitulace stavby'!AN11)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stavby'!AN13="Vyplň údaj","",IF('Rekapitulace stavby'!AN13="","",'Rekapitulace stavby'!AN13))</f>
        <v/>
      </c>
      <c r="K17" s="47"/>
    </row>
    <row r="18" s="1" customFormat="1" ht="18" customHeight="1">
      <c r="B18" s="42"/>
      <c r="C18" s="43"/>
      <c r="D18" s="43"/>
      <c r="E18" s="31" t="str">
        <f>IF('Rekapitulace stavby'!E14="Vyplň údaj","",IF('Rekapitulace stavby'!E14="","",'Rekapitulace stavby'!E14))</f>
        <v/>
      </c>
      <c r="F18" s="43"/>
      <c r="G18" s="43"/>
      <c r="H18" s="43"/>
      <c r="I18" s="142" t="s">
        <v>29</v>
      </c>
      <c r="J18" s="31" t="str">
        <f>IF('Rekapitulace stavby'!AN14="Vyplň údaj","",IF('Rekapitulace stavby'!AN14="","",'Rekapitulace stavby'!AN14))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stavby'!AN16="","",'Rekapitulace stavby'!AN16)</f>
        <v/>
      </c>
      <c r="K20" s="47"/>
    </row>
    <row r="21" s="1" customFormat="1" ht="18" customHeight="1">
      <c r="B21" s="42"/>
      <c r="C21" s="43"/>
      <c r="D21" s="43"/>
      <c r="E21" s="31" t="str">
        <f>IF('Rekapitulace stavby'!E17="","",'Rekapitulace stavby'!E17)</f>
        <v xml:space="preserve"> </v>
      </c>
      <c r="F21" s="43"/>
      <c r="G21" s="43"/>
      <c r="H21" s="43"/>
      <c r="I21" s="142" t="s">
        <v>29</v>
      </c>
      <c r="J21" s="31" t="str">
        <f>IF('Rekapitulace stavby'!AN17="","",'Rekapitulace stavby'!AN17)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35</v>
      </c>
      <c r="E27" s="43"/>
      <c r="F27" s="43"/>
      <c r="G27" s="43"/>
      <c r="H27" s="43"/>
      <c r="I27" s="140"/>
      <c r="J27" s="151">
        <f>ROUND(J85,2)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37</v>
      </c>
      <c r="G29" s="43"/>
      <c r="H29" s="43"/>
      <c r="I29" s="152" t="s">
        <v>36</v>
      </c>
      <c r="J29" s="48" t="s">
        <v>38</v>
      </c>
      <c r="K29" s="47"/>
    </row>
    <row r="30" s="1" customFormat="1" ht="14.4" customHeight="1">
      <c r="B30" s="42"/>
      <c r="C30" s="43"/>
      <c r="D30" s="51" t="s">
        <v>39</v>
      </c>
      <c r="E30" s="51" t="s">
        <v>40</v>
      </c>
      <c r="F30" s="153">
        <f>ROUND(SUM(BE85:BE297), 2)</f>
        <v>0</v>
      </c>
      <c r="G30" s="43"/>
      <c r="H30" s="43"/>
      <c r="I30" s="154">
        <v>0.20999999999999999</v>
      </c>
      <c r="J30" s="153">
        <f>ROUND(ROUND((SUM(BE85:BE297)), 2)*I30, 2)</f>
        <v>0</v>
      </c>
      <c r="K30" s="47"/>
    </row>
    <row r="31" s="1" customFormat="1" ht="14.4" customHeight="1">
      <c r="B31" s="42"/>
      <c r="C31" s="43"/>
      <c r="D31" s="43"/>
      <c r="E31" s="51" t="s">
        <v>41</v>
      </c>
      <c r="F31" s="153">
        <f>ROUND(SUM(BF85:BF297), 2)</f>
        <v>0</v>
      </c>
      <c r="G31" s="43"/>
      <c r="H31" s="43"/>
      <c r="I31" s="154">
        <v>0.14999999999999999</v>
      </c>
      <c r="J31" s="153">
        <f>ROUND(ROUND((SUM(BF85:BF297)),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42</v>
      </c>
      <c r="F32" s="153">
        <f>ROUND(SUM(BG85:BG297),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43</v>
      </c>
      <c r="F33" s="153">
        <f>ROUND(SUM(BH85:BH297),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44</v>
      </c>
      <c r="F34" s="153">
        <f>ROUND(SUM(BI85:BI297),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45</v>
      </c>
      <c r="E36" s="94"/>
      <c r="F36" s="94"/>
      <c r="G36" s="157" t="s">
        <v>46</v>
      </c>
      <c r="H36" s="158" t="s">
        <v>47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97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Oprava trakčního vedení na trati Ústí n.L. západ - Bílina,1.etapa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95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02 - část žst. Ohníč, zhlaví Světec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42" t="s">
        <v>25</v>
      </c>
      <c r="J49" s="143" t="str">
        <f>IF(J12="","",J12)</f>
        <v>19. 9. 2018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98</v>
      </c>
      <c r="D54" s="155"/>
      <c r="E54" s="155"/>
      <c r="F54" s="155"/>
      <c r="G54" s="155"/>
      <c r="H54" s="155"/>
      <c r="I54" s="169"/>
      <c r="J54" s="170" t="s">
        <v>99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100</v>
      </c>
      <c r="D56" s="43"/>
      <c r="E56" s="43"/>
      <c r="F56" s="43"/>
      <c r="G56" s="43"/>
      <c r="H56" s="43"/>
      <c r="I56" s="140"/>
      <c r="J56" s="151">
        <f>J85</f>
        <v>0</v>
      </c>
      <c r="K56" s="47"/>
      <c r="AU56" s="20" t="s">
        <v>101</v>
      </c>
    </row>
    <row r="57" s="7" customFormat="1" ht="24.96" customHeight="1">
      <c r="B57" s="173"/>
      <c r="C57" s="174"/>
      <c r="D57" s="175" t="s">
        <v>102</v>
      </c>
      <c r="E57" s="176"/>
      <c r="F57" s="176"/>
      <c r="G57" s="176"/>
      <c r="H57" s="176"/>
      <c r="I57" s="177"/>
      <c r="J57" s="178">
        <f>J86</f>
        <v>0</v>
      </c>
      <c r="K57" s="179"/>
    </row>
    <row r="58" s="8" customFormat="1" ht="19.92" customHeight="1">
      <c r="B58" s="180"/>
      <c r="C58" s="181"/>
      <c r="D58" s="182" t="s">
        <v>103</v>
      </c>
      <c r="E58" s="183"/>
      <c r="F58" s="183"/>
      <c r="G58" s="183"/>
      <c r="H58" s="183"/>
      <c r="I58" s="184"/>
      <c r="J58" s="185">
        <f>J87</f>
        <v>0</v>
      </c>
      <c r="K58" s="186"/>
    </row>
    <row r="59" s="8" customFormat="1" ht="19.92" customHeight="1">
      <c r="B59" s="180"/>
      <c r="C59" s="181"/>
      <c r="D59" s="182" t="s">
        <v>104</v>
      </c>
      <c r="E59" s="183"/>
      <c r="F59" s="183"/>
      <c r="G59" s="183"/>
      <c r="H59" s="183"/>
      <c r="I59" s="184"/>
      <c r="J59" s="185">
        <f>J99</f>
        <v>0</v>
      </c>
      <c r="K59" s="186"/>
    </row>
    <row r="60" s="7" customFormat="1" ht="24.96" customHeight="1">
      <c r="B60" s="173"/>
      <c r="C60" s="174"/>
      <c r="D60" s="175" t="s">
        <v>105</v>
      </c>
      <c r="E60" s="176"/>
      <c r="F60" s="176"/>
      <c r="G60" s="176"/>
      <c r="H60" s="176"/>
      <c r="I60" s="177"/>
      <c r="J60" s="178">
        <f>J104</f>
        <v>0</v>
      </c>
      <c r="K60" s="179"/>
    </row>
    <row r="61" s="8" customFormat="1" ht="19.92" customHeight="1">
      <c r="B61" s="180"/>
      <c r="C61" s="181"/>
      <c r="D61" s="182" t="s">
        <v>573</v>
      </c>
      <c r="E61" s="183"/>
      <c r="F61" s="183"/>
      <c r="G61" s="183"/>
      <c r="H61" s="183"/>
      <c r="I61" s="184"/>
      <c r="J61" s="185">
        <f>J105</f>
        <v>0</v>
      </c>
      <c r="K61" s="186"/>
    </row>
    <row r="62" s="8" customFormat="1" ht="19.92" customHeight="1">
      <c r="B62" s="180"/>
      <c r="C62" s="181"/>
      <c r="D62" s="182" t="s">
        <v>106</v>
      </c>
      <c r="E62" s="183"/>
      <c r="F62" s="183"/>
      <c r="G62" s="183"/>
      <c r="H62" s="183"/>
      <c r="I62" s="184"/>
      <c r="J62" s="185">
        <f>J107</f>
        <v>0</v>
      </c>
      <c r="K62" s="186"/>
    </row>
    <row r="63" s="7" customFormat="1" ht="24.96" customHeight="1">
      <c r="B63" s="173"/>
      <c r="C63" s="174"/>
      <c r="D63" s="175" t="s">
        <v>107</v>
      </c>
      <c r="E63" s="176"/>
      <c r="F63" s="176"/>
      <c r="G63" s="176"/>
      <c r="H63" s="176"/>
      <c r="I63" s="177"/>
      <c r="J63" s="178">
        <f>J120</f>
        <v>0</v>
      </c>
      <c r="K63" s="179"/>
    </row>
    <row r="64" s="8" customFormat="1" ht="19.92" customHeight="1">
      <c r="B64" s="180"/>
      <c r="C64" s="181"/>
      <c r="D64" s="182" t="s">
        <v>108</v>
      </c>
      <c r="E64" s="183"/>
      <c r="F64" s="183"/>
      <c r="G64" s="183"/>
      <c r="H64" s="183"/>
      <c r="I64" s="184"/>
      <c r="J64" s="185">
        <f>J226</f>
        <v>0</v>
      </c>
      <c r="K64" s="186"/>
    </row>
    <row r="65" s="8" customFormat="1" ht="14.88" customHeight="1">
      <c r="B65" s="180"/>
      <c r="C65" s="181"/>
      <c r="D65" s="182" t="s">
        <v>109</v>
      </c>
      <c r="E65" s="183"/>
      <c r="F65" s="183"/>
      <c r="G65" s="183"/>
      <c r="H65" s="183"/>
      <c r="I65" s="184"/>
      <c r="J65" s="185">
        <f>J227</f>
        <v>0</v>
      </c>
      <c r="K65" s="186"/>
    </row>
    <row r="66" s="1" customFormat="1" ht="21.84" customHeight="1">
      <c r="B66" s="42"/>
      <c r="C66" s="43"/>
      <c r="D66" s="43"/>
      <c r="E66" s="43"/>
      <c r="F66" s="43"/>
      <c r="G66" s="43"/>
      <c r="H66" s="43"/>
      <c r="I66" s="140"/>
      <c r="J66" s="43"/>
      <c r="K66" s="47"/>
    </row>
    <row r="67" s="1" customFormat="1" ht="6.96" customHeight="1">
      <c r="B67" s="63"/>
      <c r="C67" s="64"/>
      <c r="D67" s="64"/>
      <c r="E67" s="64"/>
      <c r="F67" s="64"/>
      <c r="G67" s="64"/>
      <c r="H67" s="64"/>
      <c r="I67" s="162"/>
      <c r="J67" s="64"/>
      <c r="K67" s="65"/>
    </row>
    <row r="71" s="1" customFormat="1" ht="6.96" customHeight="1">
      <c r="B71" s="66"/>
      <c r="C71" s="67"/>
      <c r="D71" s="67"/>
      <c r="E71" s="67"/>
      <c r="F71" s="67"/>
      <c r="G71" s="67"/>
      <c r="H71" s="67"/>
      <c r="I71" s="165"/>
      <c r="J71" s="67"/>
      <c r="K71" s="67"/>
      <c r="L71" s="68"/>
    </row>
    <row r="72" s="1" customFormat="1" ht="36.96" customHeight="1">
      <c r="B72" s="42"/>
      <c r="C72" s="69" t="s">
        <v>110</v>
      </c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 ht="6.96" customHeight="1">
      <c r="B73" s="42"/>
      <c r="C73" s="70"/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 ht="14.4" customHeight="1">
      <c r="B74" s="42"/>
      <c r="C74" s="72" t="s">
        <v>18</v>
      </c>
      <c r="D74" s="70"/>
      <c r="E74" s="70"/>
      <c r="F74" s="70"/>
      <c r="G74" s="70"/>
      <c r="H74" s="70"/>
      <c r="I74" s="187"/>
      <c r="J74" s="70"/>
      <c r="K74" s="70"/>
      <c r="L74" s="68"/>
    </row>
    <row r="75" s="1" customFormat="1" ht="16.5" customHeight="1">
      <c r="B75" s="42"/>
      <c r="C75" s="70"/>
      <c r="D75" s="70"/>
      <c r="E75" s="188" t="str">
        <f>E7</f>
        <v>Oprava trakčního vedení na trati Ústí n.L. západ - Bílina,1.etapa</v>
      </c>
      <c r="F75" s="72"/>
      <c r="G75" s="72"/>
      <c r="H75" s="72"/>
      <c r="I75" s="187"/>
      <c r="J75" s="70"/>
      <c r="K75" s="70"/>
      <c r="L75" s="68"/>
    </row>
    <row r="76" s="1" customFormat="1" ht="14.4" customHeight="1">
      <c r="B76" s="42"/>
      <c r="C76" s="72" t="s">
        <v>95</v>
      </c>
      <c r="D76" s="70"/>
      <c r="E76" s="70"/>
      <c r="F76" s="70"/>
      <c r="G76" s="70"/>
      <c r="H76" s="70"/>
      <c r="I76" s="187"/>
      <c r="J76" s="70"/>
      <c r="K76" s="70"/>
      <c r="L76" s="68"/>
    </row>
    <row r="77" s="1" customFormat="1" ht="17.25" customHeight="1">
      <c r="B77" s="42"/>
      <c r="C77" s="70"/>
      <c r="D77" s="70"/>
      <c r="E77" s="78" t="str">
        <f>E9</f>
        <v>02 - část žst. Ohníč, zhlaví Světec</v>
      </c>
      <c r="F77" s="70"/>
      <c r="G77" s="70"/>
      <c r="H77" s="70"/>
      <c r="I77" s="187"/>
      <c r="J77" s="70"/>
      <c r="K77" s="70"/>
      <c r="L77" s="68"/>
    </row>
    <row r="78" s="1" customFormat="1" ht="6.96" customHeight="1">
      <c r="B78" s="42"/>
      <c r="C78" s="70"/>
      <c r="D78" s="70"/>
      <c r="E78" s="70"/>
      <c r="F78" s="70"/>
      <c r="G78" s="70"/>
      <c r="H78" s="70"/>
      <c r="I78" s="187"/>
      <c r="J78" s="70"/>
      <c r="K78" s="70"/>
      <c r="L78" s="68"/>
    </row>
    <row r="79" s="1" customFormat="1" ht="18" customHeight="1">
      <c r="B79" s="42"/>
      <c r="C79" s="72" t="s">
        <v>23</v>
      </c>
      <c r="D79" s="70"/>
      <c r="E79" s="70"/>
      <c r="F79" s="189" t="str">
        <f>F12</f>
        <v xml:space="preserve"> </v>
      </c>
      <c r="G79" s="70"/>
      <c r="H79" s="70"/>
      <c r="I79" s="190" t="s">
        <v>25</v>
      </c>
      <c r="J79" s="81" t="str">
        <f>IF(J12="","",J12)</f>
        <v>19. 9. 2018</v>
      </c>
      <c r="K79" s="70"/>
      <c r="L79" s="68"/>
    </row>
    <row r="80" s="1" customFormat="1" ht="6.96" customHeight="1">
      <c r="B80" s="42"/>
      <c r="C80" s="70"/>
      <c r="D80" s="70"/>
      <c r="E80" s="70"/>
      <c r="F80" s="70"/>
      <c r="G80" s="70"/>
      <c r="H80" s="70"/>
      <c r="I80" s="187"/>
      <c r="J80" s="70"/>
      <c r="K80" s="70"/>
      <c r="L80" s="68"/>
    </row>
    <row r="81" s="1" customFormat="1">
      <c r="B81" s="42"/>
      <c r="C81" s="72" t="s">
        <v>27</v>
      </c>
      <c r="D81" s="70"/>
      <c r="E81" s="70"/>
      <c r="F81" s="189" t="str">
        <f>E15</f>
        <v xml:space="preserve"> </v>
      </c>
      <c r="G81" s="70"/>
      <c r="H81" s="70"/>
      <c r="I81" s="190" t="s">
        <v>32</v>
      </c>
      <c r="J81" s="189" t="str">
        <f>E21</f>
        <v xml:space="preserve"> </v>
      </c>
      <c r="K81" s="70"/>
      <c r="L81" s="68"/>
    </row>
    <row r="82" s="1" customFormat="1" ht="14.4" customHeight="1">
      <c r="B82" s="42"/>
      <c r="C82" s="72" t="s">
        <v>30</v>
      </c>
      <c r="D82" s="70"/>
      <c r="E82" s="70"/>
      <c r="F82" s="189" t="str">
        <f>IF(E18="","",E18)</f>
        <v/>
      </c>
      <c r="G82" s="70"/>
      <c r="H82" s="70"/>
      <c r="I82" s="187"/>
      <c r="J82" s="70"/>
      <c r="K82" s="70"/>
      <c r="L82" s="68"/>
    </row>
    <row r="83" s="1" customFormat="1" ht="10.32" customHeight="1">
      <c r="B83" s="42"/>
      <c r="C83" s="70"/>
      <c r="D83" s="70"/>
      <c r="E83" s="70"/>
      <c r="F83" s="70"/>
      <c r="G83" s="70"/>
      <c r="H83" s="70"/>
      <c r="I83" s="187"/>
      <c r="J83" s="70"/>
      <c r="K83" s="70"/>
      <c r="L83" s="68"/>
    </row>
    <row r="84" s="9" customFormat="1" ht="29.28" customHeight="1">
      <c r="B84" s="191"/>
      <c r="C84" s="192" t="s">
        <v>111</v>
      </c>
      <c r="D84" s="193" t="s">
        <v>54</v>
      </c>
      <c r="E84" s="193" t="s">
        <v>50</v>
      </c>
      <c r="F84" s="193" t="s">
        <v>112</v>
      </c>
      <c r="G84" s="193" t="s">
        <v>113</v>
      </c>
      <c r="H84" s="193" t="s">
        <v>114</v>
      </c>
      <c r="I84" s="194" t="s">
        <v>115</v>
      </c>
      <c r="J84" s="193" t="s">
        <v>99</v>
      </c>
      <c r="K84" s="195" t="s">
        <v>116</v>
      </c>
      <c r="L84" s="196"/>
      <c r="M84" s="98" t="s">
        <v>117</v>
      </c>
      <c r="N84" s="99" t="s">
        <v>39</v>
      </c>
      <c r="O84" s="99" t="s">
        <v>118</v>
      </c>
      <c r="P84" s="99" t="s">
        <v>119</v>
      </c>
      <c r="Q84" s="99" t="s">
        <v>120</v>
      </c>
      <c r="R84" s="99" t="s">
        <v>121</v>
      </c>
      <c r="S84" s="99" t="s">
        <v>122</v>
      </c>
      <c r="T84" s="100" t="s">
        <v>123</v>
      </c>
    </row>
    <row r="85" s="1" customFormat="1" ht="29.28" customHeight="1">
      <c r="B85" s="42"/>
      <c r="C85" s="104" t="s">
        <v>100</v>
      </c>
      <c r="D85" s="70"/>
      <c r="E85" s="70"/>
      <c r="F85" s="70"/>
      <c r="G85" s="70"/>
      <c r="H85" s="70"/>
      <c r="I85" s="187"/>
      <c r="J85" s="197">
        <f>BK85</f>
        <v>0</v>
      </c>
      <c r="K85" s="70"/>
      <c r="L85" s="68"/>
      <c r="M85" s="101"/>
      <c r="N85" s="102"/>
      <c r="O85" s="102"/>
      <c r="P85" s="198">
        <f>P86+P104+P120</f>
        <v>0</v>
      </c>
      <c r="Q85" s="102"/>
      <c r="R85" s="198">
        <f>R86+R104+R120</f>
        <v>0</v>
      </c>
      <c r="S85" s="102"/>
      <c r="T85" s="199">
        <f>T86+T104+T120</f>
        <v>0</v>
      </c>
      <c r="AT85" s="20" t="s">
        <v>68</v>
      </c>
      <c r="AU85" s="20" t="s">
        <v>101</v>
      </c>
      <c r="BK85" s="200">
        <f>BK86+BK104+BK120</f>
        <v>0</v>
      </c>
    </row>
    <row r="86" s="10" customFormat="1" ht="37.44" customHeight="1">
      <c r="B86" s="201"/>
      <c r="C86" s="202"/>
      <c r="D86" s="203" t="s">
        <v>68</v>
      </c>
      <c r="E86" s="204" t="s">
        <v>124</v>
      </c>
      <c r="F86" s="204" t="s">
        <v>125</v>
      </c>
      <c r="G86" s="202"/>
      <c r="H86" s="202"/>
      <c r="I86" s="205"/>
      <c r="J86" s="206">
        <f>BK86</f>
        <v>0</v>
      </c>
      <c r="K86" s="202"/>
      <c r="L86" s="207"/>
      <c r="M86" s="208"/>
      <c r="N86" s="209"/>
      <c r="O86" s="209"/>
      <c r="P86" s="210">
        <f>P87+P99</f>
        <v>0</v>
      </c>
      <c r="Q86" s="209"/>
      <c r="R86" s="210">
        <f>R87+R99</f>
        <v>0</v>
      </c>
      <c r="S86" s="209"/>
      <c r="T86" s="211">
        <f>T87+T99</f>
        <v>0</v>
      </c>
      <c r="AR86" s="212" t="s">
        <v>77</v>
      </c>
      <c r="AT86" s="213" t="s">
        <v>68</v>
      </c>
      <c r="AU86" s="213" t="s">
        <v>69</v>
      </c>
      <c r="AY86" s="212" t="s">
        <v>126</v>
      </c>
      <c r="BK86" s="214">
        <f>BK87+BK99</f>
        <v>0</v>
      </c>
    </row>
    <row r="87" s="10" customFormat="1" ht="19.92" customHeight="1">
      <c r="B87" s="201"/>
      <c r="C87" s="202"/>
      <c r="D87" s="203" t="s">
        <v>68</v>
      </c>
      <c r="E87" s="215" t="s">
        <v>77</v>
      </c>
      <c r="F87" s="215" t="s">
        <v>127</v>
      </c>
      <c r="G87" s="202"/>
      <c r="H87" s="202"/>
      <c r="I87" s="205"/>
      <c r="J87" s="216">
        <f>BK87</f>
        <v>0</v>
      </c>
      <c r="K87" s="202"/>
      <c r="L87" s="207"/>
      <c r="M87" s="208"/>
      <c r="N87" s="209"/>
      <c r="O87" s="209"/>
      <c r="P87" s="210">
        <f>SUM(P88:P98)</f>
        <v>0</v>
      </c>
      <c r="Q87" s="209"/>
      <c r="R87" s="210">
        <f>SUM(R88:R98)</f>
        <v>0</v>
      </c>
      <c r="S87" s="209"/>
      <c r="T87" s="211">
        <f>SUM(T88:T98)</f>
        <v>0</v>
      </c>
      <c r="AR87" s="212" t="s">
        <v>77</v>
      </c>
      <c r="AT87" s="213" t="s">
        <v>68</v>
      </c>
      <c r="AU87" s="213" t="s">
        <v>77</v>
      </c>
      <c r="AY87" s="212" t="s">
        <v>126</v>
      </c>
      <c r="BK87" s="214">
        <f>SUM(BK88:BK98)</f>
        <v>0</v>
      </c>
    </row>
    <row r="88" s="1" customFormat="1" ht="25.5" customHeight="1">
      <c r="B88" s="42"/>
      <c r="C88" s="217" t="s">
        <v>77</v>
      </c>
      <c r="D88" s="217" t="s">
        <v>128</v>
      </c>
      <c r="E88" s="218" t="s">
        <v>129</v>
      </c>
      <c r="F88" s="219" t="s">
        <v>130</v>
      </c>
      <c r="G88" s="220" t="s">
        <v>131</v>
      </c>
      <c r="H88" s="221">
        <v>300</v>
      </c>
      <c r="I88" s="222"/>
      <c r="J88" s="223">
        <f>ROUND(I88*H88,2)</f>
        <v>0</v>
      </c>
      <c r="K88" s="219" t="s">
        <v>21</v>
      </c>
      <c r="L88" s="68"/>
      <c r="M88" s="224" t="s">
        <v>21</v>
      </c>
      <c r="N88" s="225" t="s">
        <v>40</v>
      </c>
      <c r="O88" s="43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20" t="s">
        <v>132</v>
      </c>
      <c r="AT88" s="20" t="s">
        <v>128</v>
      </c>
      <c r="AU88" s="20" t="s">
        <v>79</v>
      </c>
      <c r="AY88" s="20" t="s">
        <v>126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20" t="s">
        <v>77</v>
      </c>
      <c r="BK88" s="228">
        <f>ROUND(I88*H88,2)</f>
        <v>0</v>
      </c>
      <c r="BL88" s="20" t="s">
        <v>132</v>
      </c>
      <c r="BM88" s="20" t="s">
        <v>79</v>
      </c>
    </row>
    <row r="89" s="1" customFormat="1" ht="16.5" customHeight="1">
      <c r="B89" s="42"/>
      <c r="C89" s="217" t="s">
        <v>79</v>
      </c>
      <c r="D89" s="217" t="s">
        <v>128</v>
      </c>
      <c r="E89" s="218" t="s">
        <v>574</v>
      </c>
      <c r="F89" s="219" t="s">
        <v>575</v>
      </c>
      <c r="G89" s="220" t="s">
        <v>255</v>
      </c>
      <c r="H89" s="221">
        <v>5</v>
      </c>
      <c r="I89" s="222"/>
      <c r="J89" s="223">
        <f>ROUND(I89*H89,2)</f>
        <v>0</v>
      </c>
      <c r="K89" s="219" t="s">
        <v>21</v>
      </c>
      <c r="L89" s="68"/>
      <c r="M89" s="224" t="s">
        <v>21</v>
      </c>
      <c r="N89" s="225" t="s">
        <v>40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132</v>
      </c>
      <c r="AT89" s="20" t="s">
        <v>128</v>
      </c>
      <c r="AU89" s="20" t="s">
        <v>79</v>
      </c>
      <c r="AY89" s="20" t="s">
        <v>126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77</v>
      </c>
      <c r="BK89" s="228">
        <f>ROUND(I89*H89,2)</f>
        <v>0</v>
      </c>
      <c r="BL89" s="20" t="s">
        <v>132</v>
      </c>
      <c r="BM89" s="20" t="s">
        <v>132</v>
      </c>
    </row>
    <row r="90" s="1" customFormat="1" ht="16.5" customHeight="1">
      <c r="B90" s="42"/>
      <c r="C90" s="217" t="s">
        <v>138</v>
      </c>
      <c r="D90" s="217" t="s">
        <v>128</v>
      </c>
      <c r="E90" s="218" t="s">
        <v>576</v>
      </c>
      <c r="F90" s="219" t="s">
        <v>577</v>
      </c>
      <c r="G90" s="220" t="s">
        <v>255</v>
      </c>
      <c r="H90" s="221">
        <v>30</v>
      </c>
      <c r="I90" s="222"/>
      <c r="J90" s="223">
        <f>ROUND(I90*H90,2)</f>
        <v>0</v>
      </c>
      <c r="K90" s="219" t="s">
        <v>21</v>
      </c>
      <c r="L90" s="68"/>
      <c r="M90" s="224" t="s">
        <v>21</v>
      </c>
      <c r="N90" s="225" t="s">
        <v>40</v>
      </c>
      <c r="O90" s="4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20" t="s">
        <v>132</v>
      </c>
      <c r="AT90" s="20" t="s">
        <v>128</v>
      </c>
      <c r="AU90" s="20" t="s">
        <v>79</v>
      </c>
      <c r="AY90" s="20" t="s">
        <v>126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77</v>
      </c>
      <c r="BK90" s="228">
        <f>ROUND(I90*H90,2)</f>
        <v>0</v>
      </c>
      <c r="BL90" s="20" t="s">
        <v>132</v>
      </c>
      <c r="BM90" s="20" t="s">
        <v>141</v>
      </c>
    </row>
    <row r="91" s="1" customFormat="1" ht="16.5" customHeight="1">
      <c r="B91" s="42"/>
      <c r="C91" s="217" t="s">
        <v>132</v>
      </c>
      <c r="D91" s="217" t="s">
        <v>128</v>
      </c>
      <c r="E91" s="218" t="s">
        <v>578</v>
      </c>
      <c r="F91" s="219" t="s">
        <v>579</v>
      </c>
      <c r="G91" s="220" t="s">
        <v>255</v>
      </c>
      <c r="H91" s="221">
        <v>30</v>
      </c>
      <c r="I91" s="222"/>
      <c r="J91" s="223">
        <f>ROUND(I91*H91,2)</f>
        <v>0</v>
      </c>
      <c r="K91" s="219" t="s">
        <v>21</v>
      </c>
      <c r="L91" s="68"/>
      <c r="M91" s="224" t="s">
        <v>21</v>
      </c>
      <c r="N91" s="225" t="s">
        <v>40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132</v>
      </c>
      <c r="AT91" s="20" t="s">
        <v>128</v>
      </c>
      <c r="AU91" s="20" t="s">
        <v>79</v>
      </c>
      <c r="AY91" s="20" t="s">
        <v>126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77</v>
      </c>
      <c r="BK91" s="228">
        <f>ROUND(I91*H91,2)</f>
        <v>0</v>
      </c>
      <c r="BL91" s="20" t="s">
        <v>132</v>
      </c>
      <c r="BM91" s="20" t="s">
        <v>144</v>
      </c>
    </row>
    <row r="92" s="1" customFormat="1" ht="25.5" customHeight="1">
      <c r="B92" s="42"/>
      <c r="C92" s="217" t="s">
        <v>145</v>
      </c>
      <c r="D92" s="217" t="s">
        <v>128</v>
      </c>
      <c r="E92" s="218" t="s">
        <v>580</v>
      </c>
      <c r="F92" s="219" t="s">
        <v>581</v>
      </c>
      <c r="G92" s="220" t="s">
        <v>161</v>
      </c>
      <c r="H92" s="221">
        <v>2</v>
      </c>
      <c r="I92" s="222"/>
      <c r="J92" s="223">
        <f>ROUND(I92*H92,2)</f>
        <v>0</v>
      </c>
      <c r="K92" s="219" t="s">
        <v>21</v>
      </c>
      <c r="L92" s="68"/>
      <c r="M92" s="224" t="s">
        <v>21</v>
      </c>
      <c r="N92" s="225" t="s">
        <v>40</v>
      </c>
      <c r="O92" s="43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20" t="s">
        <v>132</v>
      </c>
      <c r="AT92" s="20" t="s">
        <v>128</v>
      </c>
      <c r="AU92" s="20" t="s">
        <v>79</v>
      </c>
      <c r="AY92" s="20" t="s">
        <v>126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77</v>
      </c>
      <c r="BK92" s="228">
        <f>ROUND(I92*H92,2)</f>
        <v>0</v>
      </c>
      <c r="BL92" s="20" t="s">
        <v>132</v>
      </c>
      <c r="BM92" s="20" t="s">
        <v>148</v>
      </c>
    </row>
    <row r="93" s="1" customFormat="1" ht="16.5" customHeight="1">
      <c r="B93" s="42"/>
      <c r="C93" s="217" t="s">
        <v>141</v>
      </c>
      <c r="D93" s="217" t="s">
        <v>128</v>
      </c>
      <c r="E93" s="218" t="s">
        <v>582</v>
      </c>
      <c r="F93" s="219" t="s">
        <v>583</v>
      </c>
      <c r="G93" s="220" t="s">
        <v>161</v>
      </c>
      <c r="H93" s="221">
        <v>5</v>
      </c>
      <c r="I93" s="222"/>
      <c r="J93" s="223">
        <f>ROUND(I93*H93,2)</f>
        <v>0</v>
      </c>
      <c r="K93" s="219" t="s">
        <v>21</v>
      </c>
      <c r="L93" s="68"/>
      <c r="M93" s="224" t="s">
        <v>21</v>
      </c>
      <c r="N93" s="225" t="s">
        <v>40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132</v>
      </c>
      <c r="AT93" s="20" t="s">
        <v>128</v>
      </c>
      <c r="AU93" s="20" t="s">
        <v>79</v>
      </c>
      <c r="AY93" s="20" t="s">
        <v>126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77</v>
      </c>
      <c r="BK93" s="228">
        <f>ROUND(I93*H93,2)</f>
        <v>0</v>
      </c>
      <c r="BL93" s="20" t="s">
        <v>132</v>
      </c>
      <c r="BM93" s="20" t="s">
        <v>157</v>
      </c>
    </row>
    <row r="94" s="1" customFormat="1" ht="16.5" customHeight="1">
      <c r="B94" s="42"/>
      <c r="C94" s="217" t="s">
        <v>158</v>
      </c>
      <c r="D94" s="217" t="s">
        <v>128</v>
      </c>
      <c r="E94" s="218" t="s">
        <v>584</v>
      </c>
      <c r="F94" s="219" t="s">
        <v>585</v>
      </c>
      <c r="G94" s="220" t="s">
        <v>161</v>
      </c>
      <c r="H94" s="221">
        <v>2</v>
      </c>
      <c r="I94" s="222"/>
      <c r="J94" s="223">
        <f>ROUND(I94*H94,2)</f>
        <v>0</v>
      </c>
      <c r="K94" s="219" t="s">
        <v>21</v>
      </c>
      <c r="L94" s="68"/>
      <c r="M94" s="224" t="s">
        <v>21</v>
      </c>
      <c r="N94" s="225" t="s">
        <v>40</v>
      </c>
      <c r="O94" s="43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20" t="s">
        <v>132</v>
      </c>
      <c r="AT94" s="20" t="s">
        <v>128</v>
      </c>
      <c r="AU94" s="20" t="s">
        <v>79</v>
      </c>
      <c r="AY94" s="20" t="s">
        <v>126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20" t="s">
        <v>77</v>
      </c>
      <c r="BK94" s="228">
        <f>ROUND(I94*H94,2)</f>
        <v>0</v>
      </c>
      <c r="BL94" s="20" t="s">
        <v>132</v>
      </c>
      <c r="BM94" s="20" t="s">
        <v>162</v>
      </c>
    </row>
    <row r="95" s="1" customFormat="1" ht="16.5" customHeight="1">
      <c r="B95" s="42"/>
      <c r="C95" s="217" t="s">
        <v>144</v>
      </c>
      <c r="D95" s="217" t="s">
        <v>128</v>
      </c>
      <c r="E95" s="218" t="s">
        <v>584</v>
      </c>
      <c r="F95" s="219" t="s">
        <v>585</v>
      </c>
      <c r="G95" s="220" t="s">
        <v>161</v>
      </c>
      <c r="H95" s="221">
        <v>2.0499999999999998</v>
      </c>
      <c r="I95" s="222"/>
      <c r="J95" s="223">
        <f>ROUND(I95*H95,2)</f>
        <v>0</v>
      </c>
      <c r="K95" s="219" t="s">
        <v>21</v>
      </c>
      <c r="L95" s="68"/>
      <c r="M95" s="224" t="s">
        <v>21</v>
      </c>
      <c r="N95" s="225" t="s">
        <v>40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132</v>
      </c>
      <c r="AT95" s="20" t="s">
        <v>128</v>
      </c>
      <c r="AU95" s="20" t="s">
        <v>79</v>
      </c>
      <c r="AY95" s="20" t="s">
        <v>126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77</v>
      </c>
      <c r="BK95" s="228">
        <f>ROUND(I95*H95,2)</f>
        <v>0</v>
      </c>
      <c r="BL95" s="20" t="s">
        <v>132</v>
      </c>
      <c r="BM95" s="20" t="s">
        <v>169</v>
      </c>
    </row>
    <row r="96" s="1" customFormat="1" ht="16.5" customHeight="1">
      <c r="B96" s="42"/>
      <c r="C96" s="217" t="s">
        <v>170</v>
      </c>
      <c r="D96" s="217" t="s">
        <v>128</v>
      </c>
      <c r="E96" s="218" t="s">
        <v>586</v>
      </c>
      <c r="F96" s="219" t="s">
        <v>587</v>
      </c>
      <c r="G96" s="220" t="s">
        <v>161</v>
      </c>
      <c r="H96" s="221">
        <v>4.0499999999999998</v>
      </c>
      <c r="I96" s="222"/>
      <c r="J96" s="223">
        <f>ROUND(I96*H96,2)</f>
        <v>0</v>
      </c>
      <c r="K96" s="219" t="s">
        <v>21</v>
      </c>
      <c r="L96" s="68"/>
      <c r="M96" s="224" t="s">
        <v>21</v>
      </c>
      <c r="N96" s="225" t="s">
        <v>40</v>
      </c>
      <c r="O96" s="43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20" t="s">
        <v>132</v>
      </c>
      <c r="AT96" s="20" t="s">
        <v>128</v>
      </c>
      <c r="AU96" s="20" t="s">
        <v>79</v>
      </c>
      <c r="AY96" s="20" t="s">
        <v>126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77</v>
      </c>
      <c r="BK96" s="228">
        <f>ROUND(I96*H96,2)</f>
        <v>0</v>
      </c>
      <c r="BL96" s="20" t="s">
        <v>132</v>
      </c>
      <c r="BM96" s="20" t="s">
        <v>173</v>
      </c>
    </row>
    <row r="97" s="1" customFormat="1" ht="16.5" customHeight="1">
      <c r="B97" s="42"/>
      <c r="C97" s="217" t="s">
        <v>148</v>
      </c>
      <c r="D97" s="217" t="s">
        <v>128</v>
      </c>
      <c r="E97" s="218" t="s">
        <v>588</v>
      </c>
      <c r="F97" s="219" t="s">
        <v>589</v>
      </c>
      <c r="G97" s="220" t="s">
        <v>161</v>
      </c>
      <c r="H97" s="221">
        <v>4.0499999999999998</v>
      </c>
      <c r="I97" s="222"/>
      <c r="J97" s="223">
        <f>ROUND(I97*H97,2)</f>
        <v>0</v>
      </c>
      <c r="K97" s="219" t="s">
        <v>21</v>
      </c>
      <c r="L97" s="68"/>
      <c r="M97" s="224" t="s">
        <v>21</v>
      </c>
      <c r="N97" s="225" t="s">
        <v>40</v>
      </c>
      <c r="O97" s="43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20" t="s">
        <v>132</v>
      </c>
      <c r="AT97" s="20" t="s">
        <v>128</v>
      </c>
      <c r="AU97" s="20" t="s">
        <v>79</v>
      </c>
      <c r="AY97" s="20" t="s">
        <v>126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20" t="s">
        <v>77</v>
      </c>
      <c r="BK97" s="228">
        <f>ROUND(I97*H97,2)</f>
        <v>0</v>
      </c>
      <c r="BL97" s="20" t="s">
        <v>132</v>
      </c>
      <c r="BM97" s="20" t="s">
        <v>176</v>
      </c>
    </row>
    <row r="98" s="1" customFormat="1" ht="16.5" customHeight="1">
      <c r="B98" s="42"/>
      <c r="C98" s="217" t="s">
        <v>177</v>
      </c>
      <c r="D98" s="217" t="s">
        <v>128</v>
      </c>
      <c r="E98" s="218" t="s">
        <v>590</v>
      </c>
      <c r="F98" s="219" t="s">
        <v>591</v>
      </c>
      <c r="G98" s="220" t="s">
        <v>131</v>
      </c>
      <c r="H98" s="221">
        <v>15</v>
      </c>
      <c r="I98" s="222"/>
      <c r="J98" s="223">
        <f>ROUND(I98*H98,2)</f>
        <v>0</v>
      </c>
      <c r="K98" s="219" t="s">
        <v>21</v>
      </c>
      <c r="L98" s="68"/>
      <c r="M98" s="224" t="s">
        <v>21</v>
      </c>
      <c r="N98" s="225" t="s">
        <v>40</v>
      </c>
      <c r="O98" s="4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20" t="s">
        <v>132</v>
      </c>
      <c r="AT98" s="20" t="s">
        <v>128</v>
      </c>
      <c r="AU98" s="20" t="s">
        <v>79</v>
      </c>
      <c r="AY98" s="20" t="s">
        <v>126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77</v>
      </c>
      <c r="BK98" s="228">
        <f>ROUND(I98*H98,2)</f>
        <v>0</v>
      </c>
      <c r="BL98" s="20" t="s">
        <v>132</v>
      </c>
      <c r="BM98" s="20" t="s">
        <v>181</v>
      </c>
    </row>
    <row r="99" s="10" customFormat="1" ht="29.88" customHeight="1">
      <c r="B99" s="201"/>
      <c r="C99" s="202"/>
      <c r="D99" s="203" t="s">
        <v>68</v>
      </c>
      <c r="E99" s="215" t="s">
        <v>133</v>
      </c>
      <c r="F99" s="215" t="s">
        <v>134</v>
      </c>
      <c r="G99" s="202"/>
      <c r="H99" s="202"/>
      <c r="I99" s="205"/>
      <c r="J99" s="216">
        <f>BK99</f>
        <v>0</v>
      </c>
      <c r="K99" s="202"/>
      <c r="L99" s="207"/>
      <c r="M99" s="208"/>
      <c r="N99" s="209"/>
      <c r="O99" s="209"/>
      <c r="P99" s="210">
        <f>SUM(P100:P103)</f>
        <v>0</v>
      </c>
      <c r="Q99" s="209"/>
      <c r="R99" s="210">
        <f>SUM(R100:R103)</f>
        <v>0</v>
      </c>
      <c r="S99" s="209"/>
      <c r="T99" s="211">
        <f>SUM(T100:T103)</f>
        <v>0</v>
      </c>
      <c r="AR99" s="212" t="s">
        <v>77</v>
      </c>
      <c r="AT99" s="213" t="s">
        <v>68</v>
      </c>
      <c r="AU99" s="213" t="s">
        <v>77</v>
      </c>
      <c r="AY99" s="212" t="s">
        <v>126</v>
      </c>
      <c r="BK99" s="214">
        <f>SUM(BK100:BK103)</f>
        <v>0</v>
      </c>
    </row>
    <row r="100" s="1" customFormat="1" ht="25.5" customHeight="1">
      <c r="B100" s="42"/>
      <c r="C100" s="217" t="s">
        <v>157</v>
      </c>
      <c r="D100" s="217" t="s">
        <v>128</v>
      </c>
      <c r="E100" s="218" t="s">
        <v>135</v>
      </c>
      <c r="F100" s="219" t="s">
        <v>136</v>
      </c>
      <c r="G100" s="220" t="s">
        <v>137</v>
      </c>
      <c r="H100" s="221">
        <v>156.55000000000001</v>
      </c>
      <c r="I100" s="222"/>
      <c r="J100" s="223">
        <f>ROUND(I100*H100,2)</f>
        <v>0</v>
      </c>
      <c r="K100" s="219" t="s">
        <v>21</v>
      </c>
      <c r="L100" s="68"/>
      <c r="M100" s="224" t="s">
        <v>21</v>
      </c>
      <c r="N100" s="225" t="s">
        <v>40</v>
      </c>
      <c r="O100" s="4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20" t="s">
        <v>132</v>
      </c>
      <c r="AT100" s="20" t="s">
        <v>128</v>
      </c>
      <c r="AU100" s="20" t="s">
        <v>79</v>
      </c>
      <c r="AY100" s="20" t="s">
        <v>126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77</v>
      </c>
      <c r="BK100" s="228">
        <f>ROUND(I100*H100,2)</f>
        <v>0</v>
      </c>
      <c r="BL100" s="20" t="s">
        <v>132</v>
      </c>
      <c r="BM100" s="20" t="s">
        <v>184</v>
      </c>
    </row>
    <row r="101" s="1" customFormat="1" ht="25.5" customHeight="1">
      <c r="B101" s="42"/>
      <c r="C101" s="217" t="s">
        <v>185</v>
      </c>
      <c r="D101" s="217" t="s">
        <v>128</v>
      </c>
      <c r="E101" s="218" t="s">
        <v>139</v>
      </c>
      <c r="F101" s="219" t="s">
        <v>140</v>
      </c>
      <c r="G101" s="220" t="s">
        <v>137</v>
      </c>
      <c r="H101" s="221">
        <v>2191.6999999999998</v>
      </c>
      <c r="I101" s="222"/>
      <c r="J101" s="223">
        <f>ROUND(I101*H101,2)</f>
        <v>0</v>
      </c>
      <c r="K101" s="219" t="s">
        <v>21</v>
      </c>
      <c r="L101" s="68"/>
      <c r="M101" s="224" t="s">
        <v>21</v>
      </c>
      <c r="N101" s="225" t="s">
        <v>40</v>
      </c>
      <c r="O101" s="4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20" t="s">
        <v>132</v>
      </c>
      <c r="AT101" s="20" t="s">
        <v>128</v>
      </c>
      <c r="AU101" s="20" t="s">
        <v>79</v>
      </c>
      <c r="AY101" s="20" t="s">
        <v>126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77</v>
      </c>
      <c r="BK101" s="228">
        <f>ROUND(I101*H101,2)</f>
        <v>0</v>
      </c>
      <c r="BL101" s="20" t="s">
        <v>132</v>
      </c>
      <c r="BM101" s="20" t="s">
        <v>188</v>
      </c>
    </row>
    <row r="102" s="1" customFormat="1" ht="25.5" customHeight="1">
      <c r="B102" s="42"/>
      <c r="C102" s="217" t="s">
        <v>162</v>
      </c>
      <c r="D102" s="217" t="s">
        <v>128</v>
      </c>
      <c r="E102" s="218" t="s">
        <v>142</v>
      </c>
      <c r="F102" s="219" t="s">
        <v>143</v>
      </c>
      <c r="G102" s="220" t="s">
        <v>137</v>
      </c>
      <c r="H102" s="221">
        <v>156.55000000000001</v>
      </c>
      <c r="I102" s="222"/>
      <c r="J102" s="223">
        <f>ROUND(I102*H102,2)</f>
        <v>0</v>
      </c>
      <c r="K102" s="219" t="s">
        <v>21</v>
      </c>
      <c r="L102" s="68"/>
      <c r="M102" s="224" t="s">
        <v>21</v>
      </c>
      <c r="N102" s="225" t="s">
        <v>40</v>
      </c>
      <c r="O102" s="4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20" t="s">
        <v>132</v>
      </c>
      <c r="AT102" s="20" t="s">
        <v>128</v>
      </c>
      <c r="AU102" s="20" t="s">
        <v>79</v>
      </c>
      <c r="AY102" s="20" t="s">
        <v>126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77</v>
      </c>
      <c r="BK102" s="228">
        <f>ROUND(I102*H102,2)</f>
        <v>0</v>
      </c>
      <c r="BL102" s="20" t="s">
        <v>132</v>
      </c>
      <c r="BM102" s="20" t="s">
        <v>191</v>
      </c>
    </row>
    <row r="103" s="1" customFormat="1" ht="25.5" customHeight="1">
      <c r="B103" s="42"/>
      <c r="C103" s="217" t="s">
        <v>10</v>
      </c>
      <c r="D103" s="217" t="s">
        <v>128</v>
      </c>
      <c r="E103" s="218" t="s">
        <v>146</v>
      </c>
      <c r="F103" s="219" t="s">
        <v>147</v>
      </c>
      <c r="G103" s="220" t="s">
        <v>137</v>
      </c>
      <c r="H103" s="221">
        <v>307.80000000000001</v>
      </c>
      <c r="I103" s="222"/>
      <c r="J103" s="223">
        <f>ROUND(I103*H103,2)</f>
        <v>0</v>
      </c>
      <c r="K103" s="219" t="s">
        <v>21</v>
      </c>
      <c r="L103" s="68"/>
      <c r="M103" s="224" t="s">
        <v>21</v>
      </c>
      <c r="N103" s="225" t="s">
        <v>40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132</v>
      </c>
      <c r="AT103" s="20" t="s">
        <v>128</v>
      </c>
      <c r="AU103" s="20" t="s">
        <v>79</v>
      </c>
      <c r="AY103" s="20" t="s">
        <v>126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77</v>
      </c>
      <c r="BK103" s="228">
        <f>ROUND(I103*H103,2)</f>
        <v>0</v>
      </c>
      <c r="BL103" s="20" t="s">
        <v>132</v>
      </c>
      <c r="BM103" s="20" t="s">
        <v>194</v>
      </c>
    </row>
    <row r="104" s="10" customFormat="1" ht="37.44" customHeight="1">
      <c r="B104" s="201"/>
      <c r="C104" s="202"/>
      <c r="D104" s="203" t="s">
        <v>68</v>
      </c>
      <c r="E104" s="204" t="s">
        <v>149</v>
      </c>
      <c r="F104" s="204" t="s">
        <v>150</v>
      </c>
      <c r="G104" s="202"/>
      <c r="H104" s="202"/>
      <c r="I104" s="205"/>
      <c r="J104" s="206">
        <f>BK104</f>
        <v>0</v>
      </c>
      <c r="K104" s="202"/>
      <c r="L104" s="207"/>
      <c r="M104" s="208"/>
      <c r="N104" s="209"/>
      <c r="O104" s="209"/>
      <c r="P104" s="210">
        <f>P105+P107</f>
        <v>0</v>
      </c>
      <c r="Q104" s="209"/>
      <c r="R104" s="210">
        <f>R105+R107</f>
        <v>0</v>
      </c>
      <c r="S104" s="209"/>
      <c r="T104" s="211">
        <f>T105+T107</f>
        <v>0</v>
      </c>
      <c r="AR104" s="212" t="s">
        <v>138</v>
      </c>
      <c r="AT104" s="213" t="s">
        <v>68</v>
      </c>
      <c r="AU104" s="213" t="s">
        <v>69</v>
      </c>
      <c r="AY104" s="212" t="s">
        <v>126</v>
      </c>
      <c r="BK104" s="214">
        <f>BK105+BK107</f>
        <v>0</v>
      </c>
    </row>
    <row r="105" s="10" customFormat="1" ht="19.92" customHeight="1">
      <c r="B105" s="201"/>
      <c r="C105" s="202"/>
      <c r="D105" s="203" t="s">
        <v>68</v>
      </c>
      <c r="E105" s="215" t="s">
        <v>592</v>
      </c>
      <c r="F105" s="215" t="s">
        <v>593</v>
      </c>
      <c r="G105" s="202"/>
      <c r="H105" s="202"/>
      <c r="I105" s="205"/>
      <c r="J105" s="216">
        <f>BK105</f>
        <v>0</v>
      </c>
      <c r="K105" s="202"/>
      <c r="L105" s="207"/>
      <c r="M105" s="208"/>
      <c r="N105" s="209"/>
      <c r="O105" s="209"/>
      <c r="P105" s="210">
        <f>P106</f>
        <v>0</v>
      </c>
      <c r="Q105" s="209"/>
      <c r="R105" s="210">
        <f>R106</f>
        <v>0</v>
      </c>
      <c r="S105" s="209"/>
      <c r="T105" s="211">
        <f>T106</f>
        <v>0</v>
      </c>
      <c r="AR105" s="212" t="s">
        <v>138</v>
      </c>
      <c r="AT105" s="213" t="s">
        <v>68</v>
      </c>
      <c r="AU105" s="213" t="s">
        <v>77</v>
      </c>
      <c r="AY105" s="212" t="s">
        <v>126</v>
      </c>
      <c r="BK105" s="214">
        <f>BK106</f>
        <v>0</v>
      </c>
    </row>
    <row r="106" s="1" customFormat="1" ht="16.5" customHeight="1">
      <c r="B106" s="42"/>
      <c r="C106" s="217" t="s">
        <v>169</v>
      </c>
      <c r="D106" s="217" t="s">
        <v>128</v>
      </c>
      <c r="E106" s="218" t="s">
        <v>594</v>
      </c>
      <c r="F106" s="219" t="s">
        <v>595</v>
      </c>
      <c r="G106" s="220" t="s">
        <v>167</v>
      </c>
      <c r="H106" s="221">
        <v>1</v>
      </c>
      <c r="I106" s="222"/>
      <c r="J106" s="223">
        <f>ROUND(I106*H106,2)</f>
        <v>0</v>
      </c>
      <c r="K106" s="219" t="s">
        <v>21</v>
      </c>
      <c r="L106" s="68"/>
      <c r="M106" s="224" t="s">
        <v>21</v>
      </c>
      <c r="N106" s="225" t="s">
        <v>40</v>
      </c>
      <c r="O106" s="4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20" t="s">
        <v>156</v>
      </c>
      <c r="AT106" s="20" t="s">
        <v>128</v>
      </c>
      <c r="AU106" s="20" t="s">
        <v>79</v>
      </c>
      <c r="AY106" s="20" t="s">
        <v>126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77</v>
      </c>
      <c r="BK106" s="228">
        <f>ROUND(I106*H106,2)</f>
        <v>0</v>
      </c>
      <c r="BL106" s="20" t="s">
        <v>156</v>
      </c>
      <c r="BM106" s="20" t="s">
        <v>197</v>
      </c>
    </row>
    <row r="107" s="10" customFormat="1" ht="29.88" customHeight="1">
      <c r="B107" s="201"/>
      <c r="C107" s="202"/>
      <c r="D107" s="203" t="s">
        <v>68</v>
      </c>
      <c r="E107" s="215" t="s">
        <v>151</v>
      </c>
      <c r="F107" s="215" t="s">
        <v>152</v>
      </c>
      <c r="G107" s="202"/>
      <c r="H107" s="202"/>
      <c r="I107" s="205"/>
      <c r="J107" s="216">
        <f>BK107</f>
        <v>0</v>
      </c>
      <c r="K107" s="202"/>
      <c r="L107" s="207"/>
      <c r="M107" s="208"/>
      <c r="N107" s="209"/>
      <c r="O107" s="209"/>
      <c r="P107" s="210">
        <f>SUM(P108:P119)</f>
        <v>0</v>
      </c>
      <c r="Q107" s="209"/>
      <c r="R107" s="210">
        <f>SUM(R108:R119)</f>
        <v>0</v>
      </c>
      <c r="S107" s="209"/>
      <c r="T107" s="211">
        <f>SUM(T108:T119)</f>
        <v>0</v>
      </c>
      <c r="AR107" s="212" t="s">
        <v>138</v>
      </c>
      <c r="AT107" s="213" t="s">
        <v>68</v>
      </c>
      <c r="AU107" s="213" t="s">
        <v>77</v>
      </c>
      <c r="AY107" s="212" t="s">
        <v>126</v>
      </c>
      <c r="BK107" s="214">
        <f>SUM(BK108:BK119)</f>
        <v>0</v>
      </c>
    </row>
    <row r="108" s="1" customFormat="1" ht="16.5" customHeight="1">
      <c r="B108" s="42"/>
      <c r="C108" s="217" t="s">
        <v>198</v>
      </c>
      <c r="D108" s="217" t="s">
        <v>128</v>
      </c>
      <c r="E108" s="218" t="s">
        <v>153</v>
      </c>
      <c r="F108" s="219" t="s">
        <v>154</v>
      </c>
      <c r="G108" s="220" t="s">
        <v>155</v>
      </c>
      <c r="H108" s="221">
        <v>1</v>
      </c>
      <c r="I108" s="222"/>
      <c r="J108" s="223">
        <f>ROUND(I108*H108,2)</f>
        <v>0</v>
      </c>
      <c r="K108" s="219" t="s">
        <v>21</v>
      </c>
      <c r="L108" s="68"/>
      <c r="M108" s="224" t="s">
        <v>21</v>
      </c>
      <c r="N108" s="225" t="s">
        <v>40</v>
      </c>
      <c r="O108" s="4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20" t="s">
        <v>156</v>
      </c>
      <c r="AT108" s="20" t="s">
        <v>128</v>
      </c>
      <c r="AU108" s="20" t="s">
        <v>79</v>
      </c>
      <c r="AY108" s="20" t="s">
        <v>126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77</v>
      </c>
      <c r="BK108" s="228">
        <f>ROUND(I108*H108,2)</f>
        <v>0</v>
      </c>
      <c r="BL108" s="20" t="s">
        <v>156</v>
      </c>
      <c r="BM108" s="20" t="s">
        <v>201</v>
      </c>
    </row>
    <row r="109" s="1" customFormat="1" ht="16.5" customHeight="1">
      <c r="B109" s="42"/>
      <c r="C109" s="217" t="s">
        <v>173</v>
      </c>
      <c r="D109" s="217" t="s">
        <v>128</v>
      </c>
      <c r="E109" s="218" t="s">
        <v>159</v>
      </c>
      <c r="F109" s="219" t="s">
        <v>160</v>
      </c>
      <c r="G109" s="220" t="s">
        <v>161</v>
      </c>
      <c r="H109" s="221">
        <v>62.619999999999997</v>
      </c>
      <c r="I109" s="222"/>
      <c r="J109" s="223">
        <f>ROUND(I109*H109,2)</f>
        <v>0</v>
      </c>
      <c r="K109" s="219" t="s">
        <v>21</v>
      </c>
      <c r="L109" s="68"/>
      <c r="M109" s="224" t="s">
        <v>21</v>
      </c>
      <c r="N109" s="225" t="s">
        <v>40</v>
      </c>
      <c r="O109" s="43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20" t="s">
        <v>156</v>
      </c>
      <c r="AT109" s="20" t="s">
        <v>128</v>
      </c>
      <c r="AU109" s="20" t="s">
        <v>79</v>
      </c>
      <c r="AY109" s="20" t="s">
        <v>126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77</v>
      </c>
      <c r="BK109" s="228">
        <f>ROUND(I109*H109,2)</f>
        <v>0</v>
      </c>
      <c r="BL109" s="20" t="s">
        <v>156</v>
      </c>
      <c r="BM109" s="20" t="s">
        <v>204</v>
      </c>
    </row>
    <row r="110" s="1" customFormat="1" ht="25.5" customHeight="1">
      <c r="B110" s="42"/>
      <c r="C110" s="217" t="s">
        <v>205</v>
      </c>
      <c r="D110" s="217" t="s">
        <v>128</v>
      </c>
      <c r="E110" s="218" t="s">
        <v>596</v>
      </c>
      <c r="F110" s="219" t="s">
        <v>597</v>
      </c>
      <c r="G110" s="220" t="s">
        <v>255</v>
      </c>
      <c r="H110" s="221">
        <v>15</v>
      </c>
      <c r="I110" s="222"/>
      <c r="J110" s="223">
        <f>ROUND(I110*H110,2)</f>
        <v>0</v>
      </c>
      <c r="K110" s="219" t="s">
        <v>21</v>
      </c>
      <c r="L110" s="68"/>
      <c r="M110" s="224" t="s">
        <v>21</v>
      </c>
      <c r="N110" s="225" t="s">
        <v>40</v>
      </c>
      <c r="O110" s="4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20" t="s">
        <v>156</v>
      </c>
      <c r="AT110" s="20" t="s">
        <v>128</v>
      </c>
      <c r="AU110" s="20" t="s">
        <v>79</v>
      </c>
      <c r="AY110" s="20" t="s">
        <v>126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77</v>
      </c>
      <c r="BK110" s="228">
        <f>ROUND(I110*H110,2)</f>
        <v>0</v>
      </c>
      <c r="BL110" s="20" t="s">
        <v>156</v>
      </c>
      <c r="BM110" s="20" t="s">
        <v>208</v>
      </c>
    </row>
    <row r="111" s="1" customFormat="1" ht="16.5" customHeight="1">
      <c r="B111" s="42"/>
      <c r="C111" s="229" t="s">
        <v>176</v>
      </c>
      <c r="D111" s="229" t="s">
        <v>149</v>
      </c>
      <c r="E111" s="230" t="s">
        <v>598</v>
      </c>
      <c r="F111" s="231" t="s">
        <v>599</v>
      </c>
      <c r="G111" s="232" t="s">
        <v>167</v>
      </c>
      <c r="H111" s="233">
        <v>30</v>
      </c>
      <c r="I111" s="234"/>
      <c r="J111" s="235">
        <f>ROUND(I111*H111,2)</f>
        <v>0</v>
      </c>
      <c r="K111" s="231" t="s">
        <v>21</v>
      </c>
      <c r="L111" s="236"/>
      <c r="M111" s="237" t="s">
        <v>21</v>
      </c>
      <c r="N111" s="238" t="s">
        <v>40</v>
      </c>
      <c r="O111" s="4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20" t="s">
        <v>600</v>
      </c>
      <c r="AT111" s="20" t="s">
        <v>149</v>
      </c>
      <c r="AU111" s="20" t="s">
        <v>79</v>
      </c>
      <c r="AY111" s="20" t="s">
        <v>126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77</v>
      </c>
      <c r="BK111" s="228">
        <f>ROUND(I111*H111,2)</f>
        <v>0</v>
      </c>
      <c r="BL111" s="20" t="s">
        <v>156</v>
      </c>
      <c r="BM111" s="20" t="s">
        <v>211</v>
      </c>
    </row>
    <row r="112" s="1" customFormat="1" ht="16.5" customHeight="1">
      <c r="B112" s="42"/>
      <c r="C112" s="229" t="s">
        <v>9</v>
      </c>
      <c r="D112" s="229" t="s">
        <v>149</v>
      </c>
      <c r="E112" s="230" t="s">
        <v>601</v>
      </c>
      <c r="F112" s="231" t="s">
        <v>602</v>
      </c>
      <c r="G112" s="232" t="s">
        <v>255</v>
      </c>
      <c r="H112" s="233">
        <v>15</v>
      </c>
      <c r="I112" s="234"/>
      <c r="J112" s="235">
        <f>ROUND(I112*H112,2)</f>
        <v>0</v>
      </c>
      <c r="K112" s="231" t="s">
        <v>21</v>
      </c>
      <c r="L112" s="236"/>
      <c r="M112" s="237" t="s">
        <v>21</v>
      </c>
      <c r="N112" s="238" t="s">
        <v>40</v>
      </c>
      <c r="O112" s="43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20" t="s">
        <v>600</v>
      </c>
      <c r="AT112" s="20" t="s">
        <v>149</v>
      </c>
      <c r="AU112" s="20" t="s">
        <v>79</v>
      </c>
      <c r="AY112" s="20" t="s">
        <v>126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77</v>
      </c>
      <c r="BK112" s="228">
        <f>ROUND(I112*H112,2)</f>
        <v>0</v>
      </c>
      <c r="BL112" s="20" t="s">
        <v>156</v>
      </c>
      <c r="BM112" s="20" t="s">
        <v>214</v>
      </c>
    </row>
    <row r="113" s="1" customFormat="1" ht="16.5" customHeight="1">
      <c r="B113" s="42"/>
      <c r="C113" s="229" t="s">
        <v>181</v>
      </c>
      <c r="D113" s="229" t="s">
        <v>149</v>
      </c>
      <c r="E113" s="230" t="s">
        <v>603</v>
      </c>
      <c r="F113" s="231" t="s">
        <v>604</v>
      </c>
      <c r="G113" s="232" t="s">
        <v>255</v>
      </c>
      <c r="H113" s="233">
        <v>3</v>
      </c>
      <c r="I113" s="234"/>
      <c r="J113" s="235">
        <f>ROUND(I113*H113,2)</f>
        <v>0</v>
      </c>
      <c r="K113" s="231" t="s">
        <v>21</v>
      </c>
      <c r="L113" s="236"/>
      <c r="M113" s="237" t="s">
        <v>21</v>
      </c>
      <c r="N113" s="238" t="s">
        <v>40</v>
      </c>
      <c r="O113" s="4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20" t="s">
        <v>600</v>
      </c>
      <c r="AT113" s="20" t="s">
        <v>149</v>
      </c>
      <c r="AU113" s="20" t="s">
        <v>79</v>
      </c>
      <c r="AY113" s="20" t="s">
        <v>126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77</v>
      </c>
      <c r="BK113" s="228">
        <f>ROUND(I113*H113,2)</f>
        <v>0</v>
      </c>
      <c r="BL113" s="20" t="s">
        <v>156</v>
      </c>
      <c r="BM113" s="20" t="s">
        <v>217</v>
      </c>
    </row>
    <row r="114" s="1" customFormat="1" ht="16.5" customHeight="1">
      <c r="B114" s="42"/>
      <c r="C114" s="229" t="s">
        <v>218</v>
      </c>
      <c r="D114" s="229" t="s">
        <v>149</v>
      </c>
      <c r="E114" s="230" t="s">
        <v>605</v>
      </c>
      <c r="F114" s="231" t="s">
        <v>606</v>
      </c>
      <c r="G114" s="232" t="s">
        <v>255</v>
      </c>
      <c r="H114" s="233">
        <v>3</v>
      </c>
      <c r="I114" s="234"/>
      <c r="J114" s="235">
        <f>ROUND(I114*H114,2)</f>
        <v>0</v>
      </c>
      <c r="K114" s="231" t="s">
        <v>21</v>
      </c>
      <c r="L114" s="236"/>
      <c r="M114" s="237" t="s">
        <v>21</v>
      </c>
      <c r="N114" s="238" t="s">
        <v>40</v>
      </c>
      <c r="O114" s="4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20" t="s">
        <v>600</v>
      </c>
      <c r="AT114" s="20" t="s">
        <v>149</v>
      </c>
      <c r="AU114" s="20" t="s">
        <v>79</v>
      </c>
      <c r="AY114" s="20" t="s">
        <v>126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77</v>
      </c>
      <c r="BK114" s="228">
        <f>ROUND(I114*H114,2)</f>
        <v>0</v>
      </c>
      <c r="BL114" s="20" t="s">
        <v>156</v>
      </c>
      <c r="BM114" s="20" t="s">
        <v>221</v>
      </c>
    </row>
    <row r="115" s="1" customFormat="1" ht="25.5" customHeight="1">
      <c r="B115" s="42"/>
      <c r="C115" s="229" t="s">
        <v>184</v>
      </c>
      <c r="D115" s="229" t="s">
        <v>149</v>
      </c>
      <c r="E115" s="230" t="s">
        <v>607</v>
      </c>
      <c r="F115" s="231" t="s">
        <v>608</v>
      </c>
      <c r="G115" s="232" t="s">
        <v>255</v>
      </c>
      <c r="H115" s="233">
        <v>15</v>
      </c>
      <c r="I115" s="234"/>
      <c r="J115" s="235">
        <f>ROUND(I115*H115,2)</f>
        <v>0</v>
      </c>
      <c r="K115" s="231" t="s">
        <v>21</v>
      </c>
      <c r="L115" s="236"/>
      <c r="M115" s="237" t="s">
        <v>21</v>
      </c>
      <c r="N115" s="238" t="s">
        <v>40</v>
      </c>
      <c r="O115" s="4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20" t="s">
        <v>600</v>
      </c>
      <c r="AT115" s="20" t="s">
        <v>149</v>
      </c>
      <c r="AU115" s="20" t="s">
        <v>79</v>
      </c>
      <c r="AY115" s="20" t="s">
        <v>126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77</v>
      </c>
      <c r="BK115" s="228">
        <f>ROUND(I115*H115,2)</f>
        <v>0</v>
      </c>
      <c r="BL115" s="20" t="s">
        <v>156</v>
      </c>
      <c r="BM115" s="20" t="s">
        <v>224</v>
      </c>
    </row>
    <row r="116" s="1" customFormat="1" ht="25.5" customHeight="1">
      <c r="B116" s="42"/>
      <c r="C116" s="229" t="s">
        <v>225</v>
      </c>
      <c r="D116" s="229" t="s">
        <v>149</v>
      </c>
      <c r="E116" s="230" t="s">
        <v>609</v>
      </c>
      <c r="F116" s="231" t="s">
        <v>610</v>
      </c>
      <c r="G116" s="232" t="s">
        <v>167</v>
      </c>
      <c r="H116" s="233">
        <v>1</v>
      </c>
      <c r="I116" s="234"/>
      <c r="J116" s="235">
        <f>ROUND(I116*H116,2)</f>
        <v>0</v>
      </c>
      <c r="K116" s="231" t="s">
        <v>21</v>
      </c>
      <c r="L116" s="236"/>
      <c r="M116" s="237" t="s">
        <v>21</v>
      </c>
      <c r="N116" s="238" t="s">
        <v>40</v>
      </c>
      <c r="O116" s="4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20" t="s">
        <v>600</v>
      </c>
      <c r="AT116" s="20" t="s">
        <v>149</v>
      </c>
      <c r="AU116" s="20" t="s">
        <v>79</v>
      </c>
      <c r="AY116" s="20" t="s">
        <v>126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77</v>
      </c>
      <c r="BK116" s="228">
        <f>ROUND(I116*H116,2)</f>
        <v>0</v>
      </c>
      <c r="BL116" s="20" t="s">
        <v>156</v>
      </c>
      <c r="BM116" s="20" t="s">
        <v>228</v>
      </c>
    </row>
    <row r="117" s="1" customFormat="1" ht="25.5" customHeight="1">
      <c r="B117" s="42"/>
      <c r="C117" s="229" t="s">
        <v>188</v>
      </c>
      <c r="D117" s="229" t="s">
        <v>149</v>
      </c>
      <c r="E117" s="230" t="s">
        <v>611</v>
      </c>
      <c r="F117" s="231" t="s">
        <v>612</v>
      </c>
      <c r="G117" s="232" t="s">
        <v>167</v>
      </c>
      <c r="H117" s="233">
        <v>8</v>
      </c>
      <c r="I117" s="234"/>
      <c r="J117" s="235">
        <f>ROUND(I117*H117,2)</f>
        <v>0</v>
      </c>
      <c r="K117" s="231" t="s">
        <v>21</v>
      </c>
      <c r="L117" s="236"/>
      <c r="M117" s="237" t="s">
        <v>21</v>
      </c>
      <c r="N117" s="238" t="s">
        <v>40</v>
      </c>
      <c r="O117" s="4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20" t="s">
        <v>600</v>
      </c>
      <c r="AT117" s="20" t="s">
        <v>149</v>
      </c>
      <c r="AU117" s="20" t="s">
        <v>79</v>
      </c>
      <c r="AY117" s="20" t="s">
        <v>126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77</v>
      </c>
      <c r="BK117" s="228">
        <f>ROUND(I117*H117,2)</f>
        <v>0</v>
      </c>
      <c r="BL117" s="20" t="s">
        <v>156</v>
      </c>
      <c r="BM117" s="20" t="s">
        <v>231</v>
      </c>
    </row>
    <row r="118" s="1" customFormat="1" ht="25.5" customHeight="1">
      <c r="B118" s="42"/>
      <c r="C118" s="229" t="s">
        <v>232</v>
      </c>
      <c r="D118" s="229" t="s">
        <v>149</v>
      </c>
      <c r="E118" s="230" t="s">
        <v>613</v>
      </c>
      <c r="F118" s="231" t="s">
        <v>614</v>
      </c>
      <c r="G118" s="232" t="s">
        <v>167</v>
      </c>
      <c r="H118" s="233">
        <v>4</v>
      </c>
      <c r="I118" s="234"/>
      <c r="J118" s="235">
        <f>ROUND(I118*H118,2)</f>
        <v>0</v>
      </c>
      <c r="K118" s="231" t="s">
        <v>21</v>
      </c>
      <c r="L118" s="236"/>
      <c r="M118" s="237" t="s">
        <v>21</v>
      </c>
      <c r="N118" s="238" t="s">
        <v>40</v>
      </c>
      <c r="O118" s="4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20" t="s">
        <v>600</v>
      </c>
      <c r="AT118" s="20" t="s">
        <v>149</v>
      </c>
      <c r="AU118" s="20" t="s">
        <v>79</v>
      </c>
      <c r="AY118" s="20" t="s">
        <v>126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77</v>
      </c>
      <c r="BK118" s="228">
        <f>ROUND(I118*H118,2)</f>
        <v>0</v>
      </c>
      <c r="BL118" s="20" t="s">
        <v>156</v>
      </c>
      <c r="BM118" s="20" t="s">
        <v>235</v>
      </c>
    </row>
    <row r="119" s="1" customFormat="1" ht="25.5" customHeight="1">
      <c r="B119" s="42"/>
      <c r="C119" s="229" t="s">
        <v>191</v>
      </c>
      <c r="D119" s="229" t="s">
        <v>149</v>
      </c>
      <c r="E119" s="230" t="s">
        <v>615</v>
      </c>
      <c r="F119" s="231" t="s">
        <v>616</v>
      </c>
      <c r="G119" s="232" t="s">
        <v>167</v>
      </c>
      <c r="H119" s="233">
        <v>1</v>
      </c>
      <c r="I119" s="234"/>
      <c r="J119" s="235">
        <f>ROUND(I119*H119,2)</f>
        <v>0</v>
      </c>
      <c r="K119" s="231" t="s">
        <v>21</v>
      </c>
      <c r="L119" s="236"/>
      <c r="M119" s="237" t="s">
        <v>21</v>
      </c>
      <c r="N119" s="238" t="s">
        <v>40</v>
      </c>
      <c r="O119" s="43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20" t="s">
        <v>600</v>
      </c>
      <c r="AT119" s="20" t="s">
        <v>149</v>
      </c>
      <c r="AU119" s="20" t="s">
        <v>79</v>
      </c>
      <c r="AY119" s="20" t="s">
        <v>126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77</v>
      </c>
      <c r="BK119" s="228">
        <f>ROUND(I119*H119,2)</f>
        <v>0</v>
      </c>
      <c r="BL119" s="20" t="s">
        <v>156</v>
      </c>
      <c r="BM119" s="20" t="s">
        <v>238</v>
      </c>
    </row>
    <row r="120" s="10" customFormat="1" ht="37.44" customHeight="1">
      <c r="B120" s="201"/>
      <c r="C120" s="202"/>
      <c r="D120" s="203" t="s">
        <v>68</v>
      </c>
      <c r="E120" s="204" t="s">
        <v>163</v>
      </c>
      <c r="F120" s="204" t="s">
        <v>164</v>
      </c>
      <c r="G120" s="202"/>
      <c r="H120" s="202"/>
      <c r="I120" s="205"/>
      <c r="J120" s="206">
        <f>BK120</f>
        <v>0</v>
      </c>
      <c r="K120" s="202"/>
      <c r="L120" s="207"/>
      <c r="M120" s="208"/>
      <c r="N120" s="209"/>
      <c r="O120" s="209"/>
      <c r="P120" s="210">
        <f>P121+SUM(P122:P226)</f>
        <v>0</v>
      </c>
      <c r="Q120" s="209"/>
      <c r="R120" s="210">
        <f>R121+SUM(R122:R226)</f>
        <v>0</v>
      </c>
      <c r="S120" s="209"/>
      <c r="T120" s="211">
        <f>T121+SUM(T122:T226)</f>
        <v>0</v>
      </c>
      <c r="AR120" s="212" t="s">
        <v>132</v>
      </c>
      <c r="AT120" s="213" t="s">
        <v>68</v>
      </c>
      <c r="AU120" s="213" t="s">
        <v>69</v>
      </c>
      <c r="AY120" s="212" t="s">
        <v>126</v>
      </c>
      <c r="BK120" s="214">
        <f>BK121+SUM(BK122:BK226)</f>
        <v>0</v>
      </c>
    </row>
    <row r="121" s="1" customFormat="1" ht="16.5" customHeight="1">
      <c r="B121" s="42"/>
      <c r="C121" s="217" t="s">
        <v>239</v>
      </c>
      <c r="D121" s="217" t="s">
        <v>128</v>
      </c>
      <c r="E121" s="218" t="s">
        <v>617</v>
      </c>
      <c r="F121" s="219" t="s">
        <v>618</v>
      </c>
      <c r="G121" s="220" t="s">
        <v>255</v>
      </c>
      <c r="H121" s="221">
        <v>15</v>
      </c>
      <c r="I121" s="222"/>
      <c r="J121" s="223">
        <f>ROUND(I121*H121,2)</f>
        <v>0</v>
      </c>
      <c r="K121" s="219" t="s">
        <v>21</v>
      </c>
      <c r="L121" s="68"/>
      <c r="M121" s="224" t="s">
        <v>21</v>
      </c>
      <c r="N121" s="225" t="s">
        <v>40</v>
      </c>
      <c r="O121" s="43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20" t="s">
        <v>168</v>
      </c>
      <c r="AT121" s="20" t="s">
        <v>128</v>
      </c>
      <c r="AU121" s="20" t="s">
        <v>77</v>
      </c>
      <c r="AY121" s="20" t="s">
        <v>126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77</v>
      </c>
      <c r="BK121" s="228">
        <f>ROUND(I121*H121,2)</f>
        <v>0</v>
      </c>
      <c r="BL121" s="20" t="s">
        <v>168</v>
      </c>
      <c r="BM121" s="20" t="s">
        <v>242</v>
      </c>
    </row>
    <row r="122" s="1" customFormat="1" ht="25.5" customHeight="1">
      <c r="B122" s="42"/>
      <c r="C122" s="217" t="s">
        <v>194</v>
      </c>
      <c r="D122" s="217" t="s">
        <v>128</v>
      </c>
      <c r="E122" s="218" t="s">
        <v>619</v>
      </c>
      <c r="F122" s="219" t="s">
        <v>620</v>
      </c>
      <c r="G122" s="220" t="s">
        <v>167</v>
      </c>
      <c r="H122" s="221">
        <v>1</v>
      </c>
      <c r="I122" s="222"/>
      <c r="J122" s="223">
        <f>ROUND(I122*H122,2)</f>
        <v>0</v>
      </c>
      <c r="K122" s="219" t="s">
        <v>21</v>
      </c>
      <c r="L122" s="68"/>
      <c r="M122" s="224" t="s">
        <v>21</v>
      </c>
      <c r="N122" s="225" t="s">
        <v>40</v>
      </c>
      <c r="O122" s="4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20" t="s">
        <v>168</v>
      </c>
      <c r="AT122" s="20" t="s">
        <v>128</v>
      </c>
      <c r="AU122" s="20" t="s">
        <v>77</v>
      </c>
      <c r="AY122" s="20" t="s">
        <v>126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77</v>
      </c>
      <c r="BK122" s="228">
        <f>ROUND(I122*H122,2)</f>
        <v>0</v>
      </c>
      <c r="BL122" s="20" t="s">
        <v>168</v>
      </c>
      <c r="BM122" s="20" t="s">
        <v>245</v>
      </c>
    </row>
    <row r="123" s="1" customFormat="1" ht="25.5" customHeight="1">
      <c r="B123" s="42"/>
      <c r="C123" s="217" t="s">
        <v>246</v>
      </c>
      <c r="D123" s="217" t="s">
        <v>128</v>
      </c>
      <c r="E123" s="218" t="s">
        <v>621</v>
      </c>
      <c r="F123" s="219" t="s">
        <v>622</v>
      </c>
      <c r="G123" s="220" t="s">
        <v>167</v>
      </c>
      <c r="H123" s="221">
        <v>1</v>
      </c>
      <c r="I123" s="222"/>
      <c r="J123" s="223">
        <f>ROUND(I123*H123,2)</f>
        <v>0</v>
      </c>
      <c r="K123" s="219" t="s">
        <v>21</v>
      </c>
      <c r="L123" s="68"/>
      <c r="M123" s="224" t="s">
        <v>21</v>
      </c>
      <c r="N123" s="225" t="s">
        <v>40</v>
      </c>
      <c r="O123" s="4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20" t="s">
        <v>168</v>
      </c>
      <c r="AT123" s="20" t="s">
        <v>128</v>
      </c>
      <c r="AU123" s="20" t="s">
        <v>77</v>
      </c>
      <c r="AY123" s="20" t="s">
        <v>126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77</v>
      </c>
      <c r="BK123" s="228">
        <f>ROUND(I123*H123,2)</f>
        <v>0</v>
      </c>
      <c r="BL123" s="20" t="s">
        <v>168</v>
      </c>
      <c r="BM123" s="20" t="s">
        <v>249</v>
      </c>
    </row>
    <row r="124" s="1" customFormat="1" ht="16.5" customHeight="1">
      <c r="B124" s="42"/>
      <c r="C124" s="217" t="s">
        <v>197</v>
      </c>
      <c r="D124" s="217" t="s">
        <v>128</v>
      </c>
      <c r="E124" s="218" t="s">
        <v>165</v>
      </c>
      <c r="F124" s="219" t="s">
        <v>166</v>
      </c>
      <c r="G124" s="220" t="s">
        <v>167</v>
      </c>
      <c r="H124" s="221">
        <v>14</v>
      </c>
      <c r="I124" s="222"/>
      <c r="J124" s="223">
        <f>ROUND(I124*H124,2)</f>
        <v>0</v>
      </c>
      <c r="K124" s="219" t="s">
        <v>21</v>
      </c>
      <c r="L124" s="68"/>
      <c r="M124" s="224" t="s">
        <v>21</v>
      </c>
      <c r="N124" s="225" t="s">
        <v>40</v>
      </c>
      <c r="O124" s="4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20" t="s">
        <v>168</v>
      </c>
      <c r="AT124" s="20" t="s">
        <v>128</v>
      </c>
      <c r="AU124" s="20" t="s">
        <v>77</v>
      </c>
      <c r="AY124" s="20" t="s">
        <v>126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77</v>
      </c>
      <c r="BK124" s="228">
        <f>ROUND(I124*H124,2)</f>
        <v>0</v>
      </c>
      <c r="BL124" s="20" t="s">
        <v>168</v>
      </c>
      <c r="BM124" s="20" t="s">
        <v>156</v>
      </c>
    </row>
    <row r="125" s="1" customFormat="1" ht="25.5" customHeight="1">
      <c r="B125" s="42"/>
      <c r="C125" s="217" t="s">
        <v>252</v>
      </c>
      <c r="D125" s="217" t="s">
        <v>128</v>
      </c>
      <c r="E125" s="218" t="s">
        <v>171</v>
      </c>
      <c r="F125" s="219" t="s">
        <v>172</v>
      </c>
      <c r="G125" s="220" t="s">
        <v>161</v>
      </c>
      <c r="H125" s="221">
        <v>171</v>
      </c>
      <c r="I125" s="222"/>
      <c r="J125" s="223">
        <f>ROUND(I125*H125,2)</f>
        <v>0</v>
      </c>
      <c r="K125" s="219" t="s">
        <v>21</v>
      </c>
      <c r="L125" s="68"/>
      <c r="M125" s="224" t="s">
        <v>21</v>
      </c>
      <c r="N125" s="225" t="s">
        <v>40</v>
      </c>
      <c r="O125" s="4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20" t="s">
        <v>168</v>
      </c>
      <c r="AT125" s="20" t="s">
        <v>128</v>
      </c>
      <c r="AU125" s="20" t="s">
        <v>77</v>
      </c>
      <c r="AY125" s="20" t="s">
        <v>126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77</v>
      </c>
      <c r="BK125" s="228">
        <f>ROUND(I125*H125,2)</f>
        <v>0</v>
      </c>
      <c r="BL125" s="20" t="s">
        <v>168</v>
      </c>
      <c r="BM125" s="20" t="s">
        <v>256</v>
      </c>
    </row>
    <row r="126" s="1" customFormat="1" ht="16.5" customHeight="1">
      <c r="B126" s="42"/>
      <c r="C126" s="217" t="s">
        <v>201</v>
      </c>
      <c r="D126" s="217" t="s">
        <v>128</v>
      </c>
      <c r="E126" s="218" t="s">
        <v>623</v>
      </c>
      <c r="F126" s="219" t="s">
        <v>624</v>
      </c>
      <c r="G126" s="220" t="s">
        <v>167</v>
      </c>
      <c r="H126" s="221">
        <v>1</v>
      </c>
      <c r="I126" s="222"/>
      <c r="J126" s="223">
        <f>ROUND(I126*H126,2)</f>
        <v>0</v>
      </c>
      <c r="K126" s="219" t="s">
        <v>21</v>
      </c>
      <c r="L126" s="68"/>
      <c r="M126" s="224" t="s">
        <v>21</v>
      </c>
      <c r="N126" s="225" t="s">
        <v>40</v>
      </c>
      <c r="O126" s="43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20" t="s">
        <v>168</v>
      </c>
      <c r="AT126" s="20" t="s">
        <v>128</v>
      </c>
      <c r="AU126" s="20" t="s">
        <v>77</v>
      </c>
      <c r="AY126" s="20" t="s">
        <v>126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77</v>
      </c>
      <c r="BK126" s="228">
        <f>ROUND(I126*H126,2)</f>
        <v>0</v>
      </c>
      <c r="BL126" s="20" t="s">
        <v>168</v>
      </c>
      <c r="BM126" s="20" t="s">
        <v>259</v>
      </c>
    </row>
    <row r="127" s="1" customFormat="1" ht="16.5" customHeight="1">
      <c r="B127" s="42"/>
      <c r="C127" s="217" t="s">
        <v>260</v>
      </c>
      <c r="D127" s="217" t="s">
        <v>128</v>
      </c>
      <c r="E127" s="218" t="s">
        <v>174</v>
      </c>
      <c r="F127" s="219" t="s">
        <v>175</v>
      </c>
      <c r="G127" s="220" t="s">
        <v>167</v>
      </c>
      <c r="H127" s="221">
        <v>4</v>
      </c>
      <c r="I127" s="222"/>
      <c r="J127" s="223">
        <f>ROUND(I127*H127,2)</f>
        <v>0</v>
      </c>
      <c r="K127" s="219" t="s">
        <v>21</v>
      </c>
      <c r="L127" s="68"/>
      <c r="M127" s="224" t="s">
        <v>21</v>
      </c>
      <c r="N127" s="225" t="s">
        <v>40</v>
      </c>
      <c r="O127" s="43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20" t="s">
        <v>168</v>
      </c>
      <c r="AT127" s="20" t="s">
        <v>128</v>
      </c>
      <c r="AU127" s="20" t="s">
        <v>77</v>
      </c>
      <c r="AY127" s="20" t="s">
        <v>126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77</v>
      </c>
      <c r="BK127" s="228">
        <f>ROUND(I127*H127,2)</f>
        <v>0</v>
      </c>
      <c r="BL127" s="20" t="s">
        <v>168</v>
      </c>
      <c r="BM127" s="20" t="s">
        <v>263</v>
      </c>
    </row>
    <row r="128" s="1" customFormat="1" ht="16.5" customHeight="1">
      <c r="B128" s="42"/>
      <c r="C128" s="217" t="s">
        <v>204</v>
      </c>
      <c r="D128" s="217" t="s">
        <v>128</v>
      </c>
      <c r="E128" s="218" t="s">
        <v>178</v>
      </c>
      <c r="F128" s="219" t="s">
        <v>179</v>
      </c>
      <c r="G128" s="220" t="s">
        <v>180</v>
      </c>
      <c r="H128" s="221">
        <v>20</v>
      </c>
      <c r="I128" s="222"/>
      <c r="J128" s="223">
        <f>ROUND(I128*H128,2)</f>
        <v>0</v>
      </c>
      <c r="K128" s="219" t="s">
        <v>21</v>
      </c>
      <c r="L128" s="68"/>
      <c r="M128" s="224" t="s">
        <v>21</v>
      </c>
      <c r="N128" s="225" t="s">
        <v>40</v>
      </c>
      <c r="O128" s="4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20" t="s">
        <v>168</v>
      </c>
      <c r="AT128" s="20" t="s">
        <v>128</v>
      </c>
      <c r="AU128" s="20" t="s">
        <v>77</v>
      </c>
      <c r="AY128" s="20" t="s">
        <v>126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77</v>
      </c>
      <c r="BK128" s="228">
        <f>ROUND(I128*H128,2)</f>
        <v>0</v>
      </c>
      <c r="BL128" s="20" t="s">
        <v>168</v>
      </c>
      <c r="BM128" s="20" t="s">
        <v>266</v>
      </c>
    </row>
    <row r="129" s="1" customFormat="1" ht="16.5" customHeight="1">
      <c r="B129" s="42"/>
      <c r="C129" s="217" t="s">
        <v>267</v>
      </c>
      <c r="D129" s="217" t="s">
        <v>128</v>
      </c>
      <c r="E129" s="218" t="s">
        <v>625</v>
      </c>
      <c r="F129" s="219" t="s">
        <v>626</v>
      </c>
      <c r="G129" s="220" t="s">
        <v>167</v>
      </c>
      <c r="H129" s="221">
        <v>2</v>
      </c>
      <c r="I129" s="222"/>
      <c r="J129" s="223">
        <f>ROUND(I129*H129,2)</f>
        <v>0</v>
      </c>
      <c r="K129" s="219" t="s">
        <v>21</v>
      </c>
      <c r="L129" s="68"/>
      <c r="M129" s="224" t="s">
        <v>21</v>
      </c>
      <c r="N129" s="225" t="s">
        <v>40</v>
      </c>
      <c r="O129" s="4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0" t="s">
        <v>168</v>
      </c>
      <c r="AT129" s="20" t="s">
        <v>128</v>
      </c>
      <c r="AU129" s="20" t="s">
        <v>77</v>
      </c>
      <c r="AY129" s="20" t="s">
        <v>126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77</v>
      </c>
      <c r="BK129" s="228">
        <f>ROUND(I129*H129,2)</f>
        <v>0</v>
      </c>
      <c r="BL129" s="20" t="s">
        <v>168</v>
      </c>
      <c r="BM129" s="20" t="s">
        <v>270</v>
      </c>
    </row>
    <row r="130" s="1" customFormat="1" ht="16.5" customHeight="1">
      <c r="B130" s="42"/>
      <c r="C130" s="217" t="s">
        <v>208</v>
      </c>
      <c r="D130" s="217" t="s">
        <v>128</v>
      </c>
      <c r="E130" s="218" t="s">
        <v>627</v>
      </c>
      <c r="F130" s="219" t="s">
        <v>628</v>
      </c>
      <c r="G130" s="220" t="s">
        <v>167</v>
      </c>
      <c r="H130" s="221">
        <v>2</v>
      </c>
      <c r="I130" s="222"/>
      <c r="J130" s="223">
        <f>ROUND(I130*H130,2)</f>
        <v>0</v>
      </c>
      <c r="K130" s="219" t="s">
        <v>21</v>
      </c>
      <c r="L130" s="68"/>
      <c r="M130" s="224" t="s">
        <v>21</v>
      </c>
      <c r="N130" s="225" t="s">
        <v>40</v>
      </c>
      <c r="O130" s="4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20" t="s">
        <v>168</v>
      </c>
      <c r="AT130" s="20" t="s">
        <v>128</v>
      </c>
      <c r="AU130" s="20" t="s">
        <v>77</v>
      </c>
      <c r="AY130" s="20" t="s">
        <v>126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77</v>
      </c>
      <c r="BK130" s="228">
        <f>ROUND(I130*H130,2)</f>
        <v>0</v>
      </c>
      <c r="BL130" s="20" t="s">
        <v>168</v>
      </c>
      <c r="BM130" s="20" t="s">
        <v>273</v>
      </c>
    </row>
    <row r="131" s="1" customFormat="1" ht="16.5" customHeight="1">
      <c r="B131" s="42"/>
      <c r="C131" s="217" t="s">
        <v>274</v>
      </c>
      <c r="D131" s="217" t="s">
        <v>128</v>
      </c>
      <c r="E131" s="218" t="s">
        <v>629</v>
      </c>
      <c r="F131" s="219" t="s">
        <v>630</v>
      </c>
      <c r="G131" s="220" t="s">
        <v>167</v>
      </c>
      <c r="H131" s="221">
        <v>10</v>
      </c>
      <c r="I131" s="222"/>
      <c r="J131" s="223">
        <f>ROUND(I131*H131,2)</f>
        <v>0</v>
      </c>
      <c r="K131" s="219" t="s">
        <v>21</v>
      </c>
      <c r="L131" s="68"/>
      <c r="M131" s="224" t="s">
        <v>21</v>
      </c>
      <c r="N131" s="225" t="s">
        <v>40</v>
      </c>
      <c r="O131" s="43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20" t="s">
        <v>168</v>
      </c>
      <c r="AT131" s="20" t="s">
        <v>128</v>
      </c>
      <c r="AU131" s="20" t="s">
        <v>77</v>
      </c>
      <c r="AY131" s="20" t="s">
        <v>126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77</v>
      </c>
      <c r="BK131" s="228">
        <f>ROUND(I131*H131,2)</f>
        <v>0</v>
      </c>
      <c r="BL131" s="20" t="s">
        <v>168</v>
      </c>
      <c r="BM131" s="20" t="s">
        <v>277</v>
      </c>
    </row>
    <row r="132" s="1" customFormat="1" ht="16.5" customHeight="1">
      <c r="B132" s="42"/>
      <c r="C132" s="217" t="s">
        <v>211</v>
      </c>
      <c r="D132" s="217" t="s">
        <v>128</v>
      </c>
      <c r="E132" s="218" t="s">
        <v>182</v>
      </c>
      <c r="F132" s="219" t="s">
        <v>183</v>
      </c>
      <c r="G132" s="220" t="s">
        <v>167</v>
      </c>
      <c r="H132" s="221">
        <v>4</v>
      </c>
      <c r="I132" s="222"/>
      <c r="J132" s="223">
        <f>ROUND(I132*H132,2)</f>
        <v>0</v>
      </c>
      <c r="K132" s="219" t="s">
        <v>21</v>
      </c>
      <c r="L132" s="68"/>
      <c r="M132" s="224" t="s">
        <v>21</v>
      </c>
      <c r="N132" s="225" t="s">
        <v>40</v>
      </c>
      <c r="O132" s="43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20" t="s">
        <v>168</v>
      </c>
      <c r="AT132" s="20" t="s">
        <v>128</v>
      </c>
      <c r="AU132" s="20" t="s">
        <v>77</v>
      </c>
      <c r="AY132" s="20" t="s">
        <v>126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77</v>
      </c>
      <c r="BK132" s="228">
        <f>ROUND(I132*H132,2)</f>
        <v>0</v>
      </c>
      <c r="BL132" s="20" t="s">
        <v>168</v>
      </c>
      <c r="BM132" s="20" t="s">
        <v>280</v>
      </c>
    </row>
    <row r="133" s="1" customFormat="1" ht="16.5" customHeight="1">
      <c r="B133" s="42"/>
      <c r="C133" s="217" t="s">
        <v>281</v>
      </c>
      <c r="D133" s="217" t="s">
        <v>128</v>
      </c>
      <c r="E133" s="218" t="s">
        <v>631</v>
      </c>
      <c r="F133" s="219" t="s">
        <v>632</v>
      </c>
      <c r="G133" s="220" t="s">
        <v>167</v>
      </c>
      <c r="H133" s="221">
        <v>3</v>
      </c>
      <c r="I133" s="222"/>
      <c r="J133" s="223">
        <f>ROUND(I133*H133,2)</f>
        <v>0</v>
      </c>
      <c r="K133" s="219" t="s">
        <v>21</v>
      </c>
      <c r="L133" s="68"/>
      <c r="M133" s="224" t="s">
        <v>21</v>
      </c>
      <c r="N133" s="225" t="s">
        <v>40</v>
      </c>
      <c r="O133" s="4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0" t="s">
        <v>168</v>
      </c>
      <c r="AT133" s="20" t="s">
        <v>128</v>
      </c>
      <c r="AU133" s="20" t="s">
        <v>77</v>
      </c>
      <c r="AY133" s="20" t="s">
        <v>126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77</v>
      </c>
      <c r="BK133" s="228">
        <f>ROUND(I133*H133,2)</f>
        <v>0</v>
      </c>
      <c r="BL133" s="20" t="s">
        <v>168</v>
      </c>
      <c r="BM133" s="20" t="s">
        <v>284</v>
      </c>
    </row>
    <row r="134" s="1" customFormat="1" ht="16.5" customHeight="1">
      <c r="B134" s="42"/>
      <c r="C134" s="217" t="s">
        <v>214</v>
      </c>
      <c r="D134" s="217" t="s">
        <v>128</v>
      </c>
      <c r="E134" s="218" t="s">
        <v>189</v>
      </c>
      <c r="F134" s="219" t="s">
        <v>190</v>
      </c>
      <c r="G134" s="220" t="s">
        <v>167</v>
      </c>
      <c r="H134" s="221">
        <v>15</v>
      </c>
      <c r="I134" s="222"/>
      <c r="J134" s="223">
        <f>ROUND(I134*H134,2)</f>
        <v>0</v>
      </c>
      <c r="K134" s="219" t="s">
        <v>21</v>
      </c>
      <c r="L134" s="68"/>
      <c r="M134" s="224" t="s">
        <v>21</v>
      </c>
      <c r="N134" s="225" t="s">
        <v>40</v>
      </c>
      <c r="O134" s="43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20" t="s">
        <v>168</v>
      </c>
      <c r="AT134" s="20" t="s">
        <v>128</v>
      </c>
      <c r="AU134" s="20" t="s">
        <v>77</v>
      </c>
      <c r="AY134" s="20" t="s">
        <v>126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77</v>
      </c>
      <c r="BK134" s="228">
        <f>ROUND(I134*H134,2)</f>
        <v>0</v>
      </c>
      <c r="BL134" s="20" t="s">
        <v>168</v>
      </c>
      <c r="BM134" s="20" t="s">
        <v>287</v>
      </c>
    </row>
    <row r="135" s="1" customFormat="1" ht="16.5" customHeight="1">
      <c r="B135" s="42"/>
      <c r="C135" s="217" t="s">
        <v>288</v>
      </c>
      <c r="D135" s="217" t="s">
        <v>128</v>
      </c>
      <c r="E135" s="218" t="s">
        <v>192</v>
      </c>
      <c r="F135" s="219" t="s">
        <v>193</v>
      </c>
      <c r="G135" s="220" t="s">
        <v>167</v>
      </c>
      <c r="H135" s="221">
        <v>12</v>
      </c>
      <c r="I135" s="222"/>
      <c r="J135" s="223">
        <f>ROUND(I135*H135,2)</f>
        <v>0</v>
      </c>
      <c r="K135" s="219" t="s">
        <v>21</v>
      </c>
      <c r="L135" s="68"/>
      <c r="M135" s="224" t="s">
        <v>21</v>
      </c>
      <c r="N135" s="225" t="s">
        <v>40</v>
      </c>
      <c r="O135" s="4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20" t="s">
        <v>168</v>
      </c>
      <c r="AT135" s="20" t="s">
        <v>128</v>
      </c>
      <c r="AU135" s="20" t="s">
        <v>77</v>
      </c>
      <c r="AY135" s="20" t="s">
        <v>126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77</v>
      </c>
      <c r="BK135" s="228">
        <f>ROUND(I135*H135,2)</f>
        <v>0</v>
      </c>
      <c r="BL135" s="20" t="s">
        <v>168</v>
      </c>
      <c r="BM135" s="20" t="s">
        <v>291</v>
      </c>
    </row>
    <row r="136" s="1" customFormat="1" ht="16.5" customHeight="1">
      <c r="B136" s="42"/>
      <c r="C136" s="217" t="s">
        <v>217</v>
      </c>
      <c r="D136" s="217" t="s">
        <v>128</v>
      </c>
      <c r="E136" s="218" t="s">
        <v>633</v>
      </c>
      <c r="F136" s="219" t="s">
        <v>634</v>
      </c>
      <c r="G136" s="220" t="s">
        <v>167</v>
      </c>
      <c r="H136" s="221">
        <v>2</v>
      </c>
      <c r="I136" s="222"/>
      <c r="J136" s="223">
        <f>ROUND(I136*H136,2)</f>
        <v>0</v>
      </c>
      <c r="K136" s="219" t="s">
        <v>21</v>
      </c>
      <c r="L136" s="68"/>
      <c r="M136" s="224" t="s">
        <v>21</v>
      </c>
      <c r="N136" s="225" t="s">
        <v>40</v>
      </c>
      <c r="O136" s="4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20" t="s">
        <v>168</v>
      </c>
      <c r="AT136" s="20" t="s">
        <v>128</v>
      </c>
      <c r="AU136" s="20" t="s">
        <v>77</v>
      </c>
      <c r="AY136" s="20" t="s">
        <v>126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77</v>
      </c>
      <c r="BK136" s="228">
        <f>ROUND(I136*H136,2)</f>
        <v>0</v>
      </c>
      <c r="BL136" s="20" t="s">
        <v>168</v>
      </c>
      <c r="BM136" s="20" t="s">
        <v>294</v>
      </c>
    </row>
    <row r="137" s="1" customFormat="1" ht="16.5" customHeight="1">
      <c r="B137" s="42"/>
      <c r="C137" s="217" t="s">
        <v>295</v>
      </c>
      <c r="D137" s="217" t="s">
        <v>128</v>
      </c>
      <c r="E137" s="218" t="s">
        <v>195</v>
      </c>
      <c r="F137" s="219" t="s">
        <v>196</v>
      </c>
      <c r="G137" s="220" t="s">
        <v>167</v>
      </c>
      <c r="H137" s="221">
        <v>12</v>
      </c>
      <c r="I137" s="222"/>
      <c r="J137" s="223">
        <f>ROUND(I137*H137,2)</f>
        <v>0</v>
      </c>
      <c r="K137" s="219" t="s">
        <v>21</v>
      </c>
      <c r="L137" s="68"/>
      <c r="M137" s="224" t="s">
        <v>21</v>
      </c>
      <c r="N137" s="225" t="s">
        <v>40</v>
      </c>
      <c r="O137" s="4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0" t="s">
        <v>168</v>
      </c>
      <c r="AT137" s="20" t="s">
        <v>128</v>
      </c>
      <c r="AU137" s="20" t="s">
        <v>77</v>
      </c>
      <c r="AY137" s="20" t="s">
        <v>126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77</v>
      </c>
      <c r="BK137" s="228">
        <f>ROUND(I137*H137,2)</f>
        <v>0</v>
      </c>
      <c r="BL137" s="20" t="s">
        <v>168</v>
      </c>
      <c r="BM137" s="20" t="s">
        <v>298</v>
      </c>
    </row>
    <row r="138" s="1" customFormat="1" ht="16.5" customHeight="1">
      <c r="B138" s="42"/>
      <c r="C138" s="217" t="s">
        <v>221</v>
      </c>
      <c r="D138" s="217" t="s">
        <v>128</v>
      </c>
      <c r="E138" s="218" t="s">
        <v>199</v>
      </c>
      <c r="F138" s="219" t="s">
        <v>200</v>
      </c>
      <c r="G138" s="220" t="s">
        <v>167</v>
      </c>
      <c r="H138" s="221">
        <v>7</v>
      </c>
      <c r="I138" s="222"/>
      <c r="J138" s="223">
        <f>ROUND(I138*H138,2)</f>
        <v>0</v>
      </c>
      <c r="K138" s="219" t="s">
        <v>21</v>
      </c>
      <c r="L138" s="68"/>
      <c r="M138" s="224" t="s">
        <v>21</v>
      </c>
      <c r="N138" s="225" t="s">
        <v>40</v>
      </c>
      <c r="O138" s="4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20" t="s">
        <v>168</v>
      </c>
      <c r="AT138" s="20" t="s">
        <v>128</v>
      </c>
      <c r="AU138" s="20" t="s">
        <v>77</v>
      </c>
      <c r="AY138" s="20" t="s">
        <v>126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77</v>
      </c>
      <c r="BK138" s="228">
        <f>ROUND(I138*H138,2)</f>
        <v>0</v>
      </c>
      <c r="BL138" s="20" t="s">
        <v>168</v>
      </c>
      <c r="BM138" s="20" t="s">
        <v>301</v>
      </c>
    </row>
    <row r="139" s="1" customFormat="1" ht="16.5" customHeight="1">
      <c r="B139" s="42"/>
      <c r="C139" s="217" t="s">
        <v>302</v>
      </c>
      <c r="D139" s="217" t="s">
        <v>128</v>
      </c>
      <c r="E139" s="218" t="s">
        <v>635</v>
      </c>
      <c r="F139" s="219" t="s">
        <v>636</v>
      </c>
      <c r="G139" s="220" t="s">
        <v>167</v>
      </c>
      <c r="H139" s="221">
        <v>11</v>
      </c>
      <c r="I139" s="222"/>
      <c r="J139" s="223">
        <f>ROUND(I139*H139,2)</f>
        <v>0</v>
      </c>
      <c r="K139" s="219" t="s">
        <v>21</v>
      </c>
      <c r="L139" s="68"/>
      <c r="M139" s="224" t="s">
        <v>21</v>
      </c>
      <c r="N139" s="225" t="s">
        <v>40</v>
      </c>
      <c r="O139" s="4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20" t="s">
        <v>168</v>
      </c>
      <c r="AT139" s="20" t="s">
        <v>128</v>
      </c>
      <c r="AU139" s="20" t="s">
        <v>77</v>
      </c>
      <c r="AY139" s="20" t="s">
        <v>126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77</v>
      </c>
      <c r="BK139" s="228">
        <f>ROUND(I139*H139,2)</f>
        <v>0</v>
      </c>
      <c r="BL139" s="20" t="s">
        <v>168</v>
      </c>
      <c r="BM139" s="20" t="s">
        <v>305</v>
      </c>
    </row>
    <row r="140" s="1" customFormat="1" ht="16.5" customHeight="1">
      <c r="B140" s="42"/>
      <c r="C140" s="217" t="s">
        <v>224</v>
      </c>
      <c r="D140" s="217" t="s">
        <v>128</v>
      </c>
      <c r="E140" s="218" t="s">
        <v>206</v>
      </c>
      <c r="F140" s="219" t="s">
        <v>207</v>
      </c>
      <c r="G140" s="220" t="s">
        <v>167</v>
      </c>
      <c r="H140" s="221">
        <v>20</v>
      </c>
      <c r="I140" s="222"/>
      <c r="J140" s="223">
        <f>ROUND(I140*H140,2)</f>
        <v>0</v>
      </c>
      <c r="K140" s="219" t="s">
        <v>21</v>
      </c>
      <c r="L140" s="68"/>
      <c r="M140" s="224" t="s">
        <v>21</v>
      </c>
      <c r="N140" s="225" t="s">
        <v>40</v>
      </c>
      <c r="O140" s="43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20" t="s">
        <v>168</v>
      </c>
      <c r="AT140" s="20" t="s">
        <v>128</v>
      </c>
      <c r="AU140" s="20" t="s">
        <v>77</v>
      </c>
      <c r="AY140" s="20" t="s">
        <v>126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77</v>
      </c>
      <c r="BK140" s="228">
        <f>ROUND(I140*H140,2)</f>
        <v>0</v>
      </c>
      <c r="BL140" s="20" t="s">
        <v>168</v>
      </c>
      <c r="BM140" s="20" t="s">
        <v>308</v>
      </c>
    </row>
    <row r="141" s="1" customFormat="1" ht="16.5" customHeight="1">
      <c r="B141" s="42"/>
      <c r="C141" s="217" t="s">
        <v>309</v>
      </c>
      <c r="D141" s="217" t="s">
        <v>128</v>
      </c>
      <c r="E141" s="218" t="s">
        <v>209</v>
      </c>
      <c r="F141" s="219" t="s">
        <v>210</v>
      </c>
      <c r="G141" s="220" t="s">
        <v>167</v>
      </c>
      <c r="H141" s="221">
        <v>5</v>
      </c>
      <c r="I141" s="222"/>
      <c r="J141" s="223">
        <f>ROUND(I141*H141,2)</f>
        <v>0</v>
      </c>
      <c r="K141" s="219" t="s">
        <v>21</v>
      </c>
      <c r="L141" s="68"/>
      <c r="M141" s="224" t="s">
        <v>21</v>
      </c>
      <c r="N141" s="225" t="s">
        <v>40</v>
      </c>
      <c r="O141" s="4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20" t="s">
        <v>168</v>
      </c>
      <c r="AT141" s="20" t="s">
        <v>128</v>
      </c>
      <c r="AU141" s="20" t="s">
        <v>77</v>
      </c>
      <c r="AY141" s="20" t="s">
        <v>126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77</v>
      </c>
      <c r="BK141" s="228">
        <f>ROUND(I141*H141,2)</f>
        <v>0</v>
      </c>
      <c r="BL141" s="20" t="s">
        <v>168</v>
      </c>
      <c r="BM141" s="20" t="s">
        <v>312</v>
      </c>
    </row>
    <row r="142" s="1" customFormat="1" ht="16.5" customHeight="1">
      <c r="B142" s="42"/>
      <c r="C142" s="217" t="s">
        <v>228</v>
      </c>
      <c r="D142" s="217" t="s">
        <v>128</v>
      </c>
      <c r="E142" s="218" t="s">
        <v>212</v>
      </c>
      <c r="F142" s="219" t="s">
        <v>213</v>
      </c>
      <c r="G142" s="220" t="s">
        <v>167</v>
      </c>
      <c r="H142" s="221">
        <v>8</v>
      </c>
      <c r="I142" s="222"/>
      <c r="J142" s="223">
        <f>ROUND(I142*H142,2)</f>
        <v>0</v>
      </c>
      <c r="K142" s="219" t="s">
        <v>21</v>
      </c>
      <c r="L142" s="68"/>
      <c r="M142" s="224" t="s">
        <v>21</v>
      </c>
      <c r="N142" s="225" t="s">
        <v>40</v>
      </c>
      <c r="O142" s="43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20" t="s">
        <v>168</v>
      </c>
      <c r="AT142" s="20" t="s">
        <v>128</v>
      </c>
      <c r="AU142" s="20" t="s">
        <v>77</v>
      </c>
      <c r="AY142" s="20" t="s">
        <v>126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77</v>
      </c>
      <c r="BK142" s="228">
        <f>ROUND(I142*H142,2)</f>
        <v>0</v>
      </c>
      <c r="BL142" s="20" t="s">
        <v>168</v>
      </c>
      <c r="BM142" s="20" t="s">
        <v>315</v>
      </c>
    </row>
    <row r="143" s="1" customFormat="1" ht="16.5" customHeight="1">
      <c r="B143" s="42"/>
      <c r="C143" s="217" t="s">
        <v>316</v>
      </c>
      <c r="D143" s="217" t="s">
        <v>128</v>
      </c>
      <c r="E143" s="218" t="s">
        <v>219</v>
      </c>
      <c r="F143" s="219" t="s">
        <v>220</v>
      </c>
      <c r="G143" s="220" t="s">
        <v>167</v>
      </c>
      <c r="H143" s="221">
        <v>24</v>
      </c>
      <c r="I143" s="222"/>
      <c r="J143" s="223">
        <f>ROUND(I143*H143,2)</f>
        <v>0</v>
      </c>
      <c r="K143" s="219" t="s">
        <v>21</v>
      </c>
      <c r="L143" s="68"/>
      <c r="M143" s="224" t="s">
        <v>21</v>
      </c>
      <c r="N143" s="225" t="s">
        <v>40</v>
      </c>
      <c r="O143" s="4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0" t="s">
        <v>168</v>
      </c>
      <c r="AT143" s="20" t="s">
        <v>128</v>
      </c>
      <c r="AU143" s="20" t="s">
        <v>77</v>
      </c>
      <c r="AY143" s="20" t="s">
        <v>126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77</v>
      </c>
      <c r="BK143" s="228">
        <f>ROUND(I143*H143,2)</f>
        <v>0</v>
      </c>
      <c r="BL143" s="20" t="s">
        <v>168</v>
      </c>
      <c r="BM143" s="20" t="s">
        <v>319</v>
      </c>
    </row>
    <row r="144" s="1" customFormat="1" ht="25.5" customHeight="1">
      <c r="B144" s="42"/>
      <c r="C144" s="217" t="s">
        <v>231</v>
      </c>
      <c r="D144" s="217" t="s">
        <v>128</v>
      </c>
      <c r="E144" s="218" t="s">
        <v>222</v>
      </c>
      <c r="F144" s="219" t="s">
        <v>223</v>
      </c>
      <c r="G144" s="220" t="s">
        <v>167</v>
      </c>
      <c r="H144" s="221">
        <v>53</v>
      </c>
      <c r="I144" s="222"/>
      <c r="J144" s="223">
        <f>ROUND(I144*H144,2)</f>
        <v>0</v>
      </c>
      <c r="K144" s="219" t="s">
        <v>21</v>
      </c>
      <c r="L144" s="68"/>
      <c r="M144" s="224" t="s">
        <v>21</v>
      </c>
      <c r="N144" s="225" t="s">
        <v>40</v>
      </c>
      <c r="O144" s="43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20" t="s">
        <v>168</v>
      </c>
      <c r="AT144" s="20" t="s">
        <v>128</v>
      </c>
      <c r="AU144" s="20" t="s">
        <v>77</v>
      </c>
      <c r="AY144" s="20" t="s">
        <v>126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77</v>
      </c>
      <c r="BK144" s="228">
        <f>ROUND(I144*H144,2)</f>
        <v>0</v>
      </c>
      <c r="BL144" s="20" t="s">
        <v>168</v>
      </c>
      <c r="BM144" s="20" t="s">
        <v>322</v>
      </c>
    </row>
    <row r="145" s="1" customFormat="1" ht="16.5" customHeight="1">
      <c r="B145" s="42"/>
      <c r="C145" s="217" t="s">
        <v>323</v>
      </c>
      <c r="D145" s="217" t="s">
        <v>128</v>
      </c>
      <c r="E145" s="218" t="s">
        <v>637</v>
      </c>
      <c r="F145" s="219" t="s">
        <v>638</v>
      </c>
      <c r="G145" s="220" t="s">
        <v>167</v>
      </c>
      <c r="H145" s="221">
        <v>29</v>
      </c>
      <c r="I145" s="222"/>
      <c r="J145" s="223">
        <f>ROUND(I145*H145,2)</f>
        <v>0</v>
      </c>
      <c r="K145" s="219" t="s">
        <v>21</v>
      </c>
      <c r="L145" s="68"/>
      <c r="M145" s="224" t="s">
        <v>21</v>
      </c>
      <c r="N145" s="225" t="s">
        <v>40</v>
      </c>
      <c r="O145" s="43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20" t="s">
        <v>168</v>
      </c>
      <c r="AT145" s="20" t="s">
        <v>128</v>
      </c>
      <c r="AU145" s="20" t="s">
        <v>77</v>
      </c>
      <c r="AY145" s="20" t="s">
        <v>126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77</v>
      </c>
      <c r="BK145" s="228">
        <f>ROUND(I145*H145,2)</f>
        <v>0</v>
      </c>
      <c r="BL145" s="20" t="s">
        <v>168</v>
      </c>
      <c r="BM145" s="20" t="s">
        <v>326</v>
      </c>
    </row>
    <row r="146" s="1" customFormat="1" ht="16.5" customHeight="1">
      <c r="B146" s="42"/>
      <c r="C146" s="217" t="s">
        <v>235</v>
      </c>
      <c r="D146" s="217" t="s">
        <v>128</v>
      </c>
      <c r="E146" s="218" t="s">
        <v>229</v>
      </c>
      <c r="F146" s="219" t="s">
        <v>230</v>
      </c>
      <c r="G146" s="220" t="s">
        <v>167</v>
      </c>
      <c r="H146" s="221">
        <v>380</v>
      </c>
      <c r="I146" s="222"/>
      <c r="J146" s="223">
        <f>ROUND(I146*H146,2)</f>
        <v>0</v>
      </c>
      <c r="K146" s="219" t="s">
        <v>21</v>
      </c>
      <c r="L146" s="68"/>
      <c r="M146" s="224" t="s">
        <v>21</v>
      </c>
      <c r="N146" s="225" t="s">
        <v>40</v>
      </c>
      <c r="O146" s="43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AR146" s="20" t="s">
        <v>168</v>
      </c>
      <c r="AT146" s="20" t="s">
        <v>128</v>
      </c>
      <c r="AU146" s="20" t="s">
        <v>77</v>
      </c>
      <c r="AY146" s="20" t="s">
        <v>126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77</v>
      </c>
      <c r="BK146" s="228">
        <f>ROUND(I146*H146,2)</f>
        <v>0</v>
      </c>
      <c r="BL146" s="20" t="s">
        <v>168</v>
      </c>
      <c r="BM146" s="20" t="s">
        <v>329</v>
      </c>
    </row>
    <row r="147" s="1" customFormat="1" ht="16.5" customHeight="1">
      <c r="B147" s="42"/>
      <c r="C147" s="217" t="s">
        <v>330</v>
      </c>
      <c r="D147" s="217" t="s">
        <v>128</v>
      </c>
      <c r="E147" s="218" t="s">
        <v>233</v>
      </c>
      <c r="F147" s="219" t="s">
        <v>234</v>
      </c>
      <c r="G147" s="220" t="s">
        <v>167</v>
      </c>
      <c r="H147" s="221">
        <v>16</v>
      </c>
      <c r="I147" s="222"/>
      <c r="J147" s="223">
        <f>ROUND(I147*H147,2)</f>
        <v>0</v>
      </c>
      <c r="K147" s="219" t="s">
        <v>21</v>
      </c>
      <c r="L147" s="68"/>
      <c r="M147" s="224" t="s">
        <v>21</v>
      </c>
      <c r="N147" s="225" t="s">
        <v>40</v>
      </c>
      <c r="O147" s="43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20" t="s">
        <v>168</v>
      </c>
      <c r="AT147" s="20" t="s">
        <v>128</v>
      </c>
      <c r="AU147" s="20" t="s">
        <v>77</v>
      </c>
      <c r="AY147" s="20" t="s">
        <v>126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77</v>
      </c>
      <c r="BK147" s="228">
        <f>ROUND(I147*H147,2)</f>
        <v>0</v>
      </c>
      <c r="BL147" s="20" t="s">
        <v>168</v>
      </c>
      <c r="BM147" s="20" t="s">
        <v>333</v>
      </c>
    </row>
    <row r="148" s="1" customFormat="1" ht="16.5" customHeight="1">
      <c r="B148" s="42"/>
      <c r="C148" s="217" t="s">
        <v>238</v>
      </c>
      <c r="D148" s="217" t="s">
        <v>128</v>
      </c>
      <c r="E148" s="218" t="s">
        <v>236</v>
      </c>
      <c r="F148" s="219" t="s">
        <v>237</v>
      </c>
      <c r="G148" s="220" t="s">
        <v>167</v>
      </c>
      <c r="H148" s="221">
        <v>20</v>
      </c>
      <c r="I148" s="222"/>
      <c r="J148" s="223">
        <f>ROUND(I148*H148,2)</f>
        <v>0</v>
      </c>
      <c r="K148" s="219" t="s">
        <v>21</v>
      </c>
      <c r="L148" s="68"/>
      <c r="M148" s="224" t="s">
        <v>21</v>
      </c>
      <c r="N148" s="225" t="s">
        <v>40</v>
      </c>
      <c r="O148" s="43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20" t="s">
        <v>168</v>
      </c>
      <c r="AT148" s="20" t="s">
        <v>128</v>
      </c>
      <c r="AU148" s="20" t="s">
        <v>77</v>
      </c>
      <c r="AY148" s="20" t="s">
        <v>126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77</v>
      </c>
      <c r="BK148" s="228">
        <f>ROUND(I148*H148,2)</f>
        <v>0</v>
      </c>
      <c r="BL148" s="20" t="s">
        <v>168</v>
      </c>
      <c r="BM148" s="20" t="s">
        <v>336</v>
      </c>
    </row>
    <row r="149" s="1" customFormat="1" ht="16.5" customHeight="1">
      <c r="B149" s="42"/>
      <c r="C149" s="217" t="s">
        <v>337</v>
      </c>
      <c r="D149" s="217" t="s">
        <v>128</v>
      </c>
      <c r="E149" s="218" t="s">
        <v>639</v>
      </c>
      <c r="F149" s="219" t="s">
        <v>640</v>
      </c>
      <c r="G149" s="220" t="s">
        <v>167</v>
      </c>
      <c r="H149" s="221">
        <v>1</v>
      </c>
      <c r="I149" s="222"/>
      <c r="J149" s="223">
        <f>ROUND(I149*H149,2)</f>
        <v>0</v>
      </c>
      <c r="K149" s="219" t="s">
        <v>21</v>
      </c>
      <c r="L149" s="68"/>
      <c r="M149" s="224" t="s">
        <v>21</v>
      </c>
      <c r="N149" s="225" t="s">
        <v>40</v>
      </c>
      <c r="O149" s="4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0" t="s">
        <v>168</v>
      </c>
      <c r="AT149" s="20" t="s">
        <v>128</v>
      </c>
      <c r="AU149" s="20" t="s">
        <v>77</v>
      </c>
      <c r="AY149" s="20" t="s">
        <v>126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77</v>
      </c>
      <c r="BK149" s="228">
        <f>ROUND(I149*H149,2)</f>
        <v>0</v>
      </c>
      <c r="BL149" s="20" t="s">
        <v>168</v>
      </c>
      <c r="BM149" s="20" t="s">
        <v>340</v>
      </c>
    </row>
    <row r="150" s="1" customFormat="1" ht="16.5" customHeight="1">
      <c r="B150" s="42"/>
      <c r="C150" s="217" t="s">
        <v>242</v>
      </c>
      <c r="D150" s="217" t="s">
        <v>128</v>
      </c>
      <c r="E150" s="218" t="s">
        <v>641</v>
      </c>
      <c r="F150" s="219" t="s">
        <v>642</v>
      </c>
      <c r="G150" s="220" t="s">
        <v>167</v>
      </c>
      <c r="H150" s="221">
        <v>1</v>
      </c>
      <c r="I150" s="222"/>
      <c r="J150" s="223">
        <f>ROUND(I150*H150,2)</f>
        <v>0</v>
      </c>
      <c r="K150" s="219" t="s">
        <v>21</v>
      </c>
      <c r="L150" s="68"/>
      <c r="M150" s="224" t="s">
        <v>21</v>
      </c>
      <c r="N150" s="225" t="s">
        <v>40</v>
      </c>
      <c r="O150" s="43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AR150" s="20" t="s">
        <v>168</v>
      </c>
      <c r="AT150" s="20" t="s">
        <v>128</v>
      </c>
      <c r="AU150" s="20" t="s">
        <v>77</v>
      </c>
      <c r="AY150" s="20" t="s">
        <v>126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77</v>
      </c>
      <c r="BK150" s="228">
        <f>ROUND(I150*H150,2)</f>
        <v>0</v>
      </c>
      <c r="BL150" s="20" t="s">
        <v>168</v>
      </c>
      <c r="BM150" s="20" t="s">
        <v>343</v>
      </c>
    </row>
    <row r="151" s="1" customFormat="1" ht="16.5" customHeight="1">
      <c r="B151" s="42"/>
      <c r="C151" s="217" t="s">
        <v>344</v>
      </c>
      <c r="D151" s="217" t="s">
        <v>128</v>
      </c>
      <c r="E151" s="218" t="s">
        <v>643</v>
      </c>
      <c r="F151" s="219" t="s">
        <v>644</v>
      </c>
      <c r="G151" s="220" t="s">
        <v>167</v>
      </c>
      <c r="H151" s="221">
        <v>4</v>
      </c>
      <c r="I151" s="222"/>
      <c r="J151" s="223">
        <f>ROUND(I151*H151,2)</f>
        <v>0</v>
      </c>
      <c r="K151" s="219" t="s">
        <v>21</v>
      </c>
      <c r="L151" s="68"/>
      <c r="M151" s="224" t="s">
        <v>21</v>
      </c>
      <c r="N151" s="225" t="s">
        <v>40</v>
      </c>
      <c r="O151" s="4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0" t="s">
        <v>168</v>
      </c>
      <c r="AT151" s="20" t="s">
        <v>128</v>
      </c>
      <c r="AU151" s="20" t="s">
        <v>77</v>
      </c>
      <c r="AY151" s="20" t="s">
        <v>126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77</v>
      </c>
      <c r="BK151" s="228">
        <f>ROUND(I151*H151,2)</f>
        <v>0</v>
      </c>
      <c r="BL151" s="20" t="s">
        <v>168</v>
      </c>
      <c r="BM151" s="20" t="s">
        <v>347</v>
      </c>
    </row>
    <row r="152" s="1" customFormat="1" ht="16.5" customHeight="1">
      <c r="B152" s="42"/>
      <c r="C152" s="217" t="s">
        <v>245</v>
      </c>
      <c r="D152" s="217" t="s">
        <v>128</v>
      </c>
      <c r="E152" s="218" t="s">
        <v>645</v>
      </c>
      <c r="F152" s="219" t="s">
        <v>646</v>
      </c>
      <c r="G152" s="220" t="s">
        <v>167</v>
      </c>
      <c r="H152" s="221">
        <v>4</v>
      </c>
      <c r="I152" s="222"/>
      <c r="J152" s="223">
        <f>ROUND(I152*H152,2)</f>
        <v>0</v>
      </c>
      <c r="K152" s="219" t="s">
        <v>21</v>
      </c>
      <c r="L152" s="68"/>
      <c r="M152" s="224" t="s">
        <v>21</v>
      </c>
      <c r="N152" s="225" t="s">
        <v>40</v>
      </c>
      <c r="O152" s="43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AR152" s="20" t="s">
        <v>168</v>
      </c>
      <c r="AT152" s="20" t="s">
        <v>128</v>
      </c>
      <c r="AU152" s="20" t="s">
        <v>77</v>
      </c>
      <c r="AY152" s="20" t="s">
        <v>126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77</v>
      </c>
      <c r="BK152" s="228">
        <f>ROUND(I152*H152,2)</f>
        <v>0</v>
      </c>
      <c r="BL152" s="20" t="s">
        <v>168</v>
      </c>
      <c r="BM152" s="20" t="s">
        <v>350</v>
      </c>
    </row>
    <row r="153" s="1" customFormat="1" ht="16.5" customHeight="1">
      <c r="B153" s="42"/>
      <c r="C153" s="217" t="s">
        <v>351</v>
      </c>
      <c r="D153" s="217" t="s">
        <v>128</v>
      </c>
      <c r="E153" s="218" t="s">
        <v>647</v>
      </c>
      <c r="F153" s="219" t="s">
        <v>648</v>
      </c>
      <c r="G153" s="220" t="s">
        <v>167</v>
      </c>
      <c r="H153" s="221">
        <v>7</v>
      </c>
      <c r="I153" s="222"/>
      <c r="J153" s="223">
        <f>ROUND(I153*H153,2)</f>
        <v>0</v>
      </c>
      <c r="K153" s="219" t="s">
        <v>21</v>
      </c>
      <c r="L153" s="68"/>
      <c r="M153" s="224" t="s">
        <v>21</v>
      </c>
      <c r="N153" s="225" t="s">
        <v>40</v>
      </c>
      <c r="O153" s="43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AR153" s="20" t="s">
        <v>168</v>
      </c>
      <c r="AT153" s="20" t="s">
        <v>128</v>
      </c>
      <c r="AU153" s="20" t="s">
        <v>77</v>
      </c>
      <c r="AY153" s="20" t="s">
        <v>126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77</v>
      </c>
      <c r="BK153" s="228">
        <f>ROUND(I153*H153,2)</f>
        <v>0</v>
      </c>
      <c r="BL153" s="20" t="s">
        <v>168</v>
      </c>
      <c r="BM153" s="20" t="s">
        <v>354</v>
      </c>
    </row>
    <row r="154" s="1" customFormat="1" ht="16.5" customHeight="1">
      <c r="B154" s="42"/>
      <c r="C154" s="217" t="s">
        <v>249</v>
      </c>
      <c r="D154" s="217" t="s">
        <v>128</v>
      </c>
      <c r="E154" s="218" t="s">
        <v>649</v>
      </c>
      <c r="F154" s="219" t="s">
        <v>650</v>
      </c>
      <c r="G154" s="220" t="s">
        <v>167</v>
      </c>
      <c r="H154" s="221">
        <v>7</v>
      </c>
      <c r="I154" s="222"/>
      <c r="J154" s="223">
        <f>ROUND(I154*H154,2)</f>
        <v>0</v>
      </c>
      <c r="K154" s="219" t="s">
        <v>21</v>
      </c>
      <c r="L154" s="68"/>
      <c r="M154" s="224" t="s">
        <v>21</v>
      </c>
      <c r="N154" s="225" t="s">
        <v>40</v>
      </c>
      <c r="O154" s="43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AR154" s="20" t="s">
        <v>168</v>
      </c>
      <c r="AT154" s="20" t="s">
        <v>128</v>
      </c>
      <c r="AU154" s="20" t="s">
        <v>77</v>
      </c>
      <c r="AY154" s="20" t="s">
        <v>126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77</v>
      </c>
      <c r="BK154" s="228">
        <f>ROUND(I154*H154,2)</f>
        <v>0</v>
      </c>
      <c r="BL154" s="20" t="s">
        <v>168</v>
      </c>
      <c r="BM154" s="20" t="s">
        <v>357</v>
      </c>
    </row>
    <row r="155" s="1" customFormat="1" ht="16.5" customHeight="1">
      <c r="B155" s="42"/>
      <c r="C155" s="217" t="s">
        <v>358</v>
      </c>
      <c r="D155" s="217" t="s">
        <v>128</v>
      </c>
      <c r="E155" s="218" t="s">
        <v>651</v>
      </c>
      <c r="F155" s="219" t="s">
        <v>652</v>
      </c>
      <c r="G155" s="220" t="s">
        <v>167</v>
      </c>
      <c r="H155" s="221">
        <v>8</v>
      </c>
      <c r="I155" s="222"/>
      <c r="J155" s="223">
        <f>ROUND(I155*H155,2)</f>
        <v>0</v>
      </c>
      <c r="K155" s="219" t="s">
        <v>21</v>
      </c>
      <c r="L155" s="68"/>
      <c r="M155" s="224" t="s">
        <v>21</v>
      </c>
      <c r="N155" s="225" t="s">
        <v>40</v>
      </c>
      <c r="O155" s="43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AR155" s="20" t="s">
        <v>168</v>
      </c>
      <c r="AT155" s="20" t="s">
        <v>128</v>
      </c>
      <c r="AU155" s="20" t="s">
        <v>77</v>
      </c>
      <c r="AY155" s="20" t="s">
        <v>126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77</v>
      </c>
      <c r="BK155" s="228">
        <f>ROUND(I155*H155,2)</f>
        <v>0</v>
      </c>
      <c r="BL155" s="20" t="s">
        <v>168</v>
      </c>
      <c r="BM155" s="20" t="s">
        <v>361</v>
      </c>
    </row>
    <row r="156" s="1" customFormat="1" ht="16.5" customHeight="1">
      <c r="B156" s="42"/>
      <c r="C156" s="217" t="s">
        <v>156</v>
      </c>
      <c r="D156" s="217" t="s">
        <v>128</v>
      </c>
      <c r="E156" s="218" t="s">
        <v>653</v>
      </c>
      <c r="F156" s="219" t="s">
        <v>654</v>
      </c>
      <c r="G156" s="220" t="s">
        <v>255</v>
      </c>
      <c r="H156" s="221">
        <v>153</v>
      </c>
      <c r="I156" s="222"/>
      <c r="J156" s="223">
        <f>ROUND(I156*H156,2)</f>
        <v>0</v>
      </c>
      <c r="K156" s="219" t="s">
        <v>21</v>
      </c>
      <c r="L156" s="68"/>
      <c r="M156" s="224" t="s">
        <v>21</v>
      </c>
      <c r="N156" s="225" t="s">
        <v>40</v>
      </c>
      <c r="O156" s="43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AR156" s="20" t="s">
        <v>168</v>
      </c>
      <c r="AT156" s="20" t="s">
        <v>128</v>
      </c>
      <c r="AU156" s="20" t="s">
        <v>77</v>
      </c>
      <c r="AY156" s="20" t="s">
        <v>126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77</v>
      </c>
      <c r="BK156" s="228">
        <f>ROUND(I156*H156,2)</f>
        <v>0</v>
      </c>
      <c r="BL156" s="20" t="s">
        <v>168</v>
      </c>
      <c r="BM156" s="20" t="s">
        <v>364</v>
      </c>
    </row>
    <row r="157" s="1" customFormat="1" ht="25.5" customHeight="1">
      <c r="B157" s="42"/>
      <c r="C157" s="217" t="s">
        <v>365</v>
      </c>
      <c r="D157" s="217" t="s">
        <v>128</v>
      </c>
      <c r="E157" s="218" t="s">
        <v>250</v>
      </c>
      <c r="F157" s="219" t="s">
        <v>251</v>
      </c>
      <c r="G157" s="220" t="s">
        <v>167</v>
      </c>
      <c r="H157" s="221">
        <v>9</v>
      </c>
      <c r="I157" s="222"/>
      <c r="J157" s="223">
        <f>ROUND(I157*H157,2)</f>
        <v>0</v>
      </c>
      <c r="K157" s="219" t="s">
        <v>21</v>
      </c>
      <c r="L157" s="68"/>
      <c r="M157" s="224" t="s">
        <v>21</v>
      </c>
      <c r="N157" s="225" t="s">
        <v>40</v>
      </c>
      <c r="O157" s="43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AR157" s="20" t="s">
        <v>168</v>
      </c>
      <c r="AT157" s="20" t="s">
        <v>128</v>
      </c>
      <c r="AU157" s="20" t="s">
        <v>77</v>
      </c>
      <c r="AY157" s="20" t="s">
        <v>126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77</v>
      </c>
      <c r="BK157" s="228">
        <f>ROUND(I157*H157,2)</f>
        <v>0</v>
      </c>
      <c r="BL157" s="20" t="s">
        <v>168</v>
      </c>
      <c r="BM157" s="20" t="s">
        <v>368</v>
      </c>
    </row>
    <row r="158" s="1" customFormat="1" ht="25.5" customHeight="1">
      <c r="B158" s="42"/>
      <c r="C158" s="217" t="s">
        <v>256</v>
      </c>
      <c r="D158" s="217" t="s">
        <v>128</v>
      </c>
      <c r="E158" s="218" t="s">
        <v>655</v>
      </c>
      <c r="F158" s="219" t="s">
        <v>656</v>
      </c>
      <c r="G158" s="220" t="s">
        <v>167</v>
      </c>
      <c r="H158" s="221">
        <v>1</v>
      </c>
      <c r="I158" s="222"/>
      <c r="J158" s="223">
        <f>ROUND(I158*H158,2)</f>
        <v>0</v>
      </c>
      <c r="K158" s="219" t="s">
        <v>21</v>
      </c>
      <c r="L158" s="68"/>
      <c r="M158" s="224" t="s">
        <v>21</v>
      </c>
      <c r="N158" s="225" t="s">
        <v>40</v>
      </c>
      <c r="O158" s="43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AR158" s="20" t="s">
        <v>168</v>
      </c>
      <c r="AT158" s="20" t="s">
        <v>128</v>
      </c>
      <c r="AU158" s="20" t="s">
        <v>77</v>
      </c>
      <c r="AY158" s="20" t="s">
        <v>126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77</v>
      </c>
      <c r="BK158" s="228">
        <f>ROUND(I158*H158,2)</f>
        <v>0</v>
      </c>
      <c r="BL158" s="20" t="s">
        <v>168</v>
      </c>
      <c r="BM158" s="20" t="s">
        <v>371</v>
      </c>
    </row>
    <row r="159" s="1" customFormat="1" ht="16.5" customHeight="1">
      <c r="B159" s="42"/>
      <c r="C159" s="217" t="s">
        <v>372</v>
      </c>
      <c r="D159" s="217" t="s">
        <v>128</v>
      </c>
      <c r="E159" s="218" t="s">
        <v>253</v>
      </c>
      <c r="F159" s="219" t="s">
        <v>254</v>
      </c>
      <c r="G159" s="220" t="s">
        <v>255</v>
      </c>
      <c r="H159" s="221">
        <v>362</v>
      </c>
      <c r="I159" s="222"/>
      <c r="J159" s="223">
        <f>ROUND(I159*H159,2)</f>
        <v>0</v>
      </c>
      <c r="K159" s="219" t="s">
        <v>21</v>
      </c>
      <c r="L159" s="68"/>
      <c r="M159" s="224" t="s">
        <v>21</v>
      </c>
      <c r="N159" s="225" t="s">
        <v>40</v>
      </c>
      <c r="O159" s="4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20" t="s">
        <v>168</v>
      </c>
      <c r="AT159" s="20" t="s">
        <v>128</v>
      </c>
      <c r="AU159" s="20" t="s">
        <v>77</v>
      </c>
      <c r="AY159" s="20" t="s">
        <v>126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0" t="s">
        <v>77</v>
      </c>
      <c r="BK159" s="228">
        <f>ROUND(I159*H159,2)</f>
        <v>0</v>
      </c>
      <c r="BL159" s="20" t="s">
        <v>168</v>
      </c>
      <c r="BM159" s="20" t="s">
        <v>375</v>
      </c>
    </row>
    <row r="160" s="1" customFormat="1" ht="16.5" customHeight="1">
      <c r="B160" s="42"/>
      <c r="C160" s="217" t="s">
        <v>259</v>
      </c>
      <c r="D160" s="217" t="s">
        <v>128</v>
      </c>
      <c r="E160" s="218" t="s">
        <v>257</v>
      </c>
      <c r="F160" s="219" t="s">
        <v>258</v>
      </c>
      <c r="G160" s="220" t="s">
        <v>255</v>
      </c>
      <c r="H160" s="221">
        <v>10</v>
      </c>
      <c r="I160" s="222"/>
      <c r="J160" s="223">
        <f>ROUND(I160*H160,2)</f>
        <v>0</v>
      </c>
      <c r="K160" s="219" t="s">
        <v>21</v>
      </c>
      <c r="L160" s="68"/>
      <c r="M160" s="224" t="s">
        <v>21</v>
      </c>
      <c r="N160" s="225" t="s">
        <v>40</v>
      </c>
      <c r="O160" s="43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AR160" s="20" t="s">
        <v>168</v>
      </c>
      <c r="AT160" s="20" t="s">
        <v>128</v>
      </c>
      <c r="AU160" s="20" t="s">
        <v>77</v>
      </c>
      <c r="AY160" s="20" t="s">
        <v>126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77</v>
      </c>
      <c r="BK160" s="228">
        <f>ROUND(I160*H160,2)</f>
        <v>0</v>
      </c>
      <c r="BL160" s="20" t="s">
        <v>168</v>
      </c>
      <c r="BM160" s="20" t="s">
        <v>378</v>
      </c>
    </row>
    <row r="161" s="1" customFormat="1" ht="16.5" customHeight="1">
      <c r="B161" s="42"/>
      <c r="C161" s="217" t="s">
        <v>379</v>
      </c>
      <c r="D161" s="217" t="s">
        <v>128</v>
      </c>
      <c r="E161" s="218" t="s">
        <v>261</v>
      </c>
      <c r="F161" s="219" t="s">
        <v>262</v>
      </c>
      <c r="G161" s="220" t="s">
        <v>255</v>
      </c>
      <c r="H161" s="221">
        <v>2500</v>
      </c>
      <c r="I161" s="222"/>
      <c r="J161" s="223">
        <f>ROUND(I161*H161,2)</f>
        <v>0</v>
      </c>
      <c r="K161" s="219" t="s">
        <v>21</v>
      </c>
      <c r="L161" s="68"/>
      <c r="M161" s="224" t="s">
        <v>21</v>
      </c>
      <c r="N161" s="225" t="s">
        <v>40</v>
      </c>
      <c r="O161" s="43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AR161" s="20" t="s">
        <v>168</v>
      </c>
      <c r="AT161" s="20" t="s">
        <v>128</v>
      </c>
      <c r="AU161" s="20" t="s">
        <v>77</v>
      </c>
      <c r="AY161" s="20" t="s">
        <v>126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0" t="s">
        <v>77</v>
      </c>
      <c r="BK161" s="228">
        <f>ROUND(I161*H161,2)</f>
        <v>0</v>
      </c>
      <c r="BL161" s="20" t="s">
        <v>168</v>
      </c>
      <c r="BM161" s="20" t="s">
        <v>382</v>
      </c>
    </row>
    <row r="162" s="1" customFormat="1" ht="16.5" customHeight="1">
      <c r="B162" s="42"/>
      <c r="C162" s="217" t="s">
        <v>263</v>
      </c>
      <c r="D162" s="217" t="s">
        <v>128</v>
      </c>
      <c r="E162" s="218" t="s">
        <v>264</v>
      </c>
      <c r="F162" s="219" t="s">
        <v>265</v>
      </c>
      <c r="G162" s="220" t="s">
        <v>167</v>
      </c>
      <c r="H162" s="221">
        <v>9</v>
      </c>
      <c r="I162" s="222"/>
      <c r="J162" s="223">
        <f>ROUND(I162*H162,2)</f>
        <v>0</v>
      </c>
      <c r="K162" s="219" t="s">
        <v>21</v>
      </c>
      <c r="L162" s="68"/>
      <c r="M162" s="224" t="s">
        <v>21</v>
      </c>
      <c r="N162" s="225" t="s">
        <v>40</v>
      </c>
      <c r="O162" s="43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AR162" s="20" t="s">
        <v>168</v>
      </c>
      <c r="AT162" s="20" t="s">
        <v>128</v>
      </c>
      <c r="AU162" s="20" t="s">
        <v>77</v>
      </c>
      <c r="AY162" s="20" t="s">
        <v>126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77</v>
      </c>
      <c r="BK162" s="228">
        <f>ROUND(I162*H162,2)</f>
        <v>0</v>
      </c>
      <c r="BL162" s="20" t="s">
        <v>168</v>
      </c>
      <c r="BM162" s="20" t="s">
        <v>385</v>
      </c>
    </row>
    <row r="163" s="1" customFormat="1" ht="16.5" customHeight="1">
      <c r="B163" s="42"/>
      <c r="C163" s="217" t="s">
        <v>386</v>
      </c>
      <c r="D163" s="217" t="s">
        <v>128</v>
      </c>
      <c r="E163" s="218" t="s">
        <v>422</v>
      </c>
      <c r="F163" s="219" t="s">
        <v>423</v>
      </c>
      <c r="G163" s="220" t="s">
        <v>167</v>
      </c>
      <c r="H163" s="221">
        <v>9</v>
      </c>
      <c r="I163" s="222"/>
      <c r="J163" s="223">
        <f>ROUND(I163*H163,2)</f>
        <v>0</v>
      </c>
      <c r="K163" s="219" t="s">
        <v>21</v>
      </c>
      <c r="L163" s="68"/>
      <c r="M163" s="224" t="s">
        <v>21</v>
      </c>
      <c r="N163" s="225" t="s">
        <v>40</v>
      </c>
      <c r="O163" s="43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AR163" s="20" t="s">
        <v>168</v>
      </c>
      <c r="AT163" s="20" t="s">
        <v>128</v>
      </c>
      <c r="AU163" s="20" t="s">
        <v>77</v>
      </c>
      <c r="AY163" s="20" t="s">
        <v>126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77</v>
      </c>
      <c r="BK163" s="228">
        <f>ROUND(I163*H163,2)</f>
        <v>0</v>
      </c>
      <c r="BL163" s="20" t="s">
        <v>168</v>
      </c>
      <c r="BM163" s="20" t="s">
        <v>389</v>
      </c>
    </row>
    <row r="164" s="1" customFormat="1" ht="16.5" customHeight="1">
      <c r="B164" s="42"/>
      <c r="C164" s="217" t="s">
        <v>266</v>
      </c>
      <c r="D164" s="217" t="s">
        <v>128</v>
      </c>
      <c r="E164" s="218" t="s">
        <v>425</v>
      </c>
      <c r="F164" s="219" t="s">
        <v>426</v>
      </c>
      <c r="G164" s="220" t="s">
        <v>167</v>
      </c>
      <c r="H164" s="221">
        <v>9</v>
      </c>
      <c r="I164" s="222"/>
      <c r="J164" s="223">
        <f>ROUND(I164*H164,2)</f>
        <v>0</v>
      </c>
      <c r="K164" s="219" t="s">
        <v>21</v>
      </c>
      <c r="L164" s="68"/>
      <c r="M164" s="224" t="s">
        <v>21</v>
      </c>
      <c r="N164" s="225" t="s">
        <v>40</v>
      </c>
      <c r="O164" s="43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AR164" s="20" t="s">
        <v>168</v>
      </c>
      <c r="AT164" s="20" t="s">
        <v>128</v>
      </c>
      <c r="AU164" s="20" t="s">
        <v>77</v>
      </c>
      <c r="AY164" s="20" t="s">
        <v>126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77</v>
      </c>
      <c r="BK164" s="228">
        <f>ROUND(I164*H164,2)</f>
        <v>0</v>
      </c>
      <c r="BL164" s="20" t="s">
        <v>168</v>
      </c>
      <c r="BM164" s="20" t="s">
        <v>392</v>
      </c>
    </row>
    <row r="165" s="1" customFormat="1" ht="16.5" customHeight="1">
      <c r="B165" s="42"/>
      <c r="C165" s="217" t="s">
        <v>393</v>
      </c>
      <c r="D165" s="217" t="s">
        <v>128</v>
      </c>
      <c r="E165" s="218" t="s">
        <v>429</v>
      </c>
      <c r="F165" s="219" t="s">
        <v>430</v>
      </c>
      <c r="G165" s="220" t="s">
        <v>155</v>
      </c>
      <c r="H165" s="221">
        <v>2.5</v>
      </c>
      <c r="I165" s="222"/>
      <c r="J165" s="223">
        <f>ROUND(I165*H165,2)</f>
        <v>0</v>
      </c>
      <c r="K165" s="219" t="s">
        <v>21</v>
      </c>
      <c r="L165" s="68"/>
      <c r="M165" s="224" t="s">
        <v>21</v>
      </c>
      <c r="N165" s="225" t="s">
        <v>40</v>
      </c>
      <c r="O165" s="43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AR165" s="20" t="s">
        <v>168</v>
      </c>
      <c r="AT165" s="20" t="s">
        <v>128</v>
      </c>
      <c r="AU165" s="20" t="s">
        <v>77</v>
      </c>
      <c r="AY165" s="20" t="s">
        <v>126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0" t="s">
        <v>77</v>
      </c>
      <c r="BK165" s="228">
        <f>ROUND(I165*H165,2)</f>
        <v>0</v>
      </c>
      <c r="BL165" s="20" t="s">
        <v>168</v>
      </c>
      <c r="BM165" s="20" t="s">
        <v>396</v>
      </c>
    </row>
    <row r="166" s="1" customFormat="1" ht="16.5" customHeight="1">
      <c r="B166" s="42"/>
      <c r="C166" s="217" t="s">
        <v>270</v>
      </c>
      <c r="D166" s="217" t="s">
        <v>128</v>
      </c>
      <c r="E166" s="218" t="s">
        <v>432</v>
      </c>
      <c r="F166" s="219" t="s">
        <v>433</v>
      </c>
      <c r="G166" s="220" t="s">
        <v>155</v>
      </c>
      <c r="H166" s="221">
        <v>2.5</v>
      </c>
      <c r="I166" s="222"/>
      <c r="J166" s="223">
        <f>ROUND(I166*H166,2)</f>
        <v>0</v>
      </c>
      <c r="K166" s="219" t="s">
        <v>21</v>
      </c>
      <c r="L166" s="68"/>
      <c r="M166" s="224" t="s">
        <v>21</v>
      </c>
      <c r="N166" s="225" t="s">
        <v>40</v>
      </c>
      <c r="O166" s="43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AR166" s="20" t="s">
        <v>168</v>
      </c>
      <c r="AT166" s="20" t="s">
        <v>128</v>
      </c>
      <c r="AU166" s="20" t="s">
        <v>77</v>
      </c>
      <c r="AY166" s="20" t="s">
        <v>126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0" t="s">
        <v>77</v>
      </c>
      <c r="BK166" s="228">
        <f>ROUND(I166*H166,2)</f>
        <v>0</v>
      </c>
      <c r="BL166" s="20" t="s">
        <v>168</v>
      </c>
      <c r="BM166" s="20" t="s">
        <v>399</v>
      </c>
    </row>
    <row r="167" s="1" customFormat="1" ht="25.5" customHeight="1">
      <c r="B167" s="42"/>
      <c r="C167" s="217" t="s">
        <v>400</v>
      </c>
      <c r="D167" s="217" t="s">
        <v>128</v>
      </c>
      <c r="E167" s="218" t="s">
        <v>657</v>
      </c>
      <c r="F167" s="219" t="s">
        <v>658</v>
      </c>
      <c r="G167" s="220" t="s">
        <v>167</v>
      </c>
      <c r="H167" s="221">
        <v>6</v>
      </c>
      <c r="I167" s="222"/>
      <c r="J167" s="223">
        <f>ROUND(I167*H167,2)</f>
        <v>0</v>
      </c>
      <c r="K167" s="219" t="s">
        <v>21</v>
      </c>
      <c r="L167" s="68"/>
      <c r="M167" s="224" t="s">
        <v>21</v>
      </c>
      <c r="N167" s="225" t="s">
        <v>40</v>
      </c>
      <c r="O167" s="43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AR167" s="20" t="s">
        <v>168</v>
      </c>
      <c r="AT167" s="20" t="s">
        <v>128</v>
      </c>
      <c r="AU167" s="20" t="s">
        <v>77</v>
      </c>
      <c r="AY167" s="20" t="s">
        <v>126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77</v>
      </c>
      <c r="BK167" s="228">
        <f>ROUND(I167*H167,2)</f>
        <v>0</v>
      </c>
      <c r="BL167" s="20" t="s">
        <v>168</v>
      </c>
      <c r="BM167" s="20" t="s">
        <v>403</v>
      </c>
    </row>
    <row r="168" s="1" customFormat="1" ht="16.5" customHeight="1">
      <c r="B168" s="42"/>
      <c r="C168" s="217" t="s">
        <v>273</v>
      </c>
      <c r="D168" s="217" t="s">
        <v>128</v>
      </c>
      <c r="E168" s="218" t="s">
        <v>659</v>
      </c>
      <c r="F168" s="219" t="s">
        <v>660</v>
      </c>
      <c r="G168" s="220" t="s">
        <v>167</v>
      </c>
      <c r="H168" s="221">
        <v>6</v>
      </c>
      <c r="I168" s="222"/>
      <c r="J168" s="223">
        <f>ROUND(I168*H168,2)</f>
        <v>0</v>
      </c>
      <c r="K168" s="219" t="s">
        <v>21</v>
      </c>
      <c r="L168" s="68"/>
      <c r="M168" s="224" t="s">
        <v>21</v>
      </c>
      <c r="N168" s="225" t="s">
        <v>40</v>
      </c>
      <c r="O168" s="43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AR168" s="20" t="s">
        <v>168</v>
      </c>
      <c r="AT168" s="20" t="s">
        <v>128</v>
      </c>
      <c r="AU168" s="20" t="s">
        <v>77</v>
      </c>
      <c r="AY168" s="20" t="s">
        <v>126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0" t="s">
        <v>77</v>
      </c>
      <c r="BK168" s="228">
        <f>ROUND(I168*H168,2)</f>
        <v>0</v>
      </c>
      <c r="BL168" s="20" t="s">
        <v>168</v>
      </c>
      <c r="BM168" s="20" t="s">
        <v>406</v>
      </c>
    </row>
    <row r="169" s="1" customFormat="1" ht="25.5" customHeight="1">
      <c r="B169" s="42"/>
      <c r="C169" s="217" t="s">
        <v>407</v>
      </c>
      <c r="D169" s="217" t="s">
        <v>128</v>
      </c>
      <c r="E169" s="218" t="s">
        <v>446</v>
      </c>
      <c r="F169" s="219" t="s">
        <v>447</v>
      </c>
      <c r="G169" s="220" t="s">
        <v>167</v>
      </c>
      <c r="H169" s="221">
        <v>9</v>
      </c>
      <c r="I169" s="222"/>
      <c r="J169" s="223">
        <f>ROUND(I169*H169,2)</f>
        <v>0</v>
      </c>
      <c r="K169" s="219" t="s">
        <v>21</v>
      </c>
      <c r="L169" s="68"/>
      <c r="M169" s="224" t="s">
        <v>21</v>
      </c>
      <c r="N169" s="225" t="s">
        <v>40</v>
      </c>
      <c r="O169" s="43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AR169" s="20" t="s">
        <v>168</v>
      </c>
      <c r="AT169" s="20" t="s">
        <v>128</v>
      </c>
      <c r="AU169" s="20" t="s">
        <v>77</v>
      </c>
      <c r="AY169" s="20" t="s">
        <v>126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77</v>
      </c>
      <c r="BK169" s="228">
        <f>ROUND(I169*H169,2)</f>
        <v>0</v>
      </c>
      <c r="BL169" s="20" t="s">
        <v>168</v>
      </c>
      <c r="BM169" s="20" t="s">
        <v>410</v>
      </c>
    </row>
    <row r="170" s="1" customFormat="1" ht="25.5" customHeight="1">
      <c r="B170" s="42"/>
      <c r="C170" s="217" t="s">
        <v>277</v>
      </c>
      <c r="D170" s="217" t="s">
        <v>128</v>
      </c>
      <c r="E170" s="218" t="s">
        <v>661</v>
      </c>
      <c r="F170" s="219" t="s">
        <v>662</v>
      </c>
      <c r="G170" s="220" t="s">
        <v>167</v>
      </c>
      <c r="H170" s="221">
        <v>2</v>
      </c>
      <c r="I170" s="222"/>
      <c r="J170" s="223">
        <f>ROUND(I170*H170,2)</f>
        <v>0</v>
      </c>
      <c r="K170" s="219" t="s">
        <v>21</v>
      </c>
      <c r="L170" s="68"/>
      <c r="M170" s="224" t="s">
        <v>21</v>
      </c>
      <c r="N170" s="225" t="s">
        <v>40</v>
      </c>
      <c r="O170" s="43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AR170" s="20" t="s">
        <v>168</v>
      </c>
      <c r="AT170" s="20" t="s">
        <v>128</v>
      </c>
      <c r="AU170" s="20" t="s">
        <v>77</v>
      </c>
      <c r="AY170" s="20" t="s">
        <v>126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77</v>
      </c>
      <c r="BK170" s="228">
        <f>ROUND(I170*H170,2)</f>
        <v>0</v>
      </c>
      <c r="BL170" s="20" t="s">
        <v>168</v>
      </c>
      <c r="BM170" s="20" t="s">
        <v>413</v>
      </c>
    </row>
    <row r="171" s="1" customFormat="1" ht="25.5" customHeight="1">
      <c r="B171" s="42"/>
      <c r="C171" s="217" t="s">
        <v>414</v>
      </c>
      <c r="D171" s="217" t="s">
        <v>128</v>
      </c>
      <c r="E171" s="218" t="s">
        <v>663</v>
      </c>
      <c r="F171" s="219" t="s">
        <v>664</v>
      </c>
      <c r="G171" s="220" t="s">
        <v>167</v>
      </c>
      <c r="H171" s="221">
        <v>2</v>
      </c>
      <c r="I171" s="222"/>
      <c r="J171" s="223">
        <f>ROUND(I171*H171,2)</f>
        <v>0</v>
      </c>
      <c r="K171" s="219" t="s">
        <v>21</v>
      </c>
      <c r="L171" s="68"/>
      <c r="M171" s="224" t="s">
        <v>21</v>
      </c>
      <c r="N171" s="225" t="s">
        <v>40</v>
      </c>
      <c r="O171" s="43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AR171" s="20" t="s">
        <v>168</v>
      </c>
      <c r="AT171" s="20" t="s">
        <v>128</v>
      </c>
      <c r="AU171" s="20" t="s">
        <v>77</v>
      </c>
      <c r="AY171" s="20" t="s">
        <v>126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0" t="s">
        <v>77</v>
      </c>
      <c r="BK171" s="228">
        <f>ROUND(I171*H171,2)</f>
        <v>0</v>
      </c>
      <c r="BL171" s="20" t="s">
        <v>168</v>
      </c>
      <c r="BM171" s="20" t="s">
        <v>417</v>
      </c>
    </row>
    <row r="172" s="1" customFormat="1" ht="25.5" customHeight="1">
      <c r="B172" s="42"/>
      <c r="C172" s="217" t="s">
        <v>280</v>
      </c>
      <c r="D172" s="217" t="s">
        <v>128</v>
      </c>
      <c r="E172" s="218" t="s">
        <v>665</v>
      </c>
      <c r="F172" s="219" t="s">
        <v>666</v>
      </c>
      <c r="G172" s="220" t="s">
        <v>167</v>
      </c>
      <c r="H172" s="221">
        <v>9</v>
      </c>
      <c r="I172" s="222"/>
      <c r="J172" s="223">
        <f>ROUND(I172*H172,2)</f>
        <v>0</v>
      </c>
      <c r="K172" s="219" t="s">
        <v>21</v>
      </c>
      <c r="L172" s="68"/>
      <c r="M172" s="224" t="s">
        <v>21</v>
      </c>
      <c r="N172" s="225" t="s">
        <v>40</v>
      </c>
      <c r="O172" s="43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AR172" s="20" t="s">
        <v>168</v>
      </c>
      <c r="AT172" s="20" t="s">
        <v>128</v>
      </c>
      <c r="AU172" s="20" t="s">
        <v>77</v>
      </c>
      <c r="AY172" s="20" t="s">
        <v>126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0" t="s">
        <v>77</v>
      </c>
      <c r="BK172" s="228">
        <f>ROUND(I172*H172,2)</f>
        <v>0</v>
      </c>
      <c r="BL172" s="20" t="s">
        <v>168</v>
      </c>
      <c r="BM172" s="20" t="s">
        <v>420</v>
      </c>
    </row>
    <row r="173" s="1" customFormat="1" ht="25.5" customHeight="1">
      <c r="B173" s="42"/>
      <c r="C173" s="217" t="s">
        <v>421</v>
      </c>
      <c r="D173" s="217" t="s">
        <v>128</v>
      </c>
      <c r="E173" s="218" t="s">
        <v>453</v>
      </c>
      <c r="F173" s="219" t="s">
        <v>454</v>
      </c>
      <c r="G173" s="220" t="s">
        <v>167</v>
      </c>
      <c r="H173" s="221">
        <v>2</v>
      </c>
      <c r="I173" s="222"/>
      <c r="J173" s="223">
        <f>ROUND(I173*H173,2)</f>
        <v>0</v>
      </c>
      <c r="K173" s="219" t="s">
        <v>21</v>
      </c>
      <c r="L173" s="68"/>
      <c r="M173" s="224" t="s">
        <v>21</v>
      </c>
      <c r="N173" s="225" t="s">
        <v>40</v>
      </c>
      <c r="O173" s="43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AR173" s="20" t="s">
        <v>168</v>
      </c>
      <c r="AT173" s="20" t="s">
        <v>128</v>
      </c>
      <c r="AU173" s="20" t="s">
        <v>77</v>
      </c>
      <c r="AY173" s="20" t="s">
        <v>126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77</v>
      </c>
      <c r="BK173" s="228">
        <f>ROUND(I173*H173,2)</f>
        <v>0</v>
      </c>
      <c r="BL173" s="20" t="s">
        <v>168</v>
      </c>
      <c r="BM173" s="20" t="s">
        <v>424</v>
      </c>
    </row>
    <row r="174" s="1" customFormat="1" ht="25.5" customHeight="1">
      <c r="B174" s="42"/>
      <c r="C174" s="217" t="s">
        <v>284</v>
      </c>
      <c r="D174" s="217" t="s">
        <v>128</v>
      </c>
      <c r="E174" s="218" t="s">
        <v>457</v>
      </c>
      <c r="F174" s="219" t="s">
        <v>458</v>
      </c>
      <c r="G174" s="220" t="s">
        <v>167</v>
      </c>
      <c r="H174" s="221">
        <v>5</v>
      </c>
      <c r="I174" s="222"/>
      <c r="J174" s="223">
        <f>ROUND(I174*H174,2)</f>
        <v>0</v>
      </c>
      <c r="K174" s="219" t="s">
        <v>21</v>
      </c>
      <c r="L174" s="68"/>
      <c r="M174" s="224" t="s">
        <v>21</v>
      </c>
      <c r="N174" s="225" t="s">
        <v>40</v>
      </c>
      <c r="O174" s="43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AR174" s="20" t="s">
        <v>168</v>
      </c>
      <c r="AT174" s="20" t="s">
        <v>128</v>
      </c>
      <c r="AU174" s="20" t="s">
        <v>77</v>
      </c>
      <c r="AY174" s="20" t="s">
        <v>126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0" t="s">
        <v>77</v>
      </c>
      <c r="BK174" s="228">
        <f>ROUND(I174*H174,2)</f>
        <v>0</v>
      </c>
      <c r="BL174" s="20" t="s">
        <v>168</v>
      </c>
      <c r="BM174" s="20" t="s">
        <v>427</v>
      </c>
    </row>
    <row r="175" s="1" customFormat="1" ht="25.5" customHeight="1">
      <c r="B175" s="42"/>
      <c r="C175" s="217" t="s">
        <v>428</v>
      </c>
      <c r="D175" s="217" t="s">
        <v>128</v>
      </c>
      <c r="E175" s="218" t="s">
        <v>460</v>
      </c>
      <c r="F175" s="219" t="s">
        <v>461</v>
      </c>
      <c r="G175" s="220" t="s">
        <v>255</v>
      </c>
      <c r="H175" s="221">
        <v>322</v>
      </c>
      <c r="I175" s="222"/>
      <c r="J175" s="223">
        <f>ROUND(I175*H175,2)</f>
        <v>0</v>
      </c>
      <c r="K175" s="219" t="s">
        <v>21</v>
      </c>
      <c r="L175" s="68"/>
      <c r="M175" s="224" t="s">
        <v>21</v>
      </c>
      <c r="N175" s="225" t="s">
        <v>40</v>
      </c>
      <c r="O175" s="43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AR175" s="20" t="s">
        <v>168</v>
      </c>
      <c r="AT175" s="20" t="s">
        <v>128</v>
      </c>
      <c r="AU175" s="20" t="s">
        <v>77</v>
      </c>
      <c r="AY175" s="20" t="s">
        <v>126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20" t="s">
        <v>77</v>
      </c>
      <c r="BK175" s="228">
        <f>ROUND(I175*H175,2)</f>
        <v>0</v>
      </c>
      <c r="BL175" s="20" t="s">
        <v>168</v>
      </c>
      <c r="BM175" s="20" t="s">
        <v>431</v>
      </c>
    </row>
    <row r="176" s="1" customFormat="1" ht="16.5" customHeight="1">
      <c r="B176" s="42"/>
      <c r="C176" s="217" t="s">
        <v>287</v>
      </c>
      <c r="D176" s="217" t="s">
        <v>128</v>
      </c>
      <c r="E176" s="218" t="s">
        <v>667</v>
      </c>
      <c r="F176" s="219" t="s">
        <v>668</v>
      </c>
      <c r="G176" s="220" t="s">
        <v>167</v>
      </c>
      <c r="H176" s="221">
        <v>2</v>
      </c>
      <c r="I176" s="222"/>
      <c r="J176" s="223">
        <f>ROUND(I176*H176,2)</f>
        <v>0</v>
      </c>
      <c r="K176" s="219" t="s">
        <v>21</v>
      </c>
      <c r="L176" s="68"/>
      <c r="M176" s="224" t="s">
        <v>21</v>
      </c>
      <c r="N176" s="225" t="s">
        <v>40</v>
      </c>
      <c r="O176" s="43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AR176" s="20" t="s">
        <v>168</v>
      </c>
      <c r="AT176" s="20" t="s">
        <v>128</v>
      </c>
      <c r="AU176" s="20" t="s">
        <v>77</v>
      </c>
      <c r="AY176" s="20" t="s">
        <v>126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77</v>
      </c>
      <c r="BK176" s="228">
        <f>ROUND(I176*H176,2)</f>
        <v>0</v>
      </c>
      <c r="BL176" s="20" t="s">
        <v>168</v>
      </c>
      <c r="BM176" s="20" t="s">
        <v>434</v>
      </c>
    </row>
    <row r="177" s="1" customFormat="1" ht="25.5" customHeight="1">
      <c r="B177" s="42"/>
      <c r="C177" s="217" t="s">
        <v>435</v>
      </c>
      <c r="D177" s="217" t="s">
        <v>128</v>
      </c>
      <c r="E177" s="218" t="s">
        <v>669</v>
      </c>
      <c r="F177" s="219" t="s">
        <v>670</v>
      </c>
      <c r="G177" s="220" t="s">
        <v>167</v>
      </c>
      <c r="H177" s="221">
        <v>2</v>
      </c>
      <c r="I177" s="222"/>
      <c r="J177" s="223">
        <f>ROUND(I177*H177,2)</f>
        <v>0</v>
      </c>
      <c r="K177" s="219" t="s">
        <v>21</v>
      </c>
      <c r="L177" s="68"/>
      <c r="M177" s="224" t="s">
        <v>21</v>
      </c>
      <c r="N177" s="225" t="s">
        <v>40</v>
      </c>
      <c r="O177" s="43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AR177" s="20" t="s">
        <v>168</v>
      </c>
      <c r="AT177" s="20" t="s">
        <v>128</v>
      </c>
      <c r="AU177" s="20" t="s">
        <v>77</v>
      </c>
      <c r="AY177" s="20" t="s">
        <v>126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20" t="s">
        <v>77</v>
      </c>
      <c r="BK177" s="228">
        <f>ROUND(I177*H177,2)</f>
        <v>0</v>
      </c>
      <c r="BL177" s="20" t="s">
        <v>168</v>
      </c>
      <c r="BM177" s="20" t="s">
        <v>438</v>
      </c>
    </row>
    <row r="178" s="1" customFormat="1" ht="25.5" customHeight="1">
      <c r="B178" s="42"/>
      <c r="C178" s="217" t="s">
        <v>291</v>
      </c>
      <c r="D178" s="217" t="s">
        <v>128</v>
      </c>
      <c r="E178" s="218" t="s">
        <v>671</v>
      </c>
      <c r="F178" s="219" t="s">
        <v>672</v>
      </c>
      <c r="G178" s="220" t="s">
        <v>167</v>
      </c>
      <c r="H178" s="221">
        <v>2</v>
      </c>
      <c r="I178" s="222"/>
      <c r="J178" s="223">
        <f>ROUND(I178*H178,2)</f>
        <v>0</v>
      </c>
      <c r="K178" s="219" t="s">
        <v>21</v>
      </c>
      <c r="L178" s="68"/>
      <c r="M178" s="224" t="s">
        <v>21</v>
      </c>
      <c r="N178" s="225" t="s">
        <v>40</v>
      </c>
      <c r="O178" s="43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AR178" s="20" t="s">
        <v>168</v>
      </c>
      <c r="AT178" s="20" t="s">
        <v>128</v>
      </c>
      <c r="AU178" s="20" t="s">
        <v>77</v>
      </c>
      <c r="AY178" s="20" t="s">
        <v>126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77</v>
      </c>
      <c r="BK178" s="228">
        <f>ROUND(I178*H178,2)</f>
        <v>0</v>
      </c>
      <c r="BL178" s="20" t="s">
        <v>168</v>
      </c>
      <c r="BM178" s="20" t="s">
        <v>441</v>
      </c>
    </row>
    <row r="179" s="1" customFormat="1" ht="16.5" customHeight="1">
      <c r="B179" s="42"/>
      <c r="C179" s="217" t="s">
        <v>442</v>
      </c>
      <c r="D179" s="217" t="s">
        <v>128</v>
      </c>
      <c r="E179" s="218" t="s">
        <v>673</v>
      </c>
      <c r="F179" s="219" t="s">
        <v>674</v>
      </c>
      <c r="G179" s="220" t="s">
        <v>167</v>
      </c>
      <c r="H179" s="221">
        <v>2</v>
      </c>
      <c r="I179" s="222"/>
      <c r="J179" s="223">
        <f>ROUND(I179*H179,2)</f>
        <v>0</v>
      </c>
      <c r="K179" s="219" t="s">
        <v>21</v>
      </c>
      <c r="L179" s="68"/>
      <c r="M179" s="224" t="s">
        <v>21</v>
      </c>
      <c r="N179" s="225" t="s">
        <v>40</v>
      </c>
      <c r="O179" s="43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AR179" s="20" t="s">
        <v>168</v>
      </c>
      <c r="AT179" s="20" t="s">
        <v>128</v>
      </c>
      <c r="AU179" s="20" t="s">
        <v>77</v>
      </c>
      <c r="AY179" s="20" t="s">
        <v>126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0" t="s">
        <v>77</v>
      </c>
      <c r="BK179" s="228">
        <f>ROUND(I179*H179,2)</f>
        <v>0</v>
      </c>
      <c r="BL179" s="20" t="s">
        <v>168</v>
      </c>
      <c r="BM179" s="20" t="s">
        <v>445</v>
      </c>
    </row>
    <row r="180" s="1" customFormat="1" ht="16.5" customHeight="1">
      <c r="B180" s="42"/>
      <c r="C180" s="217" t="s">
        <v>294</v>
      </c>
      <c r="D180" s="217" t="s">
        <v>128</v>
      </c>
      <c r="E180" s="218" t="s">
        <v>675</v>
      </c>
      <c r="F180" s="219" t="s">
        <v>676</v>
      </c>
      <c r="G180" s="220" t="s">
        <v>167</v>
      </c>
      <c r="H180" s="221">
        <v>8</v>
      </c>
      <c r="I180" s="222"/>
      <c r="J180" s="223">
        <f>ROUND(I180*H180,2)</f>
        <v>0</v>
      </c>
      <c r="K180" s="219" t="s">
        <v>21</v>
      </c>
      <c r="L180" s="68"/>
      <c r="M180" s="224" t="s">
        <v>21</v>
      </c>
      <c r="N180" s="225" t="s">
        <v>40</v>
      </c>
      <c r="O180" s="43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AR180" s="20" t="s">
        <v>168</v>
      </c>
      <c r="AT180" s="20" t="s">
        <v>128</v>
      </c>
      <c r="AU180" s="20" t="s">
        <v>77</v>
      </c>
      <c r="AY180" s="20" t="s">
        <v>126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0" t="s">
        <v>77</v>
      </c>
      <c r="BK180" s="228">
        <f>ROUND(I180*H180,2)</f>
        <v>0</v>
      </c>
      <c r="BL180" s="20" t="s">
        <v>168</v>
      </c>
      <c r="BM180" s="20" t="s">
        <v>448</v>
      </c>
    </row>
    <row r="181" s="1" customFormat="1" ht="16.5" customHeight="1">
      <c r="B181" s="42"/>
      <c r="C181" s="217" t="s">
        <v>449</v>
      </c>
      <c r="D181" s="217" t="s">
        <v>128</v>
      </c>
      <c r="E181" s="218" t="s">
        <v>464</v>
      </c>
      <c r="F181" s="219" t="s">
        <v>465</v>
      </c>
      <c r="G181" s="220" t="s">
        <v>167</v>
      </c>
      <c r="H181" s="221">
        <v>24</v>
      </c>
      <c r="I181" s="222"/>
      <c r="J181" s="223">
        <f>ROUND(I181*H181,2)</f>
        <v>0</v>
      </c>
      <c r="K181" s="219" t="s">
        <v>21</v>
      </c>
      <c r="L181" s="68"/>
      <c r="M181" s="224" t="s">
        <v>21</v>
      </c>
      <c r="N181" s="225" t="s">
        <v>40</v>
      </c>
      <c r="O181" s="43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AR181" s="20" t="s">
        <v>168</v>
      </c>
      <c r="AT181" s="20" t="s">
        <v>128</v>
      </c>
      <c r="AU181" s="20" t="s">
        <v>77</v>
      </c>
      <c r="AY181" s="20" t="s">
        <v>126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77</v>
      </c>
      <c r="BK181" s="228">
        <f>ROUND(I181*H181,2)</f>
        <v>0</v>
      </c>
      <c r="BL181" s="20" t="s">
        <v>168</v>
      </c>
      <c r="BM181" s="20" t="s">
        <v>452</v>
      </c>
    </row>
    <row r="182" s="1" customFormat="1" ht="16.5" customHeight="1">
      <c r="B182" s="42"/>
      <c r="C182" s="217" t="s">
        <v>298</v>
      </c>
      <c r="D182" s="217" t="s">
        <v>128</v>
      </c>
      <c r="E182" s="218" t="s">
        <v>467</v>
      </c>
      <c r="F182" s="219" t="s">
        <v>468</v>
      </c>
      <c r="G182" s="220" t="s">
        <v>167</v>
      </c>
      <c r="H182" s="221">
        <v>12</v>
      </c>
      <c r="I182" s="222"/>
      <c r="J182" s="223">
        <f>ROUND(I182*H182,2)</f>
        <v>0</v>
      </c>
      <c r="K182" s="219" t="s">
        <v>21</v>
      </c>
      <c r="L182" s="68"/>
      <c r="M182" s="224" t="s">
        <v>21</v>
      </c>
      <c r="N182" s="225" t="s">
        <v>40</v>
      </c>
      <c r="O182" s="43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AR182" s="20" t="s">
        <v>168</v>
      </c>
      <c r="AT182" s="20" t="s">
        <v>128</v>
      </c>
      <c r="AU182" s="20" t="s">
        <v>77</v>
      </c>
      <c r="AY182" s="20" t="s">
        <v>126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77</v>
      </c>
      <c r="BK182" s="228">
        <f>ROUND(I182*H182,2)</f>
        <v>0</v>
      </c>
      <c r="BL182" s="20" t="s">
        <v>168</v>
      </c>
      <c r="BM182" s="20" t="s">
        <v>455</v>
      </c>
    </row>
    <row r="183" s="1" customFormat="1" ht="16.5" customHeight="1">
      <c r="B183" s="42"/>
      <c r="C183" s="217" t="s">
        <v>456</v>
      </c>
      <c r="D183" s="217" t="s">
        <v>128</v>
      </c>
      <c r="E183" s="218" t="s">
        <v>677</v>
      </c>
      <c r="F183" s="219" t="s">
        <v>678</v>
      </c>
      <c r="G183" s="220" t="s">
        <v>167</v>
      </c>
      <c r="H183" s="221">
        <v>14</v>
      </c>
      <c r="I183" s="222"/>
      <c r="J183" s="223">
        <f>ROUND(I183*H183,2)</f>
        <v>0</v>
      </c>
      <c r="K183" s="219" t="s">
        <v>21</v>
      </c>
      <c r="L183" s="68"/>
      <c r="M183" s="224" t="s">
        <v>21</v>
      </c>
      <c r="N183" s="225" t="s">
        <v>40</v>
      </c>
      <c r="O183" s="43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AR183" s="20" t="s">
        <v>168</v>
      </c>
      <c r="AT183" s="20" t="s">
        <v>128</v>
      </c>
      <c r="AU183" s="20" t="s">
        <v>77</v>
      </c>
      <c r="AY183" s="20" t="s">
        <v>126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0" t="s">
        <v>77</v>
      </c>
      <c r="BK183" s="228">
        <f>ROUND(I183*H183,2)</f>
        <v>0</v>
      </c>
      <c r="BL183" s="20" t="s">
        <v>168</v>
      </c>
      <c r="BM183" s="20" t="s">
        <v>459</v>
      </c>
    </row>
    <row r="184" s="1" customFormat="1" ht="16.5" customHeight="1">
      <c r="B184" s="42"/>
      <c r="C184" s="217" t="s">
        <v>301</v>
      </c>
      <c r="D184" s="217" t="s">
        <v>128</v>
      </c>
      <c r="E184" s="218" t="s">
        <v>679</v>
      </c>
      <c r="F184" s="219" t="s">
        <v>680</v>
      </c>
      <c r="G184" s="220" t="s">
        <v>167</v>
      </c>
      <c r="H184" s="221">
        <v>2</v>
      </c>
      <c r="I184" s="222"/>
      <c r="J184" s="223">
        <f>ROUND(I184*H184,2)</f>
        <v>0</v>
      </c>
      <c r="K184" s="219" t="s">
        <v>21</v>
      </c>
      <c r="L184" s="68"/>
      <c r="M184" s="224" t="s">
        <v>21</v>
      </c>
      <c r="N184" s="225" t="s">
        <v>40</v>
      </c>
      <c r="O184" s="43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AR184" s="20" t="s">
        <v>168</v>
      </c>
      <c r="AT184" s="20" t="s">
        <v>128</v>
      </c>
      <c r="AU184" s="20" t="s">
        <v>77</v>
      </c>
      <c r="AY184" s="20" t="s">
        <v>126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20" t="s">
        <v>77</v>
      </c>
      <c r="BK184" s="228">
        <f>ROUND(I184*H184,2)</f>
        <v>0</v>
      </c>
      <c r="BL184" s="20" t="s">
        <v>168</v>
      </c>
      <c r="BM184" s="20" t="s">
        <v>462</v>
      </c>
    </row>
    <row r="185" s="1" customFormat="1" ht="16.5" customHeight="1">
      <c r="B185" s="42"/>
      <c r="C185" s="217" t="s">
        <v>463</v>
      </c>
      <c r="D185" s="217" t="s">
        <v>128</v>
      </c>
      <c r="E185" s="218" t="s">
        <v>681</v>
      </c>
      <c r="F185" s="219" t="s">
        <v>682</v>
      </c>
      <c r="G185" s="220" t="s">
        <v>167</v>
      </c>
      <c r="H185" s="221">
        <v>2</v>
      </c>
      <c r="I185" s="222"/>
      <c r="J185" s="223">
        <f>ROUND(I185*H185,2)</f>
        <v>0</v>
      </c>
      <c r="K185" s="219" t="s">
        <v>21</v>
      </c>
      <c r="L185" s="68"/>
      <c r="M185" s="224" t="s">
        <v>21</v>
      </c>
      <c r="N185" s="225" t="s">
        <v>40</v>
      </c>
      <c r="O185" s="43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AR185" s="20" t="s">
        <v>168</v>
      </c>
      <c r="AT185" s="20" t="s">
        <v>128</v>
      </c>
      <c r="AU185" s="20" t="s">
        <v>77</v>
      </c>
      <c r="AY185" s="20" t="s">
        <v>126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0" t="s">
        <v>77</v>
      </c>
      <c r="BK185" s="228">
        <f>ROUND(I185*H185,2)</f>
        <v>0</v>
      </c>
      <c r="BL185" s="20" t="s">
        <v>168</v>
      </c>
      <c r="BM185" s="20" t="s">
        <v>466</v>
      </c>
    </row>
    <row r="186" s="1" customFormat="1" ht="16.5" customHeight="1">
      <c r="B186" s="42"/>
      <c r="C186" s="217" t="s">
        <v>305</v>
      </c>
      <c r="D186" s="217" t="s">
        <v>128</v>
      </c>
      <c r="E186" s="218" t="s">
        <v>683</v>
      </c>
      <c r="F186" s="219" t="s">
        <v>684</v>
      </c>
      <c r="G186" s="220" t="s">
        <v>167</v>
      </c>
      <c r="H186" s="221">
        <v>2</v>
      </c>
      <c r="I186" s="222"/>
      <c r="J186" s="223">
        <f>ROUND(I186*H186,2)</f>
        <v>0</v>
      </c>
      <c r="K186" s="219" t="s">
        <v>21</v>
      </c>
      <c r="L186" s="68"/>
      <c r="M186" s="224" t="s">
        <v>21</v>
      </c>
      <c r="N186" s="225" t="s">
        <v>40</v>
      </c>
      <c r="O186" s="43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AR186" s="20" t="s">
        <v>168</v>
      </c>
      <c r="AT186" s="20" t="s">
        <v>128</v>
      </c>
      <c r="AU186" s="20" t="s">
        <v>77</v>
      </c>
      <c r="AY186" s="20" t="s">
        <v>126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20" t="s">
        <v>77</v>
      </c>
      <c r="BK186" s="228">
        <f>ROUND(I186*H186,2)</f>
        <v>0</v>
      </c>
      <c r="BL186" s="20" t="s">
        <v>168</v>
      </c>
      <c r="BM186" s="20" t="s">
        <v>469</v>
      </c>
    </row>
    <row r="187" s="1" customFormat="1" ht="16.5" customHeight="1">
      <c r="B187" s="42"/>
      <c r="C187" s="217" t="s">
        <v>470</v>
      </c>
      <c r="D187" s="217" t="s">
        <v>128</v>
      </c>
      <c r="E187" s="218" t="s">
        <v>474</v>
      </c>
      <c r="F187" s="219" t="s">
        <v>475</v>
      </c>
      <c r="G187" s="220" t="s">
        <v>167</v>
      </c>
      <c r="H187" s="221">
        <v>29</v>
      </c>
      <c r="I187" s="222"/>
      <c r="J187" s="223">
        <f>ROUND(I187*H187,2)</f>
        <v>0</v>
      </c>
      <c r="K187" s="219" t="s">
        <v>21</v>
      </c>
      <c r="L187" s="68"/>
      <c r="M187" s="224" t="s">
        <v>21</v>
      </c>
      <c r="N187" s="225" t="s">
        <v>40</v>
      </c>
      <c r="O187" s="43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AR187" s="20" t="s">
        <v>168</v>
      </c>
      <c r="AT187" s="20" t="s">
        <v>128</v>
      </c>
      <c r="AU187" s="20" t="s">
        <v>77</v>
      </c>
      <c r="AY187" s="20" t="s">
        <v>126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0" t="s">
        <v>77</v>
      </c>
      <c r="BK187" s="228">
        <f>ROUND(I187*H187,2)</f>
        <v>0</v>
      </c>
      <c r="BL187" s="20" t="s">
        <v>168</v>
      </c>
      <c r="BM187" s="20" t="s">
        <v>473</v>
      </c>
    </row>
    <row r="188" s="1" customFormat="1" ht="16.5" customHeight="1">
      <c r="B188" s="42"/>
      <c r="C188" s="217" t="s">
        <v>308</v>
      </c>
      <c r="D188" s="217" t="s">
        <v>128</v>
      </c>
      <c r="E188" s="218" t="s">
        <v>685</v>
      </c>
      <c r="F188" s="219" t="s">
        <v>686</v>
      </c>
      <c r="G188" s="220" t="s">
        <v>167</v>
      </c>
      <c r="H188" s="221">
        <v>2</v>
      </c>
      <c r="I188" s="222"/>
      <c r="J188" s="223">
        <f>ROUND(I188*H188,2)</f>
        <v>0</v>
      </c>
      <c r="K188" s="219" t="s">
        <v>21</v>
      </c>
      <c r="L188" s="68"/>
      <c r="M188" s="224" t="s">
        <v>21</v>
      </c>
      <c r="N188" s="225" t="s">
        <v>40</v>
      </c>
      <c r="O188" s="43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AR188" s="20" t="s">
        <v>168</v>
      </c>
      <c r="AT188" s="20" t="s">
        <v>128</v>
      </c>
      <c r="AU188" s="20" t="s">
        <v>77</v>
      </c>
      <c r="AY188" s="20" t="s">
        <v>126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20" t="s">
        <v>77</v>
      </c>
      <c r="BK188" s="228">
        <f>ROUND(I188*H188,2)</f>
        <v>0</v>
      </c>
      <c r="BL188" s="20" t="s">
        <v>168</v>
      </c>
      <c r="BM188" s="20" t="s">
        <v>476</v>
      </c>
    </row>
    <row r="189" s="1" customFormat="1" ht="16.5" customHeight="1">
      <c r="B189" s="42"/>
      <c r="C189" s="217" t="s">
        <v>477</v>
      </c>
      <c r="D189" s="217" t="s">
        <v>128</v>
      </c>
      <c r="E189" s="218" t="s">
        <v>687</v>
      </c>
      <c r="F189" s="219" t="s">
        <v>688</v>
      </c>
      <c r="G189" s="220" t="s">
        <v>167</v>
      </c>
      <c r="H189" s="221">
        <v>2</v>
      </c>
      <c r="I189" s="222"/>
      <c r="J189" s="223">
        <f>ROUND(I189*H189,2)</f>
        <v>0</v>
      </c>
      <c r="K189" s="219" t="s">
        <v>21</v>
      </c>
      <c r="L189" s="68"/>
      <c r="M189" s="224" t="s">
        <v>21</v>
      </c>
      <c r="N189" s="225" t="s">
        <v>40</v>
      </c>
      <c r="O189" s="43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AR189" s="20" t="s">
        <v>168</v>
      </c>
      <c r="AT189" s="20" t="s">
        <v>128</v>
      </c>
      <c r="AU189" s="20" t="s">
        <v>77</v>
      </c>
      <c r="AY189" s="20" t="s">
        <v>126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20" t="s">
        <v>77</v>
      </c>
      <c r="BK189" s="228">
        <f>ROUND(I189*H189,2)</f>
        <v>0</v>
      </c>
      <c r="BL189" s="20" t="s">
        <v>168</v>
      </c>
      <c r="BM189" s="20" t="s">
        <v>480</v>
      </c>
    </row>
    <row r="190" s="1" customFormat="1" ht="16.5" customHeight="1">
      <c r="B190" s="42"/>
      <c r="C190" s="217" t="s">
        <v>312</v>
      </c>
      <c r="D190" s="217" t="s">
        <v>128</v>
      </c>
      <c r="E190" s="218" t="s">
        <v>689</v>
      </c>
      <c r="F190" s="219" t="s">
        <v>690</v>
      </c>
      <c r="G190" s="220" t="s">
        <v>167</v>
      </c>
      <c r="H190" s="221">
        <v>1</v>
      </c>
      <c r="I190" s="222"/>
      <c r="J190" s="223">
        <f>ROUND(I190*H190,2)</f>
        <v>0</v>
      </c>
      <c r="K190" s="219" t="s">
        <v>21</v>
      </c>
      <c r="L190" s="68"/>
      <c r="M190" s="224" t="s">
        <v>21</v>
      </c>
      <c r="N190" s="225" t="s">
        <v>40</v>
      </c>
      <c r="O190" s="43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AR190" s="20" t="s">
        <v>168</v>
      </c>
      <c r="AT190" s="20" t="s">
        <v>128</v>
      </c>
      <c r="AU190" s="20" t="s">
        <v>77</v>
      </c>
      <c r="AY190" s="20" t="s">
        <v>126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20" t="s">
        <v>77</v>
      </c>
      <c r="BK190" s="228">
        <f>ROUND(I190*H190,2)</f>
        <v>0</v>
      </c>
      <c r="BL190" s="20" t="s">
        <v>168</v>
      </c>
      <c r="BM190" s="20" t="s">
        <v>483</v>
      </c>
    </row>
    <row r="191" s="1" customFormat="1" ht="16.5" customHeight="1">
      <c r="B191" s="42"/>
      <c r="C191" s="217" t="s">
        <v>484</v>
      </c>
      <c r="D191" s="217" t="s">
        <v>128</v>
      </c>
      <c r="E191" s="218" t="s">
        <v>478</v>
      </c>
      <c r="F191" s="219" t="s">
        <v>479</v>
      </c>
      <c r="G191" s="220" t="s">
        <v>167</v>
      </c>
      <c r="H191" s="221">
        <v>10</v>
      </c>
      <c r="I191" s="222"/>
      <c r="J191" s="223">
        <f>ROUND(I191*H191,2)</f>
        <v>0</v>
      </c>
      <c r="K191" s="219" t="s">
        <v>21</v>
      </c>
      <c r="L191" s="68"/>
      <c r="M191" s="224" t="s">
        <v>21</v>
      </c>
      <c r="N191" s="225" t="s">
        <v>40</v>
      </c>
      <c r="O191" s="43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AR191" s="20" t="s">
        <v>168</v>
      </c>
      <c r="AT191" s="20" t="s">
        <v>128</v>
      </c>
      <c r="AU191" s="20" t="s">
        <v>77</v>
      </c>
      <c r="AY191" s="20" t="s">
        <v>126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77</v>
      </c>
      <c r="BK191" s="228">
        <f>ROUND(I191*H191,2)</f>
        <v>0</v>
      </c>
      <c r="BL191" s="20" t="s">
        <v>168</v>
      </c>
      <c r="BM191" s="20" t="s">
        <v>487</v>
      </c>
    </row>
    <row r="192" s="1" customFormat="1" ht="16.5" customHeight="1">
      <c r="B192" s="42"/>
      <c r="C192" s="217" t="s">
        <v>315</v>
      </c>
      <c r="D192" s="217" t="s">
        <v>128</v>
      </c>
      <c r="E192" s="218" t="s">
        <v>481</v>
      </c>
      <c r="F192" s="219" t="s">
        <v>482</v>
      </c>
      <c r="G192" s="220" t="s">
        <v>167</v>
      </c>
      <c r="H192" s="221">
        <v>28</v>
      </c>
      <c r="I192" s="222"/>
      <c r="J192" s="223">
        <f>ROUND(I192*H192,2)</f>
        <v>0</v>
      </c>
      <c r="K192" s="219" t="s">
        <v>21</v>
      </c>
      <c r="L192" s="68"/>
      <c r="M192" s="224" t="s">
        <v>21</v>
      </c>
      <c r="N192" s="225" t="s">
        <v>40</v>
      </c>
      <c r="O192" s="43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AR192" s="20" t="s">
        <v>168</v>
      </c>
      <c r="AT192" s="20" t="s">
        <v>128</v>
      </c>
      <c r="AU192" s="20" t="s">
        <v>77</v>
      </c>
      <c r="AY192" s="20" t="s">
        <v>126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20" t="s">
        <v>77</v>
      </c>
      <c r="BK192" s="228">
        <f>ROUND(I192*H192,2)</f>
        <v>0</v>
      </c>
      <c r="BL192" s="20" t="s">
        <v>168</v>
      </c>
      <c r="BM192" s="20" t="s">
        <v>490</v>
      </c>
    </row>
    <row r="193" s="1" customFormat="1" ht="16.5" customHeight="1">
      <c r="B193" s="42"/>
      <c r="C193" s="217" t="s">
        <v>491</v>
      </c>
      <c r="D193" s="217" t="s">
        <v>128</v>
      </c>
      <c r="E193" s="218" t="s">
        <v>485</v>
      </c>
      <c r="F193" s="219" t="s">
        <v>486</v>
      </c>
      <c r="G193" s="220" t="s">
        <v>167</v>
      </c>
      <c r="H193" s="221">
        <v>6</v>
      </c>
      <c r="I193" s="222"/>
      <c r="J193" s="223">
        <f>ROUND(I193*H193,2)</f>
        <v>0</v>
      </c>
      <c r="K193" s="219" t="s">
        <v>21</v>
      </c>
      <c r="L193" s="68"/>
      <c r="M193" s="224" t="s">
        <v>21</v>
      </c>
      <c r="N193" s="225" t="s">
        <v>40</v>
      </c>
      <c r="O193" s="43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AR193" s="20" t="s">
        <v>168</v>
      </c>
      <c r="AT193" s="20" t="s">
        <v>128</v>
      </c>
      <c r="AU193" s="20" t="s">
        <v>77</v>
      </c>
      <c r="AY193" s="20" t="s">
        <v>126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77</v>
      </c>
      <c r="BK193" s="228">
        <f>ROUND(I193*H193,2)</f>
        <v>0</v>
      </c>
      <c r="BL193" s="20" t="s">
        <v>168</v>
      </c>
      <c r="BM193" s="20" t="s">
        <v>494</v>
      </c>
    </row>
    <row r="194" s="1" customFormat="1" ht="16.5" customHeight="1">
      <c r="B194" s="42"/>
      <c r="C194" s="217" t="s">
        <v>319</v>
      </c>
      <c r="D194" s="217" t="s">
        <v>128</v>
      </c>
      <c r="E194" s="218" t="s">
        <v>488</v>
      </c>
      <c r="F194" s="219" t="s">
        <v>489</v>
      </c>
      <c r="G194" s="220" t="s">
        <v>167</v>
      </c>
      <c r="H194" s="221">
        <v>25</v>
      </c>
      <c r="I194" s="222"/>
      <c r="J194" s="223">
        <f>ROUND(I194*H194,2)</f>
        <v>0</v>
      </c>
      <c r="K194" s="219" t="s">
        <v>21</v>
      </c>
      <c r="L194" s="68"/>
      <c r="M194" s="224" t="s">
        <v>21</v>
      </c>
      <c r="N194" s="225" t="s">
        <v>40</v>
      </c>
      <c r="O194" s="43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AR194" s="20" t="s">
        <v>168</v>
      </c>
      <c r="AT194" s="20" t="s">
        <v>128</v>
      </c>
      <c r="AU194" s="20" t="s">
        <v>77</v>
      </c>
      <c r="AY194" s="20" t="s">
        <v>126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20" t="s">
        <v>77</v>
      </c>
      <c r="BK194" s="228">
        <f>ROUND(I194*H194,2)</f>
        <v>0</v>
      </c>
      <c r="BL194" s="20" t="s">
        <v>168</v>
      </c>
      <c r="BM194" s="20" t="s">
        <v>497</v>
      </c>
    </row>
    <row r="195" s="1" customFormat="1" ht="16.5" customHeight="1">
      <c r="B195" s="42"/>
      <c r="C195" s="217" t="s">
        <v>498</v>
      </c>
      <c r="D195" s="217" t="s">
        <v>128</v>
      </c>
      <c r="E195" s="218" t="s">
        <v>492</v>
      </c>
      <c r="F195" s="219" t="s">
        <v>493</v>
      </c>
      <c r="G195" s="220" t="s">
        <v>167</v>
      </c>
      <c r="H195" s="221">
        <v>23</v>
      </c>
      <c r="I195" s="222"/>
      <c r="J195" s="223">
        <f>ROUND(I195*H195,2)</f>
        <v>0</v>
      </c>
      <c r="K195" s="219" t="s">
        <v>21</v>
      </c>
      <c r="L195" s="68"/>
      <c r="M195" s="224" t="s">
        <v>21</v>
      </c>
      <c r="N195" s="225" t="s">
        <v>40</v>
      </c>
      <c r="O195" s="43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AR195" s="20" t="s">
        <v>168</v>
      </c>
      <c r="AT195" s="20" t="s">
        <v>128</v>
      </c>
      <c r="AU195" s="20" t="s">
        <v>77</v>
      </c>
      <c r="AY195" s="20" t="s">
        <v>126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20" t="s">
        <v>77</v>
      </c>
      <c r="BK195" s="228">
        <f>ROUND(I195*H195,2)</f>
        <v>0</v>
      </c>
      <c r="BL195" s="20" t="s">
        <v>168</v>
      </c>
      <c r="BM195" s="20" t="s">
        <v>501</v>
      </c>
    </row>
    <row r="196" s="1" customFormat="1" ht="16.5" customHeight="1">
      <c r="B196" s="42"/>
      <c r="C196" s="217" t="s">
        <v>322</v>
      </c>
      <c r="D196" s="217" t="s">
        <v>128</v>
      </c>
      <c r="E196" s="218" t="s">
        <v>691</v>
      </c>
      <c r="F196" s="219" t="s">
        <v>692</v>
      </c>
      <c r="G196" s="220" t="s">
        <v>167</v>
      </c>
      <c r="H196" s="221">
        <v>27</v>
      </c>
      <c r="I196" s="222"/>
      <c r="J196" s="223">
        <f>ROUND(I196*H196,2)</f>
        <v>0</v>
      </c>
      <c r="K196" s="219" t="s">
        <v>21</v>
      </c>
      <c r="L196" s="68"/>
      <c r="M196" s="224" t="s">
        <v>21</v>
      </c>
      <c r="N196" s="225" t="s">
        <v>40</v>
      </c>
      <c r="O196" s="43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AR196" s="20" t="s">
        <v>168</v>
      </c>
      <c r="AT196" s="20" t="s">
        <v>128</v>
      </c>
      <c r="AU196" s="20" t="s">
        <v>77</v>
      </c>
      <c r="AY196" s="20" t="s">
        <v>126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20" t="s">
        <v>77</v>
      </c>
      <c r="BK196" s="228">
        <f>ROUND(I196*H196,2)</f>
        <v>0</v>
      </c>
      <c r="BL196" s="20" t="s">
        <v>168</v>
      </c>
      <c r="BM196" s="20" t="s">
        <v>502</v>
      </c>
    </row>
    <row r="197" s="1" customFormat="1" ht="16.5" customHeight="1">
      <c r="B197" s="42"/>
      <c r="C197" s="217" t="s">
        <v>503</v>
      </c>
      <c r="D197" s="217" t="s">
        <v>128</v>
      </c>
      <c r="E197" s="218" t="s">
        <v>693</v>
      </c>
      <c r="F197" s="219" t="s">
        <v>694</v>
      </c>
      <c r="G197" s="220" t="s">
        <v>167</v>
      </c>
      <c r="H197" s="221">
        <v>15</v>
      </c>
      <c r="I197" s="222"/>
      <c r="J197" s="223">
        <f>ROUND(I197*H197,2)</f>
        <v>0</v>
      </c>
      <c r="K197" s="219" t="s">
        <v>21</v>
      </c>
      <c r="L197" s="68"/>
      <c r="M197" s="224" t="s">
        <v>21</v>
      </c>
      <c r="N197" s="225" t="s">
        <v>40</v>
      </c>
      <c r="O197" s="43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AR197" s="20" t="s">
        <v>168</v>
      </c>
      <c r="AT197" s="20" t="s">
        <v>128</v>
      </c>
      <c r="AU197" s="20" t="s">
        <v>77</v>
      </c>
      <c r="AY197" s="20" t="s">
        <v>126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0" t="s">
        <v>77</v>
      </c>
      <c r="BK197" s="228">
        <f>ROUND(I197*H197,2)</f>
        <v>0</v>
      </c>
      <c r="BL197" s="20" t="s">
        <v>168</v>
      </c>
      <c r="BM197" s="20" t="s">
        <v>506</v>
      </c>
    </row>
    <row r="198" s="1" customFormat="1" ht="16.5" customHeight="1">
      <c r="B198" s="42"/>
      <c r="C198" s="217" t="s">
        <v>326</v>
      </c>
      <c r="D198" s="217" t="s">
        <v>128</v>
      </c>
      <c r="E198" s="218" t="s">
        <v>495</v>
      </c>
      <c r="F198" s="219" t="s">
        <v>496</v>
      </c>
      <c r="G198" s="220" t="s">
        <v>167</v>
      </c>
      <c r="H198" s="221">
        <v>380</v>
      </c>
      <c r="I198" s="222"/>
      <c r="J198" s="223">
        <f>ROUND(I198*H198,2)</f>
        <v>0</v>
      </c>
      <c r="K198" s="219" t="s">
        <v>21</v>
      </c>
      <c r="L198" s="68"/>
      <c r="M198" s="224" t="s">
        <v>21</v>
      </c>
      <c r="N198" s="225" t="s">
        <v>40</v>
      </c>
      <c r="O198" s="43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AR198" s="20" t="s">
        <v>168</v>
      </c>
      <c r="AT198" s="20" t="s">
        <v>128</v>
      </c>
      <c r="AU198" s="20" t="s">
        <v>77</v>
      </c>
      <c r="AY198" s="20" t="s">
        <v>126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20" t="s">
        <v>77</v>
      </c>
      <c r="BK198" s="228">
        <f>ROUND(I198*H198,2)</f>
        <v>0</v>
      </c>
      <c r="BL198" s="20" t="s">
        <v>168</v>
      </c>
      <c r="BM198" s="20" t="s">
        <v>509</v>
      </c>
    </row>
    <row r="199" s="1" customFormat="1" ht="25.5" customHeight="1">
      <c r="B199" s="42"/>
      <c r="C199" s="217" t="s">
        <v>510</v>
      </c>
      <c r="D199" s="217" t="s">
        <v>128</v>
      </c>
      <c r="E199" s="218" t="s">
        <v>499</v>
      </c>
      <c r="F199" s="219" t="s">
        <v>500</v>
      </c>
      <c r="G199" s="220" t="s">
        <v>167</v>
      </c>
      <c r="H199" s="221">
        <v>32</v>
      </c>
      <c r="I199" s="222"/>
      <c r="J199" s="223">
        <f>ROUND(I199*H199,2)</f>
        <v>0</v>
      </c>
      <c r="K199" s="219" t="s">
        <v>21</v>
      </c>
      <c r="L199" s="68"/>
      <c r="M199" s="224" t="s">
        <v>21</v>
      </c>
      <c r="N199" s="225" t="s">
        <v>40</v>
      </c>
      <c r="O199" s="43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AR199" s="20" t="s">
        <v>168</v>
      </c>
      <c r="AT199" s="20" t="s">
        <v>128</v>
      </c>
      <c r="AU199" s="20" t="s">
        <v>77</v>
      </c>
      <c r="AY199" s="20" t="s">
        <v>126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20" t="s">
        <v>77</v>
      </c>
      <c r="BK199" s="228">
        <f>ROUND(I199*H199,2)</f>
        <v>0</v>
      </c>
      <c r="BL199" s="20" t="s">
        <v>168</v>
      </c>
      <c r="BM199" s="20" t="s">
        <v>513</v>
      </c>
    </row>
    <row r="200" s="1" customFormat="1" ht="16.5" customHeight="1">
      <c r="B200" s="42"/>
      <c r="C200" s="217" t="s">
        <v>329</v>
      </c>
      <c r="D200" s="217" t="s">
        <v>128</v>
      </c>
      <c r="E200" s="218" t="s">
        <v>504</v>
      </c>
      <c r="F200" s="219" t="s">
        <v>505</v>
      </c>
      <c r="G200" s="220" t="s">
        <v>167</v>
      </c>
      <c r="H200" s="221">
        <v>30</v>
      </c>
      <c r="I200" s="222"/>
      <c r="J200" s="223">
        <f>ROUND(I200*H200,2)</f>
        <v>0</v>
      </c>
      <c r="K200" s="219" t="s">
        <v>21</v>
      </c>
      <c r="L200" s="68"/>
      <c r="M200" s="224" t="s">
        <v>21</v>
      </c>
      <c r="N200" s="225" t="s">
        <v>40</v>
      </c>
      <c r="O200" s="43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AR200" s="20" t="s">
        <v>168</v>
      </c>
      <c r="AT200" s="20" t="s">
        <v>128</v>
      </c>
      <c r="AU200" s="20" t="s">
        <v>77</v>
      </c>
      <c r="AY200" s="20" t="s">
        <v>126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20" t="s">
        <v>77</v>
      </c>
      <c r="BK200" s="228">
        <f>ROUND(I200*H200,2)</f>
        <v>0</v>
      </c>
      <c r="BL200" s="20" t="s">
        <v>168</v>
      </c>
      <c r="BM200" s="20" t="s">
        <v>516</v>
      </c>
    </row>
    <row r="201" s="1" customFormat="1" ht="16.5" customHeight="1">
      <c r="B201" s="42"/>
      <c r="C201" s="217" t="s">
        <v>517</v>
      </c>
      <c r="D201" s="217" t="s">
        <v>128</v>
      </c>
      <c r="E201" s="218" t="s">
        <v>695</v>
      </c>
      <c r="F201" s="219" t="s">
        <v>696</v>
      </c>
      <c r="G201" s="220" t="s">
        <v>167</v>
      </c>
      <c r="H201" s="221">
        <v>1</v>
      </c>
      <c r="I201" s="222"/>
      <c r="J201" s="223">
        <f>ROUND(I201*H201,2)</f>
        <v>0</v>
      </c>
      <c r="K201" s="219" t="s">
        <v>21</v>
      </c>
      <c r="L201" s="68"/>
      <c r="M201" s="224" t="s">
        <v>21</v>
      </c>
      <c r="N201" s="225" t="s">
        <v>40</v>
      </c>
      <c r="O201" s="43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AR201" s="20" t="s">
        <v>168</v>
      </c>
      <c r="AT201" s="20" t="s">
        <v>128</v>
      </c>
      <c r="AU201" s="20" t="s">
        <v>77</v>
      </c>
      <c r="AY201" s="20" t="s">
        <v>126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20" t="s">
        <v>77</v>
      </c>
      <c r="BK201" s="228">
        <f>ROUND(I201*H201,2)</f>
        <v>0</v>
      </c>
      <c r="BL201" s="20" t="s">
        <v>168</v>
      </c>
      <c r="BM201" s="20" t="s">
        <v>518</v>
      </c>
    </row>
    <row r="202" s="1" customFormat="1" ht="16.5" customHeight="1">
      <c r="B202" s="42"/>
      <c r="C202" s="217" t="s">
        <v>333</v>
      </c>
      <c r="D202" s="217" t="s">
        <v>128</v>
      </c>
      <c r="E202" s="218" t="s">
        <v>697</v>
      </c>
      <c r="F202" s="219" t="s">
        <v>698</v>
      </c>
      <c r="G202" s="220" t="s">
        <v>167</v>
      </c>
      <c r="H202" s="221">
        <v>42</v>
      </c>
      <c r="I202" s="222"/>
      <c r="J202" s="223">
        <f>ROUND(I202*H202,2)</f>
        <v>0</v>
      </c>
      <c r="K202" s="219" t="s">
        <v>21</v>
      </c>
      <c r="L202" s="68"/>
      <c r="M202" s="224" t="s">
        <v>21</v>
      </c>
      <c r="N202" s="225" t="s">
        <v>40</v>
      </c>
      <c r="O202" s="43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AR202" s="20" t="s">
        <v>168</v>
      </c>
      <c r="AT202" s="20" t="s">
        <v>128</v>
      </c>
      <c r="AU202" s="20" t="s">
        <v>77</v>
      </c>
      <c r="AY202" s="20" t="s">
        <v>126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20" t="s">
        <v>77</v>
      </c>
      <c r="BK202" s="228">
        <f>ROUND(I202*H202,2)</f>
        <v>0</v>
      </c>
      <c r="BL202" s="20" t="s">
        <v>168</v>
      </c>
      <c r="BM202" s="20" t="s">
        <v>521</v>
      </c>
    </row>
    <row r="203" s="1" customFormat="1" ht="16.5" customHeight="1">
      <c r="B203" s="42"/>
      <c r="C203" s="217" t="s">
        <v>522</v>
      </c>
      <c r="D203" s="217" t="s">
        <v>128</v>
      </c>
      <c r="E203" s="218" t="s">
        <v>507</v>
      </c>
      <c r="F203" s="219" t="s">
        <v>508</v>
      </c>
      <c r="G203" s="220" t="s">
        <v>167</v>
      </c>
      <c r="H203" s="221">
        <v>1</v>
      </c>
      <c r="I203" s="222"/>
      <c r="J203" s="223">
        <f>ROUND(I203*H203,2)</f>
        <v>0</v>
      </c>
      <c r="K203" s="219" t="s">
        <v>21</v>
      </c>
      <c r="L203" s="68"/>
      <c r="M203" s="224" t="s">
        <v>21</v>
      </c>
      <c r="N203" s="225" t="s">
        <v>40</v>
      </c>
      <c r="O203" s="43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AR203" s="20" t="s">
        <v>168</v>
      </c>
      <c r="AT203" s="20" t="s">
        <v>128</v>
      </c>
      <c r="AU203" s="20" t="s">
        <v>77</v>
      </c>
      <c r="AY203" s="20" t="s">
        <v>126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20" t="s">
        <v>77</v>
      </c>
      <c r="BK203" s="228">
        <f>ROUND(I203*H203,2)</f>
        <v>0</v>
      </c>
      <c r="BL203" s="20" t="s">
        <v>168</v>
      </c>
      <c r="BM203" s="20" t="s">
        <v>525</v>
      </c>
    </row>
    <row r="204" s="1" customFormat="1" ht="16.5" customHeight="1">
      <c r="B204" s="42"/>
      <c r="C204" s="217" t="s">
        <v>336</v>
      </c>
      <c r="D204" s="217" t="s">
        <v>128</v>
      </c>
      <c r="E204" s="218" t="s">
        <v>699</v>
      </c>
      <c r="F204" s="219" t="s">
        <v>700</v>
      </c>
      <c r="G204" s="220" t="s">
        <v>167</v>
      </c>
      <c r="H204" s="221">
        <v>1</v>
      </c>
      <c r="I204" s="222"/>
      <c r="J204" s="223">
        <f>ROUND(I204*H204,2)</f>
        <v>0</v>
      </c>
      <c r="K204" s="219" t="s">
        <v>21</v>
      </c>
      <c r="L204" s="68"/>
      <c r="M204" s="224" t="s">
        <v>21</v>
      </c>
      <c r="N204" s="225" t="s">
        <v>40</v>
      </c>
      <c r="O204" s="43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AR204" s="20" t="s">
        <v>168</v>
      </c>
      <c r="AT204" s="20" t="s">
        <v>128</v>
      </c>
      <c r="AU204" s="20" t="s">
        <v>77</v>
      </c>
      <c r="AY204" s="20" t="s">
        <v>126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20" t="s">
        <v>77</v>
      </c>
      <c r="BK204" s="228">
        <f>ROUND(I204*H204,2)</f>
        <v>0</v>
      </c>
      <c r="BL204" s="20" t="s">
        <v>168</v>
      </c>
      <c r="BM204" s="20" t="s">
        <v>528</v>
      </c>
    </row>
    <row r="205" s="1" customFormat="1" ht="16.5" customHeight="1">
      <c r="B205" s="42"/>
      <c r="C205" s="217" t="s">
        <v>529</v>
      </c>
      <c r="D205" s="217" t="s">
        <v>128</v>
      </c>
      <c r="E205" s="218" t="s">
        <v>511</v>
      </c>
      <c r="F205" s="219" t="s">
        <v>512</v>
      </c>
      <c r="G205" s="220" t="s">
        <v>167</v>
      </c>
      <c r="H205" s="221">
        <v>7</v>
      </c>
      <c r="I205" s="222"/>
      <c r="J205" s="223">
        <f>ROUND(I205*H205,2)</f>
        <v>0</v>
      </c>
      <c r="K205" s="219" t="s">
        <v>21</v>
      </c>
      <c r="L205" s="68"/>
      <c r="M205" s="224" t="s">
        <v>21</v>
      </c>
      <c r="N205" s="225" t="s">
        <v>40</v>
      </c>
      <c r="O205" s="43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AR205" s="20" t="s">
        <v>168</v>
      </c>
      <c r="AT205" s="20" t="s">
        <v>128</v>
      </c>
      <c r="AU205" s="20" t="s">
        <v>77</v>
      </c>
      <c r="AY205" s="20" t="s">
        <v>126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20" t="s">
        <v>77</v>
      </c>
      <c r="BK205" s="228">
        <f>ROUND(I205*H205,2)</f>
        <v>0</v>
      </c>
      <c r="BL205" s="20" t="s">
        <v>168</v>
      </c>
      <c r="BM205" s="20" t="s">
        <v>533</v>
      </c>
    </row>
    <row r="206" s="1" customFormat="1" ht="25.5" customHeight="1">
      <c r="B206" s="42"/>
      <c r="C206" s="217" t="s">
        <v>340</v>
      </c>
      <c r="D206" s="217" t="s">
        <v>128</v>
      </c>
      <c r="E206" s="218" t="s">
        <v>514</v>
      </c>
      <c r="F206" s="219" t="s">
        <v>515</v>
      </c>
      <c r="G206" s="220" t="s">
        <v>167</v>
      </c>
      <c r="H206" s="221">
        <v>6</v>
      </c>
      <c r="I206" s="222"/>
      <c r="J206" s="223">
        <f>ROUND(I206*H206,2)</f>
        <v>0</v>
      </c>
      <c r="K206" s="219" t="s">
        <v>21</v>
      </c>
      <c r="L206" s="68"/>
      <c r="M206" s="224" t="s">
        <v>21</v>
      </c>
      <c r="N206" s="225" t="s">
        <v>40</v>
      </c>
      <c r="O206" s="43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AR206" s="20" t="s">
        <v>168</v>
      </c>
      <c r="AT206" s="20" t="s">
        <v>128</v>
      </c>
      <c r="AU206" s="20" t="s">
        <v>77</v>
      </c>
      <c r="AY206" s="20" t="s">
        <v>126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20" t="s">
        <v>77</v>
      </c>
      <c r="BK206" s="228">
        <f>ROUND(I206*H206,2)</f>
        <v>0</v>
      </c>
      <c r="BL206" s="20" t="s">
        <v>168</v>
      </c>
      <c r="BM206" s="20" t="s">
        <v>536</v>
      </c>
    </row>
    <row r="207" s="1" customFormat="1" ht="16.5" customHeight="1">
      <c r="B207" s="42"/>
      <c r="C207" s="217" t="s">
        <v>537</v>
      </c>
      <c r="D207" s="217" t="s">
        <v>128</v>
      </c>
      <c r="E207" s="218" t="s">
        <v>701</v>
      </c>
      <c r="F207" s="219" t="s">
        <v>702</v>
      </c>
      <c r="G207" s="220" t="s">
        <v>255</v>
      </c>
      <c r="H207" s="221">
        <v>322</v>
      </c>
      <c r="I207" s="222"/>
      <c r="J207" s="223">
        <f>ROUND(I207*H207,2)</f>
        <v>0</v>
      </c>
      <c r="K207" s="219" t="s">
        <v>21</v>
      </c>
      <c r="L207" s="68"/>
      <c r="M207" s="224" t="s">
        <v>21</v>
      </c>
      <c r="N207" s="225" t="s">
        <v>40</v>
      </c>
      <c r="O207" s="43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AR207" s="20" t="s">
        <v>168</v>
      </c>
      <c r="AT207" s="20" t="s">
        <v>128</v>
      </c>
      <c r="AU207" s="20" t="s">
        <v>77</v>
      </c>
      <c r="AY207" s="20" t="s">
        <v>126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20" t="s">
        <v>77</v>
      </c>
      <c r="BK207" s="228">
        <f>ROUND(I207*H207,2)</f>
        <v>0</v>
      </c>
      <c r="BL207" s="20" t="s">
        <v>168</v>
      </c>
      <c r="BM207" s="20" t="s">
        <v>540</v>
      </c>
    </row>
    <row r="208" s="1" customFormat="1" ht="25.5" customHeight="1">
      <c r="B208" s="42"/>
      <c r="C208" s="217" t="s">
        <v>343</v>
      </c>
      <c r="D208" s="217" t="s">
        <v>128</v>
      </c>
      <c r="E208" s="218" t="s">
        <v>703</v>
      </c>
      <c r="F208" s="219" t="s">
        <v>704</v>
      </c>
      <c r="G208" s="220" t="s">
        <v>167</v>
      </c>
      <c r="H208" s="221">
        <v>2</v>
      </c>
      <c r="I208" s="222"/>
      <c r="J208" s="223">
        <f>ROUND(I208*H208,2)</f>
        <v>0</v>
      </c>
      <c r="K208" s="219" t="s">
        <v>21</v>
      </c>
      <c r="L208" s="68"/>
      <c r="M208" s="224" t="s">
        <v>21</v>
      </c>
      <c r="N208" s="225" t="s">
        <v>40</v>
      </c>
      <c r="O208" s="43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AR208" s="20" t="s">
        <v>168</v>
      </c>
      <c r="AT208" s="20" t="s">
        <v>128</v>
      </c>
      <c r="AU208" s="20" t="s">
        <v>77</v>
      </c>
      <c r="AY208" s="20" t="s">
        <v>126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20" t="s">
        <v>77</v>
      </c>
      <c r="BK208" s="228">
        <f>ROUND(I208*H208,2)</f>
        <v>0</v>
      </c>
      <c r="BL208" s="20" t="s">
        <v>168</v>
      </c>
      <c r="BM208" s="20" t="s">
        <v>543</v>
      </c>
    </row>
    <row r="209" s="1" customFormat="1" ht="25.5" customHeight="1">
      <c r="B209" s="42"/>
      <c r="C209" s="217" t="s">
        <v>544</v>
      </c>
      <c r="D209" s="217" t="s">
        <v>128</v>
      </c>
      <c r="E209" s="218" t="s">
        <v>705</v>
      </c>
      <c r="F209" s="219" t="s">
        <v>706</v>
      </c>
      <c r="G209" s="220" t="s">
        <v>167</v>
      </c>
      <c r="H209" s="221">
        <v>2</v>
      </c>
      <c r="I209" s="222"/>
      <c r="J209" s="223">
        <f>ROUND(I209*H209,2)</f>
        <v>0</v>
      </c>
      <c r="K209" s="219" t="s">
        <v>21</v>
      </c>
      <c r="L209" s="68"/>
      <c r="M209" s="224" t="s">
        <v>21</v>
      </c>
      <c r="N209" s="225" t="s">
        <v>40</v>
      </c>
      <c r="O209" s="43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AR209" s="20" t="s">
        <v>168</v>
      </c>
      <c r="AT209" s="20" t="s">
        <v>128</v>
      </c>
      <c r="AU209" s="20" t="s">
        <v>77</v>
      </c>
      <c r="AY209" s="20" t="s">
        <v>126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20" t="s">
        <v>77</v>
      </c>
      <c r="BK209" s="228">
        <f>ROUND(I209*H209,2)</f>
        <v>0</v>
      </c>
      <c r="BL209" s="20" t="s">
        <v>168</v>
      </c>
      <c r="BM209" s="20" t="s">
        <v>547</v>
      </c>
    </row>
    <row r="210" s="1" customFormat="1" ht="16.5" customHeight="1">
      <c r="B210" s="42"/>
      <c r="C210" s="217" t="s">
        <v>347</v>
      </c>
      <c r="D210" s="217" t="s">
        <v>128</v>
      </c>
      <c r="E210" s="218" t="s">
        <v>707</v>
      </c>
      <c r="F210" s="219" t="s">
        <v>708</v>
      </c>
      <c r="G210" s="220" t="s">
        <v>167</v>
      </c>
      <c r="H210" s="221">
        <v>2</v>
      </c>
      <c r="I210" s="222"/>
      <c r="J210" s="223">
        <f>ROUND(I210*H210,2)</f>
        <v>0</v>
      </c>
      <c r="K210" s="219" t="s">
        <v>21</v>
      </c>
      <c r="L210" s="68"/>
      <c r="M210" s="224" t="s">
        <v>21</v>
      </c>
      <c r="N210" s="225" t="s">
        <v>40</v>
      </c>
      <c r="O210" s="43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AR210" s="20" t="s">
        <v>168</v>
      </c>
      <c r="AT210" s="20" t="s">
        <v>128</v>
      </c>
      <c r="AU210" s="20" t="s">
        <v>77</v>
      </c>
      <c r="AY210" s="20" t="s">
        <v>126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20" t="s">
        <v>77</v>
      </c>
      <c r="BK210" s="228">
        <f>ROUND(I210*H210,2)</f>
        <v>0</v>
      </c>
      <c r="BL210" s="20" t="s">
        <v>168</v>
      </c>
      <c r="BM210" s="20" t="s">
        <v>550</v>
      </c>
    </row>
    <row r="211" s="1" customFormat="1" ht="16.5" customHeight="1">
      <c r="B211" s="42"/>
      <c r="C211" s="217" t="s">
        <v>551</v>
      </c>
      <c r="D211" s="217" t="s">
        <v>128</v>
      </c>
      <c r="E211" s="218" t="s">
        <v>709</v>
      </c>
      <c r="F211" s="219" t="s">
        <v>710</v>
      </c>
      <c r="G211" s="220" t="s">
        <v>167</v>
      </c>
      <c r="H211" s="221">
        <v>2</v>
      </c>
      <c r="I211" s="222"/>
      <c r="J211" s="223">
        <f>ROUND(I211*H211,2)</f>
        <v>0</v>
      </c>
      <c r="K211" s="219" t="s">
        <v>21</v>
      </c>
      <c r="L211" s="68"/>
      <c r="M211" s="224" t="s">
        <v>21</v>
      </c>
      <c r="N211" s="225" t="s">
        <v>40</v>
      </c>
      <c r="O211" s="43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AR211" s="20" t="s">
        <v>168</v>
      </c>
      <c r="AT211" s="20" t="s">
        <v>128</v>
      </c>
      <c r="AU211" s="20" t="s">
        <v>77</v>
      </c>
      <c r="AY211" s="20" t="s">
        <v>126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20" t="s">
        <v>77</v>
      </c>
      <c r="BK211" s="228">
        <f>ROUND(I211*H211,2)</f>
        <v>0</v>
      </c>
      <c r="BL211" s="20" t="s">
        <v>168</v>
      </c>
      <c r="BM211" s="20" t="s">
        <v>554</v>
      </c>
    </row>
    <row r="212" s="1" customFormat="1" ht="16.5" customHeight="1">
      <c r="B212" s="42"/>
      <c r="C212" s="217" t="s">
        <v>350</v>
      </c>
      <c r="D212" s="217" t="s">
        <v>128</v>
      </c>
      <c r="E212" s="218" t="s">
        <v>523</v>
      </c>
      <c r="F212" s="219" t="s">
        <v>524</v>
      </c>
      <c r="G212" s="220" t="s">
        <v>167</v>
      </c>
      <c r="H212" s="221">
        <v>17</v>
      </c>
      <c r="I212" s="222"/>
      <c r="J212" s="223">
        <f>ROUND(I212*H212,2)</f>
        <v>0</v>
      </c>
      <c r="K212" s="219" t="s">
        <v>21</v>
      </c>
      <c r="L212" s="68"/>
      <c r="M212" s="224" t="s">
        <v>21</v>
      </c>
      <c r="N212" s="225" t="s">
        <v>40</v>
      </c>
      <c r="O212" s="43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AR212" s="20" t="s">
        <v>168</v>
      </c>
      <c r="AT212" s="20" t="s">
        <v>128</v>
      </c>
      <c r="AU212" s="20" t="s">
        <v>77</v>
      </c>
      <c r="AY212" s="20" t="s">
        <v>126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20" t="s">
        <v>77</v>
      </c>
      <c r="BK212" s="228">
        <f>ROUND(I212*H212,2)</f>
        <v>0</v>
      </c>
      <c r="BL212" s="20" t="s">
        <v>168</v>
      </c>
      <c r="BM212" s="20" t="s">
        <v>557</v>
      </c>
    </row>
    <row r="213" s="1" customFormat="1" ht="16.5" customHeight="1">
      <c r="B213" s="42"/>
      <c r="C213" s="217" t="s">
        <v>558</v>
      </c>
      <c r="D213" s="217" t="s">
        <v>128</v>
      </c>
      <c r="E213" s="218" t="s">
        <v>711</v>
      </c>
      <c r="F213" s="219" t="s">
        <v>712</v>
      </c>
      <c r="G213" s="220" t="s">
        <v>167</v>
      </c>
      <c r="H213" s="221">
        <v>2</v>
      </c>
      <c r="I213" s="222"/>
      <c r="J213" s="223">
        <f>ROUND(I213*H213,2)</f>
        <v>0</v>
      </c>
      <c r="K213" s="219" t="s">
        <v>21</v>
      </c>
      <c r="L213" s="68"/>
      <c r="M213" s="224" t="s">
        <v>21</v>
      </c>
      <c r="N213" s="225" t="s">
        <v>40</v>
      </c>
      <c r="O213" s="43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AR213" s="20" t="s">
        <v>168</v>
      </c>
      <c r="AT213" s="20" t="s">
        <v>128</v>
      </c>
      <c r="AU213" s="20" t="s">
        <v>77</v>
      </c>
      <c r="AY213" s="20" t="s">
        <v>126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20" t="s">
        <v>77</v>
      </c>
      <c r="BK213" s="228">
        <f>ROUND(I213*H213,2)</f>
        <v>0</v>
      </c>
      <c r="BL213" s="20" t="s">
        <v>168</v>
      </c>
      <c r="BM213" s="20" t="s">
        <v>561</v>
      </c>
    </row>
    <row r="214" s="1" customFormat="1" ht="16.5" customHeight="1">
      <c r="B214" s="42"/>
      <c r="C214" s="217" t="s">
        <v>354</v>
      </c>
      <c r="D214" s="217" t="s">
        <v>128</v>
      </c>
      <c r="E214" s="218" t="s">
        <v>713</v>
      </c>
      <c r="F214" s="219" t="s">
        <v>714</v>
      </c>
      <c r="G214" s="220" t="s">
        <v>167</v>
      </c>
      <c r="H214" s="221">
        <v>2</v>
      </c>
      <c r="I214" s="222"/>
      <c r="J214" s="223">
        <f>ROUND(I214*H214,2)</f>
        <v>0</v>
      </c>
      <c r="K214" s="219" t="s">
        <v>21</v>
      </c>
      <c r="L214" s="68"/>
      <c r="M214" s="224" t="s">
        <v>21</v>
      </c>
      <c r="N214" s="225" t="s">
        <v>40</v>
      </c>
      <c r="O214" s="43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AR214" s="20" t="s">
        <v>168</v>
      </c>
      <c r="AT214" s="20" t="s">
        <v>128</v>
      </c>
      <c r="AU214" s="20" t="s">
        <v>77</v>
      </c>
      <c r="AY214" s="20" t="s">
        <v>126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20" t="s">
        <v>77</v>
      </c>
      <c r="BK214" s="228">
        <f>ROUND(I214*H214,2)</f>
        <v>0</v>
      </c>
      <c r="BL214" s="20" t="s">
        <v>168</v>
      </c>
      <c r="BM214" s="20" t="s">
        <v>715</v>
      </c>
    </row>
    <row r="215" s="1" customFormat="1" ht="16.5" customHeight="1">
      <c r="B215" s="42"/>
      <c r="C215" s="217" t="s">
        <v>716</v>
      </c>
      <c r="D215" s="217" t="s">
        <v>128</v>
      </c>
      <c r="E215" s="218" t="s">
        <v>534</v>
      </c>
      <c r="F215" s="219" t="s">
        <v>535</v>
      </c>
      <c r="G215" s="220" t="s">
        <v>180</v>
      </c>
      <c r="H215" s="221">
        <v>20</v>
      </c>
      <c r="I215" s="222"/>
      <c r="J215" s="223">
        <f>ROUND(I215*H215,2)</f>
        <v>0</v>
      </c>
      <c r="K215" s="219" t="s">
        <v>21</v>
      </c>
      <c r="L215" s="68"/>
      <c r="M215" s="224" t="s">
        <v>21</v>
      </c>
      <c r="N215" s="225" t="s">
        <v>40</v>
      </c>
      <c r="O215" s="43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AR215" s="20" t="s">
        <v>168</v>
      </c>
      <c r="AT215" s="20" t="s">
        <v>128</v>
      </c>
      <c r="AU215" s="20" t="s">
        <v>77</v>
      </c>
      <c r="AY215" s="20" t="s">
        <v>126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20" t="s">
        <v>77</v>
      </c>
      <c r="BK215" s="228">
        <f>ROUND(I215*H215,2)</f>
        <v>0</v>
      </c>
      <c r="BL215" s="20" t="s">
        <v>168</v>
      </c>
      <c r="BM215" s="20" t="s">
        <v>717</v>
      </c>
    </row>
    <row r="216" s="1" customFormat="1" ht="16.5" customHeight="1">
      <c r="B216" s="42"/>
      <c r="C216" s="217" t="s">
        <v>357</v>
      </c>
      <c r="D216" s="217" t="s">
        <v>128</v>
      </c>
      <c r="E216" s="218" t="s">
        <v>538</v>
      </c>
      <c r="F216" s="219" t="s">
        <v>539</v>
      </c>
      <c r="G216" s="220" t="s">
        <v>180</v>
      </c>
      <c r="H216" s="221">
        <v>565</v>
      </c>
      <c r="I216" s="222"/>
      <c r="J216" s="223">
        <f>ROUND(I216*H216,2)</f>
        <v>0</v>
      </c>
      <c r="K216" s="219" t="s">
        <v>21</v>
      </c>
      <c r="L216" s="68"/>
      <c r="M216" s="224" t="s">
        <v>21</v>
      </c>
      <c r="N216" s="225" t="s">
        <v>40</v>
      </c>
      <c r="O216" s="43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AR216" s="20" t="s">
        <v>168</v>
      </c>
      <c r="AT216" s="20" t="s">
        <v>128</v>
      </c>
      <c r="AU216" s="20" t="s">
        <v>77</v>
      </c>
      <c r="AY216" s="20" t="s">
        <v>126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20" t="s">
        <v>77</v>
      </c>
      <c r="BK216" s="228">
        <f>ROUND(I216*H216,2)</f>
        <v>0</v>
      </c>
      <c r="BL216" s="20" t="s">
        <v>168</v>
      </c>
      <c r="BM216" s="20" t="s">
        <v>718</v>
      </c>
    </row>
    <row r="217" s="1" customFormat="1" ht="38.25" customHeight="1">
      <c r="B217" s="42"/>
      <c r="C217" s="217" t="s">
        <v>719</v>
      </c>
      <c r="D217" s="217" t="s">
        <v>128</v>
      </c>
      <c r="E217" s="218" t="s">
        <v>541</v>
      </c>
      <c r="F217" s="219" t="s">
        <v>542</v>
      </c>
      <c r="G217" s="220" t="s">
        <v>167</v>
      </c>
      <c r="H217" s="221">
        <v>1</v>
      </c>
      <c r="I217" s="222"/>
      <c r="J217" s="223">
        <f>ROUND(I217*H217,2)</f>
        <v>0</v>
      </c>
      <c r="K217" s="219" t="s">
        <v>21</v>
      </c>
      <c r="L217" s="68"/>
      <c r="M217" s="224" t="s">
        <v>21</v>
      </c>
      <c r="N217" s="225" t="s">
        <v>40</v>
      </c>
      <c r="O217" s="43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AR217" s="20" t="s">
        <v>168</v>
      </c>
      <c r="AT217" s="20" t="s">
        <v>128</v>
      </c>
      <c r="AU217" s="20" t="s">
        <v>77</v>
      </c>
      <c r="AY217" s="20" t="s">
        <v>126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20" t="s">
        <v>77</v>
      </c>
      <c r="BK217" s="228">
        <f>ROUND(I217*H217,2)</f>
        <v>0</v>
      </c>
      <c r="BL217" s="20" t="s">
        <v>168</v>
      </c>
      <c r="BM217" s="20" t="s">
        <v>720</v>
      </c>
    </row>
    <row r="218" s="1" customFormat="1" ht="38.25" customHeight="1">
      <c r="B218" s="42"/>
      <c r="C218" s="217" t="s">
        <v>361</v>
      </c>
      <c r="D218" s="217" t="s">
        <v>128</v>
      </c>
      <c r="E218" s="218" t="s">
        <v>545</v>
      </c>
      <c r="F218" s="219" t="s">
        <v>546</v>
      </c>
      <c r="G218" s="220" t="s">
        <v>167</v>
      </c>
      <c r="H218" s="221">
        <v>6</v>
      </c>
      <c r="I218" s="222"/>
      <c r="J218" s="223">
        <f>ROUND(I218*H218,2)</f>
        <v>0</v>
      </c>
      <c r="K218" s="219" t="s">
        <v>21</v>
      </c>
      <c r="L218" s="68"/>
      <c r="M218" s="224" t="s">
        <v>21</v>
      </c>
      <c r="N218" s="225" t="s">
        <v>40</v>
      </c>
      <c r="O218" s="43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AR218" s="20" t="s">
        <v>168</v>
      </c>
      <c r="AT218" s="20" t="s">
        <v>128</v>
      </c>
      <c r="AU218" s="20" t="s">
        <v>77</v>
      </c>
      <c r="AY218" s="20" t="s">
        <v>126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20" t="s">
        <v>77</v>
      </c>
      <c r="BK218" s="228">
        <f>ROUND(I218*H218,2)</f>
        <v>0</v>
      </c>
      <c r="BL218" s="20" t="s">
        <v>168</v>
      </c>
      <c r="BM218" s="20" t="s">
        <v>721</v>
      </c>
    </row>
    <row r="219" s="1" customFormat="1" ht="25.5" customHeight="1">
      <c r="B219" s="42"/>
      <c r="C219" s="217" t="s">
        <v>722</v>
      </c>
      <c r="D219" s="217" t="s">
        <v>128</v>
      </c>
      <c r="E219" s="218" t="s">
        <v>548</v>
      </c>
      <c r="F219" s="219" t="s">
        <v>549</v>
      </c>
      <c r="G219" s="220" t="s">
        <v>167</v>
      </c>
      <c r="H219" s="221">
        <v>1</v>
      </c>
      <c r="I219" s="222"/>
      <c r="J219" s="223">
        <f>ROUND(I219*H219,2)</f>
        <v>0</v>
      </c>
      <c r="K219" s="219" t="s">
        <v>21</v>
      </c>
      <c r="L219" s="68"/>
      <c r="M219" s="224" t="s">
        <v>21</v>
      </c>
      <c r="N219" s="225" t="s">
        <v>40</v>
      </c>
      <c r="O219" s="43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AR219" s="20" t="s">
        <v>168</v>
      </c>
      <c r="AT219" s="20" t="s">
        <v>128</v>
      </c>
      <c r="AU219" s="20" t="s">
        <v>77</v>
      </c>
      <c r="AY219" s="20" t="s">
        <v>126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20" t="s">
        <v>77</v>
      </c>
      <c r="BK219" s="228">
        <f>ROUND(I219*H219,2)</f>
        <v>0</v>
      </c>
      <c r="BL219" s="20" t="s">
        <v>168</v>
      </c>
      <c r="BM219" s="20" t="s">
        <v>723</v>
      </c>
    </row>
    <row r="220" s="1" customFormat="1" ht="25.5" customHeight="1">
      <c r="B220" s="42"/>
      <c r="C220" s="217" t="s">
        <v>364</v>
      </c>
      <c r="D220" s="217" t="s">
        <v>128</v>
      </c>
      <c r="E220" s="218" t="s">
        <v>552</v>
      </c>
      <c r="F220" s="219" t="s">
        <v>553</v>
      </c>
      <c r="G220" s="220" t="s">
        <v>167</v>
      </c>
      <c r="H220" s="221">
        <v>6</v>
      </c>
      <c r="I220" s="222"/>
      <c r="J220" s="223">
        <f>ROUND(I220*H220,2)</f>
        <v>0</v>
      </c>
      <c r="K220" s="219" t="s">
        <v>21</v>
      </c>
      <c r="L220" s="68"/>
      <c r="M220" s="224" t="s">
        <v>21</v>
      </c>
      <c r="N220" s="225" t="s">
        <v>40</v>
      </c>
      <c r="O220" s="43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AR220" s="20" t="s">
        <v>168</v>
      </c>
      <c r="AT220" s="20" t="s">
        <v>128</v>
      </c>
      <c r="AU220" s="20" t="s">
        <v>77</v>
      </c>
      <c r="AY220" s="20" t="s">
        <v>126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20" t="s">
        <v>77</v>
      </c>
      <c r="BK220" s="228">
        <f>ROUND(I220*H220,2)</f>
        <v>0</v>
      </c>
      <c r="BL220" s="20" t="s">
        <v>168</v>
      </c>
      <c r="BM220" s="20" t="s">
        <v>600</v>
      </c>
    </row>
    <row r="221" s="1" customFormat="1" ht="16.5" customHeight="1">
      <c r="B221" s="42"/>
      <c r="C221" s="217" t="s">
        <v>724</v>
      </c>
      <c r="D221" s="217" t="s">
        <v>128</v>
      </c>
      <c r="E221" s="218" t="s">
        <v>555</v>
      </c>
      <c r="F221" s="219" t="s">
        <v>556</v>
      </c>
      <c r="G221" s="220" t="s">
        <v>167</v>
      </c>
      <c r="H221" s="221">
        <v>21</v>
      </c>
      <c r="I221" s="222"/>
      <c r="J221" s="223">
        <f>ROUND(I221*H221,2)</f>
        <v>0</v>
      </c>
      <c r="K221" s="219" t="s">
        <v>21</v>
      </c>
      <c r="L221" s="68"/>
      <c r="M221" s="224" t="s">
        <v>21</v>
      </c>
      <c r="N221" s="225" t="s">
        <v>40</v>
      </c>
      <c r="O221" s="43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AR221" s="20" t="s">
        <v>168</v>
      </c>
      <c r="AT221" s="20" t="s">
        <v>128</v>
      </c>
      <c r="AU221" s="20" t="s">
        <v>77</v>
      </c>
      <c r="AY221" s="20" t="s">
        <v>126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20" t="s">
        <v>77</v>
      </c>
      <c r="BK221" s="228">
        <f>ROUND(I221*H221,2)</f>
        <v>0</v>
      </c>
      <c r="BL221" s="20" t="s">
        <v>168</v>
      </c>
      <c r="BM221" s="20" t="s">
        <v>725</v>
      </c>
    </row>
    <row r="222" s="1" customFormat="1" ht="16.5" customHeight="1">
      <c r="B222" s="42"/>
      <c r="C222" s="217" t="s">
        <v>368</v>
      </c>
      <c r="D222" s="217" t="s">
        <v>128</v>
      </c>
      <c r="E222" s="218" t="s">
        <v>559</v>
      </c>
      <c r="F222" s="219" t="s">
        <v>560</v>
      </c>
      <c r="G222" s="220" t="s">
        <v>167</v>
      </c>
      <c r="H222" s="221">
        <v>6</v>
      </c>
      <c r="I222" s="222"/>
      <c r="J222" s="223">
        <f>ROUND(I222*H222,2)</f>
        <v>0</v>
      </c>
      <c r="K222" s="219" t="s">
        <v>21</v>
      </c>
      <c r="L222" s="68"/>
      <c r="M222" s="224" t="s">
        <v>21</v>
      </c>
      <c r="N222" s="225" t="s">
        <v>40</v>
      </c>
      <c r="O222" s="43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AR222" s="20" t="s">
        <v>168</v>
      </c>
      <c r="AT222" s="20" t="s">
        <v>128</v>
      </c>
      <c r="AU222" s="20" t="s">
        <v>77</v>
      </c>
      <c r="AY222" s="20" t="s">
        <v>126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20" t="s">
        <v>77</v>
      </c>
      <c r="BK222" s="228">
        <f>ROUND(I222*H222,2)</f>
        <v>0</v>
      </c>
      <c r="BL222" s="20" t="s">
        <v>168</v>
      </c>
      <c r="BM222" s="20" t="s">
        <v>726</v>
      </c>
    </row>
    <row r="223" s="1" customFormat="1" ht="16.5" customHeight="1">
      <c r="B223" s="42"/>
      <c r="C223" s="217" t="s">
        <v>727</v>
      </c>
      <c r="D223" s="217" t="s">
        <v>128</v>
      </c>
      <c r="E223" s="218" t="s">
        <v>559</v>
      </c>
      <c r="F223" s="219" t="s">
        <v>560</v>
      </c>
      <c r="G223" s="220" t="s">
        <v>167</v>
      </c>
      <c r="H223" s="221">
        <v>10</v>
      </c>
      <c r="I223" s="222"/>
      <c r="J223" s="223">
        <f>ROUND(I223*H223,2)</f>
        <v>0</v>
      </c>
      <c r="K223" s="219" t="s">
        <v>21</v>
      </c>
      <c r="L223" s="68"/>
      <c r="M223" s="224" t="s">
        <v>21</v>
      </c>
      <c r="N223" s="225" t="s">
        <v>40</v>
      </c>
      <c r="O223" s="43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AR223" s="20" t="s">
        <v>168</v>
      </c>
      <c r="AT223" s="20" t="s">
        <v>128</v>
      </c>
      <c r="AU223" s="20" t="s">
        <v>77</v>
      </c>
      <c r="AY223" s="20" t="s">
        <v>126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20" t="s">
        <v>77</v>
      </c>
      <c r="BK223" s="228">
        <f>ROUND(I223*H223,2)</f>
        <v>0</v>
      </c>
      <c r="BL223" s="20" t="s">
        <v>168</v>
      </c>
      <c r="BM223" s="20" t="s">
        <v>728</v>
      </c>
    </row>
    <row r="224" s="1" customFormat="1" ht="16.5" customHeight="1">
      <c r="B224" s="42"/>
      <c r="C224" s="217" t="s">
        <v>371</v>
      </c>
      <c r="D224" s="217" t="s">
        <v>128</v>
      </c>
      <c r="E224" s="218" t="s">
        <v>729</v>
      </c>
      <c r="F224" s="219" t="s">
        <v>730</v>
      </c>
      <c r="G224" s="220" t="s">
        <v>167</v>
      </c>
      <c r="H224" s="221">
        <v>1</v>
      </c>
      <c r="I224" s="222"/>
      <c r="J224" s="223">
        <f>ROUND(I224*H224,2)</f>
        <v>0</v>
      </c>
      <c r="K224" s="219" t="s">
        <v>21</v>
      </c>
      <c r="L224" s="68"/>
      <c r="M224" s="224" t="s">
        <v>21</v>
      </c>
      <c r="N224" s="225" t="s">
        <v>40</v>
      </c>
      <c r="O224" s="43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AR224" s="20" t="s">
        <v>168</v>
      </c>
      <c r="AT224" s="20" t="s">
        <v>128</v>
      </c>
      <c r="AU224" s="20" t="s">
        <v>77</v>
      </c>
      <c r="AY224" s="20" t="s">
        <v>126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20" t="s">
        <v>77</v>
      </c>
      <c r="BK224" s="228">
        <f>ROUND(I224*H224,2)</f>
        <v>0</v>
      </c>
      <c r="BL224" s="20" t="s">
        <v>168</v>
      </c>
      <c r="BM224" s="20" t="s">
        <v>731</v>
      </c>
    </row>
    <row r="225" s="1" customFormat="1" ht="16.5" customHeight="1">
      <c r="B225" s="42"/>
      <c r="C225" s="217" t="s">
        <v>732</v>
      </c>
      <c r="D225" s="217" t="s">
        <v>128</v>
      </c>
      <c r="E225" s="218" t="s">
        <v>733</v>
      </c>
      <c r="F225" s="219" t="s">
        <v>734</v>
      </c>
      <c r="G225" s="220" t="s">
        <v>255</v>
      </c>
      <c r="H225" s="221">
        <v>3</v>
      </c>
      <c r="I225" s="222"/>
      <c r="J225" s="223">
        <f>ROUND(I225*H225,2)</f>
        <v>0</v>
      </c>
      <c r="K225" s="219" t="s">
        <v>21</v>
      </c>
      <c r="L225" s="68"/>
      <c r="M225" s="224" t="s">
        <v>21</v>
      </c>
      <c r="N225" s="225" t="s">
        <v>40</v>
      </c>
      <c r="O225" s="43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AR225" s="20" t="s">
        <v>168</v>
      </c>
      <c r="AT225" s="20" t="s">
        <v>128</v>
      </c>
      <c r="AU225" s="20" t="s">
        <v>77</v>
      </c>
      <c r="AY225" s="20" t="s">
        <v>126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20" t="s">
        <v>77</v>
      </c>
      <c r="BK225" s="228">
        <f>ROUND(I225*H225,2)</f>
        <v>0</v>
      </c>
      <c r="BL225" s="20" t="s">
        <v>168</v>
      </c>
      <c r="BM225" s="20" t="s">
        <v>735</v>
      </c>
    </row>
    <row r="226" s="10" customFormat="1" ht="29.88" customHeight="1">
      <c r="B226" s="201"/>
      <c r="C226" s="202"/>
      <c r="D226" s="203" t="s">
        <v>68</v>
      </c>
      <c r="E226" s="215" t="s">
        <v>562</v>
      </c>
      <c r="F226" s="215" t="s">
        <v>563</v>
      </c>
      <c r="G226" s="202"/>
      <c r="H226" s="202"/>
      <c r="I226" s="205"/>
      <c r="J226" s="216">
        <f>BK226</f>
        <v>0</v>
      </c>
      <c r="K226" s="202"/>
      <c r="L226" s="207"/>
      <c r="M226" s="208"/>
      <c r="N226" s="209"/>
      <c r="O226" s="209"/>
      <c r="P226" s="210">
        <f>P227</f>
        <v>0</v>
      </c>
      <c r="Q226" s="209"/>
      <c r="R226" s="210">
        <f>R227</f>
        <v>0</v>
      </c>
      <c r="S226" s="209"/>
      <c r="T226" s="211">
        <f>T227</f>
        <v>0</v>
      </c>
      <c r="AR226" s="212" t="s">
        <v>145</v>
      </c>
      <c r="AT226" s="213" t="s">
        <v>68</v>
      </c>
      <c r="AU226" s="213" t="s">
        <v>77</v>
      </c>
      <c r="AY226" s="212" t="s">
        <v>126</v>
      </c>
      <c r="BK226" s="214">
        <f>BK227</f>
        <v>0</v>
      </c>
    </row>
    <row r="227" s="10" customFormat="1" ht="14.88" customHeight="1">
      <c r="B227" s="201"/>
      <c r="C227" s="202"/>
      <c r="D227" s="203" t="s">
        <v>68</v>
      </c>
      <c r="E227" s="215" t="s">
        <v>564</v>
      </c>
      <c r="F227" s="215" t="s">
        <v>565</v>
      </c>
      <c r="G227" s="202"/>
      <c r="H227" s="202"/>
      <c r="I227" s="205"/>
      <c r="J227" s="216">
        <f>BK227</f>
        <v>0</v>
      </c>
      <c r="K227" s="202"/>
      <c r="L227" s="207"/>
      <c r="M227" s="208"/>
      <c r="N227" s="209"/>
      <c r="O227" s="209"/>
      <c r="P227" s="210">
        <f>SUM(P228:P297)</f>
        <v>0</v>
      </c>
      <c r="Q227" s="209"/>
      <c r="R227" s="210">
        <f>SUM(R228:R297)</f>
        <v>0</v>
      </c>
      <c r="S227" s="209"/>
      <c r="T227" s="211">
        <f>SUM(T228:T297)</f>
        <v>0</v>
      </c>
      <c r="AR227" s="212" t="s">
        <v>145</v>
      </c>
      <c r="AT227" s="213" t="s">
        <v>68</v>
      </c>
      <c r="AU227" s="213" t="s">
        <v>79</v>
      </c>
      <c r="AY227" s="212" t="s">
        <v>126</v>
      </c>
      <c r="BK227" s="214">
        <f>SUM(BK228:BK297)</f>
        <v>0</v>
      </c>
    </row>
    <row r="228" s="1" customFormat="1" ht="16.5" customHeight="1">
      <c r="B228" s="42"/>
      <c r="C228" s="229" t="s">
        <v>375</v>
      </c>
      <c r="D228" s="229" t="s">
        <v>149</v>
      </c>
      <c r="E228" s="230" t="s">
        <v>268</v>
      </c>
      <c r="F228" s="231" t="s">
        <v>269</v>
      </c>
      <c r="G228" s="232" t="s">
        <v>167</v>
      </c>
      <c r="H228" s="233">
        <v>14</v>
      </c>
      <c r="I228" s="234"/>
      <c r="J228" s="235">
        <f>ROUND(I228*H228,2)</f>
        <v>0</v>
      </c>
      <c r="K228" s="231" t="s">
        <v>21</v>
      </c>
      <c r="L228" s="236"/>
      <c r="M228" s="237" t="s">
        <v>21</v>
      </c>
      <c r="N228" s="238" t="s">
        <v>40</v>
      </c>
      <c r="O228" s="43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AR228" s="20" t="s">
        <v>144</v>
      </c>
      <c r="AT228" s="20" t="s">
        <v>149</v>
      </c>
      <c r="AU228" s="20" t="s">
        <v>138</v>
      </c>
      <c r="AY228" s="20" t="s">
        <v>126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20" t="s">
        <v>77</v>
      </c>
      <c r="BK228" s="228">
        <f>ROUND(I228*H228,2)</f>
        <v>0</v>
      </c>
      <c r="BL228" s="20" t="s">
        <v>132</v>
      </c>
      <c r="BM228" s="20" t="s">
        <v>736</v>
      </c>
    </row>
    <row r="229" s="1" customFormat="1" ht="16.5" customHeight="1">
      <c r="B229" s="42"/>
      <c r="C229" s="229" t="s">
        <v>737</v>
      </c>
      <c r="D229" s="229" t="s">
        <v>149</v>
      </c>
      <c r="E229" s="230" t="s">
        <v>271</v>
      </c>
      <c r="F229" s="231" t="s">
        <v>272</v>
      </c>
      <c r="G229" s="232" t="s">
        <v>161</v>
      </c>
      <c r="H229" s="233">
        <v>171</v>
      </c>
      <c r="I229" s="234"/>
      <c r="J229" s="235">
        <f>ROUND(I229*H229,2)</f>
        <v>0</v>
      </c>
      <c r="K229" s="231" t="s">
        <v>21</v>
      </c>
      <c r="L229" s="236"/>
      <c r="M229" s="237" t="s">
        <v>21</v>
      </c>
      <c r="N229" s="238" t="s">
        <v>40</v>
      </c>
      <c r="O229" s="43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AR229" s="20" t="s">
        <v>144</v>
      </c>
      <c r="AT229" s="20" t="s">
        <v>149</v>
      </c>
      <c r="AU229" s="20" t="s">
        <v>138</v>
      </c>
      <c r="AY229" s="20" t="s">
        <v>126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20" t="s">
        <v>77</v>
      </c>
      <c r="BK229" s="228">
        <f>ROUND(I229*H229,2)</f>
        <v>0</v>
      </c>
      <c r="BL229" s="20" t="s">
        <v>132</v>
      </c>
      <c r="BM229" s="20" t="s">
        <v>738</v>
      </c>
    </row>
    <row r="230" s="1" customFormat="1" ht="16.5" customHeight="1">
      <c r="B230" s="42"/>
      <c r="C230" s="229" t="s">
        <v>378</v>
      </c>
      <c r="D230" s="229" t="s">
        <v>149</v>
      </c>
      <c r="E230" s="230" t="s">
        <v>275</v>
      </c>
      <c r="F230" s="231" t="s">
        <v>276</v>
      </c>
      <c r="G230" s="232" t="s">
        <v>167</v>
      </c>
      <c r="H230" s="233">
        <v>29</v>
      </c>
      <c r="I230" s="234"/>
      <c r="J230" s="235">
        <f>ROUND(I230*H230,2)</f>
        <v>0</v>
      </c>
      <c r="K230" s="231" t="s">
        <v>21</v>
      </c>
      <c r="L230" s="236"/>
      <c r="M230" s="237" t="s">
        <v>21</v>
      </c>
      <c r="N230" s="238" t="s">
        <v>40</v>
      </c>
      <c r="O230" s="43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AR230" s="20" t="s">
        <v>144</v>
      </c>
      <c r="AT230" s="20" t="s">
        <v>149</v>
      </c>
      <c r="AU230" s="20" t="s">
        <v>138</v>
      </c>
      <c r="AY230" s="20" t="s">
        <v>126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20" t="s">
        <v>77</v>
      </c>
      <c r="BK230" s="228">
        <f>ROUND(I230*H230,2)</f>
        <v>0</v>
      </c>
      <c r="BL230" s="20" t="s">
        <v>132</v>
      </c>
      <c r="BM230" s="20" t="s">
        <v>739</v>
      </c>
    </row>
    <row r="231" s="1" customFormat="1" ht="25.5" customHeight="1">
      <c r="B231" s="42"/>
      <c r="C231" s="229" t="s">
        <v>740</v>
      </c>
      <c r="D231" s="229" t="s">
        <v>149</v>
      </c>
      <c r="E231" s="230" t="s">
        <v>278</v>
      </c>
      <c r="F231" s="231" t="s">
        <v>279</v>
      </c>
      <c r="G231" s="232" t="s">
        <v>167</v>
      </c>
      <c r="H231" s="233">
        <v>134</v>
      </c>
      <c r="I231" s="234"/>
      <c r="J231" s="235">
        <f>ROUND(I231*H231,2)</f>
        <v>0</v>
      </c>
      <c r="K231" s="231" t="s">
        <v>21</v>
      </c>
      <c r="L231" s="236"/>
      <c r="M231" s="237" t="s">
        <v>21</v>
      </c>
      <c r="N231" s="238" t="s">
        <v>40</v>
      </c>
      <c r="O231" s="43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AR231" s="20" t="s">
        <v>144</v>
      </c>
      <c r="AT231" s="20" t="s">
        <v>149</v>
      </c>
      <c r="AU231" s="20" t="s">
        <v>138</v>
      </c>
      <c r="AY231" s="20" t="s">
        <v>126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20" t="s">
        <v>77</v>
      </c>
      <c r="BK231" s="228">
        <f>ROUND(I231*H231,2)</f>
        <v>0</v>
      </c>
      <c r="BL231" s="20" t="s">
        <v>132</v>
      </c>
      <c r="BM231" s="20" t="s">
        <v>741</v>
      </c>
    </row>
    <row r="232" s="1" customFormat="1" ht="16.5" customHeight="1">
      <c r="B232" s="42"/>
      <c r="C232" s="229" t="s">
        <v>382</v>
      </c>
      <c r="D232" s="229" t="s">
        <v>149</v>
      </c>
      <c r="E232" s="230" t="s">
        <v>282</v>
      </c>
      <c r="F232" s="231" t="s">
        <v>283</v>
      </c>
      <c r="G232" s="232" t="s">
        <v>167</v>
      </c>
      <c r="H232" s="233">
        <v>7</v>
      </c>
      <c r="I232" s="234"/>
      <c r="J232" s="235">
        <f>ROUND(I232*H232,2)</f>
        <v>0</v>
      </c>
      <c r="K232" s="231" t="s">
        <v>21</v>
      </c>
      <c r="L232" s="236"/>
      <c r="M232" s="237" t="s">
        <v>21</v>
      </c>
      <c r="N232" s="238" t="s">
        <v>40</v>
      </c>
      <c r="O232" s="43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AR232" s="20" t="s">
        <v>144</v>
      </c>
      <c r="AT232" s="20" t="s">
        <v>149</v>
      </c>
      <c r="AU232" s="20" t="s">
        <v>138</v>
      </c>
      <c r="AY232" s="20" t="s">
        <v>126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20" t="s">
        <v>77</v>
      </c>
      <c r="BK232" s="228">
        <f>ROUND(I232*H232,2)</f>
        <v>0</v>
      </c>
      <c r="BL232" s="20" t="s">
        <v>132</v>
      </c>
      <c r="BM232" s="20" t="s">
        <v>742</v>
      </c>
    </row>
    <row r="233" s="1" customFormat="1" ht="16.5" customHeight="1">
      <c r="B233" s="42"/>
      <c r="C233" s="229" t="s">
        <v>743</v>
      </c>
      <c r="D233" s="229" t="s">
        <v>149</v>
      </c>
      <c r="E233" s="230" t="s">
        <v>744</v>
      </c>
      <c r="F233" s="231" t="s">
        <v>745</v>
      </c>
      <c r="G233" s="232" t="s">
        <v>255</v>
      </c>
      <c r="H233" s="233">
        <v>20</v>
      </c>
      <c r="I233" s="234"/>
      <c r="J233" s="235">
        <f>ROUND(I233*H233,2)</f>
        <v>0</v>
      </c>
      <c r="K233" s="231" t="s">
        <v>21</v>
      </c>
      <c r="L233" s="236"/>
      <c r="M233" s="237" t="s">
        <v>21</v>
      </c>
      <c r="N233" s="238" t="s">
        <v>40</v>
      </c>
      <c r="O233" s="43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AR233" s="20" t="s">
        <v>144</v>
      </c>
      <c r="AT233" s="20" t="s">
        <v>149</v>
      </c>
      <c r="AU233" s="20" t="s">
        <v>138</v>
      </c>
      <c r="AY233" s="20" t="s">
        <v>126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20" t="s">
        <v>77</v>
      </c>
      <c r="BK233" s="228">
        <f>ROUND(I233*H233,2)</f>
        <v>0</v>
      </c>
      <c r="BL233" s="20" t="s">
        <v>132</v>
      </c>
      <c r="BM233" s="20" t="s">
        <v>746</v>
      </c>
    </row>
    <row r="234" s="1" customFormat="1" ht="16.5" customHeight="1">
      <c r="B234" s="42"/>
      <c r="C234" s="229" t="s">
        <v>385</v>
      </c>
      <c r="D234" s="229" t="s">
        <v>149</v>
      </c>
      <c r="E234" s="230" t="s">
        <v>747</v>
      </c>
      <c r="F234" s="231" t="s">
        <v>748</v>
      </c>
      <c r="G234" s="232" t="s">
        <v>167</v>
      </c>
      <c r="H234" s="233">
        <v>1</v>
      </c>
      <c r="I234" s="234"/>
      <c r="J234" s="235">
        <f>ROUND(I234*H234,2)</f>
        <v>0</v>
      </c>
      <c r="K234" s="231" t="s">
        <v>21</v>
      </c>
      <c r="L234" s="236"/>
      <c r="M234" s="237" t="s">
        <v>21</v>
      </c>
      <c r="N234" s="238" t="s">
        <v>40</v>
      </c>
      <c r="O234" s="43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AR234" s="20" t="s">
        <v>144</v>
      </c>
      <c r="AT234" s="20" t="s">
        <v>149</v>
      </c>
      <c r="AU234" s="20" t="s">
        <v>138</v>
      </c>
      <c r="AY234" s="20" t="s">
        <v>126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20" t="s">
        <v>77</v>
      </c>
      <c r="BK234" s="228">
        <f>ROUND(I234*H234,2)</f>
        <v>0</v>
      </c>
      <c r="BL234" s="20" t="s">
        <v>132</v>
      </c>
      <c r="BM234" s="20" t="s">
        <v>749</v>
      </c>
    </row>
    <row r="235" s="1" customFormat="1" ht="25.5" customHeight="1">
      <c r="B235" s="42"/>
      <c r="C235" s="229" t="s">
        <v>750</v>
      </c>
      <c r="D235" s="229" t="s">
        <v>149</v>
      </c>
      <c r="E235" s="230" t="s">
        <v>285</v>
      </c>
      <c r="F235" s="231" t="s">
        <v>286</v>
      </c>
      <c r="G235" s="232" t="s">
        <v>167</v>
      </c>
      <c r="H235" s="233">
        <v>4</v>
      </c>
      <c r="I235" s="234"/>
      <c r="J235" s="235">
        <f>ROUND(I235*H235,2)</f>
        <v>0</v>
      </c>
      <c r="K235" s="231" t="s">
        <v>21</v>
      </c>
      <c r="L235" s="236"/>
      <c r="M235" s="237" t="s">
        <v>21</v>
      </c>
      <c r="N235" s="238" t="s">
        <v>40</v>
      </c>
      <c r="O235" s="43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AR235" s="20" t="s">
        <v>144</v>
      </c>
      <c r="AT235" s="20" t="s">
        <v>149</v>
      </c>
      <c r="AU235" s="20" t="s">
        <v>138</v>
      </c>
      <c r="AY235" s="20" t="s">
        <v>126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20" t="s">
        <v>77</v>
      </c>
      <c r="BK235" s="228">
        <f>ROUND(I235*H235,2)</f>
        <v>0</v>
      </c>
      <c r="BL235" s="20" t="s">
        <v>132</v>
      </c>
      <c r="BM235" s="20" t="s">
        <v>751</v>
      </c>
    </row>
    <row r="236" s="1" customFormat="1" ht="16.5" customHeight="1">
      <c r="B236" s="42"/>
      <c r="C236" s="229" t="s">
        <v>389</v>
      </c>
      <c r="D236" s="229" t="s">
        <v>149</v>
      </c>
      <c r="E236" s="230" t="s">
        <v>752</v>
      </c>
      <c r="F236" s="231" t="s">
        <v>753</v>
      </c>
      <c r="G236" s="232" t="s">
        <v>167</v>
      </c>
      <c r="H236" s="233">
        <v>2</v>
      </c>
      <c r="I236" s="234"/>
      <c r="J236" s="235">
        <f>ROUND(I236*H236,2)</f>
        <v>0</v>
      </c>
      <c r="K236" s="231" t="s">
        <v>21</v>
      </c>
      <c r="L236" s="236"/>
      <c r="M236" s="237" t="s">
        <v>21</v>
      </c>
      <c r="N236" s="238" t="s">
        <v>40</v>
      </c>
      <c r="O236" s="43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AR236" s="20" t="s">
        <v>144</v>
      </c>
      <c r="AT236" s="20" t="s">
        <v>149</v>
      </c>
      <c r="AU236" s="20" t="s">
        <v>138</v>
      </c>
      <c r="AY236" s="20" t="s">
        <v>126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20" t="s">
        <v>77</v>
      </c>
      <c r="BK236" s="228">
        <f>ROUND(I236*H236,2)</f>
        <v>0</v>
      </c>
      <c r="BL236" s="20" t="s">
        <v>132</v>
      </c>
      <c r="BM236" s="20" t="s">
        <v>754</v>
      </c>
    </row>
    <row r="237" s="1" customFormat="1" ht="16.5" customHeight="1">
      <c r="B237" s="42"/>
      <c r="C237" s="229" t="s">
        <v>755</v>
      </c>
      <c r="D237" s="229" t="s">
        <v>149</v>
      </c>
      <c r="E237" s="230" t="s">
        <v>756</v>
      </c>
      <c r="F237" s="231" t="s">
        <v>757</v>
      </c>
      <c r="G237" s="232" t="s">
        <v>167</v>
      </c>
      <c r="H237" s="233">
        <v>2</v>
      </c>
      <c r="I237" s="234"/>
      <c r="J237" s="235">
        <f>ROUND(I237*H237,2)</f>
        <v>0</v>
      </c>
      <c r="K237" s="231" t="s">
        <v>21</v>
      </c>
      <c r="L237" s="236"/>
      <c r="M237" s="237" t="s">
        <v>21</v>
      </c>
      <c r="N237" s="238" t="s">
        <v>40</v>
      </c>
      <c r="O237" s="43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AR237" s="20" t="s">
        <v>144</v>
      </c>
      <c r="AT237" s="20" t="s">
        <v>149</v>
      </c>
      <c r="AU237" s="20" t="s">
        <v>138</v>
      </c>
      <c r="AY237" s="20" t="s">
        <v>126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20" t="s">
        <v>77</v>
      </c>
      <c r="BK237" s="228">
        <f>ROUND(I237*H237,2)</f>
        <v>0</v>
      </c>
      <c r="BL237" s="20" t="s">
        <v>132</v>
      </c>
      <c r="BM237" s="20" t="s">
        <v>758</v>
      </c>
    </row>
    <row r="238" s="1" customFormat="1" ht="25.5" customHeight="1">
      <c r="B238" s="42"/>
      <c r="C238" s="229" t="s">
        <v>392</v>
      </c>
      <c r="D238" s="229" t="s">
        <v>149</v>
      </c>
      <c r="E238" s="230" t="s">
        <v>759</v>
      </c>
      <c r="F238" s="231" t="s">
        <v>760</v>
      </c>
      <c r="G238" s="232" t="s">
        <v>167</v>
      </c>
      <c r="H238" s="233">
        <v>10</v>
      </c>
      <c r="I238" s="234"/>
      <c r="J238" s="235">
        <f>ROUND(I238*H238,2)</f>
        <v>0</v>
      </c>
      <c r="K238" s="231" t="s">
        <v>21</v>
      </c>
      <c r="L238" s="236"/>
      <c r="M238" s="237" t="s">
        <v>21</v>
      </c>
      <c r="N238" s="238" t="s">
        <v>40</v>
      </c>
      <c r="O238" s="43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AR238" s="20" t="s">
        <v>144</v>
      </c>
      <c r="AT238" s="20" t="s">
        <v>149</v>
      </c>
      <c r="AU238" s="20" t="s">
        <v>138</v>
      </c>
      <c r="AY238" s="20" t="s">
        <v>126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20" t="s">
        <v>77</v>
      </c>
      <c r="BK238" s="228">
        <f>ROUND(I238*H238,2)</f>
        <v>0</v>
      </c>
      <c r="BL238" s="20" t="s">
        <v>132</v>
      </c>
      <c r="BM238" s="20" t="s">
        <v>761</v>
      </c>
    </row>
    <row r="239" s="1" customFormat="1" ht="25.5" customHeight="1">
      <c r="B239" s="42"/>
      <c r="C239" s="229" t="s">
        <v>762</v>
      </c>
      <c r="D239" s="229" t="s">
        <v>149</v>
      </c>
      <c r="E239" s="230" t="s">
        <v>763</v>
      </c>
      <c r="F239" s="231" t="s">
        <v>764</v>
      </c>
      <c r="G239" s="232" t="s">
        <v>167</v>
      </c>
      <c r="H239" s="233">
        <v>2</v>
      </c>
      <c r="I239" s="234"/>
      <c r="J239" s="235">
        <f>ROUND(I239*H239,2)</f>
        <v>0</v>
      </c>
      <c r="K239" s="231" t="s">
        <v>21</v>
      </c>
      <c r="L239" s="236"/>
      <c r="M239" s="237" t="s">
        <v>21</v>
      </c>
      <c r="N239" s="238" t="s">
        <v>40</v>
      </c>
      <c r="O239" s="43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AR239" s="20" t="s">
        <v>144</v>
      </c>
      <c r="AT239" s="20" t="s">
        <v>149</v>
      </c>
      <c r="AU239" s="20" t="s">
        <v>138</v>
      </c>
      <c r="AY239" s="20" t="s">
        <v>126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20" t="s">
        <v>77</v>
      </c>
      <c r="BK239" s="228">
        <f>ROUND(I239*H239,2)</f>
        <v>0</v>
      </c>
      <c r="BL239" s="20" t="s">
        <v>132</v>
      </c>
      <c r="BM239" s="20" t="s">
        <v>765</v>
      </c>
    </row>
    <row r="240" s="1" customFormat="1" ht="25.5" customHeight="1">
      <c r="B240" s="42"/>
      <c r="C240" s="229" t="s">
        <v>396</v>
      </c>
      <c r="D240" s="229" t="s">
        <v>149</v>
      </c>
      <c r="E240" s="230" t="s">
        <v>766</v>
      </c>
      <c r="F240" s="231" t="s">
        <v>767</v>
      </c>
      <c r="G240" s="232" t="s">
        <v>167</v>
      </c>
      <c r="H240" s="233">
        <v>2</v>
      </c>
      <c r="I240" s="234"/>
      <c r="J240" s="235">
        <f>ROUND(I240*H240,2)</f>
        <v>0</v>
      </c>
      <c r="K240" s="231" t="s">
        <v>21</v>
      </c>
      <c r="L240" s="236"/>
      <c r="M240" s="237" t="s">
        <v>21</v>
      </c>
      <c r="N240" s="238" t="s">
        <v>40</v>
      </c>
      <c r="O240" s="43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AR240" s="20" t="s">
        <v>144</v>
      </c>
      <c r="AT240" s="20" t="s">
        <v>149</v>
      </c>
      <c r="AU240" s="20" t="s">
        <v>138</v>
      </c>
      <c r="AY240" s="20" t="s">
        <v>126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20" t="s">
        <v>77</v>
      </c>
      <c r="BK240" s="228">
        <f>ROUND(I240*H240,2)</f>
        <v>0</v>
      </c>
      <c r="BL240" s="20" t="s">
        <v>132</v>
      </c>
      <c r="BM240" s="20" t="s">
        <v>768</v>
      </c>
    </row>
    <row r="241" s="1" customFormat="1" ht="25.5" customHeight="1">
      <c r="B241" s="42"/>
      <c r="C241" s="229" t="s">
        <v>769</v>
      </c>
      <c r="D241" s="229" t="s">
        <v>149</v>
      </c>
      <c r="E241" s="230" t="s">
        <v>770</v>
      </c>
      <c r="F241" s="231" t="s">
        <v>771</v>
      </c>
      <c r="G241" s="232" t="s">
        <v>167</v>
      </c>
      <c r="H241" s="233">
        <v>3</v>
      </c>
      <c r="I241" s="234"/>
      <c r="J241" s="235">
        <f>ROUND(I241*H241,2)</f>
        <v>0</v>
      </c>
      <c r="K241" s="231" t="s">
        <v>21</v>
      </c>
      <c r="L241" s="236"/>
      <c r="M241" s="237" t="s">
        <v>21</v>
      </c>
      <c r="N241" s="238" t="s">
        <v>40</v>
      </c>
      <c r="O241" s="43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AR241" s="20" t="s">
        <v>144</v>
      </c>
      <c r="AT241" s="20" t="s">
        <v>149</v>
      </c>
      <c r="AU241" s="20" t="s">
        <v>138</v>
      </c>
      <c r="AY241" s="20" t="s">
        <v>126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20" t="s">
        <v>77</v>
      </c>
      <c r="BK241" s="228">
        <f>ROUND(I241*H241,2)</f>
        <v>0</v>
      </c>
      <c r="BL241" s="20" t="s">
        <v>132</v>
      </c>
      <c r="BM241" s="20" t="s">
        <v>772</v>
      </c>
    </row>
    <row r="242" s="1" customFormat="1" ht="16.5" customHeight="1">
      <c r="B242" s="42"/>
      <c r="C242" s="229" t="s">
        <v>399</v>
      </c>
      <c r="D242" s="229" t="s">
        <v>149</v>
      </c>
      <c r="E242" s="230" t="s">
        <v>773</v>
      </c>
      <c r="F242" s="231" t="s">
        <v>774</v>
      </c>
      <c r="G242" s="232" t="s">
        <v>167</v>
      </c>
      <c r="H242" s="233">
        <v>3</v>
      </c>
      <c r="I242" s="234"/>
      <c r="J242" s="235">
        <f>ROUND(I242*H242,2)</f>
        <v>0</v>
      </c>
      <c r="K242" s="231" t="s">
        <v>21</v>
      </c>
      <c r="L242" s="236"/>
      <c r="M242" s="237" t="s">
        <v>21</v>
      </c>
      <c r="N242" s="238" t="s">
        <v>40</v>
      </c>
      <c r="O242" s="43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AR242" s="20" t="s">
        <v>144</v>
      </c>
      <c r="AT242" s="20" t="s">
        <v>149</v>
      </c>
      <c r="AU242" s="20" t="s">
        <v>138</v>
      </c>
      <c r="AY242" s="20" t="s">
        <v>126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20" t="s">
        <v>77</v>
      </c>
      <c r="BK242" s="228">
        <f>ROUND(I242*H242,2)</f>
        <v>0</v>
      </c>
      <c r="BL242" s="20" t="s">
        <v>132</v>
      </c>
      <c r="BM242" s="20" t="s">
        <v>775</v>
      </c>
    </row>
    <row r="243" s="1" customFormat="1" ht="16.5" customHeight="1">
      <c r="B243" s="42"/>
      <c r="C243" s="229" t="s">
        <v>776</v>
      </c>
      <c r="D243" s="229" t="s">
        <v>149</v>
      </c>
      <c r="E243" s="230" t="s">
        <v>777</v>
      </c>
      <c r="F243" s="231" t="s">
        <v>778</v>
      </c>
      <c r="G243" s="232" t="s">
        <v>167</v>
      </c>
      <c r="H243" s="233">
        <v>9</v>
      </c>
      <c r="I243" s="234"/>
      <c r="J243" s="235">
        <f>ROUND(I243*H243,2)</f>
        <v>0</v>
      </c>
      <c r="K243" s="231" t="s">
        <v>21</v>
      </c>
      <c r="L243" s="236"/>
      <c r="M243" s="237" t="s">
        <v>21</v>
      </c>
      <c r="N243" s="238" t="s">
        <v>40</v>
      </c>
      <c r="O243" s="43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AR243" s="20" t="s">
        <v>144</v>
      </c>
      <c r="AT243" s="20" t="s">
        <v>149</v>
      </c>
      <c r="AU243" s="20" t="s">
        <v>138</v>
      </c>
      <c r="AY243" s="20" t="s">
        <v>126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20" t="s">
        <v>77</v>
      </c>
      <c r="BK243" s="228">
        <f>ROUND(I243*H243,2)</f>
        <v>0</v>
      </c>
      <c r="BL243" s="20" t="s">
        <v>132</v>
      </c>
      <c r="BM243" s="20" t="s">
        <v>779</v>
      </c>
    </row>
    <row r="244" s="1" customFormat="1" ht="16.5" customHeight="1">
      <c r="B244" s="42"/>
      <c r="C244" s="229" t="s">
        <v>403</v>
      </c>
      <c r="D244" s="229" t="s">
        <v>149</v>
      </c>
      <c r="E244" s="230" t="s">
        <v>780</v>
      </c>
      <c r="F244" s="231" t="s">
        <v>781</v>
      </c>
      <c r="G244" s="232" t="s">
        <v>167</v>
      </c>
      <c r="H244" s="233">
        <v>1</v>
      </c>
      <c r="I244" s="234"/>
      <c r="J244" s="235">
        <f>ROUND(I244*H244,2)</f>
        <v>0</v>
      </c>
      <c r="K244" s="231" t="s">
        <v>21</v>
      </c>
      <c r="L244" s="236"/>
      <c r="M244" s="237" t="s">
        <v>21</v>
      </c>
      <c r="N244" s="238" t="s">
        <v>40</v>
      </c>
      <c r="O244" s="43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AR244" s="20" t="s">
        <v>144</v>
      </c>
      <c r="AT244" s="20" t="s">
        <v>149</v>
      </c>
      <c r="AU244" s="20" t="s">
        <v>138</v>
      </c>
      <c r="AY244" s="20" t="s">
        <v>126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20" t="s">
        <v>77</v>
      </c>
      <c r="BK244" s="228">
        <f>ROUND(I244*H244,2)</f>
        <v>0</v>
      </c>
      <c r="BL244" s="20" t="s">
        <v>132</v>
      </c>
      <c r="BM244" s="20" t="s">
        <v>782</v>
      </c>
    </row>
    <row r="245" s="1" customFormat="1" ht="16.5" customHeight="1">
      <c r="B245" s="42"/>
      <c r="C245" s="229" t="s">
        <v>783</v>
      </c>
      <c r="D245" s="229" t="s">
        <v>149</v>
      </c>
      <c r="E245" s="230" t="s">
        <v>784</v>
      </c>
      <c r="F245" s="231" t="s">
        <v>785</v>
      </c>
      <c r="G245" s="232" t="s">
        <v>167</v>
      </c>
      <c r="H245" s="233">
        <v>2</v>
      </c>
      <c r="I245" s="234"/>
      <c r="J245" s="235">
        <f>ROUND(I245*H245,2)</f>
        <v>0</v>
      </c>
      <c r="K245" s="231" t="s">
        <v>21</v>
      </c>
      <c r="L245" s="236"/>
      <c r="M245" s="237" t="s">
        <v>21</v>
      </c>
      <c r="N245" s="238" t="s">
        <v>40</v>
      </c>
      <c r="O245" s="43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AR245" s="20" t="s">
        <v>144</v>
      </c>
      <c r="AT245" s="20" t="s">
        <v>149</v>
      </c>
      <c r="AU245" s="20" t="s">
        <v>138</v>
      </c>
      <c r="AY245" s="20" t="s">
        <v>126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20" t="s">
        <v>77</v>
      </c>
      <c r="BK245" s="228">
        <f>ROUND(I245*H245,2)</f>
        <v>0</v>
      </c>
      <c r="BL245" s="20" t="s">
        <v>132</v>
      </c>
      <c r="BM245" s="20" t="s">
        <v>786</v>
      </c>
    </row>
    <row r="246" s="1" customFormat="1" ht="16.5" customHeight="1">
      <c r="B246" s="42"/>
      <c r="C246" s="229" t="s">
        <v>406</v>
      </c>
      <c r="D246" s="229" t="s">
        <v>149</v>
      </c>
      <c r="E246" s="230" t="s">
        <v>306</v>
      </c>
      <c r="F246" s="231" t="s">
        <v>307</v>
      </c>
      <c r="G246" s="232" t="s">
        <v>255</v>
      </c>
      <c r="H246" s="233">
        <v>153</v>
      </c>
      <c r="I246" s="234"/>
      <c r="J246" s="235">
        <f>ROUND(I246*H246,2)</f>
        <v>0</v>
      </c>
      <c r="K246" s="231" t="s">
        <v>21</v>
      </c>
      <c r="L246" s="236"/>
      <c r="M246" s="237" t="s">
        <v>21</v>
      </c>
      <c r="N246" s="238" t="s">
        <v>40</v>
      </c>
      <c r="O246" s="43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AR246" s="20" t="s">
        <v>144</v>
      </c>
      <c r="AT246" s="20" t="s">
        <v>149</v>
      </c>
      <c r="AU246" s="20" t="s">
        <v>138</v>
      </c>
      <c r="AY246" s="20" t="s">
        <v>126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20" t="s">
        <v>77</v>
      </c>
      <c r="BK246" s="228">
        <f>ROUND(I246*H246,2)</f>
        <v>0</v>
      </c>
      <c r="BL246" s="20" t="s">
        <v>132</v>
      </c>
      <c r="BM246" s="20" t="s">
        <v>787</v>
      </c>
    </row>
    <row r="247" s="1" customFormat="1" ht="25.5" customHeight="1">
      <c r="B247" s="42"/>
      <c r="C247" s="229" t="s">
        <v>788</v>
      </c>
      <c r="D247" s="229" t="s">
        <v>149</v>
      </c>
      <c r="E247" s="230" t="s">
        <v>313</v>
      </c>
      <c r="F247" s="231" t="s">
        <v>314</v>
      </c>
      <c r="G247" s="232" t="s">
        <v>167</v>
      </c>
      <c r="H247" s="233">
        <v>2</v>
      </c>
      <c r="I247" s="234"/>
      <c r="J247" s="235">
        <f>ROUND(I247*H247,2)</f>
        <v>0</v>
      </c>
      <c r="K247" s="231" t="s">
        <v>21</v>
      </c>
      <c r="L247" s="236"/>
      <c r="M247" s="237" t="s">
        <v>21</v>
      </c>
      <c r="N247" s="238" t="s">
        <v>40</v>
      </c>
      <c r="O247" s="43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AR247" s="20" t="s">
        <v>144</v>
      </c>
      <c r="AT247" s="20" t="s">
        <v>149</v>
      </c>
      <c r="AU247" s="20" t="s">
        <v>138</v>
      </c>
      <c r="AY247" s="20" t="s">
        <v>126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20" t="s">
        <v>77</v>
      </c>
      <c r="BK247" s="228">
        <f>ROUND(I247*H247,2)</f>
        <v>0</v>
      </c>
      <c r="BL247" s="20" t="s">
        <v>132</v>
      </c>
      <c r="BM247" s="20" t="s">
        <v>789</v>
      </c>
    </row>
    <row r="248" s="1" customFormat="1" ht="25.5" customHeight="1">
      <c r="B248" s="42"/>
      <c r="C248" s="229" t="s">
        <v>410</v>
      </c>
      <c r="D248" s="229" t="s">
        <v>149</v>
      </c>
      <c r="E248" s="230" t="s">
        <v>790</v>
      </c>
      <c r="F248" s="231" t="s">
        <v>791</v>
      </c>
      <c r="G248" s="232" t="s">
        <v>167</v>
      </c>
      <c r="H248" s="233">
        <v>7</v>
      </c>
      <c r="I248" s="234"/>
      <c r="J248" s="235">
        <f>ROUND(I248*H248,2)</f>
        <v>0</v>
      </c>
      <c r="K248" s="231" t="s">
        <v>21</v>
      </c>
      <c r="L248" s="236"/>
      <c r="M248" s="237" t="s">
        <v>21</v>
      </c>
      <c r="N248" s="238" t="s">
        <v>40</v>
      </c>
      <c r="O248" s="43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AR248" s="20" t="s">
        <v>144</v>
      </c>
      <c r="AT248" s="20" t="s">
        <v>149</v>
      </c>
      <c r="AU248" s="20" t="s">
        <v>138</v>
      </c>
      <c r="AY248" s="20" t="s">
        <v>126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20" t="s">
        <v>77</v>
      </c>
      <c r="BK248" s="228">
        <f>ROUND(I248*H248,2)</f>
        <v>0</v>
      </c>
      <c r="BL248" s="20" t="s">
        <v>132</v>
      </c>
      <c r="BM248" s="20" t="s">
        <v>792</v>
      </c>
    </row>
    <row r="249" s="1" customFormat="1" ht="25.5" customHeight="1">
      <c r="B249" s="42"/>
      <c r="C249" s="229" t="s">
        <v>793</v>
      </c>
      <c r="D249" s="229" t="s">
        <v>149</v>
      </c>
      <c r="E249" s="230" t="s">
        <v>317</v>
      </c>
      <c r="F249" s="231" t="s">
        <v>318</v>
      </c>
      <c r="G249" s="232" t="s">
        <v>167</v>
      </c>
      <c r="H249" s="233">
        <v>3</v>
      </c>
      <c r="I249" s="234"/>
      <c r="J249" s="235">
        <f>ROUND(I249*H249,2)</f>
        <v>0</v>
      </c>
      <c r="K249" s="231" t="s">
        <v>21</v>
      </c>
      <c r="L249" s="236"/>
      <c r="M249" s="237" t="s">
        <v>21</v>
      </c>
      <c r="N249" s="238" t="s">
        <v>40</v>
      </c>
      <c r="O249" s="43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AR249" s="20" t="s">
        <v>144</v>
      </c>
      <c r="AT249" s="20" t="s">
        <v>149</v>
      </c>
      <c r="AU249" s="20" t="s">
        <v>138</v>
      </c>
      <c r="AY249" s="20" t="s">
        <v>126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20" t="s">
        <v>77</v>
      </c>
      <c r="BK249" s="228">
        <f>ROUND(I249*H249,2)</f>
        <v>0</v>
      </c>
      <c r="BL249" s="20" t="s">
        <v>132</v>
      </c>
      <c r="BM249" s="20" t="s">
        <v>794</v>
      </c>
    </row>
    <row r="250" s="1" customFormat="1" ht="25.5" customHeight="1">
      <c r="B250" s="42"/>
      <c r="C250" s="229" t="s">
        <v>413</v>
      </c>
      <c r="D250" s="229" t="s">
        <v>149</v>
      </c>
      <c r="E250" s="230" t="s">
        <v>795</v>
      </c>
      <c r="F250" s="231" t="s">
        <v>796</v>
      </c>
      <c r="G250" s="232" t="s">
        <v>167</v>
      </c>
      <c r="H250" s="233">
        <v>2</v>
      </c>
      <c r="I250" s="234"/>
      <c r="J250" s="235">
        <f>ROUND(I250*H250,2)</f>
        <v>0</v>
      </c>
      <c r="K250" s="231" t="s">
        <v>21</v>
      </c>
      <c r="L250" s="236"/>
      <c r="M250" s="237" t="s">
        <v>21</v>
      </c>
      <c r="N250" s="238" t="s">
        <v>40</v>
      </c>
      <c r="O250" s="43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AR250" s="20" t="s">
        <v>144</v>
      </c>
      <c r="AT250" s="20" t="s">
        <v>149</v>
      </c>
      <c r="AU250" s="20" t="s">
        <v>138</v>
      </c>
      <c r="AY250" s="20" t="s">
        <v>126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20" t="s">
        <v>77</v>
      </c>
      <c r="BK250" s="228">
        <f>ROUND(I250*H250,2)</f>
        <v>0</v>
      </c>
      <c r="BL250" s="20" t="s">
        <v>132</v>
      </c>
      <c r="BM250" s="20" t="s">
        <v>797</v>
      </c>
    </row>
    <row r="251" s="1" customFormat="1" ht="25.5" customHeight="1">
      <c r="B251" s="42"/>
      <c r="C251" s="229" t="s">
        <v>798</v>
      </c>
      <c r="D251" s="229" t="s">
        <v>149</v>
      </c>
      <c r="E251" s="230" t="s">
        <v>799</v>
      </c>
      <c r="F251" s="231" t="s">
        <v>800</v>
      </c>
      <c r="G251" s="232" t="s">
        <v>167</v>
      </c>
      <c r="H251" s="233">
        <v>7</v>
      </c>
      <c r="I251" s="234"/>
      <c r="J251" s="235">
        <f>ROUND(I251*H251,2)</f>
        <v>0</v>
      </c>
      <c r="K251" s="231" t="s">
        <v>21</v>
      </c>
      <c r="L251" s="236"/>
      <c r="M251" s="237" t="s">
        <v>21</v>
      </c>
      <c r="N251" s="238" t="s">
        <v>40</v>
      </c>
      <c r="O251" s="43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AR251" s="20" t="s">
        <v>144</v>
      </c>
      <c r="AT251" s="20" t="s">
        <v>149</v>
      </c>
      <c r="AU251" s="20" t="s">
        <v>138</v>
      </c>
      <c r="AY251" s="20" t="s">
        <v>126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20" t="s">
        <v>77</v>
      </c>
      <c r="BK251" s="228">
        <f>ROUND(I251*H251,2)</f>
        <v>0</v>
      </c>
      <c r="BL251" s="20" t="s">
        <v>132</v>
      </c>
      <c r="BM251" s="20" t="s">
        <v>801</v>
      </c>
    </row>
    <row r="252" s="1" customFormat="1" ht="25.5" customHeight="1">
      <c r="B252" s="42"/>
      <c r="C252" s="229" t="s">
        <v>417</v>
      </c>
      <c r="D252" s="229" t="s">
        <v>149</v>
      </c>
      <c r="E252" s="230" t="s">
        <v>802</v>
      </c>
      <c r="F252" s="231" t="s">
        <v>803</v>
      </c>
      <c r="G252" s="232" t="s">
        <v>167</v>
      </c>
      <c r="H252" s="233">
        <v>2</v>
      </c>
      <c r="I252" s="234"/>
      <c r="J252" s="235">
        <f>ROUND(I252*H252,2)</f>
        <v>0</v>
      </c>
      <c r="K252" s="231" t="s">
        <v>21</v>
      </c>
      <c r="L252" s="236"/>
      <c r="M252" s="237" t="s">
        <v>21</v>
      </c>
      <c r="N252" s="238" t="s">
        <v>40</v>
      </c>
      <c r="O252" s="43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AR252" s="20" t="s">
        <v>144</v>
      </c>
      <c r="AT252" s="20" t="s">
        <v>149</v>
      </c>
      <c r="AU252" s="20" t="s">
        <v>138</v>
      </c>
      <c r="AY252" s="20" t="s">
        <v>126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20" t="s">
        <v>77</v>
      </c>
      <c r="BK252" s="228">
        <f>ROUND(I252*H252,2)</f>
        <v>0</v>
      </c>
      <c r="BL252" s="20" t="s">
        <v>132</v>
      </c>
      <c r="BM252" s="20" t="s">
        <v>804</v>
      </c>
    </row>
    <row r="253" s="1" customFormat="1" ht="25.5" customHeight="1">
      <c r="B253" s="42"/>
      <c r="C253" s="229" t="s">
        <v>805</v>
      </c>
      <c r="D253" s="229" t="s">
        <v>149</v>
      </c>
      <c r="E253" s="230" t="s">
        <v>320</v>
      </c>
      <c r="F253" s="231" t="s">
        <v>321</v>
      </c>
      <c r="G253" s="232" t="s">
        <v>167</v>
      </c>
      <c r="H253" s="233">
        <v>3</v>
      </c>
      <c r="I253" s="234"/>
      <c r="J253" s="235">
        <f>ROUND(I253*H253,2)</f>
        <v>0</v>
      </c>
      <c r="K253" s="231" t="s">
        <v>21</v>
      </c>
      <c r="L253" s="236"/>
      <c r="M253" s="237" t="s">
        <v>21</v>
      </c>
      <c r="N253" s="238" t="s">
        <v>40</v>
      </c>
      <c r="O253" s="43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AR253" s="20" t="s">
        <v>144</v>
      </c>
      <c r="AT253" s="20" t="s">
        <v>149</v>
      </c>
      <c r="AU253" s="20" t="s">
        <v>138</v>
      </c>
      <c r="AY253" s="20" t="s">
        <v>126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20" t="s">
        <v>77</v>
      </c>
      <c r="BK253" s="228">
        <f>ROUND(I253*H253,2)</f>
        <v>0</v>
      </c>
      <c r="BL253" s="20" t="s">
        <v>132</v>
      </c>
      <c r="BM253" s="20" t="s">
        <v>806</v>
      </c>
    </row>
    <row r="254" s="1" customFormat="1" ht="16.5" customHeight="1">
      <c r="B254" s="42"/>
      <c r="C254" s="229" t="s">
        <v>420</v>
      </c>
      <c r="D254" s="229" t="s">
        <v>149</v>
      </c>
      <c r="E254" s="230" t="s">
        <v>324</v>
      </c>
      <c r="F254" s="231" t="s">
        <v>325</v>
      </c>
      <c r="G254" s="232" t="s">
        <v>167</v>
      </c>
      <c r="H254" s="233">
        <v>24</v>
      </c>
      <c r="I254" s="234"/>
      <c r="J254" s="235">
        <f>ROUND(I254*H254,2)</f>
        <v>0</v>
      </c>
      <c r="K254" s="231" t="s">
        <v>21</v>
      </c>
      <c r="L254" s="236"/>
      <c r="M254" s="237" t="s">
        <v>21</v>
      </c>
      <c r="N254" s="238" t="s">
        <v>40</v>
      </c>
      <c r="O254" s="43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AR254" s="20" t="s">
        <v>144</v>
      </c>
      <c r="AT254" s="20" t="s">
        <v>149</v>
      </c>
      <c r="AU254" s="20" t="s">
        <v>138</v>
      </c>
      <c r="AY254" s="20" t="s">
        <v>126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20" t="s">
        <v>77</v>
      </c>
      <c r="BK254" s="228">
        <f>ROUND(I254*H254,2)</f>
        <v>0</v>
      </c>
      <c r="BL254" s="20" t="s">
        <v>132</v>
      </c>
      <c r="BM254" s="20" t="s">
        <v>807</v>
      </c>
    </row>
    <row r="255" s="1" customFormat="1" ht="16.5" customHeight="1">
      <c r="B255" s="42"/>
      <c r="C255" s="229" t="s">
        <v>808</v>
      </c>
      <c r="D255" s="229" t="s">
        <v>149</v>
      </c>
      <c r="E255" s="230" t="s">
        <v>809</v>
      </c>
      <c r="F255" s="231" t="s">
        <v>810</v>
      </c>
      <c r="G255" s="232" t="s">
        <v>167</v>
      </c>
      <c r="H255" s="233">
        <v>29</v>
      </c>
      <c r="I255" s="234"/>
      <c r="J255" s="235">
        <f>ROUND(I255*H255,2)</f>
        <v>0</v>
      </c>
      <c r="K255" s="231" t="s">
        <v>21</v>
      </c>
      <c r="L255" s="236"/>
      <c r="M255" s="237" t="s">
        <v>21</v>
      </c>
      <c r="N255" s="238" t="s">
        <v>40</v>
      </c>
      <c r="O255" s="43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AR255" s="20" t="s">
        <v>144</v>
      </c>
      <c r="AT255" s="20" t="s">
        <v>149</v>
      </c>
      <c r="AU255" s="20" t="s">
        <v>138</v>
      </c>
      <c r="AY255" s="20" t="s">
        <v>126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20" t="s">
        <v>77</v>
      </c>
      <c r="BK255" s="228">
        <f>ROUND(I255*H255,2)</f>
        <v>0</v>
      </c>
      <c r="BL255" s="20" t="s">
        <v>132</v>
      </c>
      <c r="BM255" s="20" t="s">
        <v>811</v>
      </c>
    </row>
    <row r="256" s="1" customFormat="1" ht="16.5" customHeight="1">
      <c r="B256" s="42"/>
      <c r="C256" s="229" t="s">
        <v>424</v>
      </c>
      <c r="D256" s="229" t="s">
        <v>149</v>
      </c>
      <c r="E256" s="230" t="s">
        <v>334</v>
      </c>
      <c r="F256" s="231" t="s">
        <v>335</v>
      </c>
      <c r="G256" s="232" t="s">
        <v>167</v>
      </c>
      <c r="H256" s="233">
        <v>380</v>
      </c>
      <c r="I256" s="234"/>
      <c r="J256" s="235">
        <f>ROUND(I256*H256,2)</f>
        <v>0</v>
      </c>
      <c r="K256" s="231" t="s">
        <v>21</v>
      </c>
      <c r="L256" s="236"/>
      <c r="M256" s="237" t="s">
        <v>21</v>
      </c>
      <c r="N256" s="238" t="s">
        <v>40</v>
      </c>
      <c r="O256" s="43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AR256" s="20" t="s">
        <v>144</v>
      </c>
      <c r="AT256" s="20" t="s">
        <v>149</v>
      </c>
      <c r="AU256" s="20" t="s">
        <v>138</v>
      </c>
      <c r="AY256" s="20" t="s">
        <v>126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20" t="s">
        <v>77</v>
      </c>
      <c r="BK256" s="228">
        <f>ROUND(I256*H256,2)</f>
        <v>0</v>
      </c>
      <c r="BL256" s="20" t="s">
        <v>132</v>
      </c>
      <c r="BM256" s="20" t="s">
        <v>812</v>
      </c>
    </row>
    <row r="257" s="1" customFormat="1" ht="16.5" customHeight="1">
      <c r="B257" s="42"/>
      <c r="C257" s="229" t="s">
        <v>813</v>
      </c>
      <c r="D257" s="229" t="s">
        <v>149</v>
      </c>
      <c r="E257" s="230" t="s">
        <v>338</v>
      </c>
      <c r="F257" s="231" t="s">
        <v>339</v>
      </c>
      <c r="G257" s="232" t="s">
        <v>167</v>
      </c>
      <c r="H257" s="233">
        <v>16</v>
      </c>
      <c r="I257" s="234"/>
      <c r="J257" s="235">
        <f>ROUND(I257*H257,2)</f>
        <v>0</v>
      </c>
      <c r="K257" s="231" t="s">
        <v>21</v>
      </c>
      <c r="L257" s="236"/>
      <c r="M257" s="237" t="s">
        <v>21</v>
      </c>
      <c r="N257" s="238" t="s">
        <v>40</v>
      </c>
      <c r="O257" s="43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AR257" s="20" t="s">
        <v>144</v>
      </c>
      <c r="AT257" s="20" t="s">
        <v>149</v>
      </c>
      <c r="AU257" s="20" t="s">
        <v>138</v>
      </c>
      <c r="AY257" s="20" t="s">
        <v>126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20" t="s">
        <v>77</v>
      </c>
      <c r="BK257" s="228">
        <f>ROUND(I257*H257,2)</f>
        <v>0</v>
      </c>
      <c r="BL257" s="20" t="s">
        <v>132</v>
      </c>
      <c r="BM257" s="20" t="s">
        <v>814</v>
      </c>
    </row>
    <row r="258" s="1" customFormat="1" ht="16.5" customHeight="1">
      <c r="B258" s="42"/>
      <c r="C258" s="229" t="s">
        <v>427</v>
      </c>
      <c r="D258" s="229" t="s">
        <v>149</v>
      </c>
      <c r="E258" s="230" t="s">
        <v>341</v>
      </c>
      <c r="F258" s="231" t="s">
        <v>342</v>
      </c>
      <c r="G258" s="232" t="s">
        <v>167</v>
      </c>
      <c r="H258" s="233">
        <v>20</v>
      </c>
      <c r="I258" s="234"/>
      <c r="J258" s="235">
        <f>ROUND(I258*H258,2)</f>
        <v>0</v>
      </c>
      <c r="K258" s="231" t="s">
        <v>21</v>
      </c>
      <c r="L258" s="236"/>
      <c r="M258" s="237" t="s">
        <v>21</v>
      </c>
      <c r="N258" s="238" t="s">
        <v>40</v>
      </c>
      <c r="O258" s="43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AR258" s="20" t="s">
        <v>144</v>
      </c>
      <c r="AT258" s="20" t="s">
        <v>149</v>
      </c>
      <c r="AU258" s="20" t="s">
        <v>138</v>
      </c>
      <c r="AY258" s="20" t="s">
        <v>126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20" t="s">
        <v>77</v>
      </c>
      <c r="BK258" s="228">
        <f>ROUND(I258*H258,2)</f>
        <v>0</v>
      </c>
      <c r="BL258" s="20" t="s">
        <v>132</v>
      </c>
      <c r="BM258" s="20" t="s">
        <v>815</v>
      </c>
    </row>
    <row r="259" s="1" customFormat="1" ht="16.5" customHeight="1">
      <c r="B259" s="42"/>
      <c r="C259" s="229" t="s">
        <v>816</v>
      </c>
      <c r="D259" s="229" t="s">
        <v>149</v>
      </c>
      <c r="E259" s="230" t="s">
        <v>817</v>
      </c>
      <c r="F259" s="231" t="s">
        <v>818</v>
      </c>
      <c r="G259" s="232" t="s">
        <v>167</v>
      </c>
      <c r="H259" s="233">
        <v>8</v>
      </c>
      <c r="I259" s="234"/>
      <c r="J259" s="235">
        <f>ROUND(I259*H259,2)</f>
        <v>0</v>
      </c>
      <c r="K259" s="231" t="s">
        <v>21</v>
      </c>
      <c r="L259" s="236"/>
      <c r="M259" s="237" t="s">
        <v>21</v>
      </c>
      <c r="N259" s="238" t="s">
        <v>40</v>
      </c>
      <c r="O259" s="43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AR259" s="20" t="s">
        <v>144</v>
      </c>
      <c r="AT259" s="20" t="s">
        <v>149</v>
      </c>
      <c r="AU259" s="20" t="s">
        <v>138</v>
      </c>
      <c r="AY259" s="20" t="s">
        <v>126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20" t="s">
        <v>77</v>
      </c>
      <c r="BK259" s="228">
        <f>ROUND(I259*H259,2)</f>
        <v>0</v>
      </c>
      <c r="BL259" s="20" t="s">
        <v>132</v>
      </c>
      <c r="BM259" s="20" t="s">
        <v>819</v>
      </c>
    </row>
    <row r="260" s="1" customFormat="1" ht="16.5" customHeight="1">
      <c r="B260" s="42"/>
      <c r="C260" s="229" t="s">
        <v>431</v>
      </c>
      <c r="D260" s="229" t="s">
        <v>149</v>
      </c>
      <c r="E260" s="230" t="s">
        <v>820</v>
      </c>
      <c r="F260" s="231" t="s">
        <v>821</v>
      </c>
      <c r="G260" s="232" t="s">
        <v>167</v>
      </c>
      <c r="H260" s="233">
        <v>1</v>
      </c>
      <c r="I260" s="234"/>
      <c r="J260" s="235">
        <f>ROUND(I260*H260,2)</f>
        <v>0</v>
      </c>
      <c r="K260" s="231" t="s">
        <v>21</v>
      </c>
      <c r="L260" s="236"/>
      <c r="M260" s="237" t="s">
        <v>21</v>
      </c>
      <c r="N260" s="238" t="s">
        <v>40</v>
      </c>
      <c r="O260" s="43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AR260" s="20" t="s">
        <v>144</v>
      </c>
      <c r="AT260" s="20" t="s">
        <v>149</v>
      </c>
      <c r="AU260" s="20" t="s">
        <v>138</v>
      </c>
      <c r="AY260" s="20" t="s">
        <v>126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20" t="s">
        <v>77</v>
      </c>
      <c r="BK260" s="228">
        <f>ROUND(I260*H260,2)</f>
        <v>0</v>
      </c>
      <c r="BL260" s="20" t="s">
        <v>132</v>
      </c>
      <c r="BM260" s="20" t="s">
        <v>822</v>
      </c>
    </row>
    <row r="261" s="1" customFormat="1" ht="16.5" customHeight="1">
      <c r="B261" s="42"/>
      <c r="C261" s="229" t="s">
        <v>823</v>
      </c>
      <c r="D261" s="229" t="s">
        <v>149</v>
      </c>
      <c r="E261" s="230" t="s">
        <v>824</v>
      </c>
      <c r="F261" s="231" t="s">
        <v>825</v>
      </c>
      <c r="G261" s="232" t="s">
        <v>167</v>
      </c>
      <c r="H261" s="233">
        <v>4</v>
      </c>
      <c r="I261" s="234"/>
      <c r="J261" s="235">
        <f>ROUND(I261*H261,2)</f>
        <v>0</v>
      </c>
      <c r="K261" s="231" t="s">
        <v>21</v>
      </c>
      <c r="L261" s="236"/>
      <c r="M261" s="237" t="s">
        <v>21</v>
      </c>
      <c r="N261" s="238" t="s">
        <v>40</v>
      </c>
      <c r="O261" s="43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AR261" s="20" t="s">
        <v>144</v>
      </c>
      <c r="AT261" s="20" t="s">
        <v>149</v>
      </c>
      <c r="AU261" s="20" t="s">
        <v>138</v>
      </c>
      <c r="AY261" s="20" t="s">
        <v>126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20" t="s">
        <v>77</v>
      </c>
      <c r="BK261" s="228">
        <f>ROUND(I261*H261,2)</f>
        <v>0</v>
      </c>
      <c r="BL261" s="20" t="s">
        <v>132</v>
      </c>
      <c r="BM261" s="20" t="s">
        <v>826</v>
      </c>
    </row>
    <row r="262" s="1" customFormat="1" ht="16.5" customHeight="1">
      <c r="B262" s="42"/>
      <c r="C262" s="229" t="s">
        <v>434</v>
      </c>
      <c r="D262" s="229" t="s">
        <v>149</v>
      </c>
      <c r="E262" s="230" t="s">
        <v>827</v>
      </c>
      <c r="F262" s="231" t="s">
        <v>828</v>
      </c>
      <c r="G262" s="232" t="s">
        <v>167</v>
      </c>
      <c r="H262" s="233">
        <v>4</v>
      </c>
      <c r="I262" s="234"/>
      <c r="J262" s="235">
        <f>ROUND(I262*H262,2)</f>
        <v>0</v>
      </c>
      <c r="K262" s="231" t="s">
        <v>21</v>
      </c>
      <c r="L262" s="236"/>
      <c r="M262" s="237" t="s">
        <v>21</v>
      </c>
      <c r="N262" s="238" t="s">
        <v>40</v>
      </c>
      <c r="O262" s="43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AR262" s="20" t="s">
        <v>144</v>
      </c>
      <c r="AT262" s="20" t="s">
        <v>149</v>
      </c>
      <c r="AU262" s="20" t="s">
        <v>138</v>
      </c>
      <c r="AY262" s="20" t="s">
        <v>126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20" t="s">
        <v>77</v>
      </c>
      <c r="BK262" s="228">
        <f>ROUND(I262*H262,2)</f>
        <v>0</v>
      </c>
      <c r="BL262" s="20" t="s">
        <v>132</v>
      </c>
      <c r="BM262" s="20" t="s">
        <v>829</v>
      </c>
    </row>
    <row r="263" s="1" customFormat="1" ht="25.5" customHeight="1">
      <c r="B263" s="42"/>
      <c r="C263" s="229" t="s">
        <v>830</v>
      </c>
      <c r="D263" s="229" t="s">
        <v>149</v>
      </c>
      <c r="E263" s="230" t="s">
        <v>831</v>
      </c>
      <c r="F263" s="231" t="s">
        <v>832</v>
      </c>
      <c r="G263" s="232" t="s">
        <v>167</v>
      </c>
      <c r="H263" s="233">
        <v>7</v>
      </c>
      <c r="I263" s="234"/>
      <c r="J263" s="235">
        <f>ROUND(I263*H263,2)</f>
        <v>0</v>
      </c>
      <c r="K263" s="231" t="s">
        <v>21</v>
      </c>
      <c r="L263" s="236"/>
      <c r="M263" s="237" t="s">
        <v>21</v>
      </c>
      <c r="N263" s="238" t="s">
        <v>40</v>
      </c>
      <c r="O263" s="43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AR263" s="20" t="s">
        <v>144</v>
      </c>
      <c r="AT263" s="20" t="s">
        <v>149</v>
      </c>
      <c r="AU263" s="20" t="s">
        <v>138</v>
      </c>
      <c r="AY263" s="20" t="s">
        <v>126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20" t="s">
        <v>77</v>
      </c>
      <c r="BK263" s="228">
        <f>ROUND(I263*H263,2)</f>
        <v>0</v>
      </c>
      <c r="BL263" s="20" t="s">
        <v>132</v>
      </c>
      <c r="BM263" s="20" t="s">
        <v>833</v>
      </c>
    </row>
    <row r="264" s="1" customFormat="1" ht="25.5" customHeight="1">
      <c r="B264" s="42"/>
      <c r="C264" s="229" t="s">
        <v>438</v>
      </c>
      <c r="D264" s="229" t="s">
        <v>149</v>
      </c>
      <c r="E264" s="230" t="s">
        <v>834</v>
      </c>
      <c r="F264" s="231" t="s">
        <v>835</v>
      </c>
      <c r="G264" s="232" t="s">
        <v>167</v>
      </c>
      <c r="H264" s="233">
        <v>7</v>
      </c>
      <c r="I264" s="234"/>
      <c r="J264" s="235">
        <f>ROUND(I264*H264,2)</f>
        <v>0</v>
      </c>
      <c r="K264" s="231" t="s">
        <v>21</v>
      </c>
      <c r="L264" s="236"/>
      <c r="M264" s="237" t="s">
        <v>21</v>
      </c>
      <c r="N264" s="238" t="s">
        <v>40</v>
      </c>
      <c r="O264" s="43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AR264" s="20" t="s">
        <v>144</v>
      </c>
      <c r="AT264" s="20" t="s">
        <v>149</v>
      </c>
      <c r="AU264" s="20" t="s">
        <v>138</v>
      </c>
      <c r="AY264" s="20" t="s">
        <v>126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20" t="s">
        <v>77</v>
      </c>
      <c r="BK264" s="228">
        <f>ROUND(I264*H264,2)</f>
        <v>0</v>
      </c>
      <c r="BL264" s="20" t="s">
        <v>132</v>
      </c>
      <c r="BM264" s="20" t="s">
        <v>836</v>
      </c>
    </row>
    <row r="265" s="1" customFormat="1" ht="16.5" customHeight="1">
      <c r="B265" s="42"/>
      <c r="C265" s="229" t="s">
        <v>837</v>
      </c>
      <c r="D265" s="229" t="s">
        <v>149</v>
      </c>
      <c r="E265" s="230" t="s">
        <v>838</v>
      </c>
      <c r="F265" s="231" t="s">
        <v>839</v>
      </c>
      <c r="G265" s="232" t="s">
        <v>167</v>
      </c>
      <c r="H265" s="233">
        <v>8</v>
      </c>
      <c r="I265" s="234"/>
      <c r="J265" s="235">
        <f>ROUND(I265*H265,2)</f>
        <v>0</v>
      </c>
      <c r="K265" s="231" t="s">
        <v>21</v>
      </c>
      <c r="L265" s="236"/>
      <c r="M265" s="237" t="s">
        <v>21</v>
      </c>
      <c r="N265" s="238" t="s">
        <v>40</v>
      </c>
      <c r="O265" s="43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AR265" s="20" t="s">
        <v>144</v>
      </c>
      <c r="AT265" s="20" t="s">
        <v>149</v>
      </c>
      <c r="AU265" s="20" t="s">
        <v>138</v>
      </c>
      <c r="AY265" s="20" t="s">
        <v>126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20" t="s">
        <v>77</v>
      </c>
      <c r="BK265" s="228">
        <f>ROUND(I265*H265,2)</f>
        <v>0</v>
      </c>
      <c r="BL265" s="20" t="s">
        <v>132</v>
      </c>
      <c r="BM265" s="20" t="s">
        <v>840</v>
      </c>
    </row>
    <row r="266" s="1" customFormat="1" ht="25.5" customHeight="1">
      <c r="B266" s="42"/>
      <c r="C266" s="229" t="s">
        <v>441</v>
      </c>
      <c r="D266" s="229" t="s">
        <v>149</v>
      </c>
      <c r="E266" s="230" t="s">
        <v>355</v>
      </c>
      <c r="F266" s="231" t="s">
        <v>356</v>
      </c>
      <c r="G266" s="232" t="s">
        <v>255</v>
      </c>
      <c r="H266" s="233">
        <v>352</v>
      </c>
      <c r="I266" s="234"/>
      <c r="J266" s="235">
        <f>ROUND(I266*H266,2)</f>
        <v>0</v>
      </c>
      <c r="K266" s="231" t="s">
        <v>21</v>
      </c>
      <c r="L266" s="236"/>
      <c r="M266" s="237" t="s">
        <v>21</v>
      </c>
      <c r="N266" s="238" t="s">
        <v>40</v>
      </c>
      <c r="O266" s="43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AR266" s="20" t="s">
        <v>144</v>
      </c>
      <c r="AT266" s="20" t="s">
        <v>149</v>
      </c>
      <c r="AU266" s="20" t="s">
        <v>138</v>
      </c>
      <c r="AY266" s="20" t="s">
        <v>126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20" t="s">
        <v>77</v>
      </c>
      <c r="BK266" s="228">
        <f>ROUND(I266*H266,2)</f>
        <v>0</v>
      </c>
      <c r="BL266" s="20" t="s">
        <v>132</v>
      </c>
      <c r="BM266" s="20" t="s">
        <v>841</v>
      </c>
    </row>
    <row r="267" s="1" customFormat="1" ht="25.5" customHeight="1">
      <c r="B267" s="42"/>
      <c r="C267" s="229" t="s">
        <v>842</v>
      </c>
      <c r="D267" s="229" t="s">
        <v>149</v>
      </c>
      <c r="E267" s="230" t="s">
        <v>843</v>
      </c>
      <c r="F267" s="231" t="s">
        <v>844</v>
      </c>
      <c r="G267" s="232" t="s">
        <v>255</v>
      </c>
      <c r="H267" s="233">
        <v>153</v>
      </c>
      <c r="I267" s="234"/>
      <c r="J267" s="235">
        <f>ROUND(I267*H267,2)</f>
        <v>0</v>
      </c>
      <c r="K267" s="231" t="s">
        <v>21</v>
      </c>
      <c r="L267" s="236"/>
      <c r="M267" s="237" t="s">
        <v>21</v>
      </c>
      <c r="N267" s="238" t="s">
        <v>40</v>
      </c>
      <c r="O267" s="43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AR267" s="20" t="s">
        <v>144</v>
      </c>
      <c r="AT267" s="20" t="s">
        <v>149</v>
      </c>
      <c r="AU267" s="20" t="s">
        <v>138</v>
      </c>
      <c r="AY267" s="20" t="s">
        <v>126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20" t="s">
        <v>77</v>
      </c>
      <c r="BK267" s="228">
        <f>ROUND(I267*H267,2)</f>
        <v>0</v>
      </c>
      <c r="BL267" s="20" t="s">
        <v>132</v>
      </c>
      <c r="BM267" s="20" t="s">
        <v>845</v>
      </c>
    </row>
    <row r="268" s="1" customFormat="1" ht="16.5" customHeight="1">
      <c r="B268" s="42"/>
      <c r="C268" s="229" t="s">
        <v>445</v>
      </c>
      <c r="D268" s="229" t="s">
        <v>149</v>
      </c>
      <c r="E268" s="230" t="s">
        <v>359</v>
      </c>
      <c r="F268" s="231" t="s">
        <v>360</v>
      </c>
      <c r="G268" s="232" t="s">
        <v>167</v>
      </c>
      <c r="H268" s="233">
        <v>9</v>
      </c>
      <c r="I268" s="234"/>
      <c r="J268" s="235">
        <f>ROUND(I268*H268,2)</f>
        <v>0</v>
      </c>
      <c r="K268" s="231" t="s">
        <v>21</v>
      </c>
      <c r="L268" s="236"/>
      <c r="M268" s="237" t="s">
        <v>21</v>
      </c>
      <c r="N268" s="238" t="s">
        <v>40</v>
      </c>
      <c r="O268" s="43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AR268" s="20" t="s">
        <v>144</v>
      </c>
      <c r="AT268" s="20" t="s">
        <v>149</v>
      </c>
      <c r="AU268" s="20" t="s">
        <v>138</v>
      </c>
      <c r="AY268" s="20" t="s">
        <v>126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20" t="s">
        <v>77</v>
      </c>
      <c r="BK268" s="228">
        <f>ROUND(I268*H268,2)</f>
        <v>0</v>
      </c>
      <c r="BL268" s="20" t="s">
        <v>132</v>
      </c>
      <c r="BM268" s="20" t="s">
        <v>846</v>
      </c>
    </row>
    <row r="269" s="1" customFormat="1" ht="25.5" customHeight="1">
      <c r="B269" s="42"/>
      <c r="C269" s="229" t="s">
        <v>847</v>
      </c>
      <c r="D269" s="229" t="s">
        <v>149</v>
      </c>
      <c r="E269" s="230" t="s">
        <v>848</v>
      </c>
      <c r="F269" s="231" t="s">
        <v>849</v>
      </c>
      <c r="G269" s="232" t="s">
        <v>167</v>
      </c>
      <c r="H269" s="233">
        <v>1</v>
      </c>
      <c r="I269" s="234"/>
      <c r="J269" s="235">
        <f>ROUND(I269*H269,2)</f>
        <v>0</v>
      </c>
      <c r="K269" s="231" t="s">
        <v>21</v>
      </c>
      <c r="L269" s="236"/>
      <c r="M269" s="237" t="s">
        <v>21</v>
      </c>
      <c r="N269" s="238" t="s">
        <v>40</v>
      </c>
      <c r="O269" s="43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AR269" s="20" t="s">
        <v>144</v>
      </c>
      <c r="AT269" s="20" t="s">
        <v>149</v>
      </c>
      <c r="AU269" s="20" t="s">
        <v>138</v>
      </c>
      <c r="AY269" s="20" t="s">
        <v>126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20" t="s">
        <v>77</v>
      </c>
      <c r="BK269" s="228">
        <f>ROUND(I269*H269,2)</f>
        <v>0</v>
      </c>
      <c r="BL269" s="20" t="s">
        <v>132</v>
      </c>
      <c r="BM269" s="20" t="s">
        <v>850</v>
      </c>
    </row>
    <row r="270" s="1" customFormat="1" ht="25.5" customHeight="1">
      <c r="B270" s="42"/>
      <c r="C270" s="229" t="s">
        <v>448</v>
      </c>
      <c r="D270" s="229" t="s">
        <v>149</v>
      </c>
      <c r="E270" s="230" t="s">
        <v>362</v>
      </c>
      <c r="F270" s="231" t="s">
        <v>363</v>
      </c>
      <c r="G270" s="232" t="s">
        <v>255</v>
      </c>
      <c r="H270" s="233">
        <v>332</v>
      </c>
      <c r="I270" s="234"/>
      <c r="J270" s="235">
        <f>ROUND(I270*H270,2)</f>
        <v>0</v>
      </c>
      <c r="K270" s="231" t="s">
        <v>21</v>
      </c>
      <c r="L270" s="236"/>
      <c r="M270" s="237" t="s">
        <v>21</v>
      </c>
      <c r="N270" s="238" t="s">
        <v>40</v>
      </c>
      <c r="O270" s="43"/>
      <c r="P270" s="226">
        <f>O270*H270</f>
        <v>0</v>
      </c>
      <c r="Q270" s="226">
        <v>0</v>
      </c>
      <c r="R270" s="226">
        <f>Q270*H270</f>
        <v>0</v>
      </c>
      <c r="S270" s="226">
        <v>0</v>
      </c>
      <c r="T270" s="227">
        <f>S270*H270</f>
        <v>0</v>
      </c>
      <c r="AR270" s="20" t="s">
        <v>144</v>
      </c>
      <c r="AT270" s="20" t="s">
        <v>149</v>
      </c>
      <c r="AU270" s="20" t="s">
        <v>138</v>
      </c>
      <c r="AY270" s="20" t="s">
        <v>126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20" t="s">
        <v>77</v>
      </c>
      <c r="BK270" s="228">
        <f>ROUND(I270*H270,2)</f>
        <v>0</v>
      </c>
      <c r="BL270" s="20" t="s">
        <v>132</v>
      </c>
      <c r="BM270" s="20" t="s">
        <v>851</v>
      </c>
    </row>
    <row r="271" s="1" customFormat="1" ht="16.5" customHeight="1">
      <c r="B271" s="42"/>
      <c r="C271" s="229" t="s">
        <v>852</v>
      </c>
      <c r="D271" s="229" t="s">
        <v>149</v>
      </c>
      <c r="E271" s="230" t="s">
        <v>366</v>
      </c>
      <c r="F271" s="231" t="s">
        <v>367</v>
      </c>
      <c r="G271" s="232" t="s">
        <v>255</v>
      </c>
      <c r="H271" s="233">
        <v>10</v>
      </c>
      <c r="I271" s="234"/>
      <c r="J271" s="235">
        <f>ROUND(I271*H271,2)</f>
        <v>0</v>
      </c>
      <c r="K271" s="231" t="s">
        <v>21</v>
      </c>
      <c r="L271" s="236"/>
      <c r="M271" s="237" t="s">
        <v>21</v>
      </c>
      <c r="N271" s="238" t="s">
        <v>40</v>
      </c>
      <c r="O271" s="43"/>
      <c r="P271" s="226">
        <f>O271*H271</f>
        <v>0</v>
      </c>
      <c r="Q271" s="226">
        <v>0</v>
      </c>
      <c r="R271" s="226">
        <f>Q271*H271</f>
        <v>0</v>
      </c>
      <c r="S271" s="226">
        <v>0</v>
      </c>
      <c r="T271" s="227">
        <f>S271*H271</f>
        <v>0</v>
      </c>
      <c r="AR271" s="20" t="s">
        <v>144</v>
      </c>
      <c r="AT271" s="20" t="s">
        <v>149</v>
      </c>
      <c r="AU271" s="20" t="s">
        <v>138</v>
      </c>
      <c r="AY271" s="20" t="s">
        <v>126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20" t="s">
        <v>77</v>
      </c>
      <c r="BK271" s="228">
        <f>ROUND(I271*H271,2)</f>
        <v>0</v>
      </c>
      <c r="BL271" s="20" t="s">
        <v>132</v>
      </c>
      <c r="BM271" s="20" t="s">
        <v>853</v>
      </c>
    </row>
    <row r="272" s="1" customFormat="1" ht="16.5" customHeight="1">
      <c r="B272" s="42"/>
      <c r="C272" s="229" t="s">
        <v>452</v>
      </c>
      <c r="D272" s="229" t="s">
        <v>149</v>
      </c>
      <c r="E272" s="230" t="s">
        <v>854</v>
      </c>
      <c r="F272" s="231" t="s">
        <v>855</v>
      </c>
      <c r="G272" s="232" t="s">
        <v>167</v>
      </c>
      <c r="H272" s="233">
        <v>6</v>
      </c>
      <c r="I272" s="234"/>
      <c r="J272" s="235">
        <f>ROUND(I272*H272,2)</f>
        <v>0</v>
      </c>
      <c r="K272" s="231" t="s">
        <v>21</v>
      </c>
      <c r="L272" s="236"/>
      <c r="M272" s="237" t="s">
        <v>21</v>
      </c>
      <c r="N272" s="238" t="s">
        <v>40</v>
      </c>
      <c r="O272" s="43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AR272" s="20" t="s">
        <v>144</v>
      </c>
      <c r="AT272" s="20" t="s">
        <v>149</v>
      </c>
      <c r="AU272" s="20" t="s">
        <v>138</v>
      </c>
      <c r="AY272" s="20" t="s">
        <v>126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20" t="s">
        <v>77</v>
      </c>
      <c r="BK272" s="228">
        <f>ROUND(I272*H272,2)</f>
        <v>0</v>
      </c>
      <c r="BL272" s="20" t="s">
        <v>132</v>
      </c>
      <c r="BM272" s="20" t="s">
        <v>856</v>
      </c>
    </row>
    <row r="273" s="1" customFormat="1" ht="16.5" customHeight="1">
      <c r="B273" s="42"/>
      <c r="C273" s="229" t="s">
        <v>857</v>
      </c>
      <c r="D273" s="229" t="s">
        <v>149</v>
      </c>
      <c r="E273" s="230" t="s">
        <v>858</v>
      </c>
      <c r="F273" s="231" t="s">
        <v>859</v>
      </c>
      <c r="G273" s="232" t="s">
        <v>167</v>
      </c>
      <c r="H273" s="233">
        <v>6</v>
      </c>
      <c r="I273" s="234"/>
      <c r="J273" s="235">
        <f>ROUND(I273*H273,2)</f>
        <v>0</v>
      </c>
      <c r="K273" s="231" t="s">
        <v>21</v>
      </c>
      <c r="L273" s="236"/>
      <c r="M273" s="237" t="s">
        <v>21</v>
      </c>
      <c r="N273" s="238" t="s">
        <v>40</v>
      </c>
      <c r="O273" s="43"/>
      <c r="P273" s="226">
        <f>O273*H273</f>
        <v>0</v>
      </c>
      <c r="Q273" s="226">
        <v>0</v>
      </c>
      <c r="R273" s="226">
        <f>Q273*H273</f>
        <v>0</v>
      </c>
      <c r="S273" s="226">
        <v>0</v>
      </c>
      <c r="T273" s="227">
        <f>S273*H273</f>
        <v>0</v>
      </c>
      <c r="AR273" s="20" t="s">
        <v>144</v>
      </c>
      <c r="AT273" s="20" t="s">
        <v>149</v>
      </c>
      <c r="AU273" s="20" t="s">
        <v>138</v>
      </c>
      <c r="AY273" s="20" t="s">
        <v>126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20" t="s">
        <v>77</v>
      </c>
      <c r="BK273" s="228">
        <f>ROUND(I273*H273,2)</f>
        <v>0</v>
      </c>
      <c r="BL273" s="20" t="s">
        <v>132</v>
      </c>
      <c r="BM273" s="20" t="s">
        <v>860</v>
      </c>
    </row>
    <row r="274" s="1" customFormat="1" ht="25.5" customHeight="1">
      <c r="B274" s="42"/>
      <c r="C274" s="229" t="s">
        <v>455</v>
      </c>
      <c r="D274" s="229" t="s">
        <v>149</v>
      </c>
      <c r="E274" s="230" t="s">
        <v>380</v>
      </c>
      <c r="F274" s="231" t="s">
        <v>381</v>
      </c>
      <c r="G274" s="232" t="s">
        <v>167</v>
      </c>
      <c r="H274" s="233">
        <v>9</v>
      </c>
      <c r="I274" s="234"/>
      <c r="J274" s="235">
        <f>ROUND(I274*H274,2)</f>
        <v>0</v>
      </c>
      <c r="K274" s="231" t="s">
        <v>21</v>
      </c>
      <c r="L274" s="236"/>
      <c r="M274" s="237" t="s">
        <v>21</v>
      </c>
      <c r="N274" s="238" t="s">
        <v>40</v>
      </c>
      <c r="O274" s="43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AR274" s="20" t="s">
        <v>144</v>
      </c>
      <c r="AT274" s="20" t="s">
        <v>149</v>
      </c>
      <c r="AU274" s="20" t="s">
        <v>138</v>
      </c>
      <c r="AY274" s="20" t="s">
        <v>126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20" t="s">
        <v>77</v>
      </c>
      <c r="BK274" s="228">
        <f>ROUND(I274*H274,2)</f>
        <v>0</v>
      </c>
      <c r="BL274" s="20" t="s">
        <v>132</v>
      </c>
      <c r="BM274" s="20" t="s">
        <v>861</v>
      </c>
    </row>
    <row r="275" s="1" customFormat="1" ht="16.5" customHeight="1">
      <c r="B275" s="42"/>
      <c r="C275" s="229" t="s">
        <v>862</v>
      </c>
      <c r="D275" s="229" t="s">
        <v>149</v>
      </c>
      <c r="E275" s="230" t="s">
        <v>387</v>
      </c>
      <c r="F275" s="231" t="s">
        <v>388</v>
      </c>
      <c r="G275" s="232" t="s">
        <v>167</v>
      </c>
      <c r="H275" s="233">
        <v>9</v>
      </c>
      <c r="I275" s="234"/>
      <c r="J275" s="235">
        <f>ROUND(I275*H275,2)</f>
        <v>0</v>
      </c>
      <c r="K275" s="231" t="s">
        <v>21</v>
      </c>
      <c r="L275" s="236"/>
      <c r="M275" s="237" t="s">
        <v>21</v>
      </c>
      <c r="N275" s="238" t="s">
        <v>40</v>
      </c>
      <c r="O275" s="43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AR275" s="20" t="s">
        <v>144</v>
      </c>
      <c r="AT275" s="20" t="s">
        <v>149</v>
      </c>
      <c r="AU275" s="20" t="s">
        <v>138</v>
      </c>
      <c r="AY275" s="20" t="s">
        <v>126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20" t="s">
        <v>77</v>
      </c>
      <c r="BK275" s="228">
        <f>ROUND(I275*H275,2)</f>
        <v>0</v>
      </c>
      <c r="BL275" s="20" t="s">
        <v>132</v>
      </c>
      <c r="BM275" s="20" t="s">
        <v>863</v>
      </c>
    </row>
    <row r="276" s="1" customFormat="1" ht="25.5" customHeight="1">
      <c r="B276" s="42"/>
      <c r="C276" s="229" t="s">
        <v>459</v>
      </c>
      <c r="D276" s="229" t="s">
        <v>149</v>
      </c>
      <c r="E276" s="230" t="s">
        <v>864</v>
      </c>
      <c r="F276" s="231" t="s">
        <v>865</v>
      </c>
      <c r="G276" s="232" t="s">
        <v>167</v>
      </c>
      <c r="H276" s="233">
        <v>2</v>
      </c>
      <c r="I276" s="234"/>
      <c r="J276" s="235">
        <f>ROUND(I276*H276,2)</f>
        <v>0</v>
      </c>
      <c r="K276" s="231" t="s">
        <v>21</v>
      </c>
      <c r="L276" s="236"/>
      <c r="M276" s="237" t="s">
        <v>21</v>
      </c>
      <c r="N276" s="238" t="s">
        <v>40</v>
      </c>
      <c r="O276" s="43"/>
      <c r="P276" s="226">
        <f>O276*H276</f>
        <v>0</v>
      </c>
      <c r="Q276" s="226">
        <v>0</v>
      </c>
      <c r="R276" s="226">
        <f>Q276*H276</f>
        <v>0</v>
      </c>
      <c r="S276" s="226">
        <v>0</v>
      </c>
      <c r="T276" s="227">
        <f>S276*H276</f>
        <v>0</v>
      </c>
      <c r="AR276" s="20" t="s">
        <v>144</v>
      </c>
      <c r="AT276" s="20" t="s">
        <v>149</v>
      </c>
      <c r="AU276" s="20" t="s">
        <v>138</v>
      </c>
      <c r="AY276" s="20" t="s">
        <v>126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20" t="s">
        <v>77</v>
      </c>
      <c r="BK276" s="228">
        <f>ROUND(I276*H276,2)</f>
        <v>0</v>
      </c>
      <c r="BL276" s="20" t="s">
        <v>132</v>
      </c>
      <c r="BM276" s="20" t="s">
        <v>866</v>
      </c>
    </row>
    <row r="277" s="1" customFormat="1" ht="16.5" customHeight="1">
      <c r="B277" s="42"/>
      <c r="C277" s="229" t="s">
        <v>867</v>
      </c>
      <c r="D277" s="229" t="s">
        <v>149</v>
      </c>
      <c r="E277" s="230" t="s">
        <v>383</v>
      </c>
      <c r="F277" s="231" t="s">
        <v>384</v>
      </c>
      <c r="G277" s="232" t="s">
        <v>167</v>
      </c>
      <c r="H277" s="233">
        <v>2</v>
      </c>
      <c r="I277" s="234"/>
      <c r="J277" s="235">
        <f>ROUND(I277*H277,2)</f>
        <v>0</v>
      </c>
      <c r="K277" s="231" t="s">
        <v>21</v>
      </c>
      <c r="L277" s="236"/>
      <c r="M277" s="237" t="s">
        <v>21</v>
      </c>
      <c r="N277" s="238" t="s">
        <v>40</v>
      </c>
      <c r="O277" s="43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AR277" s="20" t="s">
        <v>144</v>
      </c>
      <c r="AT277" s="20" t="s">
        <v>149</v>
      </c>
      <c r="AU277" s="20" t="s">
        <v>138</v>
      </c>
      <c r="AY277" s="20" t="s">
        <v>126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20" t="s">
        <v>77</v>
      </c>
      <c r="BK277" s="228">
        <f>ROUND(I277*H277,2)</f>
        <v>0</v>
      </c>
      <c r="BL277" s="20" t="s">
        <v>132</v>
      </c>
      <c r="BM277" s="20" t="s">
        <v>868</v>
      </c>
    </row>
    <row r="278" s="1" customFormat="1" ht="16.5" customHeight="1">
      <c r="B278" s="42"/>
      <c r="C278" s="229" t="s">
        <v>462</v>
      </c>
      <c r="D278" s="229" t="s">
        <v>149</v>
      </c>
      <c r="E278" s="230" t="s">
        <v>394</v>
      </c>
      <c r="F278" s="231" t="s">
        <v>395</v>
      </c>
      <c r="G278" s="232" t="s">
        <v>167</v>
      </c>
      <c r="H278" s="233">
        <v>2</v>
      </c>
      <c r="I278" s="234"/>
      <c r="J278" s="235">
        <f>ROUND(I278*H278,2)</f>
        <v>0</v>
      </c>
      <c r="K278" s="231" t="s">
        <v>21</v>
      </c>
      <c r="L278" s="236"/>
      <c r="M278" s="237" t="s">
        <v>21</v>
      </c>
      <c r="N278" s="238" t="s">
        <v>40</v>
      </c>
      <c r="O278" s="43"/>
      <c r="P278" s="226">
        <f>O278*H278</f>
        <v>0</v>
      </c>
      <c r="Q278" s="226">
        <v>0</v>
      </c>
      <c r="R278" s="226">
        <f>Q278*H278</f>
        <v>0</v>
      </c>
      <c r="S278" s="226">
        <v>0</v>
      </c>
      <c r="T278" s="227">
        <f>S278*H278</f>
        <v>0</v>
      </c>
      <c r="AR278" s="20" t="s">
        <v>144</v>
      </c>
      <c r="AT278" s="20" t="s">
        <v>149</v>
      </c>
      <c r="AU278" s="20" t="s">
        <v>138</v>
      </c>
      <c r="AY278" s="20" t="s">
        <v>126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20" t="s">
        <v>77</v>
      </c>
      <c r="BK278" s="228">
        <f>ROUND(I278*H278,2)</f>
        <v>0</v>
      </c>
      <c r="BL278" s="20" t="s">
        <v>132</v>
      </c>
      <c r="BM278" s="20" t="s">
        <v>869</v>
      </c>
    </row>
    <row r="279" s="1" customFormat="1" ht="25.5" customHeight="1">
      <c r="B279" s="42"/>
      <c r="C279" s="229" t="s">
        <v>870</v>
      </c>
      <c r="D279" s="229" t="s">
        <v>149</v>
      </c>
      <c r="E279" s="230" t="s">
        <v>397</v>
      </c>
      <c r="F279" s="231" t="s">
        <v>398</v>
      </c>
      <c r="G279" s="232" t="s">
        <v>167</v>
      </c>
      <c r="H279" s="233">
        <v>5</v>
      </c>
      <c r="I279" s="234"/>
      <c r="J279" s="235">
        <f>ROUND(I279*H279,2)</f>
        <v>0</v>
      </c>
      <c r="K279" s="231" t="s">
        <v>21</v>
      </c>
      <c r="L279" s="236"/>
      <c r="M279" s="237" t="s">
        <v>21</v>
      </c>
      <c r="N279" s="238" t="s">
        <v>40</v>
      </c>
      <c r="O279" s="43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AR279" s="20" t="s">
        <v>144</v>
      </c>
      <c r="AT279" s="20" t="s">
        <v>149</v>
      </c>
      <c r="AU279" s="20" t="s">
        <v>138</v>
      </c>
      <c r="AY279" s="20" t="s">
        <v>126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20" t="s">
        <v>77</v>
      </c>
      <c r="BK279" s="228">
        <f>ROUND(I279*H279,2)</f>
        <v>0</v>
      </c>
      <c r="BL279" s="20" t="s">
        <v>132</v>
      </c>
      <c r="BM279" s="20" t="s">
        <v>871</v>
      </c>
    </row>
    <row r="280" s="1" customFormat="1" ht="16.5" customHeight="1">
      <c r="B280" s="42"/>
      <c r="C280" s="229" t="s">
        <v>466</v>
      </c>
      <c r="D280" s="229" t="s">
        <v>149</v>
      </c>
      <c r="E280" s="230" t="s">
        <v>872</v>
      </c>
      <c r="F280" s="231" t="s">
        <v>873</v>
      </c>
      <c r="G280" s="232" t="s">
        <v>167</v>
      </c>
      <c r="H280" s="233">
        <v>2</v>
      </c>
      <c r="I280" s="234"/>
      <c r="J280" s="235">
        <f>ROUND(I280*H280,2)</f>
        <v>0</v>
      </c>
      <c r="K280" s="231" t="s">
        <v>21</v>
      </c>
      <c r="L280" s="236"/>
      <c r="M280" s="237" t="s">
        <v>21</v>
      </c>
      <c r="N280" s="238" t="s">
        <v>40</v>
      </c>
      <c r="O280" s="43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AR280" s="20" t="s">
        <v>144</v>
      </c>
      <c r="AT280" s="20" t="s">
        <v>149</v>
      </c>
      <c r="AU280" s="20" t="s">
        <v>138</v>
      </c>
      <c r="AY280" s="20" t="s">
        <v>126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20" t="s">
        <v>77</v>
      </c>
      <c r="BK280" s="228">
        <f>ROUND(I280*H280,2)</f>
        <v>0</v>
      </c>
      <c r="BL280" s="20" t="s">
        <v>132</v>
      </c>
      <c r="BM280" s="20" t="s">
        <v>874</v>
      </c>
    </row>
    <row r="281" s="1" customFormat="1" ht="16.5" customHeight="1">
      <c r="B281" s="42"/>
      <c r="C281" s="229" t="s">
        <v>875</v>
      </c>
      <c r="D281" s="229" t="s">
        <v>149</v>
      </c>
      <c r="E281" s="230" t="s">
        <v>876</v>
      </c>
      <c r="F281" s="231" t="s">
        <v>877</v>
      </c>
      <c r="G281" s="232" t="s">
        <v>167</v>
      </c>
      <c r="H281" s="233">
        <v>2</v>
      </c>
      <c r="I281" s="234"/>
      <c r="J281" s="235">
        <f>ROUND(I281*H281,2)</f>
        <v>0</v>
      </c>
      <c r="K281" s="231" t="s">
        <v>21</v>
      </c>
      <c r="L281" s="236"/>
      <c r="M281" s="237" t="s">
        <v>21</v>
      </c>
      <c r="N281" s="238" t="s">
        <v>40</v>
      </c>
      <c r="O281" s="43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AR281" s="20" t="s">
        <v>144</v>
      </c>
      <c r="AT281" s="20" t="s">
        <v>149</v>
      </c>
      <c r="AU281" s="20" t="s">
        <v>138</v>
      </c>
      <c r="AY281" s="20" t="s">
        <v>126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20" t="s">
        <v>77</v>
      </c>
      <c r="BK281" s="228">
        <f>ROUND(I281*H281,2)</f>
        <v>0</v>
      </c>
      <c r="BL281" s="20" t="s">
        <v>132</v>
      </c>
      <c r="BM281" s="20" t="s">
        <v>878</v>
      </c>
    </row>
    <row r="282" s="1" customFormat="1" ht="16.5" customHeight="1">
      <c r="B282" s="42"/>
      <c r="C282" s="229" t="s">
        <v>469</v>
      </c>
      <c r="D282" s="229" t="s">
        <v>149</v>
      </c>
      <c r="E282" s="230" t="s">
        <v>879</v>
      </c>
      <c r="F282" s="231" t="s">
        <v>880</v>
      </c>
      <c r="G282" s="232" t="s">
        <v>167</v>
      </c>
      <c r="H282" s="233">
        <v>2</v>
      </c>
      <c r="I282" s="234"/>
      <c r="J282" s="235">
        <f>ROUND(I282*H282,2)</f>
        <v>0</v>
      </c>
      <c r="K282" s="231" t="s">
        <v>21</v>
      </c>
      <c r="L282" s="236"/>
      <c r="M282" s="237" t="s">
        <v>21</v>
      </c>
      <c r="N282" s="238" t="s">
        <v>40</v>
      </c>
      <c r="O282" s="43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AR282" s="20" t="s">
        <v>144</v>
      </c>
      <c r="AT282" s="20" t="s">
        <v>149</v>
      </c>
      <c r="AU282" s="20" t="s">
        <v>138</v>
      </c>
      <c r="AY282" s="20" t="s">
        <v>126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20" t="s">
        <v>77</v>
      </c>
      <c r="BK282" s="228">
        <f>ROUND(I282*H282,2)</f>
        <v>0</v>
      </c>
      <c r="BL282" s="20" t="s">
        <v>132</v>
      </c>
      <c r="BM282" s="20" t="s">
        <v>881</v>
      </c>
    </row>
    <row r="283" s="1" customFormat="1" ht="25.5" customHeight="1">
      <c r="B283" s="42"/>
      <c r="C283" s="229" t="s">
        <v>882</v>
      </c>
      <c r="D283" s="229" t="s">
        <v>149</v>
      </c>
      <c r="E283" s="230" t="s">
        <v>883</v>
      </c>
      <c r="F283" s="231" t="s">
        <v>884</v>
      </c>
      <c r="G283" s="232" t="s">
        <v>167</v>
      </c>
      <c r="H283" s="233">
        <v>2</v>
      </c>
      <c r="I283" s="234"/>
      <c r="J283" s="235">
        <f>ROUND(I283*H283,2)</f>
        <v>0</v>
      </c>
      <c r="K283" s="231" t="s">
        <v>21</v>
      </c>
      <c r="L283" s="236"/>
      <c r="M283" s="237" t="s">
        <v>21</v>
      </c>
      <c r="N283" s="238" t="s">
        <v>40</v>
      </c>
      <c r="O283" s="43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AR283" s="20" t="s">
        <v>144</v>
      </c>
      <c r="AT283" s="20" t="s">
        <v>149</v>
      </c>
      <c r="AU283" s="20" t="s">
        <v>138</v>
      </c>
      <c r="AY283" s="20" t="s">
        <v>126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20" t="s">
        <v>77</v>
      </c>
      <c r="BK283" s="228">
        <f>ROUND(I283*H283,2)</f>
        <v>0</v>
      </c>
      <c r="BL283" s="20" t="s">
        <v>132</v>
      </c>
      <c r="BM283" s="20" t="s">
        <v>885</v>
      </c>
    </row>
    <row r="284" s="1" customFormat="1" ht="25.5" customHeight="1">
      <c r="B284" s="42"/>
      <c r="C284" s="229" t="s">
        <v>473</v>
      </c>
      <c r="D284" s="229" t="s">
        <v>149</v>
      </c>
      <c r="E284" s="230" t="s">
        <v>411</v>
      </c>
      <c r="F284" s="231" t="s">
        <v>412</v>
      </c>
      <c r="G284" s="232" t="s">
        <v>167</v>
      </c>
      <c r="H284" s="233">
        <v>24</v>
      </c>
      <c r="I284" s="234"/>
      <c r="J284" s="235">
        <f>ROUND(I284*H284,2)</f>
        <v>0</v>
      </c>
      <c r="K284" s="231" t="s">
        <v>21</v>
      </c>
      <c r="L284" s="236"/>
      <c r="M284" s="237" t="s">
        <v>21</v>
      </c>
      <c r="N284" s="238" t="s">
        <v>40</v>
      </c>
      <c r="O284" s="43"/>
      <c r="P284" s="226">
        <f>O284*H284</f>
        <v>0</v>
      </c>
      <c r="Q284" s="226">
        <v>0</v>
      </c>
      <c r="R284" s="226">
        <f>Q284*H284</f>
        <v>0</v>
      </c>
      <c r="S284" s="226">
        <v>0</v>
      </c>
      <c r="T284" s="227">
        <f>S284*H284</f>
        <v>0</v>
      </c>
      <c r="AR284" s="20" t="s">
        <v>144</v>
      </c>
      <c r="AT284" s="20" t="s">
        <v>149</v>
      </c>
      <c r="AU284" s="20" t="s">
        <v>138</v>
      </c>
      <c r="AY284" s="20" t="s">
        <v>126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20" t="s">
        <v>77</v>
      </c>
      <c r="BK284" s="228">
        <f>ROUND(I284*H284,2)</f>
        <v>0</v>
      </c>
      <c r="BL284" s="20" t="s">
        <v>132</v>
      </c>
      <c r="BM284" s="20" t="s">
        <v>886</v>
      </c>
    </row>
    <row r="285" s="1" customFormat="1" ht="16.5" customHeight="1">
      <c r="B285" s="42"/>
      <c r="C285" s="229" t="s">
        <v>887</v>
      </c>
      <c r="D285" s="229" t="s">
        <v>149</v>
      </c>
      <c r="E285" s="230" t="s">
        <v>415</v>
      </c>
      <c r="F285" s="231" t="s">
        <v>416</v>
      </c>
      <c r="G285" s="232" t="s">
        <v>167</v>
      </c>
      <c r="H285" s="233">
        <v>12</v>
      </c>
      <c r="I285" s="234"/>
      <c r="J285" s="235">
        <f>ROUND(I285*H285,2)</f>
        <v>0</v>
      </c>
      <c r="K285" s="231" t="s">
        <v>21</v>
      </c>
      <c r="L285" s="236"/>
      <c r="M285" s="237" t="s">
        <v>21</v>
      </c>
      <c r="N285" s="238" t="s">
        <v>40</v>
      </c>
      <c r="O285" s="43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AR285" s="20" t="s">
        <v>144</v>
      </c>
      <c r="AT285" s="20" t="s">
        <v>149</v>
      </c>
      <c r="AU285" s="20" t="s">
        <v>138</v>
      </c>
      <c r="AY285" s="20" t="s">
        <v>126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20" t="s">
        <v>77</v>
      </c>
      <c r="BK285" s="228">
        <f>ROUND(I285*H285,2)</f>
        <v>0</v>
      </c>
      <c r="BL285" s="20" t="s">
        <v>132</v>
      </c>
      <c r="BM285" s="20" t="s">
        <v>888</v>
      </c>
    </row>
    <row r="286" s="1" customFormat="1" ht="16.5" customHeight="1">
      <c r="B286" s="42"/>
      <c r="C286" s="229" t="s">
        <v>476</v>
      </c>
      <c r="D286" s="229" t="s">
        <v>149</v>
      </c>
      <c r="E286" s="230" t="s">
        <v>889</v>
      </c>
      <c r="F286" s="231" t="s">
        <v>890</v>
      </c>
      <c r="G286" s="232" t="s">
        <v>167</v>
      </c>
      <c r="H286" s="233">
        <v>14</v>
      </c>
      <c r="I286" s="234"/>
      <c r="J286" s="235">
        <f>ROUND(I286*H286,2)</f>
        <v>0</v>
      </c>
      <c r="K286" s="231" t="s">
        <v>21</v>
      </c>
      <c r="L286" s="236"/>
      <c r="M286" s="237" t="s">
        <v>21</v>
      </c>
      <c r="N286" s="238" t="s">
        <v>40</v>
      </c>
      <c r="O286" s="43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AR286" s="20" t="s">
        <v>144</v>
      </c>
      <c r="AT286" s="20" t="s">
        <v>149</v>
      </c>
      <c r="AU286" s="20" t="s">
        <v>138</v>
      </c>
      <c r="AY286" s="20" t="s">
        <v>126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20" t="s">
        <v>77</v>
      </c>
      <c r="BK286" s="228">
        <f>ROUND(I286*H286,2)</f>
        <v>0</v>
      </c>
      <c r="BL286" s="20" t="s">
        <v>132</v>
      </c>
      <c r="BM286" s="20" t="s">
        <v>891</v>
      </c>
    </row>
    <row r="287" s="1" customFormat="1" ht="25.5" customHeight="1">
      <c r="B287" s="42"/>
      <c r="C287" s="229" t="s">
        <v>892</v>
      </c>
      <c r="D287" s="229" t="s">
        <v>149</v>
      </c>
      <c r="E287" s="230" t="s">
        <v>893</v>
      </c>
      <c r="F287" s="231" t="s">
        <v>894</v>
      </c>
      <c r="G287" s="232" t="s">
        <v>167</v>
      </c>
      <c r="H287" s="233">
        <v>1</v>
      </c>
      <c r="I287" s="234"/>
      <c r="J287" s="235">
        <f>ROUND(I287*H287,2)</f>
        <v>0</v>
      </c>
      <c r="K287" s="231" t="s">
        <v>21</v>
      </c>
      <c r="L287" s="236"/>
      <c r="M287" s="237" t="s">
        <v>21</v>
      </c>
      <c r="N287" s="238" t="s">
        <v>40</v>
      </c>
      <c r="O287" s="43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AR287" s="20" t="s">
        <v>144</v>
      </c>
      <c r="AT287" s="20" t="s">
        <v>149</v>
      </c>
      <c r="AU287" s="20" t="s">
        <v>138</v>
      </c>
      <c r="AY287" s="20" t="s">
        <v>126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20" t="s">
        <v>77</v>
      </c>
      <c r="BK287" s="228">
        <f>ROUND(I287*H287,2)</f>
        <v>0</v>
      </c>
      <c r="BL287" s="20" t="s">
        <v>132</v>
      </c>
      <c r="BM287" s="20" t="s">
        <v>895</v>
      </c>
    </row>
    <row r="288" s="1" customFormat="1" ht="16.5" customHeight="1">
      <c r="B288" s="42"/>
      <c r="C288" s="229" t="s">
        <v>480</v>
      </c>
      <c r="D288" s="229" t="s">
        <v>149</v>
      </c>
      <c r="E288" s="230" t="s">
        <v>896</v>
      </c>
      <c r="F288" s="231" t="s">
        <v>897</v>
      </c>
      <c r="G288" s="232" t="s">
        <v>167</v>
      </c>
      <c r="H288" s="233">
        <v>2</v>
      </c>
      <c r="I288" s="234"/>
      <c r="J288" s="235">
        <f>ROUND(I288*H288,2)</f>
        <v>0</v>
      </c>
      <c r="K288" s="231" t="s">
        <v>21</v>
      </c>
      <c r="L288" s="236"/>
      <c r="M288" s="237" t="s">
        <v>21</v>
      </c>
      <c r="N288" s="238" t="s">
        <v>40</v>
      </c>
      <c r="O288" s="43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AR288" s="20" t="s">
        <v>144</v>
      </c>
      <c r="AT288" s="20" t="s">
        <v>149</v>
      </c>
      <c r="AU288" s="20" t="s">
        <v>138</v>
      </c>
      <c r="AY288" s="20" t="s">
        <v>126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20" t="s">
        <v>77</v>
      </c>
      <c r="BK288" s="228">
        <f>ROUND(I288*H288,2)</f>
        <v>0</v>
      </c>
      <c r="BL288" s="20" t="s">
        <v>132</v>
      </c>
      <c r="BM288" s="20" t="s">
        <v>898</v>
      </c>
    </row>
    <row r="289" s="1" customFormat="1" ht="16.5" customHeight="1">
      <c r="B289" s="42"/>
      <c r="C289" s="229" t="s">
        <v>899</v>
      </c>
      <c r="D289" s="229" t="s">
        <v>149</v>
      </c>
      <c r="E289" s="230" t="s">
        <v>900</v>
      </c>
      <c r="F289" s="231" t="s">
        <v>901</v>
      </c>
      <c r="G289" s="232" t="s">
        <v>167</v>
      </c>
      <c r="H289" s="233">
        <v>2</v>
      </c>
      <c r="I289" s="234"/>
      <c r="J289" s="235">
        <f>ROUND(I289*H289,2)</f>
        <v>0</v>
      </c>
      <c r="K289" s="231" t="s">
        <v>21</v>
      </c>
      <c r="L289" s="236"/>
      <c r="M289" s="237" t="s">
        <v>21</v>
      </c>
      <c r="N289" s="238" t="s">
        <v>40</v>
      </c>
      <c r="O289" s="43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AR289" s="20" t="s">
        <v>144</v>
      </c>
      <c r="AT289" s="20" t="s">
        <v>149</v>
      </c>
      <c r="AU289" s="20" t="s">
        <v>138</v>
      </c>
      <c r="AY289" s="20" t="s">
        <v>126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20" t="s">
        <v>77</v>
      </c>
      <c r="BK289" s="228">
        <f>ROUND(I289*H289,2)</f>
        <v>0</v>
      </c>
      <c r="BL289" s="20" t="s">
        <v>132</v>
      </c>
      <c r="BM289" s="20" t="s">
        <v>902</v>
      </c>
    </row>
    <row r="290" s="1" customFormat="1" ht="25.5" customHeight="1">
      <c r="B290" s="42"/>
      <c r="C290" s="229" t="s">
        <v>483</v>
      </c>
      <c r="D290" s="229" t="s">
        <v>149</v>
      </c>
      <c r="E290" s="230" t="s">
        <v>903</v>
      </c>
      <c r="F290" s="231" t="s">
        <v>904</v>
      </c>
      <c r="G290" s="232" t="s">
        <v>167</v>
      </c>
      <c r="H290" s="233">
        <v>2</v>
      </c>
      <c r="I290" s="234"/>
      <c r="J290" s="235">
        <f>ROUND(I290*H290,2)</f>
        <v>0</v>
      </c>
      <c r="K290" s="231" t="s">
        <v>21</v>
      </c>
      <c r="L290" s="236"/>
      <c r="M290" s="237" t="s">
        <v>21</v>
      </c>
      <c r="N290" s="238" t="s">
        <v>40</v>
      </c>
      <c r="O290" s="43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AR290" s="20" t="s">
        <v>144</v>
      </c>
      <c r="AT290" s="20" t="s">
        <v>149</v>
      </c>
      <c r="AU290" s="20" t="s">
        <v>138</v>
      </c>
      <c r="AY290" s="20" t="s">
        <v>126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20" t="s">
        <v>77</v>
      </c>
      <c r="BK290" s="228">
        <f>ROUND(I290*H290,2)</f>
        <v>0</v>
      </c>
      <c r="BL290" s="20" t="s">
        <v>132</v>
      </c>
      <c r="BM290" s="20" t="s">
        <v>905</v>
      </c>
    </row>
    <row r="291" s="1" customFormat="1" ht="25.5" customHeight="1">
      <c r="B291" s="42"/>
      <c r="C291" s="229" t="s">
        <v>906</v>
      </c>
      <c r="D291" s="229" t="s">
        <v>149</v>
      </c>
      <c r="E291" s="230" t="s">
        <v>401</v>
      </c>
      <c r="F291" s="231" t="s">
        <v>402</v>
      </c>
      <c r="G291" s="232" t="s">
        <v>167</v>
      </c>
      <c r="H291" s="233">
        <v>29</v>
      </c>
      <c r="I291" s="234"/>
      <c r="J291" s="235">
        <f>ROUND(I291*H291,2)</f>
        <v>0</v>
      </c>
      <c r="K291" s="231" t="s">
        <v>21</v>
      </c>
      <c r="L291" s="236"/>
      <c r="M291" s="237" t="s">
        <v>21</v>
      </c>
      <c r="N291" s="238" t="s">
        <v>40</v>
      </c>
      <c r="O291" s="43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AR291" s="20" t="s">
        <v>144</v>
      </c>
      <c r="AT291" s="20" t="s">
        <v>149</v>
      </c>
      <c r="AU291" s="20" t="s">
        <v>138</v>
      </c>
      <c r="AY291" s="20" t="s">
        <v>126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20" t="s">
        <v>77</v>
      </c>
      <c r="BK291" s="228">
        <f>ROUND(I291*H291,2)</f>
        <v>0</v>
      </c>
      <c r="BL291" s="20" t="s">
        <v>132</v>
      </c>
      <c r="BM291" s="20" t="s">
        <v>907</v>
      </c>
    </row>
    <row r="292" s="1" customFormat="1" ht="16.5" customHeight="1">
      <c r="B292" s="42"/>
      <c r="C292" s="229" t="s">
        <v>487</v>
      </c>
      <c r="D292" s="229" t="s">
        <v>149</v>
      </c>
      <c r="E292" s="230" t="s">
        <v>908</v>
      </c>
      <c r="F292" s="231" t="s">
        <v>909</v>
      </c>
      <c r="G292" s="232" t="s">
        <v>167</v>
      </c>
      <c r="H292" s="233">
        <v>2</v>
      </c>
      <c r="I292" s="234"/>
      <c r="J292" s="235">
        <f>ROUND(I292*H292,2)</f>
        <v>0</v>
      </c>
      <c r="K292" s="231" t="s">
        <v>21</v>
      </c>
      <c r="L292" s="236"/>
      <c r="M292" s="237" t="s">
        <v>21</v>
      </c>
      <c r="N292" s="238" t="s">
        <v>40</v>
      </c>
      <c r="O292" s="43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AR292" s="20" t="s">
        <v>144</v>
      </c>
      <c r="AT292" s="20" t="s">
        <v>149</v>
      </c>
      <c r="AU292" s="20" t="s">
        <v>138</v>
      </c>
      <c r="AY292" s="20" t="s">
        <v>126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20" t="s">
        <v>77</v>
      </c>
      <c r="BK292" s="228">
        <f>ROUND(I292*H292,2)</f>
        <v>0</v>
      </c>
      <c r="BL292" s="20" t="s">
        <v>132</v>
      </c>
      <c r="BM292" s="20" t="s">
        <v>910</v>
      </c>
    </row>
    <row r="293" s="1" customFormat="1" ht="16.5" customHeight="1">
      <c r="B293" s="42"/>
      <c r="C293" s="229" t="s">
        <v>911</v>
      </c>
      <c r="D293" s="229" t="s">
        <v>149</v>
      </c>
      <c r="E293" s="230" t="s">
        <v>912</v>
      </c>
      <c r="F293" s="231" t="s">
        <v>913</v>
      </c>
      <c r="G293" s="232" t="s">
        <v>167</v>
      </c>
      <c r="H293" s="233">
        <v>2</v>
      </c>
      <c r="I293" s="234"/>
      <c r="J293" s="235">
        <f>ROUND(I293*H293,2)</f>
        <v>0</v>
      </c>
      <c r="K293" s="231" t="s">
        <v>21</v>
      </c>
      <c r="L293" s="236"/>
      <c r="M293" s="237" t="s">
        <v>21</v>
      </c>
      <c r="N293" s="238" t="s">
        <v>40</v>
      </c>
      <c r="O293" s="43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AR293" s="20" t="s">
        <v>144</v>
      </c>
      <c r="AT293" s="20" t="s">
        <v>149</v>
      </c>
      <c r="AU293" s="20" t="s">
        <v>138</v>
      </c>
      <c r="AY293" s="20" t="s">
        <v>126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20" t="s">
        <v>77</v>
      </c>
      <c r="BK293" s="228">
        <f>ROUND(I293*H293,2)</f>
        <v>0</v>
      </c>
      <c r="BL293" s="20" t="s">
        <v>132</v>
      </c>
      <c r="BM293" s="20" t="s">
        <v>914</v>
      </c>
    </row>
    <row r="294" s="1" customFormat="1" ht="16.5" customHeight="1">
      <c r="B294" s="42"/>
      <c r="C294" s="229" t="s">
        <v>490</v>
      </c>
      <c r="D294" s="229" t="s">
        <v>149</v>
      </c>
      <c r="E294" s="230" t="s">
        <v>915</v>
      </c>
      <c r="F294" s="231" t="s">
        <v>916</v>
      </c>
      <c r="G294" s="232" t="s">
        <v>167</v>
      </c>
      <c r="H294" s="233">
        <v>1</v>
      </c>
      <c r="I294" s="234"/>
      <c r="J294" s="235">
        <f>ROUND(I294*H294,2)</f>
        <v>0</v>
      </c>
      <c r="K294" s="231" t="s">
        <v>21</v>
      </c>
      <c r="L294" s="236"/>
      <c r="M294" s="237" t="s">
        <v>21</v>
      </c>
      <c r="N294" s="238" t="s">
        <v>40</v>
      </c>
      <c r="O294" s="43"/>
      <c r="P294" s="226">
        <f>O294*H294</f>
        <v>0</v>
      </c>
      <c r="Q294" s="226">
        <v>0</v>
      </c>
      <c r="R294" s="226">
        <f>Q294*H294</f>
        <v>0</v>
      </c>
      <c r="S294" s="226">
        <v>0</v>
      </c>
      <c r="T294" s="227">
        <f>S294*H294</f>
        <v>0</v>
      </c>
      <c r="AR294" s="20" t="s">
        <v>144</v>
      </c>
      <c r="AT294" s="20" t="s">
        <v>149</v>
      </c>
      <c r="AU294" s="20" t="s">
        <v>138</v>
      </c>
      <c r="AY294" s="20" t="s">
        <v>126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20" t="s">
        <v>77</v>
      </c>
      <c r="BK294" s="228">
        <f>ROUND(I294*H294,2)</f>
        <v>0</v>
      </c>
      <c r="BL294" s="20" t="s">
        <v>132</v>
      </c>
      <c r="BM294" s="20" t="s">
        <v>917</v>
      </c>
    </row>
    <row r="295" s="1" customFormat="1" ht="16.5" customHeight="1">
      <c r="B295" s="42"/>
      <c r="C295" s="229" t="s">
        <v>918</v>
      </c>
      <c r="D295" s="229" t="s">
        <v>149</v>
      </c>
      <c r="E295" s="230" t="s">
        <v>404</v>
      </c>
      <c r="F295" s="231" t="s">
        <v>405</v>
      </c>
      <c r="G295" s="232" t="s">
        <v>167</v>
      </c>
      <c r="H295" s="233">
        <v>10</v>
      </c>
      <c r="I295" s="234"/>
      <c r="J295" s="235">
        <f>ROUND(I295*H295,2)</f>
        <v>0</v>
      </c>
      <c r="K295" s="231" t="s">
        <v>21</v>
      </c>
      <c r="L295" s="236"/>
      <c r="M295" s="237" t="s">
        <v>21</v>
      </c>
      <c r="N295" s="238" t="s">
        <v>40</v>
      </c>
      <c r="O295" s="43"/>
      <c r="P295" s="226">
        <f>O295*H295</f>
        <v>0</v>
      </c>
      <c r="Q295" s="226">
        <v>0</v>
      </c>
      <c r="R295" s="226">
        <f>Q295*H295</f>
        <v>0</v>
      </c>
      <c r="S295" s="226">
        <v>0</v>
      </c>
      <c r="T295" s="227">
        <f>S295*H295</f>
        <v>0</v>
      </c>
      <c r="AR295" s="20" t="s">
        <v>144</v>
      </c>
      <c r="AT295" s="20" t="s">
        <v>149</v>
      </c>
      <c r="AU295" s="20" t="s">
        <v>138</v>
      </c>
      <c r="AY295" s="20" t="s">
        <v>126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20" t="s">
        <v>77</v>
      </c>
      <c r="BK295" s="228">
        <f>ROUND(I295*H295,2)</f>
        <v>0</v>
      </c>
      <c r="BL295" s="20" t="s">
        <v>132</v>
      </c>
      <c r="BM295" s="20" t="s">
        <v>919</v>
      </c>
    </row>
    <row r="296" s="1" customFormat="1" ht="25.5" customHeight="1">
      <c r="B296" s="42"/>
      <c r="C296" s="229" t="s">
        <v>494</v>
      </c>
      <c r="D296" s="229" t="s">
        <v>149</v>
      </c>
      <c r="E296" s="230" t="s">
        <v>408</v>
      </c>
      <c r="F296" s="231" t="s">
        <v>409</v>
      </c>
      <c r="G296" s="232" t="s">
        <v>167</v>
      </c>
      <c r="H296" s="233">
        <v>28</v>
      </c>
      <c r="I296" s="234"/>
      <c r="J296" s="235">
        <f>ROUND(I296*H296,2)</f>
        <v>0</v>
      </c>
      <c r="K296" s="231" t="s">
        <v>21</v>
      </c>
      <c r="L296" s="236"/>
      <c r="M296" s="237" t="s">
        <v>21</v>
      </c>
      <c r="N296" s="238" t="s">
        <v>40</v>
      </c>
      <c r="O296" s="43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AR296" s="20" t="s">
        <v>144</v>
      </c>
      <c r="AT296" s="20" t="s">
        <v>149</v>
      </c>
      <c r="AU296" s="20" t="s">
        <v>138</v>
      </c>
      <c r="AY296" s="20" t="s">
        <v>126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20" t="s">
        <v>77</v>
      </c>
      <c r="BK296" s="228">
        <f>ROUND(I296*H296,2)</f>
        <v>0</v>
      </c>
      <c r="BL296" s="20" t="s">
        <v>132</v>
      </c>
      <c r="BM296" s="20" t="s">
        <v>920</v>
      </c>
    </row>
    <row r="297" s="1" customFormat="1" ht="16.5" customHeight="1">
      <c r="B297" s="42"/>
      <c r="C297" s="217" t="s">
        <v>921</v>
      </c>
      <c r="D297" s="217" t="s">
        <v>128</v>
      </c>
      <c r="E297" s="218" t="s">
        <v>566</v>
      </c>
      <c r="F297" s="219" t="s">
        <v>567</v>
      </c>
      <c r="G297" s="220" t="s">
        <v>568</v>
      </c>
      <c r="H297" s="221">
        <v>1</v>
      </c>
      <c r="I297" s="222"/>
      <c r="J297" s="223">
        <f>ROUND(I297*H297,2)</f>
        <v>0</v>
      </c>
      <c r="K297" s="219" t="s">
        <v>569</v>
      </c>
      <c r="L297" s="68"/>
      <c r="M297" s="224" t="s">
        <v>21</v>
      </c>
      <c r="N297" s="239" t="s">
        <v>40</v>
      </c>
      <c r="O297" s="240"/>
      <c r="P297" s="241">
        <f>O297*H297</f>
        <v>0</v>
      </c>
      <c r="Q297" s="241">
        <v>0</v>
      </c>
      <c r="R297" s="241">
        <f>Q297*H297</f>
        <v>0</v>
      </c>
      <c r="S297" s="241">
        <v>0</v>
      </c>
      <c r="T297" s="242">
        <f>S297*H297</f>
        <v>0</v>
      </c>
      <c r="AR297" s="20" t="s">
        <v>570</v>
      </c>
      <c r="AT297" s="20" t="s">
        <v>128</v>
      </c>
      <c r="AU297" s="20" t="s">
        <v>138</v>
      </c>
      <c r="AY297" s="20" t="s">
        <v>126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20" t="s">
        <v>77</v>
      </c>
      <c r="BK297" s="228">
        <f>ROUND(I297*H297,2)</f>
        <v>0</v>
      </c>
      <c r="BL297" s="20" t="s">
        <v>570</v>
      </c>
      <c r="BM297" s="20" t="s">
        <v>922</v>
      </c>
    </row>
    <row r="298" s="1" customFormat="1" ht="6.96" customHeight="1">
      <c r="B298" s="63"/>
      <c r="C298" s="64"/>
      <c r="D298" s="64"/>
      <c r="E298" s="64"/>
      <c r="F298" s="64"/>
      <c r="G298" s="64"/>
      <c r="H298" s="64"/>
      <c r="I298" s="162"/>
      <c r="J298" s="64"/>
      <c r="K298" s="64"/>
      <c r="L298" s="68"/>
    </row>
  </sheetData>
  <sheetProtection sheet="1" autoFilter="0" formatColumns="0" formatRows="0" objects="1" scenarios="1" spinCount="100000" saltValue="yukTYE4Pac1oSuTQjDw9h89hD1++XJL7gAekrPxEnPatpZS+YG24BUGUkn1TKWNI4wT7GxujJs0Ut2iMq72o7g==" hashValue="T+xkn/ks9D5Af4ytOEbDJ4rSsk3N0CGR9gOh6FjCjpVe3DGa0dDkmKAJeLl6hQ3l5MU6B52kuO4sVzF5tt37ew==" algorithmName="SHA-512" password="CC35"/>
  <autoFilter ref="C84:K297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89</v>
      </c>
      <c r="G1" s="135" t="s">
        <v>90</v>
      </c>
      <c r="H1" s="135"/>
      <c r="I1" s="136"/>
      <c r="J1" s="135" t="s">
        <v>91</v>
      </c>
      <c r="K1" s="134" t="s">
        <v>92</v>
      </c>
      <c r="L1" s="135" t="s">
        <v>93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85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79</v>
      </c>
    </row>
    <row r="4" ht="36.96" customHeight="1">
      <c r="B4" s="24"/>
      <c r="C4" s="25"/>
      <c r="D4" s="26" t="s">
        <v>94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stavby'!K6</f>
        <v>Oprava trakčního vedení na trati Ústí n.L. západ - Bílina,1.etapa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95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923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42" t="s">
        <v>25</v>
      </c>
      <c r="J12" s="143" t="str">
        <f>'Rekapitulace stavby'!AN8</f>
        <v>19. 9. 2018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stavby'!AN10="","",'Rekapitulace stavby'!AN10)</f>
        <v/>
      </c>
      <c r="K14" s="47"/>
    </row>
    <row r="15" s="1" customFormat="1" ht="18" customHeight="1">
      <c r="B15" s="42"/>
      <c r="C15" s="43"/>
      <c r="D15" s="43"/>
      <c r="E15" s="31" t="str">
        <f>IF('Rekapitulace stavby'!E11="","",'Rekapitulace stavby'!E11)</f>
        <v xml:space="preserve"> </v>
      </c>
      <c r="F15" s="43"/>
      <c r="G15" s="43"/>
      <c r="H15" s="43"/>
      <c r="I15" s="142" t="s">
        <v>29</v>
      </c>
      <c r="J15" s="31" t="str">
        <f>IF('Rekapitulace stavby'!AN11="","",'Rekapitulace stavby'!AN11)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stavby'!AN13="Vyplň údaj","",IF('Rekapitulace stavby'!AN13="","",'Rekapitulace stavby'!AN13))</f>
        <v/>
      </c>
      <c r="K17" s="47"/>
    </row>
    <row r="18" s="1" customFormat="1" ht="18" customHeight="1">
      <c r="B18" s="42"/>
      <c r="C18" s="43"/>
      <c r="D18" s="43"/>
      <c r="E18" s="31" t="str">
        <f>IF('Rekapitulace stavby'!E14="Vyplň údaj","",IF('Rekapitulace stavby'!E14="","",'Rekapitulace stavby'!E14))</f>
        <v/>
      </c>
      <c r="F18" s="43"/>
      <c r="G18" s="43"/>
      <c r="H18" s="43"/>
      <c r="I18" s="142" t="s">
        <v>29</v>
      </c>
      <c r="J18" s="31" t="str">
        <f>IF('Rekapitulace stavby'!AN14="Vyplň údaj","",IF('Rekapitulace stavby'!AN14="","",'Rekapitulace stavby'!AN14))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stavby'!AN16="","",'Rekapitulace stavby'!AN16)</f>
        <v/>
      </c>
      <c r="K20" s="47"/>
    </row>
    <row r="21" s="1" customFormat="1" ht="18" customHeight="1">
      <c r="B21" s="42"/>
      <c r="C21" s="43"/>
      <c r="D21" s="43"/>
      <c r="E21" s="31" t="str">
        <f>IF('Rekapitulace stavby'!E17="","",'Rekapitulace stavby'!E17)</f>
        <v xml:space="preserve"> </v>
      </c>
      <c r="F21" s="43"/>
      <c r="G21" s="43"/>
      <c r="H21" s="43"/>
      <c r="I21" s="142" t="s">
        <v>29</v>
      </c>
      <c r="J21" s="31" t="str">
        <f>IF('Rekapitulace stavby'!AN17="","",'Rekapitulace stavby'!AN17)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35</v>
      </c>
      <c r="E27" s="43"/>
      <c r="F27" s="43"/>
      <c r="G27" s="43"/>
      <c r="H27" s="43"/>
      <c r="I27" s="140"/>
      <c r="J27" s="151">
        <f>ROUND(J84,2)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37</v>
      </c>
      <c r="G29" s="43"/>
      <c r="H29" s="43"/>
      <c r="I29" s="152" t="s">
        <v>36</v>
      </c>
      <c r="J29" s="48" t="s">
        <v>38</v>
      </c>
      <c r="K29" s="47"/>
    </row>
    <row r="30" s="1" customFormat="1" ht="14.4" customHeight="1">
      <c r="B30" s="42"/>
      <c r="C30" s="43"/>
      <c r="D30" s="51" t="s">
        <v>39</v>
      </c>
      <c r="E30" s="51" t="s">
        <v>40</v>
      </c>
      <c r="F30" s="153">
        <f>ROUND(SUM(BE84:BE262), 2)</f>
        <v>0</v>
      </c>
      <c r="G30" s="43"/>
      <c r="H30" s="43"/>
      <c r="I30" s="154">
        <v>0.20999999999999999</v>
      </c>
      <c r="J30" s="153">
        <f>ROUND(ROUND((SUM(BE84:BE262)), 2)*I30, 2)</f>
        <v>0</v>
      </c>
      <c r="K30" s="47"/>
    </row>
    <row r="31" s="1" customFormat="1" ht="14.4" customHeight="1">
      <c r="B31" s="42"/>
      <c r="C31" s="43"/>
      <c r="D31" s="43"/>
      <c r="E31" s="51" t="s">
        <v>41</v>
      </c>
      <c r="F31" s="153">
        <f>ROUND(SUM(BF84:BF262), 2)</f>
        <v>0</v>
      </c>
      <c r="G31" s="43"/>
      <c r="H31" s="43"/>
      <c r="I31" s="154">
        <v>0.14999999999999999</v>
      </c>
      <c r="J31" s="153">
        <f>ROUND(ROUND((SUM(BF84:BF262)),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42</v>
      </c>
      <c r="F32" s="153">
        <f>ROUND(SUM(BG84:BG262),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43</v>
      </c>
      <c r="F33" s="153">
        <f>ROUND(SUM(BH84:BH262),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44</v>
      </c>
      <c r="F34" s="153">
        <f>ROUND(SUM(BI84:BI262),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45</v>
      </c>
      <c r="E36" s="94"/>
      <c r="F36" s="94"/>
      <c r="G36" s="157" t="s">
        <v>46</v>
      </c>
      <c r="H36" s="158" t="s">
        <v>47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97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Oprava trakčního vedení na trati Ústí n.L. západ - Bílina,1.etapa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95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03 - traťový úsek Trmice-Řehlovice (po zast.Koštov)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42" t="s">
        <v>25</v>
      </c>
      <c r="J49" s="143" t="str">
        <f>IF(J12="","",J12)</f>
        <v>19. 9. 2018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98</v>
      </c>
      <c r="D54" s="155"/>
      <c r="E54" s="155"/>
      <c r="F54" s="155"/>
      <c r="G54" s="155"/>
      <c r="H54" s="155"/>
      <c r="I54" s="169"/>
      <c r="J54" s="170" t="s">
        <v>99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100</v>
      </c>
      <c r="D56" s="43"/>
      <c r="E56" s="43"/>
      <c r="F56" s="43"/>
      <c r="G56" s="43"/>
      <c r="H56" s="43"/>
      <c r="I56" s="140"/>
      <c r="J56" s="151">
        <f>J84</f>
        <v>0</v>
      </c>
      <c r="K56" s="47"/>
      <c r="AU56" s="20" t="s">
        <v>101</v>
      </c>
    </row>
    <row r="57" s="7" customFormat="1" ht="24.96" customHeight="1">
      <c r="B57" s="173"/>
      <c r="C57" s="174"/>
      <c r="D57" s="175" t="s">
        <v>102</v>
      </c>
      <c r="E57" s="176"/>
      <c r="F57" s="176"/>
      <c r="G57" s="176"/>
      <c r="H57" s="176"/>
      <c r="I57" s="177"/>
      <c r="J57" s="178">
        <f>J85</f>
        <v>0</v>
      </c>
      <c r="K57" s="179"/>
    </row>
    <row r="58" s="8" customFormat="1" ht="19.92" customHeight="1">
      <c r="B58" s="180"/>
      <c r="C58" s="181"/>
      <c r="D58" s="182" t="s">
        <v>103</v>
      </c>
      <c r="E58" s="183"/>
      <c r="F58" s="183"/>
      <c r="G58" s="183"/>
      <c r="H58" s="183"/>
      <c r="I58" s="184"/>
      <c r="J58" s="185">
        <f>J86</f>
        <v>0</v>
      </c>
      <c r="K58" s="186"/>
    </row>
    <row r="59" s="8" customFormat="1" ht="19.92" customHeight="1">
      <c r="B59" s="180"/>
      <c r="C59" s="181"/>
      <c r="D59" s="182" t="s">
        <v>104</v>
      </c>
      <c r="E59" s="183"/>
      <c r="F59" s="183"/>
      <c r="G59" s="183"/>
      <c r="H59" s="183"/>
      <c r="I59" s="184"/>
      <c r="J59" s="185">
        <f>J88</f>
        <v>0</v>
      </c>
      <c r="K59" s="186"/>
    </row>
    <row r="60" s="7" customFormat="1" ht="24.96" customHeight="1">
      <c r="B60" s="173"/>
      <c r="C60" s="174"/>
      <c r="D60" s="175" t="s">
        <v>105</v>
      </c>
      <c r="E60" s="176"/>
      <c r="F60" s="176"/>
      <c r="G60" s="176"/>
      <c r="H60" s="176"/>
      <c r="I60" s="177"/>
      <c r="J60" s="178">
        <f>J93</f>
        <v>0</v>
      </c>
      <c r="K60" s="179"/>
    </row>
    <row r="61" s="8" customFormat="1" ht="19.92" customHeight="1">
      <c r="B61" s="180"/>
      <c r="C61" s="181"/>
      <c r="D61" s="182" t="s">
        <v>106</v>
      </c>
      <c r="E61" s="183"/>
      <c r="F61" s="183"/>
      <c r="G61" s="183"/>
      <c r="H61" s="183"/>
      <c r="I61" s="184"/>
      <c r="J61" s="185">
        <f>J94</f>
        <v>0</v>
      </c>
      <c r="K61" s="186"/>
    </row>
    <row r="62" s="7" customFormat="1" ht="24.96" customHeight="1">
      <c r="B62" s="173"/>
      <c r="C62" s="174"/>
      <c r="D62" s="175" t="s">
        <v>107</v>
      </c>
      <c r="E62" s="176"/>
      <c r="F62" s="176"/>
      <c r="G62" s="176"/>
      <c r="H62" s="176"/>
      <c r="I62" s="177"/>
      <c r="J62" s="178">
        <f>J97</f>
        <v>0</v>
      </c>
      <c r="K62" s="179"/>
    </row>
    <row r="63" s="8" customFormat="1" ht="19.92" customHeight="1">
      <c r="B63" s="180"/>
      <c r="C63" s="181"/>
      <c r="D63" s="182" t="s">
        <v>108</v>
      </c>
      <c r="E63" s="183"/>
      <c r="F63" s="183"/>
      <c r="G63" s="183"/>
      <c r="H63" s="183"/>
      <c r="I63" s="184"/>
      <c r="J63" s="185">
        <f>J260</f>
        <v>0</v>
      </c>
      <c r="K63" s="186"/>
    </row>
    <row r="64" s="8" customFormat="1" ht="14.88" customHeight="1">
      <c r="B64" s="180"/>
      <c r="C64" s="181"/>
      <c r="D64" s="182" t="s">
        <v>109</v>
      </c>
      <c r="E64" s="183"/>
      <c r="F64" s="183"/>
      <c r="G64" s="183"/>
      <c r="H64" s="183"/>
      <c r="I64" s="184"/>
      <c r="J64" s="185">
        <f>J261</f>
        <v>0</v>
      </c>
      <c r="K64" s="186"/>
    </row>
    <row r="65" s="1" customFormat="1" ht="21.84" customHeight="1">
      <c r="B65" s="42"/>
      <c r="C65" s="43"/>
      <c r="D65" s="43"/>
      <c r="E65" s="43"/>
      <c r="F65" s="43"/>
      <c r="G65" s="43"/>
      <c r="H65" s="43"/>
      <c r="I65" s="140"/>
      <c r="J65" s="43"/>
      <c r="K65" s="47"/>
    </row>
    <row r="66" s="1" customFormat="1" ht="6.96" customHeight="1">
      <c r="B66" s="63"/>
      <c r="C66" s="64"/>
      <c r="D66" s="64"/>
      <c r="E66" s="64"/>
      <c r="F66" s="64"/>
      <c r="G66" s="64"/>
      <c r="H66" s="64"/>
      <c r="I66" s="162"/>
      <c r="J66" s="64"/>
      <c r="K66" s="65"/>
    </row>
    <row r="70" s="1" customFormat="1" ht="6.96" customHeight="1">
      <c r="B70" s="66"/>
      <c r="C70" s="67"/>
      <c r="D70" s="67"/>
      <c r="E70" s="67"/>
      <c r="F70" s="67"/>
      <c r="G70" s="67"/>
      <c r="H70" s="67"/>
      <c r="I70" s="165"/>
      <c r="J70" s="67"/>
      <c r="K70" s="67"/>
      <c r="L70" s="68"/>
    </row>
    <row r="71" s="1" customFormat="1" ht="36.96" customHeight="1">
      <c r="B71" s="42"/>
      <c r="C71" s="69" t="s">
        <v>110</v>
      </c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6.96" customHeight="1">
      <c r="B72" s="42"/>
      <c r="C72" s="70"/>
      <c r="D72" s="70"/>
      <c r="E72" s="70"/>
      <c r="F72" s="70"/>
      <c r="G72" s="70"/>
      <c r="H72" s="70"/>
      <c r="I72" s="187"/>
      <c r="J72" s="70"/>
      <c r="K72" s="70"/>
      <c r="L72" s="68"/>
    </row>
    <row r="73" s="1" customFormat="1" ht="14.4" customHeight="1">
      <c r="B73" s="42"/>
      <c r="C73" s="72" t="s">
        <v>18</v>
      </c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 ht="16.5" customHeight="1">
      <c r="B74" s="42"/>
      <c r="C74" s="70"/>
      <c r="D74" s="70"/>
      <c r="E74" s="188" t="str">
        <f>E7</f>
        <v>Oprava trakčního vedení na trati Ústí n.L. západ - Bílina,1.etapa</v>
      </c>
      <c r="F74" s="72"/>
      <c r="G74" s="72"/>
      <c r="H74" s="72"/>
      <c r="I74" s="187"/>
      <c r="J74" s="70"/>
      <c r="K74" s="70"/>
      <c r="L74" s="68"/>
    </row>
    <row r="75" s="1" customFormat="1" ht="14.4" customHeight="1">
      <c r="B75" s="42"/>
      <c r="C75" s="72" t="s">
        <v>95</v>
      </c>
      <c r="D75" s="70"/>
      <c r="E75" s="70"/>
      <c r="F75" s="70"/>
      <c r="G75" s="70"/>
      <c r="H75" s="70"/>
      <c r="I75" s="187"/>
      <c r="J75" s="70"/>
      <c r="K75" s="70"/>
      <c r="L75" s="68"/>
    </row>
    <row r="76" s="1" customFormat="1" ht="17.25" customHeight="1">
      <c r="B76" s="42"/>
      <c r="C76" s="70"/>
      <c r="D76" s="70"/>
      <c r="E76" s="78" t="str">
        <f>E9</f>
        <v>03 - traťový úsek Trmice-Řehlovice (po zast.Koštov)</v>
      </c>
      <c r="F76" s="70"/>
      <c r="G76" s="70"/>
      <c r="H76" s="70"/>
      <c r="I76" s="187"/>
      <c r="J76" s="70"/>
      <c r="K76" s="70"/>
      <c r="L76" s="68"/>
    </row>
    <row r="77" s="1" customFormat="1" ht="6.96" customHeight="1">
      <c r="B77" s="42"/>
      <c r="C77" s="70"/>
      <c r="D77" s="70"/>
      <c r="E77" s="70"/>
      <c r="F77" s="70"/>
      <c r="G77" s="70"/>
      <c r="H77" s="70"/>
      <c r="I77" s="187"/>
      <c r="J77" s="70"/>
      <c r="K77" s="70"/>
      <c r="L77" s="68"/>
    </row>
    <row r="78" s="1" customFormat="1" ht="18" customHeight="1">
      <c r="B78" s="42"/>
      <c r="C78" s="72" t="s">
        <v>23</v>
      </c>
      <c r="D78" s="70"/>
      <c r="E78" s="70"/>
      <c r="F78" s="189" t="str">
        <f>F12</f>
        <v xml:space="preserve"> </v>
      </c>
      <c r="G78" s="70"/>
      <c r="H78" s="70"/>
      <c r="I78" s="190" t="s">
        <v>25</v>
      </c>
      <c r="J78" s="81" t="str">
        <f>IF(J12="","",J12)</f>
        <v>19. 9. 2018</v>
      </c>
      <c r="K78" s="70"/>
      <c r="L78" s="68"/>
    </row>
    <row r="79" s="1" customFormat="1" ht="6.96" customHeight="1">
      <c r="B79" s="42"/>
      <c r="C79" s="70"/>
      <c r="D79" s="70"/>
      <c r="E79" s="70"/>
      <c r="F79" s="70"/>
      <c r="G79" s="70"/>
      <c r="H79" s="70"/>
      <c r="I79" s="187"/>
      <c r="J79" s="70"/>
      <c r="K79" s="70"/>
      <c r="L79" s="68"/>
    </row>
    <row r="80" s="1" customFormat="1">
      <c r="B80" s="42"/>
      <c r="C80" s="72" t="s">
        <v>27</v>
      </c>
      <c r="D80" s="70"/>
      <c r="E80" s="70"/>
      <c r="F80" s="189" t="str">
        <f>E15</f>
        <v xml:space="preserve"> </v>
      </c>
      <c r="G80" s="70"/>
      <c r="H80" s="70"/>
      <c r="I80" s="190" t="s">
        <v>32</v>
      </c>
      <c r="J80" s="189" t="str">
        <f>E21</f>
        <v xml:space="preserve"> </v>
      </c>
      <c r="K80" s="70"/>
      <c r="L80" s="68"/>
    </row>
    <row r="81" s="1" customFormat="1" ht="14.4" customHeight="1">
      <c r="B81" s="42"/>
      <c r="C81" s="72" t="s">
        <v>30</v>
      </c>
      <c r="D81" s="70"/>
      <c r="E81" s="70"/>
      <c r="F81" s="189" t="str">
        <f>IF(E18="","",E18)</f>
        <v/>
      </c>
      <c r="G81" s="70"/>
      <c r="H81" s="70"/>
      <c r="I81" s="187"/>
      <c r="J81" s="70"/>
      <c r="K81" s="70"/>
      <c r="L81" s="68"/>
    </row>
    <row r="82" s="1" customFormat="1" ht="10.32" customHeight="1">
      <c r="B82" s="42"/>
      <c r="C82" s="70"/>
      <c r="D82" s="70"/>
      <c r="E82" s="70"/>
      <c r="F82" s="70"/>
      <c r="G82" s="70"/>
      <c r="H82" s="70"/>
      <c r="I82" s="187"/>
      <c r="J82" s="70"/>
      <c r="K82" s="70"/>
      <c r="L82" s="68"/>
    </row>
    <row r="83" s="9" customFormat="1" ht="29.28" customHeight="1">
      <c r="B83" s="191"/>
      <c r="C83" s="192" t="s">
        <v>111</v>
      </c>
      <c r="D83" s="193" t="s">
        <v>54</v>
      </c>
      <c r="E83" s="193" t="s">
        <v>50</v>
      </c>
      <c r="F83" s="193" t="s">
        <v>112</v>
      </c>
      <c r="G83" s="193" t="s">
        <v>113</v>
      </c>
      <c r="H83" s="193" t="s">
        <v>114</v>
      </c>
      <c r="I83" s="194" t="s">
        <v>115</v>
      </c>
      <c r="J83" s="193" t="s">
        <v>99</v>
      </c>
      <c r="K83" s="195" t="s">
        <v>116</v>
      </c>
      <c r="L83" s="196"/>
      <c r="M83" s="98" t="s">
        <v>117</v>
      </c>
      <c r="N83" s="99" t="s">
        <v>39</v>
      </c>
      <c r="O83" s="99" t="s">
        <v>118</v>
      </c>
      <c r="P83" s="99" t="s">
        <v>119</v>
      </c>
      <c r="Q83" s="99" t="s">
        <v>120</v>
      </c>
      <c r="R83" s="99" t="s">
        <v>121</v>
      </c>
      <c r="S83" s="99" t="s">
        <v>122</v>
      </c>
      <c r="T83" s="100" t="s">
        <v>123</v>
      </c>
    </row>
    <row r="84" s="1" customFormat="1" ht="29.28" customHeight="1">
      <c r="B84" s="42"/>
      <c r="C84" s="104" t="s">
        <v>100</v>
      </c>
      <c r="D84" s="70"/>
      <c r="E84" s="70"/>
      <c r="F84" s="70"/>
      <c r="G84" s="70"/>
      <c r="H84" s="70"/>
      <c r="I84" s="187"/>
      <c r="J84" s="197">
        <f>BK84</f>
        <v>0</v>
      </c>
      <c r="K84" s="70"/>
      <c r="L84" s="68"/>
      <c r="M84" s="101"/>
      <c r="N84" s="102"/>
      <c r="O84" s="102"/>
      <c r="P84" s="198">
        <f>P85+P93+P97</f>
        <v>0</v>
      </c>
      <c r="Q84" s="102"/>
      <c r="R84" s="198">
        <f>R85+R93+R97</f>
        <v>0</v>
      </c>
      <c r="S84" s="102"/>
      <c r="T84" s="199">
        <f>T85+T93+T97</f>
        <v>0</v>
      </c>
      <c r="AT84" s="20" t="s">
        <v>68</v>
      </c>
      <c r="AU84" s="20" t="s">
        <v>101</v>
      </c>
      <c r="BK84" s="200">
        <f>BK85+BK93+BK97</f>
        <v>0</v>
      </c>
    </row>
    <row r="85" s="10" customFormat="1" ht="37.44" customHeight="1">
      <c r="B85" s="201"/>
      <c r="C85" s="202"/>
      <c r="D85" s="203" t="s">
        <v>68</v>
      </c>
      <c r="E85" s="204" t="s">
        <v>124</v>
      </c>
      <c r="F85" s="204" t="s">
        <v>125</v>
      </c>
      <c r="G85" s="202"/>
      <c r="H85" s="202"/>
      <c r="I85" s="205"/>
      <c r="J85" s="206">
        <f>BK85</f>
        <v>0</v>
      </c>
      <c r="K85" s="202"/>
      <c r="L85" s="207"/>
      <c r="M85" s="208"/>
      <c r="N85" s="209"/>
      <c r="O85" s="209"/>
      <c r="P85" s="210">
        <f>P86+P88</f>
        <v>0</v>
      </c>
      <c r="Q85" s="209"/>
      <c r="R85" s="210">
        <f>R86+R88</f>
        <v>0</v>
      </c>
      <c r="S85" s="209"/>
      <c r="T85" s="211">
        <f>T86+T88</f>
        <v>0</v>
      </c>
      <c r="AR85" s="212" t="s">
        <v>77</v>
      </c>
      <c r="AT85" s="213" t="s">
        <v>68</v>
      </c>
      <c r="AU85" s="213" t="s">
        <v>69</v>
      </c>
      <c r="AY85" s="212" t="s">
        <v>126</v>
      </c>
      <c r="BK85" s="214">
        <f>BK86+BK88</f>
        <v>0</v>
      </c>
    </row>
    <row r="86" s="10" customFormat="1" ht="19.92" customHeight="1">
      <c r="B86" s="201"/>
      <c r="C86" s="202"/>
      <c r="D86" s="203" t="s">
        <v>68</v>
      </c>
      <c r="E86" s="215" t="s">
        <v>77</v>
      </c>
      <c r="F86" s="215" t="s">
        <v>127</v>
      </c>
      <c r="G86" s="202"/>
      <c r="H86" s="202"/>
      <c r="I86" s="205"/>
      <c r="J86" s="216">
        <f>BK86</f>
        <v>0</v>
      </c>
      <c r="K86" s="202"/>
      <c r="L86" s="207"/>
      <c r="M86" s="208"/>
      <c r="N86" s="209"/>
      <c r="O86" s="209"/>
      <c r="P86" s="210">
        <f>P87</f>
        <v>0</v>
      </c>
      <c r="Q86" s="209"/>
      <c r="R86" s="210">
        <f>R87</f>
        <v>0</v>
      </c>
      <c r="S86" s="209"/>
      <c r="T86" s="211">
        <f>T87</f>
        <v>0</v>
      </c>
      <c r="AR86" s="212" t="s">
        <v>77</v>
      </c>
      <c r="AT86" s="213" t="s">
        <v>68</v>
      </c>
      <c r="AU86" s="213" t="s">
        <v>77</v>
      </c>
      <c r="AY86" s="212" t="s">
        <v>126</v>
      </c>
      <c r="BK86" s="214">
        <f>BK87</f>
        <v>0</v>
      </c>
    </row>
    <row r="87" s="1" customFormat="1" ht="25.5" customHeight="1">
      <c r="B87" s="42"/>
      <c r="C87" s="217" t="s">
        <v>77</v>
      </c>
      <c r="D87" s="217" t="s">
        <v>128</v>
      </c>
      <c r="E87" s="218" t="s">
        <v>129</v>
      </c>
      <c r="F87" s="219" t="s">
        <v>130</v>
      </c>
      <c r="G87" s="220" t="s">
        <v>131</v>
      </c>
      <c r="H87" s="221">
        <v>100</v>
      </c>
      <c r="I87" s="222"/>
      <c r="J87" s="223">
        <f>ROUND(I87*H87,2)</f>
        <v>0</v>
      </c>
      <c r="K87" s="219" t="s">
        <v>21</v>
      </c>
      <c r="L87" s="68"/>
      <c r="M87" s="224" t="s">
        <v>21</v>
      </c>
      <c r="N87" s="225" t="s">
        <v>40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132</v>
      </c>
      <c r="AT87" s="20" t="s">
        <v>128</v>
      </c>
      <c r="AU87" s="20" t="s">
        <v>79</v>
      </c>
      <c r="AY87" s="20" t="s">
        <v>126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77</v>
      </c>
      <c r="BK87" s="228">
        <f>ROUND(I87*H87,2)</f>
        <v>0</v>
      </c>
      <c r="BL87" s="20" t="s">
        <v>132</v>
      </c>
      <c r="BM87" s="20" t="s">
        <v>79</v>
      </c>
    </row>
    <row r="88" s="10" customFormat="1" ht="29.88" customHeight="1">
      <c r="B88" s="201"/>
      <c r="C88" s="202"/>
      <c r="D88" s="203" t="s">
        <v>68</v>
      </c>
      <c r="E88" s="215" t="s">
        <v>133</v>
      </c>
      <c r="F88" s="215" t="s">
        <v>134</v>
      </c>
      <c r="G88" s="202"/>
      <c r="H88" s="202"/>
      <c r="I88" s="205"/>
      <c r="J88" s="216">
        <f>BK88</f>
        <v>0</v>
      </c>
      <c r="K88" s="202"/>
      <c r="L88" s="207"/>
      <c r="M88" s="208"/>
      <c r="N88" s="209"/>
      <c r="O88" s="209"/>
      <c r="P88" s="210">
        <f>SUM(P89:P92)</f>
        <v>0</v>
      </c>
      <c r="Q88" s="209"/>
      <c r="R88" s="210">
        <f>SUM(R89:R92)</f>
        <v>0</v>
      </c>
      <c r="S88" s="209"/>
      <c r="T88" s="211">
        <f>SUM(T89:T92)</f>
        <v>0</v>
      </c>
      <c r="AR88" s="212" t="s">
        <v>77</v>
      </c>
      <c r="AT88" s="213" t="s">
        <v>68</v>
      </c>
      <c r="AU88" s="213" t="s">
        <v>77</v>
      </c>
      <c r="AY88" s="212" t="s">
        <v>126</v>
      </c>
      <c r="BK88" s="214">
        <f>SUM(BK89:BK92)</f>
        <v>0</v>
      </c>
    </row>
    <row r="89" s="1" customFormat="1" ht="25.5" customHeight="1">
      <c r="B89" s="42"/>
      <c r="C89" s="217" t="s">
        <v>79</v>
      </c>
      <c r="D89" s="217" t="s">
        <v>128</v>
      </c>
      <c r="E89" s="218" t="s">
        <v>135</v>
      </c>
      <c r="F89" s="219" t="s">
        <v>136</v>
      </c>
      <c r="G89" s="220" t="s">
        <v>137</v>
      </c>
      <c r="H89" s="221">
        <v>887.25</v>
      </c>
      <c r="I89" s="222"/>
      <c r="J89" s="223">
        <f>ROUND(I89*H89,2)</f>
        <v>0</v>
      </c>
      <c r="K89" s="219" t="s">
        <v>21</v>
      </c>
      <c r="L89" s="68"/>
      <c r="M89" s="224" t="s">
        <v>21</v>
      </c>
      <c r="N89" s="225" t="s">
        <v>40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132</v>
      </c>
      <c r="AT89" s="20" t="s">
        <v>128</v>
      </c>
      <c r="AU89" s="20" t="s">
        <v>79</v>
      </c>
      <c r="AY89" s="20" t="s">
        <v>126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77</v>
      </c>
      <c r="BK89" s="228">
        <f>ROUND(I89*H89,2)</f>
        <v>0</v>
      </c>
      <c r="BL89" s="20" t="s">
        <v>132</v>
      </c>
      <c r="BM89" s="20" t="s">
        <v>132</v>
      </c>
    </row>
    <row r="90" s="1" customFormat="1" ht="25.5" customHeight="1">
      <c r="B90" s="42"/>
      <c r="C90" s="217" t="s">
        <v>138</v>
      </c>
      <c r="D90" s="217" t="s">
        <v>128</v>
      </c>
      <c r="E90" s="218" t="s">
        <v>139</v>
      </c>
      <c r="F90" s="219" t="s">
        <v>140</v>
      </c>
      <c r="G90" s="220" t="s">
        <v>137</v>
      </c>
      <c r="H90" s="221">
        <v>8872.5</v>
      </c>
      <c r="I90" s="222"/>
      <c r="J90" s="223">
        <f>ROUND(I90*H90,2)</f>
        <v>0</v>
      </c>
      <c r="K90" s="219" t="s">
        <v>21</v>
      </c>
      <c r="L90" s="68"/>
      <c r="M90" s="224" t="s">
        <v>21</v>
      </c>
      <c r="N90" s="225" t="s">
        <v>40</v>
      </c>
      <c r="O90" s="43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20" t="s">
        <v>132</v>
      </c>
      <c r="AT90" s="20" t="s">
        <v>128</v>
      </c>
      <c r="AU90" s="20" t="s">
        <v>79</v>
      </c>
      <c r="AY90" s="20" t="s">
        <v>126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20" t="s">
        <v>77</v>
      </c>
      <c r="BK90" s="228">
        <f>ROUND(I90*H90,2)</f>
        <v>0</v>
      </c>
      <c r="BL90" s="20" t="s">
        <v>132</v>
      </c>
      <c r="BM90" s="20" t="s">
        <v>141</v>
      </c>
    </row>
    <row r="91" s="1" customFormat="1" ht="25.5" customHeight="1">
      <c r="B91" s="42"/>
      <c r="C91" s="217" t="s">
        <v>132</v>
      </c>
      <c r="D91" s="217" t="s">
        <v>128</v>
      </c>
      <c r="E91" s="218" t="s">
        <v>142</v>
      </c>
      <c r="F91" s="219" t="s">
        <v>143</v>
      </c>
      <c r="G91" s="220" t="s">
        <v>137</v>
      </c>
      <c r="H91" s="221">
        <v>266.25</v>
      </c>
      <c r="I91" s="222"/>
      <c r="J91" s="223">
        <f>ROUND(I91*H91,2)</f>
        <v>0</v>
      </c>
      <c r="K91" s="219" t="s">
        <v>21</v>
      </c>
      <c r="L91" s="68"/>
      <c r="M91" s="224" t="s">
        <v>21</v>
      </c>
      <c r="N91" s="225" t="s">
        <v>40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132</v>
      </c>
      <c r="AT91" s="20" t="s">
        <v>128</v>
      </c>
      <c r="AU91" s="20" t="s">
        <v>79</v>
      </c>
      <c r="AY91" s="20" t="s">
        <v>126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77</v>
      </c>
      <c r="BK91" s="228">
        <f>ROUND(I91*H91,2)</f>
        <v>0</v>
      </c>
      <c r="BL91" s="20" t="s">
        <v>132</v>
      </c>
      <c r="BM91" s="20" t="s">
        <v>144</v>
      </c>
    </row>
    <row r="92" s="1" customFormat="1" ht="25.5" customHeight="1">
      <c r="B92" s="42"/>
      <c r="C92" s="217" t="s">
        <v>145</v>
      </c>
      <c r="D92" s="217" t="s">
        <v>128</v>
      </c>
      <c r="E92" s="218" t="s">
        <v>146</v>
      </c>
      <c r="F92" s="219" t="s">
        <v>147</v>
      </c>
      <c r="G92" s="220" t="s">
        <v>137</v>
      </c>
      <c r="H92" s="221">
        <v>621</v>
      </c>
      <c r="I92" s="222"/>
      <c r="J92" s="223">
        <f>ROUND(I92*H92,2)</f>
        <v>0</v>
      </c>
      <c r="K92" s="219" t="s">
        <v>21</v>
      </c>
      <c r="L92" s="68"/>
      <c r="M92" s="224" t="s">
        <v>21</v>
      </c>
      <c r="N92" s="225" t="s">
        <v>40</v>
      </c>
      <c r="O92" s="43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20" t="s">
        <v>132</v>
      </c>
      <c r="AT92" s="20" t="s">
        <v>128</v>
      </c>
      <c r="AU92" s="20" t="s">
        <v>79</v>
      </c>
      <c r="AY92" s="20" t="s">
        <v>126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20" t="s">
        <v>77</v>
      </c>
      <c r="BK92" s="228">
        <f>ROUND(I92*H92,2)</f>
        <v>0</v>
      </c>
      <c r="BL92" s="20" t="s">
        <v>132</v>
      </c>
      <c r="BM92" s="20" t="s">
        <v>148</v>
      </c>
    </row>
    <row r="93" s="10" customFormat="1" ht="37.44" customHeight="1">
      <c r="B93" s="201"/>
      <c r="C93" s="202"/>
      <c r="D93" s="203" t="s">
        <v>68</v>
      </c>
      <c r="E93" s="204" t="s">
        <v>149</v>
      </c>
      <c r="F93" s="204" t="s">
        <v>150</v>
      </c>
      <c r="G93" s="202"/>
      <c r="H93" s="202"/>
      <c r="I93" s="205"/>
      <c r="J93" s="206">
        <f>BK93</f>
        <v>0</v>
      </c>
      <c r="K93" s="202"/>
      <c r="L93" s="207"/>
      <c r="M93" s="208"/>
      <c r="N93" s="209"/>
      <c r="O93" s="209"/>
      <c r="P93" s="210">
        <f>P94</f>
        <v>0</v>
      </c>
      <c r="Q93" s="209"/>
      <c r="R93" s="210">
        <f>R94</f>
        <v>0</v>
      </c>
      <c r="S93" s="209"/>
      <c r="T93" s="211">
        <f>T94</f>
        <v>0</v>
      </c>
      <c r="AR93" s="212" t="s">
        <v>138</v>
      </c>
      <c r="AT93" s="213" t="s">
        <v>68</v>
      </c>
      <c r="AU93" s="213" t="s">
        <v>69</v>
      </c>
      <c r="AY93" s="212" t="s">
        <v>126</v>
      </c>
      <c r="BK93" s="214">
        <f>BK94</f>
        <v>0</v>
      </c>
    </row>
    <row r="94" s="10" customFormat="1" ht="19.92" customHeight="1">
      <c r="B94" s="201"/>
      <c r="C94" s="202"/>
      <c r="D94" s="203" t="s">
        <v>68</v>
      </c>
      <c r="E94" s="215" t="s">
        <v>151</v>
      </c>
      <c r="F94" s="215" t="s">
        <v>152</v>
      </c>
      <c r="G94" s="202"/>
      <c r="H94" s="202"/>
      <c r="I94" s="205"/>
      <c r="J94" s="216">
        <f>BK94</f>
        <v>0</v>
      </c>
      <c r="K94" s="202"/>
      <c r="L94" s="207"/>
      <c r="M94" s="208"/>
      <c r="N94" s="209"/>
      <c r="O94" s="209"/>
      <c r="P94" s="210">
        <f>SUM(P95:P96)</f>
        <v>0</v>
      </c>
      <c r="Q94" s="209"/>
      <c r="R94" s="210">
        <f>SUM(R95:R96)</f>
        <v>0</v>
      </c>
      <c r="S94" s="209"/>
      <c r="T94" s="211">
        <f>SUM(T95:T96)</f>
        <v>0</v>
      </c>
      <c r="AR94" s="212" t="s">
        <v>138</v>
      </c>
      <c r="AT94" s="213" t="s">
        <v>68</v>
      </c>
      <c r="AU94" s="213" t="s">
        <v>77</v>
      </c>
      <c r="AY94" s="212" t="s">
        <v>126</v>
      </c>
      <c r="BK94" s="214">
        <f>SUM(BK95:BK96)</f>
        <v>0</v>
      </c>
    </row>
    <row r="95" s="1" customFormat="1" ht="16.5" customHeight="1">
      <c r="B95" s="42"/>
      <c r="C95" s="217" t="s">
        <v>141</v>
      </c>
      <c r="D95" s="217" t="s">
        <v>128</v>
      </c>
      <c r="E95" s="218" t="s">
        <v>153</v>
      </c>
      <c r="F95" s="219" t="s">
        <v>154</v>
      </c>
      <c r="G95" s="220" t="s">
        <v>155</v>
      </c>
      <c r="H95" s="221">
        <v>3.5</v>
      </c>
      <c r="I95" s="222"/>
      <c r="J95" s="223">
        <f>ROUND(I95*H95,2)</f>
        <v>0</v>
      </c>
      <c r="K95" s="219" t="s">
        <v>21</v>
      </c>
      <c r="L95" s="68"/>
      <c r="M95" s="224" t="s">
        <v>21</v>
      </c>
      <c r="N95" s="225" t="s">
        <v>40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156</v>
      </c>
      <c r="AT95" s="20" t="s">
        <v>128</v>
      </c>
      <c r="AU95" s="20" t="s">
        <v>79</v>
      </c>
      <c r="AY95" s="20" t="s">
        <v>126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77</v>
      </c>
      <c r="BK95" s="228">
        <f>ROUND(I95*H95,2)</f>
        <v>0</v>
      </c>
      <c r="BL95" s="20" t="s">
        <v>156</v>
      </c>
      <c r="BM95" s="20" t="s">
        <v>157</v>
      </c>
    </row>
    <row r="96" s="1" customFormat="1" ht="16.5" customHeight="1">
      <c r="B96" s="42"/>
      <c r="C96" s="217" t="s">
        <v>158</v>
      </c>
      <c r="D96" s="217" t="s">
        <v>128</v>
      </c>
      <c r="E96" s="218" t="s">
        <v>159</v>
      </c>
      <c r="F96" s="219" t="s">
        <v>160</v>
      </c>
      <c r="G96" s="220" t="s">
        <v>161</v>
      </c>
      <c r="H96" s="221">
        <v>106.5</v>
      </c>
      <c r="I96" s="222"/>
      <c r="J96" s="223">
        <f>ROUND(I96*H96,2)</f>
        <v>0</v>
      </c>
      <c r="K96" s="219" t="s">
        <v>21</v>
      </c>
      <c r="L96" s="68"/>
      <c r="M96" s="224" t="s">
        <v>21</v>
      </c>
      <c r="N96" s="225" t="s">
        <v>40</v>
      </c>
      <c r="O96" s="43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20" t="s">
        <v>156</v>
      </c>
      <c r="AT96" s="20" t="s">
        <v>128</v>
      </c>
      <c r="AU96" s="20" t="s">
        <v>79</v>
      </c>
      <c r="AY96" s="20" t="s">
        <v>126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20" t="s">
        <v>77</v>
      </c>
      <c r="BK96" s="228">
        <f>ROUND(I96*H96,2)</f>
        <v>0</v>
      </c>
      <c r="BL96" s="20" t="s">
        <v>156</v>
      </c>
      <c r="BM96" s="20" t="s">
        <v>162</v>
      </c>
    </row>
    <row r="97" s="10" customFormat="1" ht="37.44" customHeight="1">
      <c r="B97" s="201"/>
      <c r="C97" s="202"/>
      <c r="D97" s="203" t="s">
        <v>68</v>
      </c>
      <c r="E97" s="204" t="s">
        <v>163</v>
      </c>
      <c r="F97" s="204" t="s">
        <v>164</v>
      </c>
      <c r="G97" s="202"/>
      <c r="H97" s="202"/>
      <c r="I97" s="205"/>
      <c r="J97" s="206">
        <f>BK97</f>
        <v>0</v>
      </c>
      <c r="K97" s="202"/>
      <c r="L97" s="207"/>
      <c r="M97" s="208"/>
      <c r="N97" s="209"/>
      <c r="O97" s="209"/>
      <c r="P97" s="210">
        <f>P98+SUM(P99:P260)</f>
        <v>0</v>
      </c>
      <c r="Q97" s="209"/>
      <c r="R97" s="210">
        <f>R98+SUM(R99:R260)</f>
        <v>0</v>
      </c>
      <c r="S97" s="209"/>
      <c r="T97" s="211">
        <f>T98+SUM(T99:T260)</f>
        <v>0</v>
      </c>
      <c r="AR97" s="212" t="s">
        <v>132</v>
      </c>
      <c r="AT97" s="213" t="s">
        <v>68</v>
      </c>
      <c r="AU97" s="213" t="s">
        <v>69</v>
      </c>
      <c r="AY97" s="212" t="s">
        <v>126</v>
      </c>
      <c r="BK97" s="214">
        <f>BK98+SUM(BK99:BK260)</f>
        <v>0</v>
      </c>
    </row>
    <row r="98" s="1" customFormat="1" ht="16.5" customHeight="1">
      <c r="B98" s="42"/>
      <c r="C98" s="217" t="s">
        <v>144</v>
      </c>
      <c r="D98" s="217" t="s">
        <v>128</v>
      </c>
      <c r="E98" s="218" t="s">
        <v>165</v>
      </c>
      <c r="F98" s="219" t="s">
        <v>166</v>
      </c>
      <c r="G98" s="220" t="s">
        <v>167</v>
      </c>
      <c r="H98" s="221">
        <v>8</v>
      </c>
      <c r="I98" s="222"/>
      <c r="J98" s="223">
        <f>ROUND(I98*H98,2)</f>
        <v>0</v>
      </c>
      <c r="K98" s="219" t="s">
        <v>21</v>
      </c>
      <c r="L98" s="68"/>
      <c r="M98" s="224" t="s">
        <v>21</v>
      </c>
      <c r="N98" s="225" t="s">
        <v>40</v>
      </c>
      <c r="O98" s="43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20" t="s">
        <v>168</v>
      </c>
      <c r="AT98" s="20" t="s">
        <v>128</v>
      </c>
      <c r="AU98" s="20" t="s">
        <v>77</v>
      </c>
      <c r="AY98" s="20" t="s">
        <v>126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20" t="s">
        <v>77</v>
      </c>
      <c r="BK98" s="228">
        <f>ROUND(I98*H98,2)</f>
        <v>0</v>
      </c>
      <c r="BL98" s="20" t="s">
        <v>168</v>
      </c>
      <c r="BM98" s="20" t="s">
        <v>169</v>
      </c>
    </row>
    <row r="99" s="1" customFormat="1" ht="25.5" customHeight="1">
      <c r="B99" s="42"/>
      <c r="C99" s="217" t="s">
        <v>170</v>
      </c>
      <c r="D99" s="217" t="s">
        <v>128</v>
      </c>
      <c r="E99" s="218" t="s">
        <v>171</v>
      </c>
      <c r="F99" s="219" t="s">
        <v>172</v>
      </c>
      <c r="G99" s="220" t="s">
        <v>161</v>
      </c>
      <c r="H99" s="221">
        <v>345</v>
      </c>
      <c r="I99" s="222"/>
      <c r="J99" s="223">
        <f>ROUND(I99*H99,2)</f>
        <v>0</v>
      </c>
      <c r="K99" s="219" t="s">
        <v>21</v>
      </c>
      <c r="L99" s="68"/>
      <c r="M99" s="224" t="s">
        <v>21</v>
      </c>
      <c r="N99" s="225" t="s">
        <v>40</v>
      </c>
      <c r="O99" s="43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20" t="s">
        <v>168</v>
      </c>
      <c r="AT99" s="20" t="s">
        <v>128</v>
      </c>
      <c r="AU99" s="20" t="s">
        <v>77</v>
      </c>
      <c r="AY99" s="20" t="s">
        <v>126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20" t="s">
        <v>77</v>
      </c>
      <c r="BK99" s="228">
        <f>ROUND(I99*H99,2)</f>
        <v>0</v>
      </c>
      <c r="BL99" s="20" t="s">
        <v>168</v>
      </c>
      <c r="BM99" s="20" t="s">
        <v>173</v>
      </c>
    </row>
    <row r="100" s="1" customFormat="1" ht="16.5" customHeight="1">
      <c r="B100" s="42"/>
      <c r="C100" s="217" t="s">
        <v>148</v>
      </c>
      <c r="D100" s="217" t="s">
        <v>128</v>
      </c>
      <c r="E100" s="218" t="s">
        <v>174</v>
      </c>
      <c r="F100" s="219" t="s">
        <v>175</v>
      </c>
      <c r="G100" s="220" t="s">
        <v>167</v>
      </c>
      <c r="H100" s="221">
        <v>2</v>
      </c>
      <c r="I100" s="222"/>
      <c r="J100" s="223">
        <f>ROUND(I100*H100,2)</f>
        <v>0</v>
      </c>
      <c r="K100" s="219" t="s">
        <v>21</v>
      </c>
      <c r="L100" s="68"/>
      <c r="M100" s="224" t="s">
        <v>21</v>
      </c>
      <c r="N100" s="225" t="s">
        <v>40</v>
      </c>
      <c r="O100" s="4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20" t="s">
        <v>168</v>
      </c>
      <c r="AT100" s="20" t="s">
        <v>128</v>
      </c>
      <c r="AU100" s="20" t="s">
        <v>77</v>
      </c>
      <c r="AY100" s="20" t="s">
        <v>126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77</v>
      </c>
      <c r="BK100" s="228">
        <f>ROUND(I100*H100,2)</f>
        <v>0</v>
      </c>
      <c r="BL100" s="20" t="s">
        <v>168</v>
      </c>
      <c r="BM100" s="20" t="s">
        <v>176</v>
      </c>
    </row>
    <row r="101" s="1" customFormat="1" ht="16.5" customHeight="1">
      <c r="B101" s="42"/>
      <c r="C101" s="217" t="s">
        <v>177</v>
      </c>
      <c r="D101" s="217" t="s">
        <v>128</v>
      </c>
      <c r="E101" s="218" t="s">
        <v>178</v>
      </c>
      <c r="F101" s="219" t="s">
        <v>179</v>
      </c>
      <c r="G101" s="220" t="s">
        <v>180</v>
      </c>
      <c r="H101" s="221">
        <v>35</v>
      </c>
      <c r="I101" s="222"/>
      <c r="J101" s="223">
        <f>ROUND(I101*H101,2)</f>
        <v>0</v>
      </c>
      <c r="K101" s="219" t="s">
        <v>21</v>
      </c>
      <c r="L101" s="68"/>
      <c r="M101" s="224" t="s">
        <v>21</v>
      </c>
      <c r="N101" s="225" t="s">
        <v>40</v>
      </c>
      <c r="O101" s="43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20" t="s">
        <v>168</v>
      </c>
      <c r="AT101" s="20" t="s">
        <v>128</v>
      </c>
      <c r="AU101" s="20" t="s">
        <v>77</v>
      </c>
      <c r="AY101" s="20" t="s">
        <v>126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20" t="s">
        <v>77</v>
      </c>
      <c r="BK101" s="228">
        <f>ROUND(I101*H101,2)</f>
        <v>0</v>
      </c>
      <c r="BL101" s="20" t="s">
        <v>168</v>
      </c>
      <c r="BM101" s="20" t="s">
        <v>181</v>
      </c>
    </row>
    <row r="102" s="1" customFormat="1" ht="16.5" customHeight="1">
      <c r="B102" s="42"/>
      <c r="C102" s="217" t="s">
        <v>157</v>
      </c>
      <c r="D102" s="217" t="s">
        <v>128</v>
      </c>
      <c r="E102" s="218" t="s">
        <v>625</v>
      </c>
      <c r="F102" s="219" t="s">
        <v>626</v>
      </c>
      <c r="G102" s="220" t="s">
        <v>167</v>
      </c>
      <c r="H102" s="221">
        <v>2</v>
      </c>
      <c r="I102" s="222"/>
      <c r="J102" s="223">
        <f>ROUND(I102*H102,2)</f>
        <v>0</v>
      </c>
      <c r="K102" s="219" t="s">
        <v>21</v>
      </c>
      <c r="L102" s="68"/>
      <c r="M102" s="224" t="s">
        <v>21</v>
      </c>
      <c r="N102" s="225" t="s">
        <v>40</v>
      </c>
      <c r="O102" s="4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20" t="s">
        <v>168</v>
      </c>
      <c r="AT102" s="20" t="s">
        <v>128</v>
      </c>
      <c r="AU102" s="20" t="s">
        <v>77</v>
      </c>
      <c r="AY102" s="20" t="s">
        <v>126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77</v>
      </c>
      <c r="BK102" s="228">
        <f>ROUND(I102*H102,2)</f>
        <v>0</v>
      </c>
      <c r="BL102" s="20" t="s">
        <v>168</v>
      </c>
      <c r="BM102" s="20" t="s">
        <v>184</v>
      </c>
    </row>
    <row r="103" s="1" customFormat="1" ht="16.5" customHeight="1">
      <c r="B103" s="42"/>
      <c r="C103" s="217" t="s">
        <v>185</v>
      </c>
      <c r="D103" s="217" t="s">
        <v>128</v>
      </c>
      <c r="E103" s="218" t="s">
        <v>182</v>
      </c>
      <c r="F103" s="219" t="s">
        <v>183</v>
      </c>
      <c r="G103" s="220" t="s">
        <v>167</v>
      </c>
      <c r="H103" s="221">
        <v>6</v>
      </c>
      <c r="I103" s="222"/>
      <c r="J103" s="223">
        <f>ROUND(I103*H103,2)</f>
        <v>0</v>
      </c>
      <c r="K103" s="219" t="s">
        <v>21</v>
      </c>
      <c r="L103" s="68"/>
      <c r="M103" s="224" t="s">
        <v>21</v>
      </c>
      <c r="N103" s="225" t="s">
        <v>40</v>
      </c>
      <c r="O103" s="43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20" t="s">
        <v>168</v>
      </c>
      <c r="AT103" s="20" t="s">
        <v>128</v>
      </c>
      <c r="AU103" s="20" t="s">
        <v>77</v>
      </c>
      <c r="AY103" s="20" t="s">
        <v>126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20" t="s">
        <v>77</v>
      </c>
      <c r="BK103" s="228">
        <f>ROUND(I103*H103,2)</f>
        <v>0</v>
      </c>
      <c r="BL103" s="20" t="s">
        <v>168</v>
      </c>
      <c r="BM103" s="20" t="s">
        <v>188</v>
      </c>
    </row>
    <row r="104" s="1" customFormat="1" ht="16.5" customHeight="1">
      <c r="B104" s="42"/>
      <c r="C104" s="217" t="s">
        <v>162</v>
      </c>
      <c r="D104" s="217" t="s">
        <v>128</v>
      </c>
      <c r="E104" s="218" t="s">
        <v>186</v>
      </c>
      <c r="F104" s="219" t="s">
        <v>187</v>
      </c>
      <c r="G104" s="220" t="s">
        <v>167</v>
      </c>
      <c r="H104" s="221">
        <v>52</v>
      </c>
      <c r="I104" s="222"/>
      <c r="J104" s="223">
        <f>ROUND(I104*H104,2)</f>
        <v>0</v>
      </c>
      <c r="K104" s="219" t="s">
        <v>21</v>
      </c>
      <c r="L104" s="68"/>
      <c r="M104" s="224" t="s">
        <v>21</v>
      </c>
      <c r="N104" s="225" t="s">
        <v>40</v>
      </c>
      <c r="O104" s="4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20" t="s">
        <v>168</v>
      </c>
      <c r="AT104" s="20" t="s">
        <v>128</v>
      </c>
      <c r="AU104" s="20" t="s">
        <v>77</v>
      </c>
      <c r="AY104" s="20" t="s">
        <v>126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77</v>
      </c>
      <c r="BK104" s="228">
        <f>ROUND(I104*H104,2)</f>
        <v>0</v>
      </c>
      <c r="BL104" s="20" t="s">
        <v>168</v>
      </c>
      <c r="BM104" s="20" t="s">
        <v>191</v>
      </c>
    </row>
    <row r="105" s="1" customFormat="1" ht="16.5" customHeight="1">
      <c r="B105" s="42"/>
      <c r="C105" s="217" t="s">
        <v>10</v>
      </c>
      <c r="D105" s="217" t="s">
        <v>128</v>
      </c>
      <c r="E105" s="218" t="s">
        <v>189</v>
      </c>
      <c r="F105" s="219" t="s">
        <v>190</v>
      </c>
      <c r="G105" s="220" t="s">
        <v>167</v>
      </c>
      <c r="H105" s="221">
        <v>11</v>
      </c>
      <c r="I105" s="222"/>
      <c r="J105" s="223">
        <f>ROUND(I105*H105,2)</f>
        <v>0</v>
      </c>
      <c r="K105" s="219" t="s">
        <v>21</v>
      </c>
      <c r="L105" s="68"/>
      <c r="M105" s="224" t="s">
        <v>21</v>
      </c>
      <c r="N105" s="225" t="s">
        <v>40</v>
      </c>
      <c r="O105" s="43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20" t="s">
        <v>168</v>
      </c>
      <c r="AT105" s="20" t="s">
        <v>128</v>
      </c>
      <c r="AU105" s="20" t="s">
        <v>77</v>
      </c>
      <c r="AY105" s="20" t="s">
        <v>126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20" t="s">
        <v>77</v>
      </c>
      <c r="BK105" s="228">
        <f>ROUND(I105*H105,2)</f>
        <v>0</v>
      </c>
      <c r="BL105" s="20" t="s">
        <v>168</v>
      </c>
      <c r="BM105" s="20" t="s">
        <v>194</v>
      </c>
    </row>
    <row r="106" s="1" customFormat="1" ht="16.5" customHeight="1">
      <c r="B106" s="42"/>
      <c r="C106" s="217" t="s">
        <v>169</v>
      </c>
      <c r="D106" s="217" t="s">
        <v>128</v>
      </c>
      <c r="E106" s="218" t="s">
        <v>192</v>
      </c>
      <c r="F106" s="219" t="s">
        <v>193</v>
      </c>
      <c r="G106" s="220" t="s">
        <v>167</v>
      </c>
      <c r="H106" s="221">
        <v>7</v>
      </c>
      <c r="I106" s="222"/>
      <c r="J106" s="223">
        <f>ROUND(I106*H106,2)</f>
        <v>0</v>
      </c>
      <c r="K106" s="219" t="s">
        <v>21</v>
      </c>
      <c r="L106" s="68"/>
      <c r="M106" s="224" t="s">
        <v>21</v>
      </c>
      <c r="N106" s="225" t="s">
        <v>40</v>
      </c>
      <c r="O106" s="4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20" t="s">
        <v>168</v>
      </c>
      <c r="AT106" s="20" t="s">
        <v>128</v>
      </c>
      <c r="AU106" s="20" t="s">
        <v>77</v>
      </c>
      <c r="AY106" s="20" t="s">
        <v>126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77</v>
      </c>
      <c r="BK106" s="228">
        <f>ROUND(I106*H106,2)</f>
        <v>0</v>
      </c>
      <c r="BL106" s="20" t="s">
        <v>168</v>
      </c>
      <c r="BM106" s="20" t="s">
        <v>197</v>
      </c>
    </row>
    <row r="107" s="1" customFormat="1" ht="16.5" customHeight="1">
      <c r="B107" s="42"/>
      <c r="C107" s="217" t="s">
        <v>198</v>
      </c>
      <c r="D107" s="217" t="s">
        <v>128</v>
      </c>
      <c r="E107" s="218" t="s">
        <v>195</v>
      </c>
      <c r="F107" s="219" t="s">
        <v>196</v>
      </c>
      <c r="G107" s="220" t="s">
        <v>167</v>
      </c>
      <c r="H107" s="221">
        <v>4</v>
      </c>
      <c r="I107" s="222"/>
      <c r="J107" s="223">
        <f>ROUND(I107*H107,2)</f>
        <v>0</v>
      </c>
      <c r="K107" s="219" t="s">
        <v>21</v>
      </c>
      <c r="L107" s="68"/>
      <c r="M107" s="224" t="s">
        <v>21</v>
      </c>
      <c r="N107" s="225" t="s">
        <v>40</v>
      </c>
      <c r="O107" s="4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20" t="s">
        <v>168</v>
      </c>
      <c r="AT107" s="20" t="s">
        <v>128</v>
      </c>
      <c r="AU107" s="20" t="s">
        <v>77</v>
      </c>
      <c r="AY107" s="20" t="s">
        <v>126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77</v>
      </c>
      <c r="BK107" s="228">
        <f>ROUND(I107*H107,2)</f>
        <v>0</v>
      </c>
      <c r="BL107" s="20" t="s">
        <v>168</v>
      </c>
      <c r="BM107" s="20" t="s">
        <v>201</v>
      </c>
    </row>
    <row r="108" s="1" customFormat="1" ht="16.5" customHeight="1">
      <c r="B108" s="42"/>
      <c r="C108" s="217" t="s">
        <v>173</v>
      </c>
      <c r="D108" s="217" t="s">
        <v>128</v>
      </c>
      <c r="E108" s="218" t="s">
        <v>199</v>
      </c>
      <c r="F108" s="219" t="s">
        <v>200</v>
      </c>
      <c r="G108" s="220" t="s">
        <v>167</v>
      </c>
      <c r="H108" s="221">
        <v>4</v>
      </c>
      <c r="I108" s="222"/>
      <c r="J108" s="223">
        <f>ROUND(I108*H108,2)</f>
        <v>0</v>
      </c>
      <c r="K108" s="219" t="s">
        <v>21</v>
      </c>
      <c r="L108" s="68"/>
      <c r="M108" s="224" t="s">
        <v>21</v>
      </c>
      <c r="N108" s="225" t="s">
        <v>40</v>
      </c>
      <c r="O108" s="43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20" t="s">
        <v>168</v>
      </c>
      <c r="AT108" s="20" t="s">
        <v>128</v>
      </c>
      <c r="AU108" s="20" t="s">
        <v>77</v>
      </c>
      <c r="AY108" s="20" t="s">
        <v>126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77</v>
      </c>
      <c r="BK108" s="228">
        <f>ROUND(I108*H108,2)</f>
        <v>0</v>
      </c>
      <c r="BL108" s="20" t="s">
        <v>168</v>
      </c>
      <c r="BM108" s="20" t="s">
        <v>204</v>
      </c>
    </row>
    <row r="109" s="1" customFormat="1" ht="16.5" customHeight="1">
      <c r="B109" s="42"/>
      <c r="C109" s="217" t="s">
        <v>205</v>
      </c>
      <c r="D109" s="217" t="s">
        <v>128</v>
      </c>
      <c r="E109" s="218" t="s">
        <v>635</v>
      </c>
      <c r="F109" s="219" t="s">
        <v>636</v>
      </c>
      <c r="G109" s="220" t="s">
        <v>167</v>
      </c>
      <c r="H109" s="221">
        <v>11</v>
      </c>
      <c r="I109" s="222"/>
      <c r="J109" s="223">
        <f>ROUND(I109*H109,2)</f>
        <v>0</v>
      </c>
      <c r="K109" s="219" t="s">
        <v>21</v>
      </c>
      <c r="L109" s="68"/>
      <c r="M109" s="224" t="s">
        <v>21</v>
      </c>
      <c r="N109" s="225" t="s">
        <v>40</v>
      </c>
      <c r="O109" s="43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20" t="s">
        <v>168</v>
      </c>
      <c r="AT109" s="20" t="s">
        <v>128</v>
      </c>
      <c r="AU109" s="20" t="s">
        <v>77</v>
      </c>
      <c r="AY109" s="20" t="s">
        <v>126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0" t="s">
        <v>77</v>
      </c>
      <c r="BK109" s="228">
        <f>ROUND(I109*H109,2)</f>
        <v>0</v>
      </c>
      <c r="BL109" s="20" t="s">
        <v>168</v>
      </c>
      <c r="BM109" s="20" t="s">
        <v>208</v>
      </c>
    </row>
    <row r="110" s="1" customFormat="1" ht="16.5" customHeight="1">
      <c r="B110" s="42"/>
      <c r="C110" s="217" t="s">
        <v>176</v>
      </c>
      <c r="D110" s="217" t="s">
        <v>128</v>
      </c>
      <c r="E110" s="218" t="s">
        <v>202</v>
      </c>
      <c r="F110" s="219" t="s">
        <v>203</v>
      </c>
      <c r="G110" s="220" t="s">
        <v>167</v>
      </c>
      <c r="H110" s="221">
        <v>52</v>
      </c>
      <c r="I110" s="222"/>
      <c r="J110" s="223">
        <f>ROUND(I110*H110,2)</f>
        <v>0</v>
      </c>
      <c r="K110" s="219" t="s">
        <v>21</v>
      </c>
      <c r="L110" s="68"/>
      <c r="M110" s="224" t="s">
        <v>21</v>
      </c>
      <c r="N110" s="225" t="s">
        <v>40</v>
      </c>
      <c r="O110" s="43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20" t="s">
        <v>168</v>
      </c>
      <c r="AT110" s="20" t="s">
        <v>128</v>
      </c>
      <c r="AU110" s="20" t="s">
        <v>77</v>
      </c>
      <c r="AY110" s="20" t="s">
        <v>126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20" t="s">
        <v>77</v>
      </c>
      <c r="BK110" s="228">
        <f>ROUND(I110*H110,2)</f>
        <v>0</v>
      </c>
      <c r="BL110" s="20" t="s">
        <v>168</v>
      </c>
      <c r="BM110" s="20" t="s">
        <v>211</v>
      </c>
    </row>
    <row r="111" s="1" customFormat="1" ht="16.5" customHeight="1">
      <c r="B111" s="42"/>
      <c r="C111" s="217" t="s">
        <v>9</v>
      </c>
      <c r="D111" s="217" t="s">
        <v>128</v>
      </c>
      <c r="E111" s="218" t="s">
        <v>206</v>
      </c>
      <c r="F111" s="219" t="s">
        <v>207</v>
      </c>
      <c r="G111" s="220" t="s">
        <v>167</v>
      </c>
      <c r="H111" s="221">
        <v>6</v>
      </c>
      <c r="I111" s="222"/>
      <c r="J111" s="223">
        <f>ROUND(I111*H111,2)</f>
        <v>0</v>
      </c>
      <c r="K111" s="219" t="s">
        <v>21</v>
      </c>
      <c r="L111" s="68"/>
      <c r="M111" s="224" t="s">
        <v>21</v>
      </c>
      <c r="N111" s="225" t="s">
        <v>40</v>
      </c>
      <c r="O111" s="43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20" t="s">
        <v>168</v>
      </c>
      <c r="AT111" s="20" t="s">
        <v>128</v>
      </c>
      <c r="AU111" s="20" t="s">
        <v>77</v>
      </c>
      <c r="AY111" s="20" t="s">
        <v>126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20" t="s">
        <v>77</v>
      </c>
      <c r="BK111" s="228">
        <f>ROUND(I111*H111,2)</f>
        <v>0</v>
      </c>
      <c r="BL111" s="20" t="s">
        <v>168</v>
      </c>
      <c r="BM111" s="20" t="s">
        <v>214</v>
      </c>
    </row>
    <row r="112" s="1" customFormat="1" ht="16.5" customHeight="1">
      <c r="B112" s="42"/>
      <c r="C112" s="217" t="s">
        <v>181</v>
      </c>
      <c r="D112" s="217" t="s">
        <v>128</v>
      </c>
      <c r="E112" s="218" t="s">
        <v>209</v>
      </c>
      <c r="F112" s="219" t="s">
        <v>210</v>
      </c>
      <c r="G112" s="220" t="s">
        <v>167</v>
      </c>
      <c r="H112" s="221">
        <v>4</v>
      </c>
      <c r="I112" s="222"/>
      <c r="J112" s="223">
        <f>ROUND(I112*H112,2)</f>
        <v>0</v>
      </c>
      <c r="K112" s="219" t="s">
        <v>21</v>
      </c>
      <c r="L112" s="68"/>
      <c r="M112" s="224" t="s">
        <v>21</v>
      </c>
      <c r="N112" s="225" t="s">
        <v>40</v>
      </c>
      <c r="O112" s="43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20" t="s">
        <v>168</v>
      </c>
      <c r="AT112" s="20" t="s">
        <v>128</v>
      </c>
      <c r="AU112" s="20" t="s">
        <v>77</v>
      </c>
      <c r="AY112" s="20" t="s">
        <v>126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20" t="s">
        <v>77</v>
      </c>
      <c r="BK112" s="228">
        <f>ROUND(I112*H112,2)</f>
        <v>0</v>
      </c>
      <c r="BL112" s="20" t="s">
        <v>168</v>
      </c>
      <c r="BM112" s="20" t="s">
        <v>217</v>
      </c>
    </row>
    <row r="113" s="1" customFormat="1" ht="16.5" customHeight="1">
      <c r="B113" s="42"/>
      <c r="C113" s="217" t="s">
        <v>218</v>
      </c>
      <c r="D113" s="217" t="s">
        <v>128</v>
      </c>
      <c r="E113" s="218" t="s">
        <v>212</v>
      </c>
      <c r="F113" s="219" t="s">
        <v>213</v>
      </c>
      <c r="G113" s="220" t="s">
        <v>167</v>
      </c>
      <c r="H113" s="221">
        <v>65</v>
      </c>
      <c r="I113" s="222"/>
      <c r="J113" s="223">
        <f>ROUND(I113*H113,2)</f>
        <v>0</v>
      </c>
      <c r="K113" s="219" t="s">
        <v>21</v>
      </c>
      <c r="L113" s="68"/>
      <c r="M113" s="224" t="s">
        <v>21</v>
      </c>
      <c r="N113" s="225" t="s">
        <v>40</v>
      </c>
      <c r="O113" s="43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20" t="s">
        <v>168</v>
      </c>
      <c r="AT113" s="20" t="s">
        <v>128</v>
      </c>
      <c r="AU113" s="20" t="s">
        <v>77</v>
      </c>
      <c r="AY113" s="20" t="s">
        <v>126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20" t="s">
        <v>77</v>
      </c>
      <c r="BK113" s="228">
        <f>ROUND(I113*H113,2)</f>
        <v>0</v>
      </c>
      <c r="BL113" s="20" t="s">
        <v>168</v>
      </c>
      <c r="BM113" s="20" t="s">
        <v>221</v>
      </c>
    </row>
    <row r="114" s="1" customFormat="1" ht="16.5" customHeight="1">
      <c r="B114" s="42"/>
      <c r="C114" s="217" t="s">
        <v>184</v>
      </c>
      <c r="D114" s="217" t="s">
        <v>128</v>
      </c>
      <c r="E114" s="218" t="s">
        <v>215</v>
      </c>
      <c r="F114" s="219" t="s">
        <v>216</v>
      </c>
      <c r="G114" s="220" t="s">
        <v>167</v>
      </c>
      <c r="H114" s="221">
        <v>60</v>
      </c>
      <c r="I114" s="222"/>
      <c r="J114" s="223">
        <f>ROUND(I114*H114,2)</f>
        <v>0</v>
      </c>
      <c r="K114" s="219" t="s">
        <v>21</v>
      </c>
      <c r="L114" s="68"/>
      <c r="M114" s="224" t="s">
        <v>21</v>
      </c>
      <c r="N114" s="225" t="s">
        <v>40</v>
      </c>
      <c r="O114" s="43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20" t="s">
        <v>168</v>
      </c>
      <c r="AT114" s="20" t="s">
        <v>128</v>
      </c>
      <c r="AU114" s="20" t="s">
        <v>77</v>
      </c>
      <c r="AY114" s="20" t="s">
        <v>126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20" t="s">
        <v>77</v>
      </c>
      <c r="BK114" s="228">
        <f>ROUND(I114*H114,2)</f>
        <v>0</v>
      </c>
      <c r="BL114" s="20" t="s">
        <v>168</v>
      </c>
      <c r="BM114" s="20" t="s">
        <v>224</v>
      </c>
    </row>
    <row r="115" s="1" customFormat="1" ht="16.5" customHeight="1">
      <c r="B115" s="42"/>
      <c r="C115" s="217" t="s">
        <v>225</v>
      </c>
      <c r="D115" s="217" t="s">
        <v>128</v>
      </c>
      <c r="E115" s="218" t="s">
        <v>219</v>
      </c>
      <c r="F115" s="219" t="s">
        <v>220</v>
      </c>
      <c r="G115" s="220" t="s">
        <v>167</v>
      </c>
      <c r="H115" s="221">
        <v>4</v>
      </c>
      <c r="I115" s="222"/>
      <c r="J115" s="223">
        <f>ROUND(I115*H115,2)</f>
        <v>0</v>
      </c>
      <c r="K115" s="219" t="s">
        <v>21</v>
      </c>
      <c r="L115" s="68"/>
      <c r="M115" s="224" t="s">
        <v>21</v>
      </c>
      <c r="N115" s="225" t="s">
        <v>40</v>
      </c>
      <c r="O115" s="43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20" t="s">
        <v>168</v>
      </c>
      <c r="AT115" s="20" t="s">
        <v>128</v>
      </c>
      <c r="AU115" s="20" t="s">
        <v>77</v>
      </c>
      <c r="AY115" s="20" t="s">
        <v>126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20" t="s">
        <v>77</v>
      </c>
      <c r="BK115" s="228">
        <f>ROUND(I115*H115,2)</f>
        <v>0</v>
      </c>
      <c r="BL115" s="20" t="s">
        <v>168</v>
      </c>
      <c r="BM115" s="20" t="s">
        <v>228</v>
      </c>
    </row>
    <row r="116" s="1" customFormat="1" ht="16.5" customHeight="1">
      <c r="B116" s="42"/>
      <c r="C116" s="217" t="s">
        <v>188</v>
      </c>
      <c r="D116" s="217" t="s">
        <v>128</v>
      </c>
      <c r="E116" s="218" t="s">
        <v>924</v>
      </c>
      <c r="F116" s="219" t="s">
        <v>925</v>
      </c>
      <c r="G116" s="220" t="s">
        <v>167</v>
      </c>
      <c r="H116" s="221">
        <v>56</v>
      </c>
      <c r="I116" s="222"/>
      <c r="J116" s="223">
        <f>ROUND(I116*H116,2)</f>
        <v>0</v>
      </c>
      <c r="K116" s="219" t="s">
        <v>21</v>
      </c>
      <c r="L116" s="68"/>
      <c r="M116" s="224" t="s">
        <v>21</v>
      </c>
      <c r="N116" s="225" t="s">
        <v>40</v>
      </c>
      <c r="O116" s="43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20" t="s">
        <v>168</v>
      </c>
      <c r="AT116" s="20" t="s">
        <v>128</v>
      </c>
      <c r="AU116" s="20" t="s">
        <v>77</v>
      </c>
      <c r="AY116" s="20" t="s">
        <v>126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20" t="s">
        <v>77</v>
      </c>
      <c r="BK116" s="228">
        <f>ROUND(I116*H116,2)</f>
        <v>0</v>
      </c>
      <c r="BL116" s="20" t="s">
        <v>168</v>
      </c>
      <c r="BM116" s="20" t="s">
        <v>231</v>
      </c>
    </row>
    <row r="117" s="1" customFormat="1" ht="16.5" customHeight="1">
      <c r="B117" s="42"/>
      <c r="C117" s="217" t="s">
        <v>232</v>
      </c>
      <c r="D117" s="217" t="s">
        <v>128</v>
      </c>
      <c r="E117" s="218" t="s">
        <v>926</v>
      </c>
      <c r="F117" s="219" t="s">
        <v>927</v>
      </c>
      <c r="G117" s="220" t="s">
        <v>167</v>
      </c>
      <c r="H117" s="221">
        <v>5</v>
      </c>
      <c r="I117" s="222"/>
      <c r="J117" s="223">
        <f>ROUND(I117*H117,2)</f>
        <v>0</v>
      </c>
      <c r="K117" s="219" t="s">
        <v>21</v>
      </c>
      <c r="L117" s="68"/>
      <c r="M117" s="224" t="s">
        <v>21</v>
      </c>
      <c r="N117" s="225" t="s">
        <v>40</v>
      </c>
      <c r="O117" s="43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20" t="s">
        <v>168</v>
      </c>
      <c r="AT117" s="20" t="s">
        <v>128</v>
      </c>
      <c r="AU117" s="20" t="s">
        <v>77</v>
      </c>
      <c r="AY117" s="20" t="s">
        <v>126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20" t="s">
        <v>77</v>
      </c>
      <c r="BK117" s="228">
        <f>ROUND(I117*H117,2)</f>
        <v>0</v>
      </c>
      <c r="BL117" s="20" t="s">
        <v>168</v>
      </c>
      <c r="BM117" s="20" t="s">
        <v>235</v>
      </c>
    </row>
    <row r="118" s="1" customFormat="1" ht="25.5" customHeight="1">
      <c r="B118" s="42"/>
      <c r="C118" s="217" t="s">
        <v>191</v>
      </c>
      <c r="D118" s="217" t="s">
        <v>128</v>
      </c>
      <c r="E118" s="218" t="s">
        <v>222</v>
      </c>
      <c r="F118" s="219" t="s">
        <v>223</v>
      </c>
      <c r="G118" s="220" t="s">
        <v>167</v>
      </c>
      <c r="H118" s="221">
        <v>68</v>
      </c>
      <c r="I118" s="222"/>
      <c r="J118" s="223">
        <f>ROUND(I118*H118,2)</f>
        <v>0</v>
      </c>
      <c r="K118" s="219" t="s">
        <v>21</v>
      </c>
      <c r="L118" s="68"/>
      <c r="M118" s="224" t="s">
        <v>21</v>
      </c>
      <c r="N118" s="225" t="s">
        <v>40</v>
      </c>
      <c r="O118" s="43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20" t="s">
        <v>168</v>
      </c>
      <c r="AT118" s="20" t="s">
        <v>128</v>
      </c>
      <c r="AU118" s="20" t="s">
        <v>77</v>
      </c>
      <c r="AY118" s="20" t="s">
        <v>126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20" t="s">
        <v>77</v>
      </c>
      <c r="BK118" s="228">
        <f>ROUND(I118*H118,2)</f>
        <v>0</v>
      </c>
      <c r="BL118" s="20" t="s">
        <v>168</v>
      </c>
      <c r="BM118" s="20" t="s">
        <v>238</v>
      </c>
    </row>
    <row r="119" s="1" customFormat="1" ht="16.5" customHeight="1">
      <c r="B119" s="42"/>
      <c r="C119" s="217" t="s">
        <v>239</v>
      </c>
      <c r="D119" s="217" t="s">
        <v>128</v>
      </c>
      <c r="E119" s="218" t="s">
        <v>928</v>
      </c>
      <c r="F119" s="219" t="s">
        <v>929</v>
      </c>
      <c r="G119" s="220" t="s">
        <v>167</v>
      </c>
      <c r="H119" s="221">
        <v>8</v>
      </c>
      <c r="I119" s="222"/>
      <c r="J119" s="223">
        <f>ROUND(I119*H119,2)</f>
        <v>0</v>
      </c>
      <c r="K119" s="219" t="s">
        <v>21</v>
      </c>
      <c r="L119" s="68"/>
      <c r="M119" s="224" t="s">
        <v>21</v>
      </c>
      <c r="N119" s="225" t="s">
        <v>40</v>
      </c>
      <c r="O119" s="43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20" t="s">
        <v>168</v>
      </c>
      <c r="AT119" s="20" t="s">
        <v>128</v>
      </c>
      <c r="AU119" s="20" t="s">
        <v>77</v>
      </c>
      <c r="AY119" s="20" t="s">
        <v>126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20" t="s">
        <v>77</v>
      </c>
      <c r="BK119" s="228">
        <f>ROUND(I119*H119,2)</f>
        <v>0</v>
      </c>
      <c r="BL119" s="20" t="s">
        <v>168</v>
      </c>
      <c r="BM119" s="20" t="s">
        <v>242</v>
      </c>
    </row>
    <row r="120" s="1" customFormat="1" ht="16.5" customHeight="1">
      <c r="B120" s="42"/>
      <c r="C120" s="217" t="s">
        <v>194</v>
      </c>
      <c r="D120" s="217" t="s">
        <v>128</v>
      </c>
      <c r="E120" s="218" t="s">
        <v>229</v>
      </c>
      <c r="F120" s="219" t="s">
        <v>230</v>
      </c>
      <c r="G120" s="220" t="s">
        <v>167</v>
      </c>
      <c r="H120" s="221">
        <v>560</v>
      </c>
      <c r="I120" s="222"/>
      <c r="J120" s="223">
        <f>ROUND(I120*H120,2)</f>
        <v>0</v>
      </c>
      <c r="K120" s="219" t="s">
        <v>21</v>
      </c>
      <c r="L120" s="68"/>
      <c r="M120" s="224" t="s">
        <v>21</v>
      </c>
      <c r="N120" s="225" t="s">
        <v>40</v>
      </c>
      <c r="O120" s="43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20" t="s">
        <v>168</v>
      </c>
      <c r="AT120" s="20" t="s">
        <v>128</v>
      </c>
      <c r="AU120" s="20" t="s">
        <v>77</v>
      </c>
      <c r="AY120" s="20" t="s">
        <v>126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20" t="s">
        <v>77</v>
      </c>
      <c r="BK120" s="228">
        <f>ROUND(I120*H120,2)</f>
        <v>0</v>
      </c>
      <c r="BL120" s="20" t="s">
        <v>168</v>
      </c>
      <c r="BM120" s="20" t="s">
        <v>245</v>
      </c>
    </row>
    <row r="121" s="1" customFormat="1" ht="16.5" customHeight="1">
      <c r="B121" s="42"/>
      <c r="C121" s="217" t="s">
        <v>246</v>
      </c>
      <c r="D121" s="217" t="s">
        <v>128</v>
      </c>
      <c r="E121" s="218" t="s">
        <v>233</v>
      </c>
      <c r="F121" s="219" t="s">
        <v>234</v>
      </c>
      <c r="G121" s="220" t="s">
        <v>167</v>
      </c>
      <c r="H121" s="221">
        <v>12</v>
      </c>
      <c r="I121" s="222"/>
      <c r="J121" s="223">
        <f>ROUND(I121*H121,2)</f>
        <v>0</v>
      </c>
      <c r="K121" s="219" t="s">
        <v>21</v>
      </c>
      <c r="L121" s="68"/>
      <c r="M121" s="224" t="s">
        <v>21</v>
      </c>
      <c r="N121" s="225" t="s">
        <v>40</v>
      </c>
      <c r="O121" s="43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20" t="s">
        <v>168</v>
      </c>
      <c r="AT121" s="20" t="s">
        <v>128</v>
      </c>
      <c r="AU121" s="20" t="s">
        <v>77</v>
      </c>
      <c r="AY121" s="20" t="s">
        <v>126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0" t="s">
        <v>77</v>
      </c>
      <c r="BK121" s="228">
        <f>ROUND(I121*H121,2)</f>
        <v>0</v>
      </c>
      <c r="BL121" s="20" t="s">
        <v>168</v>
      </c>
      <c r="BM121" s="20" t="s">
        <v>249</v>
      </c>
    </row>
    <row r="122" s="1" customFormat="1" ht="16.5" customHeight="1">
      <c r="B122" s="42"/>
      <c r="C122" s="217" t="s">
        <v>197</v>
      </c>
      <c r="D122" s="217" t="s">
        <v>128</v>
      </c>
      <c r="E122" s="218" t="s">
        <v>236</v>
      </c>
      <c r="F122" s="219" t="s">
        <v>237</v>
      </c>
      <c r="G122" s="220" t="s">
        <v>167</v>
      </c>
      <c r="H122" s="221">
        <v>12</v>
      </c>
      <c r="I122" s="222"/>
      <c r="J122" s="223">
        <f>ROUND(I122*H122,2)</f>
        <v>0</v>
      </c>
      <c r="K122" s="219" t="s">
        <v>21</v>
      </c>
      <c r="L122" s="68"/>
      <c r="M122" s="224" t="s">
        <v>21</v>
      </c>
      <c r="N122" s="225" t="s">
        <v>40</v>
      </c>
      <c r="O122" s="43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20" t="s">
        <v>168</v>
      </c>
      <c r="AT122" s="20" t="s">
        <v>128</v>
      </c>
      <c r="AU122" s="20" t="s">
        <v>77</v>
      </c>
      <c r="AY122" s="20" t="s">
        <v>126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20" t="s">
        <v>77</v>
      </c>
      <c r="BK122" s="228">
        <f>ROUND(I122*H122,2)</f>
        <v>0</v>
      </c>
      <c r="BL122" s="20" t="s">
        <v>168</v>
      </c>
      <c r="BM122" s="20" t="s">
        <v>156</v>
      </c>
    </row>
    <row r="123" s="1" customFormat="1" ht="16.5" customHeight="1">
      <c r="B123" s="42"/>
      <c r="C123" s="217" t="s">
        <v>252</v>
      </c>
      <c r="D123" s="217" t="s">
        <v>128</v>
      </c>
      <c r="E123" s="218" t="s">
        <v>240</v>
      </c>
      <c r="F123" s="219" t="s">
        <v>241</v>
      </c>
      <c r="G123" s="220" t="s">
        <v>167</v>
      </c>
      <c r="H123" s="221">
        <v>2</v>
      </c>
      <c r="I123" s="222"/>
      <c r="J123" s="223">
        <f>ROUND(I123*H123,2)</f>
        <v>0</v>
      </c>
      <c r="K123" s="219" t="s">
        <v>21</v>
      </c>
      <c r="L123" s="68"/>
      <c r="M123" s="224" t="s">
        <v>21</v>
      </c>
      <c r="N123" s="225" t="s">
        <v>40</v>
      </c>
      <c r="O123" s="43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20" t="s">
        <v>168</v>
      </c>
      <c r="AT123" s="20" t="s">
        <v>128</v>
      </c>
      <c r="AU123" s="20" t="s">
        <v>77</v>
      </c>
      <c r="AY123" s="20" t="s">
        <v>126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20" t="s">
        <v>77</v>
      </c>
      <c r="BK123" s="228">
        <f>ROUND(I123*H123,2)</f>
        <v>0</v>
      </c>
      <c r="BL123" s="20" t="s">
        <v>168</v>
      </c>
      <c r="BM123" s="20" t="s">
        <v>256</v>
      </c>
    </row>
    <row r="124" s="1" customFormat="1" ht="16.5" customHeight="1">
      <c r="B124" s="42"/>
      <c r="C124" s="217" t="s">
        <v>201</v>
      </c>
      <c r="D124" s="217" t="s">
        <v>128</v>
      </c>
      <c r="E124" s="218" t="s">
        <v>243</v>
      </c>
      <c r="F124" s="219" t="s">
        <v>244</v>
      </c>
      <c r="G124" s="220" t="s">
        <v>167</v>
      </c>
      <c r="H124" s="221">
        <v>2</v>
      </c>
      <c r="I124" s="222"/>
      <c r="J124" s="223">
        <f>ROUND(I124*H124,2)</f>
        <v>0</v>
      </c>
      <c r="K124" s="219" t="s">
        <v>21</v>
      </c>
      <c r="L124" s="68"/>
      <c r="M124" s="224" t="s">
        <v>21</v>
      </c>
      <c r="N124" s="225" t="s">
        <v>40</v>
      </c>
      <c r="O124" s="43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20" t="s">
        <v>168</v>
      </c>
      <c r="AT124" s="20" t="s">
        <v>128</v>
      </c>
      <c r="AU124" s="20" t="s">
        <v>77</v>
      </c>
      <c r="AY124" s="20" t="s">
        <v>126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20" t="s">
        <v>77</v>
      </c>
      <c r="BK124" s="228">
        <f>ROUND(I124*H124,2)</f>
        <v>0</v>
      </c>
      <c r="BL124" s="20" t="s">
        <v>168</v>
      </c>
      <c r="BM124" s="20" t="s">
        <v>259</v>
      </c>
    </row>
    <row r="125" s="1" customFormat="1" ht="16.5" customHeight="1">
      <c r="B125" s="42"/>
      <c r="C125" s="217" t="s">
        <v>260</v>
      </c>
      <c r="D125" s="217" t="s">
        <v>128</v>
      </c>
      <c r="E125" s="218" t="s">
        <v>247</v>
      </c>
      <c r="F125" s="219" t="s">
        <v>248</v>
      </c>
      <c r="G125" s="220" t="s">
        <v>167</v>
      </c>
      <c r="H125" s="221">
        <v>4</v>
      </c>
      <c r="I125" s="222"/>
      <c r="J125" s="223">
        <f>ROUND(I125*H125,2)</f>
        <v>0</v>
      </c>
      <c r="K125" s="219" t="s">
        <v>21</v>
      </c>
      <c r="L125" s="68"/>
      <c r="M125" s="224" t="s">
        <v>21</v>
      </c>
      <c r="N125" s="225" t="s">
        <v>40</v>
      </c>
      <c r="O125" s="43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20" t="s">
        <v>168</v>
      </c>
      <c r="AT125" s="20" t="s">
        <v>128</v>
      </c>
      <c r="AU125" s="20" t="s">
        <v>77</v>
      </c>
      <c r="AY125" s="20" t="s">
        <v>126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20" t="s">
        <v>77</v>
      </c>
      <c r="BK125" s="228">
        <f>ROUND(I125*H125,2)</f>
        <v>0</v>
      </c>
      <c r="BL125" s="20" t="s">
        <v>168</v>
      </c>
      <c r="BM125" s="20" t="s">
        <v>263</v>
      </c>
    </row>
    <row r="126" s="1" customFormat="1" ht="16.5" customHeight="1">
      <c r="B126" s="42"/>
      <c r="C126" s="217" t="s">
        <v>204</v>
      </c>
      <c r="D126" s="217" t="s">
        <v>128</v>
      </c>
      <c r="E126" s="218" t="s">
        <v>930</v>
      </c>
      <c r="F126" s="219" t="s">
        <v>931</v>
      </c>
      <c r="G126" s="220" t="s">
        <v>255</v>
      </c>
      <c r="H126" s="221">
        <v>300</v>
      </c>
      <c r="I126" s="222"/>
      <c r="J126" s="223">
        <f>ROUND(I126*H126,2)</f>
        <v>0</v>
      </c>
      <c r="K126" s="219" t="s">
        <v>21</v>
      </c>
      <c r="L126" s="68"/>
      <c r="M126" s="224" t="s">
        <v>21</v>
      </c>
      <c r="N126" s="225" t="s">
        <v>40</v>
      </c>
      <c r="O126" s="43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20" t="s">
        <v>168</v>
      </c>
      <c r="AT126" s="20" t="s">
        <v>128</v>
      </c>
      <c r="AU126" s="20" t="s">
        <v>77</v>
      </c>
      <c r="AY126" s="20" t="s">
        <v>126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20" t="s">
        <v>77</v>
      </c>
      <c r="BK126" s="228">
        <f>ROUND(I126*H126,2)</f>
        <v>0</v>
      </c>
      <c r="BL126" s="20" t="s">
        <v>168</v>
      </c>
      <c r="BM126" s="20" t="s">
        <v>266</v>
      </c>
    </row>
    <row r="127" s="1" customFormat="1" ht="16.5" customHeight="1">
      <c r="B127" s="42"/>
      <c r="C127" s="217" t="s">
        <v>267</v>
      </c>
      <c r="D127" s="217" t="s">
        <v>128</v>
      </c>
      <c r="E127" s="218" t="s">
        <v>643</v>
      </c>
      <c r="F127" s="219" t="s">
        <v>644</v>
      </c>
      <c r="G127" s="220" t="s">
        <v>167</v>
      </c>
      <c r="H127" s="221">
        <v>6</v>
      </c>
      <c r="I127" s="222"/>
      <c r="J127" s="223">
        <f>ROUND(I127*H127,2)</f>
        <v>0</v>
      </c>
      <c r="K127" s="219" t="s">
        <v>21</v>
      </c>
      <c r="L127" s="68"/>
      <c r="M127" s="224" t="s">
        <v>21</v>
      </c>
      <c r="N127" s="225" t="s">
        <v>40</v>
      </c>
      <c r="O127" s="43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20" t="s">
        <v>168</v>
      </c>
      <c r="AT127" s="20" t="s">
        <v>128</v>
      </c>
      <c r="AU127" s="20" t="s">
        <v>77</v>
      </c>
      <c r="AY127" s="20" t="s">
        <v>126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20" t="s">
        <v>77</v>
      </c>
      <c r="BK127" s="228">
        <f>ROUND(I127*H127,2)</f>
        <v>0</v>
      </c>
      <c r="BL127" s="20" t="s">
        <v>168</v>
      </c>
      <c r="BM127" s="20" t="s">
        <v>270</v>
      </c>
    </row>
    <row r="128" s="1" customFormat="1" ht="25.5" customHeight="1">
      <c r="B128" s="42"/>
      <c r="C128" s="217" t="s">
        <v>208</v>
      </c>
      <c r="D128" s="217" t="s">
        <v>128</v>
      </c>
      <c r="E128" s="218" t="s">
        <v>932</v>
      </c>
      <c r="F128" s="219" t="s">
        <v>933</v>
      </c>
      <c r="G128" s="220" t="s">
        <v>167</v>
      </c>
      <c r="H128" s="221">
        <v>6</v>
      </c>
      <c r="I128" s="222"/>
      <c r="J128" s="223">
        <f>ROUND(I128*H128,2)</f>
        <v>0</v>
      </c>
      <c r="K128" s="219" t="s">
        <v>21</v>
      </c>
      <c r="L128" s="68"/>
      <c r="M128" s="224" t="s">
        <v>21</v>
      </c>
      <c r="N128" s="225" t="s">
        <v>40</v>
      </c>
      <c r="O128" s="43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20" t="s">
        <v>168</v>
      </c>
      <c r="AT128" s="20" t="s">
        <v>128</v>
      </c>
      <c r="AU128" s="20" t="s">
        <v>77</v>
      </c>
      <c r="AY128" s="20" t="s">
        <v>126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20" t="s">
        <v>77</v>
      </c>
      <c r="BK128" s="228">
        <f>ROUND(I128*H128,2)</f>
        <v>0</v>
      </c>
      <c r="BL128" s="20" t="s">
        <v>168</v>
      </c>
      <c r="BM128" s="20" t="s">
        <v>273</v>
      </c>
    </row>
    <row r="129" s="1" customFormat="1" ht="16.5" customHeight="1">
      <c r="B129" s="42"/>
      <c r="C129" s="217" t="s">
        <v>274</v>
      </c>
      <c r="D129" s="217" t="s">
        <v>128</v>
      </c>
      <c r="E129" s="218" t="s">
        <v>261</v>
      </c>
      <c r="F129" s="219" t="s">
        <v>262</v>
      </c>
      <c r="G129" s="220" t="s">
        <v>255</v>
      </c>
      <c r="H129" s="221">
        <v>3500</v>
      </c>
      <c r="I129" s="222"/>
      <c r="J129" s="223">
        <f>ROUND(I129*H129,2)</f>
        <v>0</v>
      </c>
      <c r="K129" s="219" t="s">
        <v>21</v>
      </c>
      <c r="L129" s="68"/>
      <c r="M129" s="224" t="s">
        <v>21</v>
      </c>
      <c r="N129" s="225" t="s">
        <v>40</v>
      </c>
      <c r="O129" s="43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0" t="s">
        <v>168</v>
      </c>
      <c r="AT129" s="20" t="s">
        <v>128</v>
      </c>
      <c r="AU129" s="20" t="s">
        <v>77</v>
      </c>
      <c r="AY129" s="20" t="s">
        <v>126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0" t="s">
        <v>77</v>
      </c>
      <c r="BK129" s="228">
        <f>ROUND(I129*H129,2)</f>
        <v>0</v>
      </c>
      <c r="BL129" s="20" t="s">
        <v>168</v>
      </c>
      <c r="BM129" s="20" t="s">
        <v>277</v>
      </c>
    </row>
    <row r="130" s="1" customFormat="1" ht="16.5" customHeight="1">
      <c r="B130" s="42"/>
      <c r="C130" s="217" t="s">
        <v>211</v>
      </c>
      <c r="D130" s="217" t="s">
        <v>128</v>
      </c>
      <c r="E130" s="218" t="s">
        <v>264</v>
      </c>
      <c r="F130" s="219" t="s">
        <v>265</v>
      </c>
      <c r="G130" s="220" t="s">
        <v>167</v>
      </c>
      <c r="H130" s="221">
        <v>6</v>
      </c>
      <c r="I130" s="222"/>
      <c r="J130" s="223">
        <f>ROUND(I130*H130,2)</f>
        <v>0</v>
      </c>
      <c r="K130" s="219" t="s">
        <v>21</v>
      </c>
      <c r="L130" s="68"/>
      <c r="M130" s="224" t="s">
        <v>21</v>
      </c>
      <c r="N130" s="225" t="s">
        <v>40</v>
      </c>
      <c r="O130" s="43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20" t="s">
        <v>168</v>
      </c>
      <c r="AT130" s="20" t="s">
        <v>128</v>
      </c>
      <c r="AU130" s="20" t="s">
        <v>77</v>
      </c>
      <c r="AY130" s="20" t="s">
        <v>126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20" t="s">
        <v>77</v>
      </c>
      <c r="BK130" s="228">
        <f>ROUND(I130*H130,2)</f>
        <v>0</v>
      </c>
      <c r="BL130" s="20" t="s">
        <v>168</v>
      </c>
      <c r="BM130" s="20" t="s">
        <v>280</v>
      </c>
    </row>
    <row r="131" s="1" customFormat="1" ht="16.5" customHeight="1">
      <c r="B131" s="42"/>
      <c r="C131" s="217" t="s">
        <v>281</v>
      </c>
      <c r="D131" s="217" t="s">
        <v>128</v>
      </c>
      <c r="E131" s="218" t="s">
        <v>422</v>
      </c>
      <c r="F131" s="219" t="s">
        <v>423</v>
      </c>
      <c r="G131" s="220" t="s">
        <v>167</v>
      </c>
      <c r="H131" s="221">
        <v>6</v>
      </c>
      <c r="I131" s="222"/>
      <c r="J131" s="223">
        <f>ROUND(I131*H131,2)</f>
        <v>0</v>
      </c>
      <c r="K131" s="219" t="s">
        <v>21</v>
      </c>
      <c r="L131" s="68"/>
      <c r="M131" s="224" t="s">
        <v>21</v>
      </c>
      <c r="N131" s="225" t="s">
        <v>40</v>
      </c>
      <c r="O131" s="43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20" t="s">
        <v>168</v>
      </c>
      <c r="AT131" s="20" t="s">
        <v>128</v>
      </c>
      <c r="AU131" s="20" t="s">
        <v>77</v>
      </c>
      <c r="AY131" s="20" t="s">
        <v>126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20" t="s">
        <v>77</v>
      </c>
      <c r="BK131" s="228">
        <f>ROUND(I131*H131,2)</f>
        <v>0</v>
      </c>
      <c r="BL131" s="20" t="s">
        <v>168</v>
      </c>
      <c r="BM131" s="20" t="s">
        <v>284</v>
      </c>
    </row>
    <row r="132" s="1" customFormat="1" ht="16.5" customHeight="1">
      <c r="B132" s="42"/>
      <c r="C132" s="217" t="s">
        <v>214</v>
      </c>
      <c r="D132" s="217" t="s">
        <v>128</v>
      </c>
      <c r="E132" s="218" t="s">
        <v>425</v>
      </c>
      <c r="F132" s="219" t="s">
        <v>426</v>
      </c>
      <c r="G132" s="220" t="s">
        <v>167</v>
      </c>
      <c r="H132" s="221">
        <v>12</v>
      </c>
      <c r="I132" s="222"/>
      <c r="J132" s="223">
        <f>ROUND(I132*H132,2)</f>
        <v>0</v>
      </c>
      <c r="K132" s="219" t="s">
        <v>21</v>
      </c>
      <c r="L132" s="68"/>
      <c r="M132" s="224" t="s">
        <v>21</v>
      </c>
      <c r="N132" s="225" t="s">
        <v>40</v>
      </c>
      <c r="O132" s="43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20" t="s">
        <v>168</v>
      </c>
      <c r="AT132" s="20" t="s">
        <v>128</v>
      </c>
      <c r="AU132" s="20" t="s">
        <v>77</v>
      </c>
      <c r="AY132" s="20" t="s">
        <v>126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20" t="s">
        <v>77</v>
      </c>
      <c r="BK132" s="228">
        <f>ROUND(I132*H132,2)</f>
        <v>0</v>
      </c>
      <c r="BL132" s="20" t="s">
        <v>168</v>
      </c>
      <c r="BM132" s="20" t="s">
        <v>287</v>
      </c>
    </row>
    <row r="133" s="1" customFormat="1" ht="16.5" customHeight="1">
      <c r="B133" s="42"/>
      <c r="C133" s="217" t="s">
        <v>288</v>
      </c>
      <c r="D133" s="217" t="s">
        <v>128</v>
      </c>
      <c r="E133" s="218" t="s">
        <v>429</v>
      </c>
      <c r="F133" s="219" t="s">
        <v>430</v>
      </c>
      <c r="G133" s="220" t="s">
        <v>155</v>
      </c>
      <c r="H133" s="221">
        <v>3.5</v>
      </c>
      <c r="I133" s="222"/>
      <c r="J133" s="223">
        <f>ROUND(I133*H133,2)</f>
        <v>0</v>
      </c>
      <c r="K133" s="219" t="s">
        <v>21</v>
      </c>
      <c r="L133" s="68"/>
      <c r="M133" s="224" t="s">
        <v>21</v>
      </c>
      <c r="N133" s="225" t="s">
        <v>40</v>
      </c>
      <c r="O133" s="43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20" t="s">
        <v>168</v>
      </c>
      <c r="AT133" s="20" t="s">
        <v>128</v>
      </c>
      <c r="AU133" s="20" t="s">
        <v>77</v>
      </c>
      <c r="AY133" s="20" t="s">
        <v>126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20" t="s">
        <v>77</v>
      </c>
      <c r="BK133" s="228">
        <f>ROUND(I133*H133,2)</f>
        <v>0</v>
      </c>
      <c r="BL133" s="20" t="s">
        <v>168</v>
      </c>
      <c r="BM133" s="20" t="s">
        <v>291</v>
      </c>
    </row>
    <row r="134" s="1" customFormat="1" ht="16.5" customHeight="1">
      <c r="B134" s="42"/>
      <c r="C134" s="217" t="s">
        <v>217</v>
      </c>
      <c r="D134" s="217" t="s">
        <v>128</v>
      </c>
      <c r="E134" s="218" t="s">
        <v>432</v>
      </c>
      <c r="F134" s="219" t="s">
        <v>433</v>
      </c>
      <c r="G134" s="220" t="s">
        <v>155</v>
      </c>
      <c r="H134" s="221">
        <v>3.5</v>
      </c>
      <c r="I134" s="222"/>
      <c r="J134" s="223">
        <f>ROUND(I134*H134,2)</f>
        <v>0</v>
      </c>
      <c r="K134" s="219" t="s">
        <v>21</v>
      </c>
      <c r="L134" s="68"/>
      <c r="M134" s="224" t="s">
        <v>21</v>
      </c>
      <c r="N134" s="225" t="s">
        <v>40</v>
      </c>
      <c r="O134" s="43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20" t="s">
        <v>168</v>
      </c>
      <c r="AT134" s="20" t="s">
        <v>128</v>
      </c>
      <c r="AU134" s="20" t="s">
        <v>77</v>
      </c>
      <c r="AY134" s="20" t="s">
        <v>126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20" t="s">
        <v>77</v>
      </c>
      <c r="BK134" s="228">
        <f>ROUND(I134*H134,2)</f>
        <v>0</v>
      </c>
      <c r="BL134" s="20" t="s">
        <v>168</v>
      </c>
      <c r="BM134" s="20" t="s">
        <v>294</v>
      </c>
    </row>
    <row r="135" s="1" customFormat="1" ht="25.5" customHeight="1">
      <c r="B135" s="42"/>
      <c r="C135" s="217" t="s">
        <v>295</v>
      </c>
      <c r="D135" s="217" t="s">
        <v>128</v>
      </c>
      <c r="E135" s="218" t="s">
        <v>436</v>
      </c>
      <c r="F135" s="219" t="s">
        <v>437</v>
      </c>
      <c r="G135" s="220" t="s">
        <v>167</v>
      </c>
      <c r="H135" s="221">
        <v>4</v>
      </c>
      <c r="I135" s="222"/>
      <c r="J135" s="223">
        <f>ROUND(I135*H135,2)</f>
        <v>0</v>
      </c>
      <c r="K135" s="219" t="s">
        <v>21</v>
      </c>
      <c r="L135" s="68"/>
      <c r="M135" s="224" t="s">
        <v>21</v>
      </c>
      <c r="N135" s="225" t="s">
        <v>40</v>
      </c>
      <c r="O135" s="43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20" t="s">
        <v>168</v>
      </c>
      <c r="AT135" s="20" t="s">
        <v>128</v>
      </c>
      <c r="AU135" s="20" t="s">
        <v>77</v>
      </c>
      <c r="AY135" s="20" t="s">
        <v>126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20" t="s">
        <v>77</v>
      </c>
      <c r="BK135" s="228">
        <f>ROUND(I135*H135,2)</f>
        <v>0</v>
      </c>
      <c r="BL135" s="20" t="s">
        <v>168</v>
      </c>
      <c r="BM135" s="20" t="s">
        <v>298</v>
      </c>
    </row>
    <row r="136" s="1" customFormat="1" ht="25.5" customHeight="1">
      <c r="B136" s="42"/>
      <c r="C136" s="217" t="s">
        <v>221</v>
      </c>
      <c r="D136" s="217" t="s">
        <v>128</v>
      </c>
      <c r="E136" s="218" t="s">
        <v>439</v>
      </c>
      <c r="F136" s="219" t="s">
        <v>440</v>
      </c>
      <c r="G136" s="220" t="s">
        <v>167</v>
      </c>
      <c r="H136" s="221">
        <v>4</v>
      </c>
      <c r="I136" s="222"/>
      <c r="J136" s="223">
        <f>ROUND(I136*H136,2)</f>
        <v>0</v>
      </c>
      <c r="K136" s="219" t="s">
        <v>21</v>
      </c>
      <c r="L136" s="68"/>
      <c r="M136" s="224" t="s">
        <v>21</v>
      </c>
      <c r="N136" s="225" t="s">
        <v>40</v>
      </c>
      <c r="O136" s="43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20" t="s">
        <v>168</v>
      </c>
      <c r="AT136" s="20" t="s">
        <v>128</v>
      </c>
      <c r="AU136" s="20" t="s">
        <v>77</v>
      </c>
      <c r="AY136" s="20" t="s">
        <v>126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20" t="s">
        <v>77</v>
      </c>
      <c r="BK136" s="228">
        <f>ROUND(I136*H136,2)</f>
        <v>0</v>
      </c>
      <c r="BL136" s="20" t="s">
        <v>168</v>
      </c>
      <c r="BM136" s="20" t="s">
        <v>301</v>
      </c>
    </row>
    <row r="137" s="1" customFormat="1" ht="25.5" customHeight="1">
      <c r="B137" s="42"/>
      <c r="C137" s="217" t="s">
        <v>302</v>
      </c>
      <c r="D137" s="217" t="s">
        <v>128</v>
      </c>
      <c r="E137" s="218" t="s">
        <v>443</v>
      </c>
      <c r="F137" s="219" t="s">
        <v>444</v>
      </c>
      <c r="G137" s="220" t="s">
        <v>167</v>
      </c>
      <c r="H137" s="221">
        <v>20</v>
      </c>
      <c r="I137" s="222"/>
      <c r="J137" s="223">
        <f>ROUND(I137*H137,2)</f>
        <v>0</v>
      </c>
      <c r="K137" s="219" t="s">
        <v>21</v>
      </c>
      <c r="L137" s="68"/>
      <c r="M137" s="224" t="s">
        <v>21</v>
      </c>
      <c r="N137" s="225" t="s">
        <v>40</v>
      </c>
      <c r="O137" s="43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0" t="s">
        <v>168</v>
      </c>
      <c r="AT137" s="20" t="s">
        <v>128</v>
      </c>
      <c r="AU137" s="20" t="s">
        <v>77</v>
      </c>
      <c r="AY137" s="20" t="s">
        <v>126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0" t="s">
        <v>77</v>
      </c>
      <c r="BK137" s="228">
        <f>ROUND(I137*H137,2)</f>
        <v>0</v>
      </c>
      <c r="BL137" s="20" t="s">
        <v>168</v>
      </c>
      <c r="BM137" s="20" t="s">
        <v>305</v>
      </c>
    </row>
    <row r="138" s="1" customFormat="1" ht="25.5" customHeight="1">
      <c r="B138" s="42"/>
      <c r="C138" s="217" t="s">
        <v>224</v>
      </c>
      <c r="D138" s="217" t="s">
        <v>128</v>
      </c>
      <c r="E138" s="218" t="s">
        <v>446</v>
      </c>
      <c r="F138" s="219" t="s">
        <v>447</v>
      </c>
      <c r="G138" s="220" t="s">
        <v>167</v>
      </c>
      <c r="H138" s="221">
        <v>40</v>
      </c>
      <c r="I138" s="222"/>
      <c r="J138" s="223">
        <f>ROUND(I138*H138,2)</f>
        <v>0</v>
      </c>
      <c r="K138" s="219" t="s">
        <v>21</v>
      </c>
      <c r="L138" s="68"/>
      <c r="M138" s="224" t="s">
        <v>21</v>
      </c>
      <c r="N138" s="225" t="s">
        <v>40</v>
      </c>
      <c r="O138" s="43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20" t="s">
        <v>168</v>
      </c>
      <c r="AT138" s="20" t="s">
        <v>128</v>
      </c>
      <c r="AU138" s="20" t="s">
        <v>77</v>
      </c>
      <c r="AY138" s="20" t="s">
        <v>126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0" t="s">
        <v>77</v>
      </c>
      <c r="BK138" s="228">
        <f>ROUND(I138*H138,2)</f>
        <v>0</v>
      </c>
      <c r="BL138" s="20" t="s">
        <v>168</v>
      </c>
      <c r="BM138" s="20" t="s">
        <v>308</v>
      </c>
    </row>
    <row r="139" s="1" customFormat="1" ht="25.5" customHeight="1">
      <c r="B139" s="42"/>
      <c r="C139" s="217" t="s">
        <v>309</v>
      </c>
      <c r="D139" s="217" t="s">
        <v>128</v>
      </c>
      <c r="E139" s="218" t="s">
        <v>663</v>
      </c>
      <c r="F139" s="219" t="s">
        <v>664</v>
      </c>
      <c r="G139" s="220" t="s">
        <v>167</v>
      </c>
      <c r="H139" s="221">
        <v>20</v>
      </c>
      <c r="I139" s="222"/>
      <c r="J139" s="223">
        <f>ROUND(I139*H139,2)</f>
        <v>0</v>
      </c>
      <c r="K139" s="219" t="s">
        <v>21</v>
      </c>
      <c r="L139" s="68"/>
      <c r="M139" s="224" t="s">
        <v>21</v>
      </c>
      <c r="N139" s="225" t="s">
        <v>40</v>
      </c>
      <c r="O139" s="43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20" t="s">
        <v>168</v>
      </c>
      <c r="AT139" s="20" t="s">
        <v>128</v>
      </c>
      <c r="AU139" s="20" t="s">
        <v>77</v>
      </c>
      <c r="AY139" s="20" t="s">
        <v>126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20" t="s">
        <v>77</v>
      </c>
      <c r="BK139" s="228">
        <f>ROUND(I139*H139,2)</f>
        <v>0</v>
      </c>
      <c r="BL139" s="20" t="s">
        <v>168</v>
      </c>
      <c r="BM139" s="20" t="s">
        <v>312</v>
      </c>
    </row>
    <row r="140" s="1" customFormat="1" ht="25.5" customHeight="1">
      <c r="B140" s="42"/>
      <c r="C140" s="217" t="s">
        <v>228</v>
      </c>
      <c r="D140" s="217" t="s">
        <v>128</v>
      </c>
      <c r="E140" s="218" t="s">
        <v>665</v>
      </c>
      <c r="F140" s="219" t="s">
        <v>666</v>
      </c>
      <c r="G140" s="220" t="s">
        <v>167</v>
      </c>
      <c r="H140" s="221">
        <v>40</v>
      </c>
      <c r="I140" s="222"/>
      <c r="J140" s="223">
        <f>ROUND(I140*H140,2)</f>
        <v>0</v>
      </c>
      <c r="K140" s="219" t="s">
        <v>21</v>
      </c>
      <c r="L140" s="68"/>
      <c r="M140" s="224" t="s">
        <v>21</v>
      </c>
      <c r="N140" s="225" t="s">
        <v>40</v>
      </c>
      <c r="O140" s="43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20" t="s">
        <v>168</v>
      </c>
      <c r="AT140" s="20" t="s">
        <v>128</v>
      </c>
      <c r="AU140" s="20" t="s">
        <v>77</v>
      </c>
      <c r="AY140" s="20" t="s">
        <v>126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20" t="s">
        <v>77</v>
      </c>
      <c r="BK140" s="228">
        <f>ROUND(I140*H140,2)</f>
        <v>0</v>
      </c>
      <c r="BL140" s="20" t="s">
        <v>168</v>
      </c>
      <c r="BM140" s="20" t="s">
        <v>315</v>
      </c>
    </row>
    <row r="141" s="1" customFormat="1" ht="25.5" customHeight="1">
      <c r="B141" s="42"/>
      <c r="C141" s="217" t="s">
        <v>316</v>
      </c>
      <c r="D141" s="217" t="s">
        <v>128</v>
      </c>
      <c r="E141" s="218" t="s">
        <v>453</v>
      </c>
      <c r="F141" s="219" t="s">
        <v>454</v>
      </c>
      <c r="G141" s="220" t="s">
        <v>167</v>
      </c>
      <c r="H141" s="221">
        <v>4</v>
      </c>
      <c r="I141" s="222"/>
      <c r="J141" s="223">
        <f>ROUND(I141*H141,2)</f>
        <v>0</v>
      </c>
      <c r="K141" s="219" t="s">
        <v>21</v>
      </c>
      <c r="L141" s="68"/>
      <c r="M141" s="224" t="s">
        <v>21</v>
      </c>
      <c r="N141" s="225" t="s">
        <v>40</v>
      </c>
      <c r="O141" s="43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20" t="s">
        <v>168</v>
      </c>
      <c r="AT141" s="20" t="s">
        <v>128</v>
      </c>
      <c r="AU141" s="20" t="s">
        <v>77</v>
      </c>
      <c r="AY141" s="20" t="s">
        <v>126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0" t="s">
        <v>77</v>
      </c>
      <c r="BK141" s="228">
        <f>ROUND(I141*H141,2)</f>
        <v>0</v>
      </c>
      <c r="BL141" s="20" t="s">
        <v>168</v>
      </c>
      <c r="BM141" s="20" t="s">
        <v>319</v>
      </c>
    </row>
    <row r="142" s="1" customFormat="1" ht="25.5" customHeight="1">
      <c r="B142" s="42"/>
      <c r="C142" s="217" t="s">
        <v>231</v>
      </c>
      <c r="D142" s="217" t="s">
        <v>128</v>
      </c>
      <c r="E142" s="218" t="s">
        <v>457</v>
      </c>
      <c r="F142" s="219" t="s">
        <v>458</v>
      </c>
      <c r="G142" s="220" t="s">
        <v>167</v>
      </c>
      <c r="H142" s="221">
        <v>30</v>
      </c>
      <c r="I142" s="222"/>
      <c r="J142" s="223">
        <f>ROUND(I142*H142,2)</f>
        <v>0</v>
      </c>
      <c r="K142" s="219" t="s">
        <v>21</v>
      </c>
      <c r="L142" s="68"/>
      <c r="M142" s="224" t="s">
        <v>21</v>
      </c>
      <c r="N142" s="225" t="s">
        <v>40</v>
      </c>
      <c r="O142" s="43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20" t="s">
        <v>168</v>
      </c>
      <c r="AT142" s="20" t="s">
        <v>128</v>
      </c>
      <c r="AU142" s="20" t="s">
        <v>77</v>
      </c>
      <c r="AY142" s="20" t="s">
        <v>126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20" t="s">
        <v>77</v>
      </c>
      <c r="BK142" s="228">
        <f>ROUND(I142*H142,2)</f>
        <v>0</v>
      </c>
      <c r="BL142" s="20" t="s">
        <v>168</v>
      </c>
      <c r="BM142" s="20" t="s">
        <v>322</v>
      </c>
    </row>
    <row r="143" s="1" customFormat="1" ht="25.5" customHeight="1">
      <c r="B143" s="42"/>
      <c r="C143" s="217" t="s">
        <v>323</v>
      </c>
      <c r="D143" s="217" t="s">
        <v>128</v>
      </c>
      <c r="E143" s="218" t="s">
        <v>460</v>
      </c>
      <c r="F143" s="219" t="s">
        <v>461</v>
      </c>
      <c r="G143" s="220" t="s">
        <v>255</v>
      </c>
      <c r="H143" s="221">
        <v>3500</v>
      </c>
      <c r="I143" s="222"/>
      <c r="J143" s="223">
        <f>ROUND(I143*H143,2)</f>
        <v>0</v>
      </c>
      <c r="K143" s="219" t="s">
        <v>21</v>
      </c>
      <c r="L143" s="68"/>
      <c r="M143" s="224" t="s">
        <v>21</v>
      </c>
      <c r="N143" s="225" t="s">
        <v>40</v>
      </c>
      <c r="O143" s="43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20" t="s">
        <v>168</v>
      </c>
      <c r="AT143" s="20" t="s">
        <v>128</v>
      </c>
      <c r="AU143" s="20" t="s">
        <v>77</v>
      </c>
      <c r="AY143" s="20" t="s">
        <v>126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20" t="s">
        <v>77</v>
      </c>
      <c r="BK143" s="228">
        <f>ROUND(I143*H143,2)</f>
        <v>0</v>
      </c>
      <c r="BL143" s="20" t="s">
        <v>168</v>
      </c>
      <c r="BM143" s="20" t="s">
        <v>326</v>
      </c>
    </row>
    <row r="144" s="1" customFormat="1" ht="16.5" customHeight="1">
      <c r="B144" s="42"/>
      <c r="C144" s="217" t="s">
        <v>235</v>
      </c>
      <c r="D144" s="217" t="s">
        <v>128</v>
      </c>
      <c r="E144" s="218" t="s">
        <v>464</v>
      </c>
      <c r="F144" s="219" t="s">
        <v>465</v>
      </c>
      <c r="G144" s="220" t="s">
        <v>167</v>
      </c>
      <c r="H144" s="221">
        <v>120</v>
      </c>
      <c r="I144" s="222"/>
      <c r="J144" s="223">
        <f>ROUND(I144*H144,2)</f>
        <v>0</v>
      </c>
      <c r="K144" s="219" t="s">
        <v>21</v>
      </c>
      <c r="L144" s="68"/>
      <c r="M144" s="224" t="s">
        <v>21</v>
      </c>
      <c r="N144" s="225" t="s">
        <v>40</v>
      </c>
      <c r="O144" s="43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20" t="s">
        <v>168</v>
      </c>
      <c r="AT144" s="20" t="s">
        <v>128</v>
      </c>
      <c r="AU144" s="20" t="s">
        <v>77</v>
      </c>
      <c r="AY144" s="20" t="s">
        <v>126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20" t="s">
        <v>77</v>
      </c>
      <c r="BK144" s="228">
        <f>ROUND(I144*H144,2)</f>
        <v>0</v>
      </c>
      <c r="BL144" s="20" t="s">
        <v>168</v>
      </c>
      <c r="BM144" s="20" t="s">
        <v>329</v>
      </c>
    </row>
    <row r="145" s="1" customFormat="1" ht="16.5" customHeight="1">
      <c r="B145" s="42"/>
      <c r="C145" s="217" t="s">
        <v>330</v>
      </c>
      <c r="D145" s="217" t="s">
        <v>128</v>
      </c>
      <c r="E145" s="218" t="s">
        <v>467</v>
      </c>
      <c r="F145" s="219" t="s">
        <v>468</v>
      </c>
      <c r="G145" s="220" t="s">
        <v>167</v>
      </c>
      <c r="H145" s="221">
        <v>8</v>
      </c>
      <c r="I145" s="222"/>
      <c r="J145" s="223">
        <f>ROUND(I145*H145,2)</f>
        <v>0</v>
      </c>
      <c r="K145" s="219" t="s">
        <v>21</v>
      </c>
      <c r="L145" s="68"/>
      <c r="M145" s="224" t="s">
        <v>21</v>
      </c>
      <c r="N145" s="225" t="s">
        <v>40</v>
      </c>
      <c r="O145" s="43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20" t="s">
        <v>168</v>
      </c>
      <c r="AT145" s="20" t="s">
        <v>128</v>
      </c>
      <c r="AU145" s="20" t="s">
        <v>77</v>
      </c>
      <c r="AY145" s="20" t="s">
        <v>126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20" t="s">
        <v>77</v>
      </c>
      <c r="BK145" s="228">
        <f>ROUND(I145*H145,2)</f>
        <v>0</v>
      </c>
      <c r="BL145" s="20" t="s">
        <v>168</v>
      </c>
      <c r="BM145" s="20" t="s">
        <v>333</v>
      </c>
    </row>
    <row r="146" s="1" customFormat="1" ht="16.5" customHeight="1">
      <c r="B146" s="42"/>
      <c r="C146" s="217" t="s">
        <v>238</v>
      </c>
      <c r="D146" s="217" t="s">
        <v>128</v>
      </c>
      <c r="E146" s="218" t="s">
        <v>471</v>
      </c>
      <c r="F146" s="219" t="s">
        <v>472</v>
      </c>
      <c r="G146" s="220" t="s">
        <v>167</v>
      </c>
      <c r="H146" s="221">
        <v>8</v>
      </c>
      <c r="I146" s="222"/>
      <c r="J146" s="223">
        <f>ROUND(I146*H146,2)</f>
        <v>0</v>
      </c>
      <c r="K146" s="219" t="s">
        <v>21</v>
      </c>
      <c r="L146" s="68"/>
      <c r="M146" s="224" t="s">
        <v>21</v>
      </c>
      <c r="N146" s="225" t="s">
        <v>40</v>
      </c>
      <c r="O146" s="43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AR146" s="20" t="s">
        <v>168</v>
      </c>
      <c r="AT146" s="20" t="s">
        <v>128</v>
      </c>
      <c r="AU146" s="20" t="s">
        <v>77</v>
      </c>
      <c r="AY146" s="20" t="s">
        <v>126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20" t="s">
        <v>77</v>
      </c>
      <c r="BK146" s="228">
        <f>ROUND(I146*H146,2)</f>
        <v>0</v>
      </c>
      <c r="BL146" s="20" t="s">
        <v>168</v>
      </c>
      <c r="BM146" s="20" t="s">
        <v>336</v>
      </c>
    </row>
    <row r="147" s="1" customFormat="1" ht="16.5" customHeight="1">
      <c r="B147" s="42"/>
      <c r="C147" s="217" t="s">
        <v>337</v>
      </c>
      <c r="D147" s="217" t="s">
        <v>128</v>
      </c>
      <c r="E147" s="218" t="s">
        <v>677</v>
      </c>
      <c r="F147" s="219" t="s">
        <v>678</v>
      </c>
      <c r="G147" s="220" t="s">
        <v>167</v>
      </c>
      <c r="H147" s="221">
        <v>2</v>
      </c>
      <c r="I147" s="222"/>
      <c r="J147" s="223">
        <f>ROUND(I147*H147,2)</f>
        <v>0</v>
      </c>
      <c r="K147" s="219" t="s">
        <v>21</v>
      </c>
      <c r="L147" s="68"/>
      <c r="M147" s="224" t="s">
        <v>21</v>
      </c>
      <c r="N147" s="225" t="s">
        <v>40</v>
      </c>
      <c r="O147" s="43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20" t="s">
        <v>168</v>
      </c>
      <c r="AT147" s="20" t="s">
        <v>128</v>
      </c>
      <c r="AU147" s="20" t="s">
        <v>77</v>
      </c>
      <c r="AY147" s="20" t="s">
        <v>126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20" t="s">
        <v>77</v>
      </c>
      <c r="BK147" s="228">
        <f>ROUND(I147*H147,2)</f>
        <v>0</v>
      </c>
      <c r="BL147" s="20" t="s">
        <v>168</v>
      </c>
      <c r="BM147" s="20" t="s">
        <v>340</v>
      </c>
    </row>
    <row r="148" s="1" customFormat="1" ht="16.5" customHeight="1">
      <c r="B148" s="42"/>
      <c r="C148" s="217" t="s">
        <v>242</v>
      </c>
      <c r="D148" s="217" t="s">
        <v>128</v>
      </c>
      <c r="E148" s="218" t="s">
        <v>679</v>
      </c>
      <c r="F148" s="219" t="s">
        <v>680</v>
      </c>
      <c r="G148" s="220" t="s">
        <v>167</v>
      </c>
      <c r="H148" s="221">
        <v>2</v>
      </c>
      <c r="I148" s="222"/>
      <c r="J148" s="223">
        <f>ROUND(I148*H148,2)</f>
        <v>0</v>
      </c>
      <c r="K148" s="219" t="s">
        <v>21</v>
      </c>
      <c r="L148" s="68"/>
      <c r="M148" s="224" t="s">
        <v>21</v>
      </c>
      <c r="N148" s="225" t="s">
        <v>40</v>
      </c>
      <c r="O148" s="43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20" t="s">
        <v>168</v>
      </c>
      <c r="AT148" s="20" t="s">
        <v>128</v>
      </c>
      <c r="AU148" s="20" t="s">
        <v>77</v>
      </c>
      <c r="AY148" s="20" t="s">
        <v>126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20" t="s">
        <v>77</v>
      </c>
      <c r="BK148" s="228">
        <f>ROUND(I148*H148,2)</f>
        <v>0</v>
      </c>
      <c r="BL148" s="20" t="s">
        <v>168</v>
      </c>
      <c r="BM148" s="20" t="s">
        <v>343</v>
      </c>
    </row>
    <row r="149" s="1" customFormat="1" ht="16.5" customHeight="1">
      <c r="B149" s="42"/>
      <c r="C149" s="217" t="s">
        <v>344</v>
      </c>
      <c r="D149" s="217" t="s">
        <v>128</v>
      </c>
      <c r="E149" s="218" t="s">
        <v>681</v>
      </c>
      <c r="F149" s="219" t="s">
        <v>682</v>
      </c>
      <c r="G149" s="220" t="s">
        <v>167</v>
      </c>
      <c r="H149" s="221">
        <v>2</v>
      </c>
      <c r="I149" s="222"/>
      <c r="J149" s="223">
        <f>ROUND(I149*H149,2)</f>
        <v>0</v>
      </c>
      <c r="K149" s="219" t="s">
        <v>21</v>
      </c>
      <c r="L149" s="68"/>
      <c r="M149" s="224" t="s">
        <v>21</v>
      </c>
      <c r="N149" s="225" t="s">
        <v>40</v>
      </c>
      <c r="O149" s="43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20" t="s">
        <v>168</v>
      </c>
      <c r="AT149" s="20" t="s">
        <v>128</v>
      </c>
      <c r="AU149" s="20" t="s">
        <v>77</v>
      </c>
      <c r="AY149" s="20" t="s">
        <v>126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20" t="s">
        <v>77</v>
      </c>
      <c r="BK149" s="228">
        <f>ROUND(I149*H149,2)</f>
        <v>0</v>
      </c>
      <c r="BL149" s="20" t="s">
        <v>168</v>
      </c>
      <c r="BM149" s="20" t="s">
        <v>347</v>
      </c>
    </row>
    <row r="150" s="1" customFormat="1" ht="16.5" customHeight="1">
      <c r="B150" s="42"/>
      <c r="C150" s="217" t="s">
        <v>245</v>
      </c>
      <c r="D150" s="217" t="s">
        <v>128</v>
      </c>
      <c r="E150" s="218" t="s">
        <v>683</v>
      </c>
      <c r="F150" s="219" t="s">
        <v>684</v>
      </c>
      <c r="G150" s="220" t="s">
        <v>167</v>
      </c>
      <c r="H150" s="221">
        <v>2</v>
      </c>
      <c r="I150" s="222"/>
      <c r="J150" s="223">
        <f>ROUND(I150*H150,2)</f>
        <v>0</v>
      </c>
      <c r="K150" s="219" t="s">
        <v>21</v>
      </c>
      <c r="L150" s="68"/>
      <c r="M150" s="224" t="s">
        <v>21</v>
      </c>
      <c r="N150" s="225" t="s">
        <v>40</v>
      </c>
      <c r="O150" s="43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AR150" s="20" t="s">
        <v>168</v>
      </c>
      <c r="AT150" s="20" t="s">
        <v>128</v>
      </c>
      <c r="AU150" s="20" t="s">
        <v>77</v>
      </c>
      <c r="AY150" s="20" t="s">
        <v>126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20" t="s">
        <v>77</v>
      </c>
      <c r="BK150" s="228">
        <f>ROUND(I150*H150,2)</f>
        <v>0</v>
      </c>
      <c r="BL150" s="20" t="s">
        <v>168</v>
      </c>
      <c r="BM150" s="20" t="s">
        <v>350</v>
      </c>
    </row>
    <row r="151" s="1" customFormat="1" ht="16.5" customHeight="1">
      <c r="B151" s="42"/>
      <c r="C151" s="217" t="s">
        <v>351</v>
      </c>
      <c r="D151" s="217" t="s">
        <v>128</v>
      </c>
      <c r="E151" s="218" t="s">
        <v>474</v>
      </c>
      <c r="F151" s="219" t="s">
        <v>475</v>
      </c>
      <c r="G151" s="220" t="s">
        <v>167</v>
      </c>
      <c r="H151" s="221">
        <v>75</v>
      </c>
      <c r="I151" s="222"/>
      <c r="J151" s="223">
        <f>ROUND(I151*H151,2)</f>
        <v>0</v>
      </c>
      <c r="K151" s="219" t="s">
        <v>21</v>
      </c>
      <c r="L151" s="68"/>
      <c r="M151" s="224" t="s">
        <v>21</v>
      </c>
      <c r="N151" s="225" t="s">
        <v>40</v>
      </c>
      <c r="O151" s="43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20" t="s">
        <v>168</v>
      </c>
      <c r="AT151" s="20" t="s">
        <v>128</v>
      </c>
      <c r="AU151" s="20" t="s">
        <v>77</v>
      </c>
      <c r="AY151" s="20" t="s">
        <v>126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0" t="s">
        <v>77</v>
      </c>
      <c r="BK151" s="228">
        <f>ROUND(I151*H151,2)</f>
        <v>0</v>
      </c>
      <c r="BL151" s="20" t="s">
        <v>168</v>
      </c>
      <c r="BM151" s="20" t="s">
        <v>354</v>
      </c>
    </row>
    <row r="152" s="1" customFormat="1" ht="16.5" customHeight="1">
      <c r="B152" s="42"/>
      <c r="C152" s="217" t="s">
        <v>249</v>
      </c>
      <c r="D152" s="217" t="s">
        <v>128</v>
      </c>
      <c r="E152" s="218" t="s">
        <v>934</v>
      </c>
      <c r="F152" s="219" t="s">
        <v>935</v>
      </c>
      <c r="G152" s="220" t="s">
        <v>167</v>
      </c>
      <c r="H152" s="221">
        <v>4</v>
      </c>
      <c r="I152" s="222"/>
      <c r="J152" s="223">
        <f>ROUND(I152*H152,2)</f>
        <v>0</v>
      </c>
      <c r="K152" s="219" t="s">
        <v>21</v>
      </c>
      <c r="L152" s="68"/>
      <c r="M152" s="224" t="s">
        <v>21</v>
      </c>
      <c r="N152" s="225" t="s">
        <v>40</v>
      </c>
      <c r="O152" s="43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AR152" s="20" t="s">
        <v>168</v>
      </c>
      <c r="AT152" s="20" t="s">
        <v>128</v>
      </c>
      <c r="AU152" s="20" t="s">
        <v>77</v>
      </c>
      <c r="AY152" s="20" t="s">
        <v>126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20" t="s">
        <v>77</v>
      </c>
      <c r="BK152" s="228">
        <f>ROUND(I152*H152,2)</f>
        <v>0</v>
      </c>
      <c r="BL152" s="20" t="s">
        <v>168</v>
      </c>
      <c r="BM152" s="20" t="s">
        <v>357</v>
      </c>
    </row>
    <row r="153" s="1" customFormat="1" ht="16.5" customHeight="1">
      <c r="B153" s="42"/>
      <c r="C153" s="217" t="s">
        <v>358</v>
      </c>
      <c r="D153" s="217" t="s">
        <v>128</v>
      </c>
      <c r="E153" s="218" t="s">
        <v>936</v>
      </c>
      <c r="F153" s="219" t="s">
        <v>937</v>
      </c>
      <c r="G153" s="220" t="s">
        <v>167</v>
      </c>
      <c r="H153" s="221">
        <v>1</v>
      </c>
      <c r="I153" s="222"/>
      <c r="J153" s="223">
        <f>ROUND(I153*H153,2)</f>
        <v>0</v>
      </c>
      <c r="K153" s="219" t="s">
        <v>21</v>
      </c>
      <c r="L153" s="68"/>
      <c r="M153" s="224" t="s">
        <v>21</v>
      </c>
      <c r="N153" s="225" t="s">
        <v>40</v>
      </c>
      <c r="O153" s="43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AR153" s="20" t="s">
        <v>168</v>
      </c>
      <c r="AT153" s="20" t="s">
        <v>128</v>
      </c>
      <c r="AU153" s="20" t="s">
        <v>77</v>
      </c>
      <c r="AY153" s="20" t="s">
        <v>126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20" t="s">
        <v>77</v>
      </c>
      <c r="BK153" s="228">
        <f>ROUND(I153*H153,2)</f>
        <v>0</v>
      </c>
      <c r="BL153" s="20" t="s">
        <v>168</v>
      </c>
      <c r="BM153" s="20" t="s">
        <v>361</v>
      </c>
    </row>
    <row r="154" s="1" customFormat="1" ht="16.5" customHeight="1">
      <c r="B154" s="42"/>
      <c r="C154" s="217" t="s">
        <v>156</v>
      </c>
      <c r="D154" s="217" t="s">
        <v>128</v>
      </c>
      <c r="E154" s="218" t="s">
        <v>478</v>
      </c>
      <c r="F154" s="219" t="s">
        <v>479</v>
      </c>
      <c r="G154" s="220" t="s">
        <v>167</v>
      </c>
      <c r="H154" s="221">
        <v>6</v>
      </c>
      <c r="I154" s="222"/>
      <c r="J154" s="223">
        <f>ROUND(I154*H154,2)</f>
        <v>0</v>
      </c>
      <c r="K154" s="219" t="s">
        <v>21</v>
      </c>
      <c r="L154" s="68"/>
      <c r="M154" s="224" t="s">
        <v>21</v>
      </c>
      <c r="N154" s="225" t="s">
        <v>40</v>
      </c>
      <c r="O154" s="43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AR154" s="20" t="s">
        <v>168</v>
      </c>
      <c r="AT154" s="20" t="s">
        <v>128</v>
      </c>
      <c r="AU154" s="20" t="s">
        <v>77</v>
      </c>
      <c r="AY154" s="20" t="s">
        <v>126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20" t="s">
        <v>77</v>
      </c>
      <c r="BK154" s="228">
        <f>ROUND(I154*H154,2)</f>
        <v>0</v>
      </c>
      <c r="BL154" s="20" t="s">
        <v>168</v>
      </c>
      <c r="BM154" s="20" t="s">
        <v>364</v>
      </c>
    </row>
    <row r="155" s="1" customFormat="1" ht="16.5" customHeight="1">
      <c r="B155" s="42"/>
      <c r="C155" s="217" t="s">
        <v>365</v>
      </c>
      <c r="D155" s="217" t="s">
        <v>128</v>
      </c>
      <c r="E155" s="218" t="s">
        <v>481</v>
      </c>
      <c r="F155" s="219" t="s">
        <v>482</v>
      </c>
      <c r="G155" s="220" t="s">
        <v>167</v>
      </c>
      <c r="H155" s="221">
        <v>69</v>
      </c>
      <c r="I155" s="222"/>
      <c r="J155" s="223">
        <f>ROUND(I155*H155,2)</f>
        <v>0</v>
      </c>
      <c r="K155" s="219" t="s">
        <v>21</v>
      </c>
      <c r="L155" s="68"/>
      <c r="M155" s="224" t="s">
        <v>21</v>
      </c>
      <c r="N155" s="225" t="s">
        <v>40</v>
      </c>
      <c r="O155" s="43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AR155" s="20" t="s">
        <v>168</v>
      </c>
      <c r="AT155" s="20" t="s">
        <v>128</v>
      </c>
      <c r="AU155" s="20" t="s">
        <v>77</v>
      </c>
      <c r="AY155" s="20" t="s">
        <v>126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20" t="s">
        <v>77</v>
      </c>
      <c r="BK155" s="228">
        <f>ROUND(I155*H155,2)</f>
        <v>0</v>
      </c>
      <c r="BL155" s="20" t="s">
        <v>168</v>
      </c>
      <c r="BM155" s="20" t="s">
        <v>368</v>
      </c>
    </row>
    <row r="156" s="1" customFormat="1" ht="16.5" customHeight="1">
      <c r="B156" s="42"/>
      <c r="C156" s="217" t="s">
        <v>256</v>
      </c>
      <c r="D156" s="217" t="s">
        <v>128</v>
      </c>
      <c r="E156" s="218" t="s">
        <v>485</v>
      </c>
      <c r="F156" s="219" t="s">
        <v>486</v>
      </c>
      <c r="G156" s="220" t="s">
        <v>167</v>
      </c>
      <c r="H156" s="221">
        <v>4</v>
      </c>
      <c r="I156" s="222"/>
      <c r="J156" s="223">
        <f>ROUND(I156*H156,2)</f>
        <v>0</v>
      </c>
      <c r="K156" s="219" t="s">
        <v>21</v>
      </c>
      <c r="L156" s="68"/>
      <c r="M156" s="224" t="s">
        <v>21</v>
      </c>
      <c r="N156" s="225" t="s">
        <v>40</v>
      </c>
      <c r="O156" s="43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AR156" s="20" t="s">
        <v>168</v>
      </c>
      <c r="AT156" s="20" t="s">
        <v>128</v>
      </c>
      <c r="AU156" s="20" t="s">
        <v>77</v>
      </c>
      <c r="AY156" s="20" t="s">
        <v>126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20" t="s">
        <v>77</v>
      </c>
      <c r="BK156" s="228">
        <f>ROUND(I156*H156,2)</f>
        <v>0</v>
      </c>
      <c r="BL156" s="20" t="s">
        <v>168</v>
      </c>
      <c r="BM156" s="20" t="s">
        <v>371</v>
      </c>
    </row>
    <row r="157" s="1" customFormat="1" ht="16.5" customHeight="1">
      <c r="B157" s="42"/>
      <c r="C157" s="217" t="s">
        <v>372</v>
      </c>
      <c r="D157" s="217" t="s">
        <v>128</v>
      </c>
      <c r="E157" s="218" t="s">
        <v>488</v>
      </c>
      <c r="F157" s="219" t="s">
        <v>489</v>
      </c>
      <c r="G157" s="220" t="s">
        <v>167</v>
      </c>
      <c r="H157" s="221">
        <v>35</v>
      </c>
      <c r="I157" s="222"/>
      <c r="J157" s="223">
        <f>ROUND(I157*H157,2)</f>
        <v>0</v>
      </c>
      <c r="K157" s="219" t="s">
        <v>21</v>
      </c>
      <c r="L157" s="68"/>
      <c r="M157" s="224" t="s">
        <v>21</v>
      </c>
      <c r="N157" s="225" t="s">
        <v>40</v>
      </c>
      <c r="O157" s="43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AR157" s="20" t="s">
        <v>168</v>
      </c>
      <c r="AT157" s="20" t="s">
        <v>128</v>
      </c>
      <c r="AU157" s="20" t="s">
        <v>77</v>
      </c>
      <c r="AY157" s="20" t="s">
        <v>126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20" t="s">
        <v>77</v>
      </c>
      <c r="BK157" s="228">
        <f>ROUND(I157*H157,2)</f>
        <v>0</v>
      </c>
      <c r="BL157" s="20" t="s">
        <v>168</v>
      </c>
      <c r="BM157" s="20" t="s">
        <v>375</v>
      </c>
    </row>
    <row r="158" s="1" customFormat="1" ht="16.5" customHeight="1">
      <c r="B158" s="42"/>
      <c r="C158" s="217" t="s">
        <v>259</v>
      </c>
      <c r="D158" s="217" t="s">
        <v>128</v>
      </c>
      <c r="E158" s="218" t="s">
        <v>492</v>
      </c>
      <c r="F158" s="219" t="s">
        <v>493</v>
      </c>
      <c r="G158" s="220" t="s">
        <v>167</v>
      </c>
      <c r="H158" s="221">
        <v>8</v>
      </c>
      <c r="I158" s="222"/>
      <c r="J158" s="223">
        <f>ROUND(I158*H158,2)</f>
        <v>0</v>
      </c>
      <c r="K158" s="219" t="s">
        <v>21</v>
      </c>
      <c r="L158" s="68"/>
      <c r="M158" s="224" t="s">
        <v>21</v>
      </c>
      <c r="N158" s="225" t="s">
        <v>40</v>
      </c>
      <c r="O158" s="43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AR158" s="20" t="s">
        <v>168</v>
      </c>
      <c r="AT158" s="20" t="s">
        <v>128</v>
      </c>
      <c r="AU158" s="20" t="s">
        <v>77</v>
      </c>
      <c r="AY158" s="20" t="s">
        <v>126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20" t="s">
        <v>77</v>
      </c>
      <c r="BK158" s="228">
        <f>ROUND(I158*H158,2)</f>
        <v>0</v>
      </c>
      <c r="BL158" s="20" t="s">
        <v>168</v>
      </c>
      <c r="BM158" s="20" t="s">
        <v>378</v>
      </c>
    </row>
    <row r="159" s="1" customFormat="1" ht="16.5" customHeight="1">
      <c r="B159" s="42"/>
      <c r="C159" s="217" t="s">
        <v>379</v>
      </c>
      <c r="D159" s="217" t="s">
        <v>128</v>
      </c>
      <c r="E159" s="218" t="s">
        <v>693</v>
      </c>
      <c r="F159" s="219" t="s">
        <v>694</v>
      </c>
      <c r="G159" s="220" t="s">
        <v>167</v>
      </c>
      <c r="H159" s="221">
        <v>4</v>
      </c>
      <c r="I159" s="222"/>
      <c r="J159" s="223">
        <f>ROUND(I159*H159,2)</f>
        <v>0</v>
      </c>
      <c r="K159" s="219" t="s">
        <v>21</v>
      </c>
      <c r="L159" s="68"/>
      <c r="M159" s="224" t="s">
        <v>21</v>
      </c>
      <c r="N159" s="225" t="s">
        <v>40</v>
      </c>
      <c r="O159" s="43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20" t="s">
        <v>168</v>
      </c>
      <c r="AT159" s="20" t="s">
        <v>128</v>
      </c>
      <c r="AU159" s="20" t="s">
        <v>77</v>
      </c>
      <c r="AY159" s="20" t="s">
        <v>126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20" t="s">
        <v>77</v>
      </c>
      <c r="BK159" s="228">
        <f>ROUND(I159*H159,2)</f>
        <v>0</v>
      </c>
      <c r="BL159" s="20" t="s">
        <v>168</v>
      </c>
      <c r="BM159" s="20" t="s">
        <v>382</v>
      </c>
    </row>
    <row r="160" s="1" customFormat="1" ht="16.5" customHeight="1">
      <c r="B160" s="42"/>
      <c r="C160" s="217" t="s">
        <v>263</v>
      </c>
      <c r="D160" s="217" t="s">
        <v>128</v>
      </c>
      <c r="E160" s="218" t="s">
        <v>495</v>
      </c>
      <c r="F160" s="219" t="s">
        <v>496</v>
      </c>
      <c r="G160" s="220" t="s">
        <v>167</v>
      </c>
      <c r="H160" s="221">
        <v>530</v>
      </c>
      <c r="I160" s="222"/>
      <c r="J160" s="223">
        <f>ROUND(I160*H160,2)</f>
        <v>0</v>
      </c>
      <c r="K160" s="219" t="s">
        <v>21</v>
      </c>
      <c r="L160" s="68"/>
      <c r="M160" s="224" t="s">
        <v>21</v>
      </c>
      <c r="N160" s="225" t="s">
        <v>40</v>
      </c>
      <c r="O160" s="43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AR160" s="20" t="s">
        <v>168</v>
      </c>
      <c r="AT160" s="20" t="s">
        <v>128</v>
      </c>
      <c r="AU160" s="20" t="s">
        <v>77</v>
      </c>
      <c r="AY160" s="20" t="s">
        <v>126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20" t="s">
        <v>77</v>
      </c>
      <c r="BK160" s="228">
        <f>ROUND(I160*H160,2)</f>
        <v>0</v>
      </c>
      <c r="BL160" s="20" t="s">
        <v>168</v>
      </c>
      <c r="BM160" s="20" t="s">
        <v>385</v>
      </c>
    </row>
    <row r="161" s="1" customFormat="1" ht="25.5" customHeight="1">
      <c r="B161" s="42"/>
      <c r="C161" s="217" t="s">
        <v>386</v>
      </c>
      <c r="D161" s="217" t="s">
        <v>128</v>
      </c>
      <c r="E161" s="218" t="s">
        <v>499</v>
      </c>
      <c r="F161" s="219" t="s">
        <v>500</v>
      </c>
      <c r="G161" s="220" t="s">
        <v>167</v>
      </c>
      <c r="H161" s="221">
        <v>12</v>
      </c>
      <c r="I161" s="222"/>
      <c r="J161" s="223">
        <f>ROUND(I161*H161,2)</f>
        <v>0</v>
      </c>
      <c r="K161" s="219" t="s">
        <v>21</v>
      </c>
      <c r="L161" s="68"/>
      <c r="M161" s="224" t="s">
        <v>21</v>
      </c>
      <c r="N161" s="225" t="s">
        <v>40</v>
      </c>
      <c r="O161" s="43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AR161" s="20" t="s">
        <v>168</v>
      </c>
      <c r="AT161" s="20" t="s">
        <v>128</v>
      </c>
      <c r="AU161" s="20" t="s">
        <v>77</v>
      </c>
      <c r="AY161" s="20" t="s">
        <v>126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0" t="s">
        <v>77</v>
      </c>
      <c r="BK161" s="228">
        <f>ROUND(I161*H161,2)</f>
        <v>0</v>
      </c>
      <c r="BL161" s="20" t="s">
        <v>168</v>
      </c>
      <c r="BM161" s="20" t="s">
        <v>389</v>
      </c>
    </row>
    <row r="162" s="1" customFormat="1" ht="16.5" customHeight="1">
      <c r="B162" s="42"/>
      <c r="C162" s="217" t="s">
        <v>266</v>
      </c>
      <c r="D162" s="217" t="s">
        <v>128</v>
      </c>
      <c r="E162" s="218" t="s">
        <v>504</v>
      </c>
      <c r="F162" s="219" t="s">
        <v>505</v>
      </c>
      <c r="G162" s="220" t="s">
        <v>167</v>
      </c>
      <c r="H162" s="221">
        <v>12</v>
      </c>
      <c r="I162" s="222"/>
      <c r="J162" s="223">
        <f>ROUND(I162*H162,2)</f>
        <v>0</v>
      </c>
      <c r="K162" s="219" t="s">
        <v>21</v>
      </c>
      <c r="L162" s="68"/>
      <c r="M162" s="224" t="s">
        <v>21</v>
      </c>
      <c r="N162" s="225" t="s">
        <v>40</v>
      </c>
      <c r="O162" s="43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AR162" s="20" t="s">
        <v>168</v>
      </c>
      <c r="AT162" s="20" t="s">
        <v>128</v>
      </c>
      <c r="AU162" s="20" t="s">
        <v>77</v>
      </c>
      <c r="AY162" s="20" t="s">
        <v>126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0" t="s">
        <v>77</v>
      </c>
      <c r="BK162" s="228">
        <f>ROUND(I162*H162,2)</f>
        <v>0</v>
      </c>
      <c r="BL162" s="20" t="s">
        <v>168</v>
      </c>
      <c r="BM162" s="20" t="s">
        <v>392</v>
      </c>
    </row>
    <row r="163" s="1" customFormat="1" ht="16.5" customHeight="1">
      <c r="B163" s="42"/>
      <c r="C163" s="217" t="s">
        <v>393</v>
      </c>
      <c r="D163" s="217" t="s">
        <v>128</v>
      </c>
      <c r="E163" s="218" t="s">
        <v>507</v>
      </c>
      <c r="F163" s="219" t="s">
        <v>508</v>
      </c>
      <c r="G163" s="220" t="s">
        <v>167</v>
      </c>
      <c r="H163" s="221">
        <v>1</v>
      </c>
      <c r="I163" s="222"/>
      <c r="J163" s="223">
        <f>ROUND(I163*H163,2)</f>
        <v>0</v>
      </c>
      <c r="K163" s="219" t="s">
        <v>21</v>
      </c>
      <c r="L163" s="68"/>
      <c r="M163" s="224" t="s">
        <v>21</v>
      </c>
      <c r="N163" s="225" t="s">
        <v>40</v>
      </c>
      <c r="O163" s="43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AR163" s="20" t="s">
        <v>168</v>
      </c>
      <c r="AT163" s="20" t="s">
        <v>128</v>
      </c>
      <c r="AU163" s="20" t="s">
        <v>77</v>
      </c>
      <c r="AY163" s="20" t="s">
        <v>126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20" t="s">
        <v>77</v>
      </c>
      <c r="BK163" s="228">
        <f>ROUND(I163*H163,2)</f>
        <v>0</v>
      </c>
      <c r="BL163" s="20" t="s">
        <v>168</v>
      </c>
      <c r="BM163" s="20" t="s">
        <v>396</v>
      </c>
    </row>
    <row r="164" s="1" customFormat="1" ht="16.5" customHeight="1">
      <c r="B164" s="42"/>
      <c r="C164" s="217" t="s">
        <v>270</v>
      </c>
      <c r="D164" s="217" t="s">
        <v>128</v>
      </c>
      <c r="E164" s="218" t="s">
        <v>511</v>
      </c>
      <c r="F164" s="219" t="s">
        <v>512</v>
      </c>
      <c r="G164" s="220" t="s">
        <v>167</v>
      </c>
      <c r="H164" s="221">
        <v>6</v>
      </c>
      <c r="I164" s="222"/>
      <c r="J164" s="223">
        <f>ROUND(I164*H164,2)</f>
        <v>0</v>
      </c>
      <c r="K164" s="219" t="s">
        <v>21</v>
      </c>
      <c r="L164" s="68"/>
      <c r="M164" s="224" t="s">
        <v>21</v>
      </c>
      <c r="N164" s="225" t="s">
        <v>40</v>
      </c>
      <c r="O164" s="43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AR164" s="20" t="s">
        <v>168</v>
      </c>
      <c r="AT164" s="20" t="s">
        <v>128</v>
      </c>
      <c r="AU164" s="20" t="s">
        <v>77</v>
      </c>
      <c r="AY164" s="20" t="s">
        <v>126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20" t="s">
        <v>77</v>
      </c>
      <c r="BK164" s="228">
        <f>ROUND(I164*H164,2)</f>
        <v>0</v>
      </c>
      <c r="BL164" s="20" t="s">
        <v>168</v>
      </c>
      <c r="BM164" s="20" t="s">
        <v>399</v>
      </c>
    </row>
    <row r="165" s="1" customFormat="1" ht="25.5" customHeight="1">
      <c r="B165" s="42"/>
      <c r="C165" s="217" t="s">
        <v>400</v>
      </c>
      <c r="D165" s="217" t="s">
        <v>128</v>
      </c>
      <c r="E165" s="218" t="s">
        <v>514</v>
      </c>
      <c r="F165" s="219" t="s">
        <v>515</v>
      </c>
      <c r="G165" s="220" t="s">
        <v>167</v>
      </c>
      <c r="H165" s="221">
        <v>4</v>
      </c>
      <c r="I165" s="222"/>
      <c r="J165" s="223">
        <f>ROUND(I165*H165,2)</f>
        <v>0</v>
      </c>
      <c r="K165" s="219" t="s">
        <v>21</v>
      </c>
      <c r="L165" s="68"/>
      <c r="M165" s="224" t="s">
        <v>21</v>
      </c>
      <c r="N165" s="225" t="s">
        <v>40</v>
      </c>
      <c r="O165" s="43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AR165" s="20" t="s">
        <v>168</v>
      </c>
      <c r="AT165" s="20" t="s">
        <v>128</v>
      </c>
      <c r="AU165" s="20" t="s">
        <v>77</v>
      </c>
      <c r="AY165" s="20" t="s">
        <v>126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20" t="s">
        <v>77</v>
      </c>
      <c r="BK165" s="228">
        <f>ROUND(I165*H165,2)</f>
        <v>0</v>
      </c>
      <c r="BL165" s="20" t="s">
        <v>168</v>
      </c>
      <c r="BM165" s="20" t="s">
        <v>403</v>
      </c>
    </row>
    <row r="166" s="1" customFormat="1" ht="16.5" customHeight="1">
      <c r="B166" s="42"/>
      <c r="C166" s="217" t="s">
        <v>273</v>
      </c>
      <c r="D166" s="217" t="s">
        <v>128</v>
      </c>
      <c r="E166" s="218" t="s">
        <v>701</v>
      </c>
      <c r="F166" s="219" t="s">
        <v>702</v>
      </c>
      <c r="G166" s="220" t="s">
        <v>255</v>
      </c>
      <c r="H166" s="221">
        <v>3500</v>
      </c>
      <c r="I166" s="222"/>
      <c r="J166" s="223">
        <f>ROUND(I166*H166,2)</f>
        <v>0</v>
      </c>
      <c r="K166" s="219" t="s">
        <v>21</v>
      </c>
      <c r="L166" s="68"/>
      <c r="M166" s="224" t="s">
        <v>21</v>
      </c>
      <c r="N166" s="225" t="s">
        <v>40</v>
      </c>
      <c r="O166" s="43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AR166" s="20" t="s">
        <v>168</v>
      </c>
      <c r="AT166" s="20" t="s">
        <v>128</v>
      </c>
      <c r="AU166" s="20" t="s">
        <v>77</v>
      </c>
      <c r="AY166" s="20" t="s">
        <v>126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20" t="s">
        <v>77</v>
      </c>
      <c r="BK166" s="228">
        <f>ROUND(I166*H166,2)</f>
        <v>0</v>
      </c>
      <c r="BL166" s="20" t="s">
        <v>168</v>
      </c>
      <c r="BM166" s="20" t="s">
        <v>406</v>
      </c>
    </row>
    <row r="167" s="1" customFormat="1" ht="16.5" customHeight="1">
      <c r="B167" s="42"/>
      <c r="C167" s="217" t="s">
        <v>407</v>
      </c>
      <c r="D167" s="217" t="s">
        <v>128</v>
      </c>
      <c r="E167" s="218" t="s">
        <v>709</v>
      </c>
      <c r="F167" s="219" t="s">
        <v>710</v>
      </c>
      <c r="G167" s="220" t="s">
        <v>167</v>
      </c>
      <c r="H167" s="221">
        <v>2</v>
      </c>
      <c r="I167" s="222"/>
      <c r="J167" s="223">
        <f>ROUND(I167*H167,2)</f>
        <v>0</v>
      </c>
      <c r="K167" s="219" t="s">
        <v>21</v>
      </c>
      <c r="L167" s="68"/>
      <c r="M167" s="224" t="s">
        <v>21</v>
      </c>
      <c r="N167" s="225" t="s">
        <v>40</v>
      </c>
      <c r="O167" s="43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AR167" s="20" t="s">
        <v>168</v>
      </c>
      <c r="AT167" s="20" t="s">
        <v>128</v>
      </c>
      <c r="AU167" s="20" t="s">
        <v>77</v>
      </c>
      <c r="AY167" s="20" t="s">
        <v>126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20" t="s">
        <v>77</v>
      </c>
      <c r="BK167" s="228">
        <f>ROUND(I167*H167,2)</f>
        <v>0</v>
      </c>
      <c r="BL167" s="20" t="s">
        <v>168</v>
      </c>
      <c r="BM167" s="20" t="s">
        <v>410</v>
      </c>
    </row>
    <row r="168" s="1" customFormat="1" ht="16.5" customHeight="1">
      <c r="B168" s="42"/>
      <c r="C168" s="217" t="s">
        <v>277</v>
      </c>
      <c r="D168" s="217" t="s">
        <v>128</v>
      </c>
      <c r="E168" s="218" t="s">
        <v>526</v>
      </c>
      <c r="F168" s="219" t="s">
        <v>527</v>
      </c>
      <c r="G168" s="220" t="s">
        <v>255</v>
      </c>
      <c r="H168" s="221">
        <v>3300</v>
      </c>
      <c r="I168" s="222"/>
      <c r="J168" s="223">
        <f>ROUND(I168*H168,2)</f>
        <v>0</v>
      </c>
      <c r="K168" s="219" t="s">
        <v>21</v>
      </c>
      <c r="L168" s="68"/>
      <c r="M168" s="224" t="s">
        <v>21</v>
      </c>
      <c r="N168" s="225" t="s">
        <v>40</v>
      </c>
      <c r="O168" s="43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AR168" s="20" t="s">
        <v>168</v>
      </c>
      <c r="AT168" s="20" t="s">
        <v>128</v>
      </c>
      <c r="AU168" s="20" t="s">
        <v>77</v>
      </c>
      <c r="AY168" s="20" t="s">
        <v>126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20" t="s">
        <v>77</v>
      </c>
      <c r="BK168" s="228">
        <f>ROUND(I168*H168,2)</f>
        <v>0</v>
      </c>
      <c r="BL168" s="20" t="s">
        <v>168</v>
      </c>
      <c r="BM168" s="20" t="s">
        <v>413</v>
      </c>
    </row>
    <row r="169" s="1" customFormat="1" ht="25.5" customHeight="1">
      <c r="B169" s="42"/>
      <c r="C169" s="217" t="s">
        <v>414</v>
      </c>
      <c r="D169" s="217" t="s">
        <v>128</v>
      </c>
      <c r="E169" s="218" t="s">
        <v>938</v>
      </c>
      <c r="F169" s="219" t="s">
        <v>939</v>
      </c>
      <c r="G169" s="220" t="s">
        <v>167</v>
      </c>
      <c r="H169" s="221">
        <v>1</v>
      </c>
      <c r="I169" s="222"/>
      <c r="J169" s="223">
        <f>ROUND(I169*H169,2)</f>
        <v>0</v>
      </c>
      <c r="K169" s="219" t="s">
        <v>21</v>
      </c>
      <c r="L169" s="68"/>
      <c r="M169" s="224" t="s">
        <v>21</v>
      </c>
      <c r="N169" s="225" t="s">
        <v>40</v>
      </c>
      <c r="O169" s="43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AR169" s="20" t="s">
        <v>168</v>
      </c>
      <c r="AT169" s="20" t="s">
        <v>128</v>
      </c>
      <c r="AU169" s="20" t="s">
        <v>77</v>
      </c>
      <c r="AY169" s="20" t="s">
        <v>126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20" t="s">
        <v>77</v>
      </c>
      <c r="BK169" s="228">
        <f>ROUND(I169*H169,2)</f>
        <v>0</v>
      </c>
      <c r="BL169" s="20" t="s">
        <v>168</v>
      </c>
      <c r="BM169" s="20" t="s">
        <v>417</v>
      </c>
    </row>
    <row r="170" s="1" customFormat="1" ht="25.5" customHeight="1">
      <c r="B170" s="42"/>
      <c r="C170" s="217" t="s">
        <v>280</v>
      </c>
      <c r="D170" s="217" t="s">
        <v>128</v>
      </c>
      <c r="E170" s="218" t="s">
        <v>530</v>
      </c>
      <c r="F170" s="219" t="s">
        <v>531</v>
      </c>
      <c r="G170" s="220" t="s">
        <v>532</v>
      </c>
      <c r="H170" s="221">
        <v>300</v>
      </c>
      <c r="I170" s="222"/>
      <c r="J170" s="223">
        <f>ROUND(I170*H170,2)</f>
        <v>0</v>
      </c>
      <c r="K170" s="219" t="s">
        <v>21</v>
      </c>
      <c r="L170" s="68"/>
      <c r="M170" s="224" t="s">
        <v>21</v>
      </c>
      <c r="N170" s="225" t="s">
        <v>40</v>
      </c>
      <c r="O170" s="43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AR170" s="20" t="s">
        <v>168</v>
      </c>
      <c r="AT170" s="20" t="s">
        <v>128</v>
      </c>
      <c r="AU170" s="20" t="s">
        <v>77</v>
      </c>
      <c r="AY170" s="20" t="s">
        <v>126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0" t="s">
        <v>77</v>
      </c>
      <c r="BK170" s="228">
        <f>ROUND(I170*H170,2)</f>
        <v>0</v>
      </c>
      <c r="BL170" s="20" t="s">
        <v>168</v>
      </c>
      <c r="BM170" s="20" t="s">
        <v>420</v>
      </c>
    </row>
    <row r="171" s="1" customFormat="1" ht="16.5" customHeight="1">
      <c r="B171" s="42"/>
      <c r="C171" s="217" t="s">
        <v>421</v>
      </c>
      <c r="D171" s="217" t="s">
        <v>128</v>
      </c>
      <c r="E171" s="218" t="s">
        <v>940</v>
      </c>
      <c r="F171" s="219" t="s">
        <v>941</v>
      </c>
      <c r="G171" s="220" t="s">
        <v>167</v>
      </c>
      <c r="H171" s="221">
        <v>2</v>
      </c>
      <c r="I171" s="222"/>
      <c r="J171" s="223">
        <f>ROUND(I171*H171,2)</f>
        <v>0</v>
      </c>
      <c r="K171" s="219" t="s">
        <v>21</v>
      </c>
      <c r="L171" s="68"/>
      <c r="M171" s="224" t="s">
        <v>21</v>
      </c>
      <c r="N171" s="225" t="s">
        <v>40</v>
      </c>
      <c r="O171" s="43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AR171" s="20" t="s">
        <v>168</v>
      </c>
      <c r="AT171" s="20" t="s">
        <v>128</v>
      </c>
      <c r="AU171" s="20" t="s">
        <v>77</v>
      </c>
      <c r="AY171" s="20" t="s">
        <v>126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20" t="s">
        <v>77</v>
      </c>
      <c r="BK171" s="228">
        <f>ROUND(I171*H171,2)</f>
        <v>0</v>
      </c>
      <c r="BL171" s="20" t="s">
        <v>168</v>
      </c>
      <c r="BM171" s="20" t="s">
        <v>424</v>
      </c>
    </row>
    <row r="172" s="1" customFormat="1" ht="16.5" customHeight="1">
      <c r="B172" s="42"/>
      <c r="C172" s="217" t="s">
        <v>284</v>
      </c>
      <c r="D172" s="217" t="s">
        <v>128</v>
      </c>
      <c r="E172" s="218" t="s">
        <v>942</v>
      </c>
      <c r="F172" s="219" t="s">
        <v>943</v>
      </c>
      <c r="G172" s="220" t="s">
        <v>167</v>
      </c>
      <c r="H172" s="221">
        <v>4</v>
      </c>
      <c r="I172" s="222"/>
      <c r="J172" s="223">
        <f>ROUND(I172*H172,2)</f>
        <v>0</v>
      </c>
      <c r="K172" s="219" t="s">
        <v>21</v>
      </c>
      <c r="L172" s="68"/>
      <c r="M172" s="224" t="s">
        <v>21</v>
      </c>
      <c r="N172" s="225" t="s">
        <v>40</v>
      </c>
      <c r="O172" s="43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AR172" s="20" t="s">
        <v>168</v>
      </c>
      <c r="AT172" s="20" t="s">
        <v>128</v>
      </c>
      <c r="AU172" s="20" t="s">
        <v>77</v>
      </c>
      <c r="AY172" s="20" t="s">
        <v>126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20" t="s">
        <v>77</v>
      </c>
      <c r="BK172" s="228">
        <f>ROUND(I172*H172,2)</f>
        <v>0</v>
      </c>
      <c r="BL172" s="20" t="s">
        <v>168</v>
      </c>
      <c r="BM172" s="20" t="s">
        <v>427</v>
      </c>
    </row>
    <row r="173" s="1" customFormat="1" ht="16.5" customHeight="1">
      <c r="B173" s="42"/>
      <c r="C173" s="217" t="s">
        <v>428</v>
      </c>
      <c r="D173" s="217" t="s">
        <v>128</v>
      </c>
      <c r="E173" s="218" t="s">
        <v>944</v>
      </c>
      <c r="F173" s="219" t="s">
        <v>945</v>
      </c>
      <c r="G173" s="220" t="s">
        <v>167</v>
      </c>
      <c r="H173" s="221">
        <v>4</v>
      </c>
      <c r="I173" s="222"/>
      <c r="J173" s="223">
        <f>ROUND(I173*H173,2)</f>
        <v>0</v>
      </c>
      <c r="K173" s="219" t="s">
        <v>21</v>
      </c>
      <c r="L173" s="68"/>
      <c r="M173" s="224" t="s">
        <v>21</v>
      </c>
      <c r="N173" s="225" t="s">
        <v>40</v>
      </c>
      <c r="O173" s="43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AR173" s="20" t="s">
        <v>168</v>
      </c>
      <c r="AT173" s="20" t="s">
        <v>128</v>
      </c>
      <c r="AU173" s="20" t="s">
        <v>77</v>
      </c>
      <c r="AY173" s="20" t="s">
        <v>126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20" t="s">
        <v>77</v>
      </c>
      <c r="BK173" s="228">
        <f>ROUND(I173*H173,2)</f>
        <v>0</v>
      </c>
      <c r="BL173" s="20" t="s">
        <v>168</v>
      </c>
      <c r="BM173" s="20" t="s">
        <v>431</v>
      </c>
    </row>
    <row r="174" s="1" customFormat="1" ht="16.5" customHeight="1">
      <c r="B174" s="42"/>
      <c r="C174" s="217" t="s">
        <v>287</v>
      </c>
      <c r="D174" s="217" t="s">
        <v>128</v>
      </c>
      <c r="E174" s="218" t="s">
        <v>946</v>
      </c>
      <c r="F174" s="219" t="s">
        <v>947</v>
      </c>
      <c r="G174" s="220" t="s">
        <v>167</v>
      </c>
      <c r="H174" s="221">
        <v>4</v>
      </c>
      <c r="I174" s="222"/>
      <c r="J174" s="223">
        <f>ROUND(I174*H174,2)</f>
        <v>0</v>
      </c>
      <c r="K174" s="219" t="s">
        <v>21</v>
      </c>
      <c r="L174" s="68"/>
      <c r="M174" s="224" t="s">
        <v>21</v>
      </c>
      <c r="N174" s="225" t="s">
        <v>40</v>
      </c>
      <c r="O174" s="43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AR174" s="20" t="s">
        <v>168</v>
      </c>
      <c r="AT174" s="20" t="s">
        <v>128</v>
      </c>
      <c r="AU174" s="20" t="s">
        <v>77</v>
      </c>
      <c r="AY174" s="20" t="s">
        <v>126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20" t="s">
        <v>77</v>
      </c>
      <c r="BK174" s="228">
        <f>ROUND(I174*H174,2)</f>
        <v>0</v>
      </c>
      <c r="BL174" s="20" t="s">
        <v>168</v>
      </c>
      <c r="BM174" s="20" t="s">
        <v>434</v>
      </c>
    </row>
    <row r="175" s="1" customFormat="1" ht="16.5" customHeight="1">
      <c r="B175" s="42"/>
      <c r="C175" s="217" t="s">
        <v>435</v>
      </c>
      <c r="D175" s="217" t="s">
        <v>128</v>
      </c>
      <c r="E175" s="218" t="s">
        <v>948</v>
      </c>
      <c r="F175" s="219" t="s">
        <v>949</v>
      </c>
      <c r="G175" s="220" t="s">
        <v>167</v>
      </c>
      <c r="H175" s="221">
        <v>4</v>
      </c>
      <c r="I175" s="222"/>
      <c r="J175" s="223">
        <f>ROUND(I175*H175,2)</f>
        <v>0</v>
      </c>
      <c r="K175" s="219" t="s">
        <v>21</v>
      </c>
      <c r="L175" s="68"/>
      <c r="M175" s="224" t="s">
        <v>21</v>
      </c>
      <c r="N175" s="225" t="s">
        <v>40</v>
      </c>
      <c r="O175" s="43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AR175" s="20" t="s">
        <v>168</v>
      </c>
      <c r="AT175" s="20" t="s">
        <v>128</v>
      </c>
      <c r="AU175" s="20" t="s">
        <v>77</v>
      </c>
      <c r="AY175" s="20" t="s">
        <v>126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20" t="s">
        <v>77</v>
      </c>
      <c r="BK175" s="228">
        <f>ROUND(I175*H175,2)</f>
        <v>0</v>
      </c>
      <c r="BL175" s="20" t="s">
        <v>168</v>
      </c>
      <c r="BM175" s="20" t="s">
        <v>438</v>
      </c>
    </row>
    <row r="176" s="1" customFormat="1" ht="16.5" customHeight="1">
      <c r="B176" s="42"/>
      <c r="C176" s="217" t="s">
        <v>291</v>
      </c>
      <c r="D176" s="217" t="s">
        <v>128</v>
      </c>
      <c r="E176" s="218" t="s">
        <v>950</v>
      </c>
      <c r="F176" s="219" t="s">
        <v>951</v>
      </c>
      <c r="G176" s="220" t="s">
        <v>167</v>
      </c>
      <c r="H176" s="221">
        <v>4</v>
      </c>
      <c r="I176" s="222"/>
      <c r="J176" s="223">
        <f>ROUND(I176*H176,2)</f>
        <v>0</v>
      </c>
      <c r="K176" s="219" t="s">
        <v>21</v>
      </c>
      <c r="L176" s="68"/>
      <c r="M176" s="224" t="s">
        <v>21</v>
      </c>
      <c r="N176" s="225" t="s">
        <v>40</v>
      </c>
      <c r="O176" s="43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AR176" s="20" t="s">
        <v>168</v>
      </c>
      <c r="AT176" s="20" t="s">
        <v>128</v>
      </c>
      <c r="AU176" s="20" t="s">
        <v>77</v>
      </c>
      <c r="AY176" s="20" t="s">
        <v>126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0" t="s">
        <v>77</v>
      </c>
      <c r="BK176" s="228">
        <f>ROUND(I176*H176,2)</f>
        <v>0</v>
      </c>
      <c r="BL176" s="20" t="s">
        <v>168</v>
      </c>
      <c r="BM176" s="20" t="s">
        <v>441</v>
      </c>
    </row>
    <row r="177" s="1" customFormat="1" ht="16.5" customHeight="1">
      <c r="B177" s="42"/>
      <c r="C177" s="217" t="s">
        <v>442</v>
      </c>
      <c r="D177" s="217" t="s">
        <v>128</v>
      </c>
      <c r="E177" s="218" t="s">
        <v>952</v>
      </c>
      <c r="F177" s="219" t="s">
        <v>953</v>
      </c>
      <c r="G177" s="220" t="s">
        <v>255</v>
      </c>
      <c r="H177" s="221">
        <v>400</v>
      </c>
      <c r="I177" s="222"/>
      <c r="J177" s="223">
        <f>ROUND(I177*H177,2)</f>
        <v>0</v>
      </c>
      <c r="K177" s="219" t="s">
        <v>21</v>
      </c>
      <c r="L177" s="68"/>
      <c r="M177" s="224" t="s">
        <v>21</v>
      </c>
      <c r="N177" s="225" t="s">
        <v>40</v>
      </c>
      <c r="O177" s="43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AR177" s="20" t="s">
        <v>168</v>
      </c>
      <c r="AT177" s="20" t="s">
        <v>128</v>
      </c>
      <c r="AU177" s="20" t="s">
        <v>77</v>
      </c>
      <c r="AY177" s="20" t="s">
        <v>126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20" t="s">
        <v>77</v>
      </c>
      <c r="BK177" s="228">
        <f>ROUND(I177*H177,2)</f>
        <v>0</v>
      </c>
      <c r="BL177" s="20" t="s">
        <v>168</v>
      </c>
      <c r="BM177" s="20" t="s">
        <v>445</v>
      </c>
    </row>
    <row r="178" s="1" customFormat="1" ht="16.5" customHeight="1">
      <c r="B178" s="42"/>
      <c r="C178" s="217" t="s">
        <v>294</v>
      </c>
      <c r="D178" s="217" t="s">
        <v>128</v>
      </c>
      <c r="E178" s="218" t="s">
        <v>954</v>
      </c>
      <c r="F178" s="219" t="s">
        <v>955</v>
      </c>
      <c r="G178" s="220" t="s">
        <v>255</v>
      </c>
      <c r="H178" s="221">
        <v>10</v>
      </c>
      <c r="I178" s="222"/>
      <c r="J178" s="223">
        <f>ROUND(I178*H178,2)</f>
        <v>0</v>
      </c>
      <c r="K178" s="219" t="s">
        <v>21</v>
      </c>
      <c r="L178" s="68"/>
      <c r="M178" s="224" t="s">
        <v>21</v>
      </c>
      <c r="N178" s="225" t="s">
        <v>40</v>
      </c>
      <c r="O178" s="43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AR178" s="20" t="s">
        <v>168</v>
      </c>
      <c r="AT178" s="20" t="s">
        <v>128</v>
      </c>
      <c r="AU178" s="20" t="s">
        <v>77</v>
      </c>
      <c r="AY178" s="20" t="s">
        <v>126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20" t="s">
        <v>77</v>
      </c>
      <c r="BK178" s="228">
        <f>ROUND(I178*H178,2)</f>
        <v>0</v>
      </c>
      <c r="BL178" s="20" t="s">
        <v>168</v>
      </c>
      <c r="BM178" s="20" t="s">
        <v>448</v>
      </c>
    </row>
    <row r="179" s="1" customFormat="1" ht="16.5" customHeight="1">
      <c r="B179" s="42"/>
      <c r="C179" s="217" t="s">
        <v>449</v>
      </c>
      <c r="D179" s="217" t="s">
        <v>128</v>
      </c>
      <c r="E179" s="218" t="s">
        <v>956</v>
      </c>
      <c r="F179" s="219" t="s">
        <v>957</v>
      </c>
      <c r="G179" s="220" t="s">
        <v>167</v>
      </c>
      <c r="H179" s="221">
        <v>8</v>
      </c>
      <c r="I179" s="222"/>
      <c r="J179" s="223">
        <f>ROUND(I179*H179,2)</f>
        <v>0</v>
      </c>
      <c r="K179" s="219" t="s">
        <v>21</v>
      </c>
      <c r="L179" s="68"/>
      <c r="M179" s="224" t="s">
        <v>21</v>
      </c>
      <c r="N179" s="225" t="s">
        <v>40</v>
      </c>
      <c r="O179" s="43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AR179" s="20" t="s">
        <v>168</v>
      </c>
      <c r="AT179" s="20" t="s">
        <v>128</v>
      </c>
      <c r="AU179" s="20" t="s">
        <v>77</v>
      </c>
      <c r="AY179" s="20" t="s">
        <v>126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0" t="s">
        <v>77</v>
      </c>
      <c r="BK179" s="228">
        <f>ROUND(I179*H179,2)</f>
        <v>0</v>
      </c>
      <c r="BL179" s="20" t="s">
        <v>168</v>
      </c>
      <c r="BM179" s="20" t="s">
        <v>452</v>
      </c>
    </row>
    <row r="180" s="1" customFormat="1" ht="16.5" customHeight="1">
      <c r="B180" s="42"/>
      <c r="C180" s="217" t="s">
        <v>298</v>
      </c>
      <c r="D180" s="217" t="s">
        <v>128</v>
      </c>
      <c r="E180" s="218" t="s">
        <v>958</v>
      </c>
      <c r="F180" s="219" t="s">
        <v>959</v>
      </c>
      <c r="G180" s="220" t="s">
        <v>167</v>
      </c>
      <c r="H180" s="221">
        <v>4</v>
      </c>
      <c r="I180" s="222"/>
      <c r="J180" s="223">
        <f>ROUND(I180*H180,2)</f>
        <v>0</v>
      </c>
      <c r="K180" s="219" t="s">
        <v>21</v>
      </c>
      <c r="L180" s="68"/>
      <c r="M180" s="224" t="s">
        <v>21</v>
      </c>
      <c r="N180" s="225" t="s">
        <v>40</v>
      </c>
      <c r="O180" s="43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AR180" s="20" t="s">
        <v>168</v>
      </c>
      <c r="AT180" s="20" t="s">
        <v>128</v>
      </c>
      <c r="AU180" s="20" t="s">
        <v>77</v>
      </c>
      <c r="AY180" s="20" t="s">
        <v>126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20" t="s">
        <v>77</v>
      </c>
      <c r="BK180" s="228">
        <f>ROUND(I180*H180,2)</f>
        <v>0</v>
      </c>
      <c r="BL180" s="20" t="s">
        <v>168</v>
      </c>
      <c r="BM180" s="20" t="s">
        <v>455</v>
      </c>
    </row>
    <row r="181" s="1" customFormat="1" ht="16.5" customHeight="1">
      <c r="B181" s="42"/>
      <c r="C181" s="217" t="s">
        <v>456</v>
      </c>
      <c r="D181" s="217" t="s">
        <v>128</v>
      </c>
      <c r="E181" s="218" t="s">
        <v>960</v>
      </c>
      <c r="F181" s="219" t="s">
        <v>961</v>
      </c>
      <c r="G181" s="220" t="s">
        <v>167</v>
      </c>
      <c r="H181" s="221">
        <v>4</v>
      </c>
      <c r="I181" s="222"/>
      <c r="J181" s="223">
        <f>ROUND(I181*H181,2)</f>
        <v>0</v>
      </c>
      <c r="K181" s="219" t="s">
        <v>21</v>
      </c>
      <c r="L181" s="68"/>
      <c r="M181" s="224" t="s">
        <v>21</v>
      </c>
      <c r="N181" s="225" t="s">
        <v>40</v>
      </c>
      <c r="O181" s="43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AR181" s="20" t="s">
        <v>168</v>
      </c>
      <c r="AT181" s="20" t="s">
        <v>128</v>
      </c>
      <c r="AU181" s="20" t="s">
        <v>77</v>
      </c>
      <c r="AY181" s="20" t="s">
        <v>126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20" t="s">
        <v>77</v>
      </c>
      <c r="BK181" s="228">
        <f>ROUND(I181*H181,2)</f>
        <v>0</v>
      </c>
      <c r="BL181" s="20" t="s">
        <v>168</v>
      </c>
      <c r="BM181" s="20" t="s">
        <v>459</v>
      </c>
    </row>
    <row r="182" s="1" customFormat="1" ht="16.5" customHeight="1">
      <c r="B182" s="42"/>
      <c r="C182" s="217" t="s">
        <v>301</v>
      </c>
      <c r="D182" s="217" t="s">
        <v>128</v>
      </c>
      <c r="E182" s="218" t="s">
        <v>962</v>
      </c>
      <c r="F182" s="219" t="s">
        <v>963</v>
      </c>
      <c r="G182" s="220" t="s">
        <v>167</v>
      </c>
      <c r="H182" s="221">
        <v>4</v>
      </c>
      <c r="I182" s="222"/>
      <c r="J182" s="223">
        <f>ROUND(I182*H182,2)</f>
        <v>0</v>
      </c>
      <c r="K182" s="219" t="s">
        <v>21</v>
      </c>
      <c r="L182" s="68"/>
      <c r="M182" s="224" t="s">
        <v>21</v>
      </c>
      <c r="N182" s="225" t="s">
        <v>40</v>
      </c>
      <c r="O182" s="43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AR182" s="20" t="s">
        <v>168</v>
      </c>
      <c r="AT182" s="20" t="s">
        <v>128</v>
      </c>
      <c r="AU182" s="20" t="s">
        <v>77</v>
      </c>
      <c r="AY182" s="20" t="s">
        <v>126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0" t="s">
        <v>77</v>
      </c>
      <c r="BK182" s="228">
        <f>ROUND(I182*H182,2)</f>
        <v>0</v>
      </c>
      <c r="BL182" s="20" t="s">
        <v>168</v>
      </c>
      <c r="BM182" s="20" t="s">
        <v>462</v>
      </c>
    </row>
    <row r="183" s="1" customFormat="1" ht="16.5" customHeight="1">
      <c r="B183" s="42"/>
      <c r="C183" s="217" t="s">
        <v>463</v>
      </c>
      <c r="D183" s="217" t="s">
        <v>128</v>
      </c>
      <c r="E183" s="218" t="s">
        <v>964</v>
      </c>
      <c r="F183" s="219" t="s">
        <v>965</v>
      </c>
      <c r="G183" s="220" t="s">
        <v>167</v>
      </c>
      <c r="H183" s="221">
        <v>4</v>
      </c>
      <c r="I183" s="222"/>
      <c r="J183" s="223">
        <f>ROUND(I183*H183,2)</f>
        <v>0</v>
      </c>
      <c r="K183" s="219" t="s">
        <v>21</v>
      </c>
      <c r="L183" s="68"/>
      <c r="M183" s="224" t="s">
        <v>21</v>
      </c>
      <c r="N183" s="225" t="s">
        <v>40</v>
      </c>
      <c r="O183" s="43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AR183" s="20" t="s">
        <v>168</v>
      </c>
      <c r="AT183" s="20" t="s">
        <v>128</v>
      </c>
      <c r="AU183" s="20" t="s">
        <v>77</v>
      </c>
      <c r="AY183" s="20" t="s">
        <v>126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20" t="s">
        <v>77</v>
      </c>
      <c r="BK183" s="228">
        <f>ROUND(I183*H183,2)</f>
        <v>0</v>
      </c>
      <c r="BL183" s="20" t="s">
        <v>168</v>
      </c>
      <c r="BM183" s="20" t="s">
        <v>466</v>
      </c>
    </row>
    <row r="184" s="1" customFormat="1" ht="16.5" customHeight="1">
      <c r="B184" s="42"/>
      <c r="C184" s="217" t="s">
        <v>305</v>
      </c>
      <c r="D184" s="217" t="s">
        <v>128</v>
      </c>
      <c r="E184" s="218" t="s">
        <v>966</v>
      </c>
      <c r="F184" s="219" t="s">
        <v>967</v>
      </c>
      <c r="G184" s="220" t="s">
        <v>167</v>
      </c>
      <c r="H184" s="221">
        <v>4</v>
      </c>
      <c r="I184" s="222"/>
      <c r="J184" s="223">
        <f>ROUND(I184*H184,2)</f>
        <v>0</v>
      </c>
      <c r="K184" s="219" t="s">
        <v>21</v>
      </c>
      <c r="L184" s="68"/>
      <c r="M184" s="224" t="s">
        <v>21</v>
      </c>
      <c r="N184" s="225" t="s">
        <v>40</v>
      </c>
      <c r="O184" s="43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AR184" s="20" t="s">
        <v>168</v>
      </c>
      <c r="AT184" s="20" t="s">
        <v>128</v>
      </c>
      <c r="AU184" s="20" t="s">
        <v>77</v>
      </c>
      <c r="AY184" s="20" t="s">
        <v>126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20" t="s">
        <v>77</v>
      </c>
      <c r="BK184" s="228">
        <f>ROUND(I184*H184,2)</f>
        <v>0</v>
      </c>
      <c r="BL184" s="20" t="s">
        <v>168</v>
      </c>
      <c r="BM184" s="20" t="s">
        <v>469</v>
      </c>
    </row>
    <row r="185" s="1" customFormat="1" ht="16.5" customHeight="1">
      <c r="B185" s="42"/>
      <c r="C185" s="217" t="s">
        <v>470</v>
      </c>
      <c r="D185" s="217" t="s">
        <v>128</v>
      </c>
      <c r="E185" s="218" t="s">
        <v>968</v>
      </c>
      <c r="F185" s="219" t="s">
        <v>969</v>
      </c>
      <c r="G185" s="220" t="s">
        <v>167</v>
      </c>
      <c r="H185" s="221">
        <v>4</v>
      </c>
      <c r="I185" s="222"/>
      <c r="J185" s="223">
        <f>ROUND(I185*H185,2)</f>
        <v>0</v>
      </c>
      <c r="K185" s="219" t="s">
        <v>21</v>
      </c>
      <c r="L185" s="68"/>
      <c r="M185" s="224" t="s">
        <v>21</v>
      </c>
      <c r="N185" s="225" t="s">
        <v>40</v>
      </c>
      <c r="O185" s="43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AR185" s="20" t="s">
        <v>168</v>
      </c>
      <c r="AT185" s="20" t="s">
        <v>128</v>
      </c>
      <c r="AU185" s="20" t="s">
        <v>77</v>
      </c>
      <c r="AY185" s="20" t="s">
        <v>126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20" t="s">
        <v>77</v>
      </c>
      <c r="BK185" s="228">
        <f>ROUND(I185*H185,2)</f>
        <v>0</v>
      </c>
      <c r="BL185" s="20" t="s">
        <v>168</v>
      </c>
      <c r="BM185" s="20" t="s">
        <v>473</v>
      </c>
    </row>
    <row r="186" s="1" customFormat="1" ht="16.5" customHeight="1">
      <c r="B186" s="42"/>
      <c r="C186" s="217" t="s">
        <v>308</v>
      </c>
      <c r="D186" s="217" t="s">
        <v>128</v>
      </c>
      <c r="E186" s="218" t="s">
        <v>534</v>
      </c>
      <c r="F186" s="219" t="s">
        <v>535</v>
      </c>
      <c r="G186" s="220" t="s">
        <v>180</v>
      </c>
      <c r="H186" s="221">
        <v>25</v>
      </c>
      <c r="I186" s="222"/>
      <c r="J186" s="223">
        <f>ROUND(I186*H186,2)</f>
        <v>0</v>
      </c>
      <c r="K186" s="219" t="s">
        <v>21</v>
      </c>
      <c r="L186" s="68"/>
      <c r="M186" s="224" t="s">
        <v>21</v>
      </c>
      <c r="N186" s="225" t="s">
        <v>40</v>
      </c>
      <c r="O186" s="43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AR186" s="20" t="s">
        <v>168</v>
      </c>
      <c r="AT186" s="20" t="s">
        <v>128</v>
      </c>
      <c r="AU186" s="20" t="s">
        <v>77</v>
      </c>
      <c r="AY186" s="20" t="s">
        <v>126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20" t="s">
        <v>77</v>
      </c>
      <c r="BK186" s="228">
        <f>ROUND(I186*H186,2)</f>
        <v>0</v>
      </c>
      <c r="BL186" s="20" t="s">
        <v>168</v>
      </c>
      <c r="BM186" s="20" t="s">
        <v>476</v>
      </c>
    </row>
    <row r="187" s="1" customFormat="1" ht="16.5" customHeight="1">
      <c r="B187" s="42"/>
      <c r="C187" s="217" t="s">
        <v>477</v>
      </c>
      <c r="D187" s="217" t="s">
        <v>128</v>
      </c>
      <c r="E187" s="218" t="s">
        <v>538</v>
      </c>
      <c r="F187" s="219" t="s">
        <v>539</v>
      </c>
      <c r="G187" s="220" t="s">
        <v>180</v>
      </c>
      <c r="H187" s="221">
        <v>965</v>
      </c>
      <c r="I187" s="222"/>
      <c r="J187" s="223">
        <f>ROUND(I187*H187,2)</f>
        <v>0</v>
      </c>
      <c r="K187" s="219" t="s">
        <v>21</v>
      </c>
      <c r="L187" s="68"/>
      <c r="M187" s="224" t="s">
        <v>21</v>
      </c>
      <c r="N187" s="225" t="s">
        <v>40</v>
      </c>
      <c r="O187" s="43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AR187" s="20" t="s">
        <v>168</v>
      </c>
      <c r="AT187" s="20" t="s">
        <v>128</v>
      </c>
      <c r="AU187" s="20" t="s">
        <v>77</v>
      </c>
      <c r="AY187" s="20" t="s">
        <v>126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0" t="s">
        <v>77</v>
      </c>
      <c r="BK187" s="228">
        <f>ROUND(I187*H187,2)</f>
        <v>0</v>
      </c>
      <c r="BL187" s="20" t="s">
        <v>168</v>
      </c>
      <c r="BM187" s="20" t="s">
        <v>480</v>
      </c>
    </row>
    <row r="188" s="1" customFormat="1" ht="25.5" customHeight="1">
      <c r="B188" s="42"/>
      <c r="C188" s="217" t="s">
        <v>312</v>
      </c>
      <c r="D188" s="217" t="s">
        <v>128</v>
      </c>
      <c r="E188" s="218" t="s">
        <v>970</v>
      </c>
      <c r="F188" s="219" t="s">
        <v>971</v>
      </c>
      <c r="G188" s="220" t="s">
        <v>167</v>
      </c>
      <c r="H188" s="221">
        <v>2</v>
      </c>
      <c r="I188" s="222"/>
      <c r="J188" s="223">
        <f>ROUND(I188*H188,2)</f>
        <v>0</v>
      </c>
      <c r="K188" s="219" t="s">
        <v>21</v>
      </c>
      <c r="L188" s="68"/>
      <c r="M188" s="224" t="s">
        <v>21</v>
      </c>
      <c r="N188" s="225" t="s">
        <v>40</v>
      </c>
      <c r="O188" s="43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AR188" s="20" t="s">
        <v>168</v>
      </c>
      <c r="AT188" s="20" t="s">
        <v>128</v>
      </c>
      <c r="AU188" s="20" t="s">
        <v>77</v>
      </c>
      <c r="AY188" s="20" t="s">
        <v>126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20" t="s">
        <v>77</v>
      </c>
      <c r="BK188" s="228">
        <f>ROUND(I188*H188,2)</f>
        <v>0</v>
      </c>
      <c r="BL188" s="20" t="s">
        <v>168</v>
      </c>
      <c r="BM188" s="20" t="s">
        <v>483</v>
      </c>
    </row>
    <row r="189" s="1" customFormat="1" ht="25.5" customHeight="1">
      <c r="B189" s="42"/>
      <c r="C189" s="217" t="s">
        <v>484</v>
      </c>
      <c r="D189" s="217" t="s">
        <v>128</v>
      </c>
      <c r="E189" s="218" t="s">
        <v>972</v>
      </c>
      <c r="F189" s="219" t="s">
        <v>973</v>
      </c>
      <c r="G189" s="220" t="s">
        <v>167</v>
      </c>
      <c r="H189" s="221">
        <v>6</v>
      </c>
      <c r="I189" s="222"/>
      <c r="J189" s="223">
        <f>ROUND(I189*H189,2)</f>
        <v>0</v>
      </c>
      <c r="K189" s="219" t="s">
        <v>21</v>
      </c>
      <c r="L189" s="68"/>
      <c r="M189" s="224" t="s">
        <v>21</v>
      </c>
      <c r="N189" s="225" t="s">
        <v>40</v>
      </c>
      <c r="O189" s="43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AR189" s="20" t="s">
        <v>168</v>
      </c>
      <c r="AT189" s="20" t="s">
        <v>128</v>
      </c>
      <c r="AU189" s="20" t="s">
        <v>77</v>
      </c>
      <c r="AY189" s="20" t="s">
        <v>126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20" t="s">
        <v>77</v>
      </c>
      <c r="BK189" s="228">
        <f>ROUND(I189*H189,2)</f>
        <v>0</v>
      </c>
      <c r="BL189" s="20" t="s">
        <v>168</v>
      </c>
      <c r="BM189" s="20" t="s">
        <v>487</v>
      </c>
    </row>
    <row r="190" s="1" customFormat="1" ht="38.25" customHeight="1">
      <c r="B190" s="42"/>
      <c r="C190" s="217" t="s">
        <v>315</v>
      </c>
      <c r="D190" s="217" t="s">
        <v>128</v>
      </c>
      <c r="E190" s="218" t="s">
        <v>541</v>
      </c>
      <c r="F190" s="219" t="s">
        <v>542</v>
      </c>
      <c r="G190" s="220" t="s">
        <v>167</v>
      </c>
      <c r="H190" s="221">
        <v>2</v>
      </c>
      <c r="I190" s="222"/>
      <c r="J190" s="223">
        <f>ROUND(I190*H190,2)</f>
        <v>0</v>
      </c>
      <c r="K190" s="219" t="s">
        <v>21</v>
      </c>
      <c r="L190" s="68"/>
      <c r="M190" s="224" t="s">
        <v>21</v>
      </c>
      <c r="N190" s="225" t="s">
        <v>40</v>
      </c>
      <c r="O190" s="43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AR190" s="20" t="s">
        <v>168</v>
      </c>
      <c r="AT190" s="20" t="s">
        <v>128</v>
      </c>
      <c r="AU190" s="20" t="s">
        <v>77</v>
      </c>
      <c r="AY190" s="20" t="s">
        <v>126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20" t="s">
        <v>77</v>
      </c>
      <c r="BK190" s="228">
        <f>ROUND(I190*H190,2)</f>
        <v>0</v>
      </c>
      <c r="BL190" s="20" t="s">
        <v>168</v>
      </c>
      <c r="BM190" s="20" t="s">
        <v>490</v>
      </c>
    </row>
    <row r="191" s="1" customFormat="1" ht="38.25" customHeight="1">
      <c r="B191" s="42"/>
      <c r="C191" s="217" t="s">
        <v>491</v>
      </c>
      <c r="D191" s="217" t="s">
        <v>128</v>
      </c>
      <c r="E191" s="218" t="s">
        <v>545</v>
      </c>
      <c r="F191" s="219" t="s">
        <v>546</v>
      </c>
      <c r="G191" s="220" t="s">
        <v>167</v>
      </c>
      <c r="H191" s="221">
        <v>6</v>
      </c>
      <c r="I191" s="222"/>
      <c r="J191" s="223">
        <f>ROUND(I191*H191,2)</f>
        <v>0</v>
      </c>
      <c r="K191" s="219" t="s">
        <v>21</v>
      </c>
      <c r="L191" s="68"/>
      <c r="M191" s="224" t="s">
        <v>21</v>
      </c>
      <c r="N191" s="225" t="s">
        <v>40</v>
      </c>
      <c r="O191" s="43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AR191" s="20" t="s">
        <v>168</v>
      </c>
      <c r="AT191" s="20" t="s">
        <v>128</v>
      </c>
      <c r="AU191" s="20" t="s">
        <v>77</v>
      </c>
      <c r="AY191" s="20" t="s">
        <v>126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20" t="s">
        <v>77</v>
      </c>
      <c r="BK191" s="228">
        <f>ROUND(I191*H191,2)</f>
        <v>0</v>
      </c>
      <c r="BL191" s="20" t="s">
        <v>168</v>
      </c>
      <c r="BM191" s="20" t="s">
        <v>494</v>
      </c>
    </row>
    <row r="192" s="1" customFormat="1" ht="16.5" customHeight="1">
      <c r="B192" s="42"/>
      <c r="C192" s="217" t="s">
        <v>319</v>
      </c>
      <c r="D192" s="217" t="s">
        <v>128</v>
      </c>
      <c r="E192" s="218" t="s">
        <v>974</v>
      </c>
      <c r="F192" s="219" t="s">
        <v>975</v>
      </c>
      <c r="G192" s="220" t="s">
        <v>976</v>
      </c>
      <c r="H192" s="221">
        <v>1</v>
      </c>
      <c r="I192" s="222"/>
      <c r="J192" s="223">
        <f>ROUND(I192*H192,2)</f>
        <v>0</v>
      </c>
      <c r="K192" s="219" t="s">
        <v>21</v>
      </c>
      <c r="L192" s="68"/>
      <c r="M192" s="224" t="s">
        <v>21</v>
      </c>
      <c r="N192" s="225" t="s">
        <v>40</v>
      </c>
      <c r="O192" s="43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AR192" s="20" t="s">
        <v>168</v>
      </c>
      <c r="AT192" s="20" t="s">
        <v>128</v>
      </c>
      <c r="AU192" s="20" t="s">
        <v>77</v>
      </c>
      <c r="AY192" s="20" t="s">
        <v>126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20" t="s">
        <v>77</v>
      </c>
      <c r="BK192" s="228">
        <f>ROUND(I192*H192,2)</f>
        <v>0</v>
      </c>
      <c r="BL192" s="20" t="s">
        <v>168</v>
      </c>
      <c r="BM192" s="20" t="s">
        <v>497</v>
      </c>
    </row>
    <row r="193" s="1" customFormat="1" ht="16.5" customHeight="1">
      <c r="B193" s="42"/>
      <c r="C193" s="217" t="s">
        <v>498</v>
      </c>
      <c r="D193" s="217" t="s">
        <v>128</v>
      </c>
      <c r="E193" s="218" t="s">
        <v>555</v>
      </c>
      <c r="F193" s="219" t="s">
        <v>556</v>
      </c>
      <c r="G193" s="220" t="s">
        <v>167</v>
      </c>
      <c r="H193" s="221">
        <v>69</v>
      </c>
      <c r="I193" s="222"/>
      <c r="J193" s="223">
        <f>ROUND(I193*H193,2)</f>
        <v>0</v>
      </c>
      <c r="K193" s="219" t="s">
        <v>21</v>
      </c>
      <c r="L193" s="68"/>
      <c r="M193" s="224" t="s">
        <v>21</v>
      </c>
      <c r="N193" s="225" t="s">
        <v>40</v>
      </c>
      <c r="O193" s="43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AR193" s="20" t="s">
        <v>168</v>
      </c>
      <c r="AT193" s="20" t="s">
        <v>128</v>
      </c>
      <c r="AU193" s="20" t="s">
        <v>77</v>
      </c>
      <c r="AY193" s="20" t="s">
        <v>126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20" t="s">
        <v>77</v>
      </c>
      <c r="BK193" s="228">
        <f>ROUND(I193*H193,2)</f>
        <v>0</v>
      </c>
      <c r="BL193" s="20" t="s">
        <v>168</v>
      </c>
      <c r="BM193" s="20" t="s">
        <v>501</v>
      </c>
    </row>
    <row r="194" s="1" customFormat="1" ht="16.5" customHeight="1">
      <c r="B194" s="42"/>
      <c r="C194" s="217" t="s">
        <v>322</v>
      </c>
      <c r="D194" s="217" t="s">
        <v>128</v>
      </c>
      <c r="E194" s="218" t="s">
        <v>559</v>
      </c>
      <c r="F194" s="219" t="s">
        <v>560</v>
      </c>
      <c r="G194" s="220" t="s">
        <v>167</v>
      </c>
      <c r="H194" s="221">
        <v>2</v>
      </c>
      <c r="I194" s="222"/>
      <c r="J194" s="223">
        <f>ROUND(I194*H194,2)</f>
        <v>0</v>
      </c>
      <c r="K194" s="219" t="s">
        <v>21</v>
      </c>
      <c r="L194" s="68"/>
      <c r="M194" s="224" t="s">
        <v>21</v>
      </c>
      <c r="N194" s="225" t="s">
        <v>40</v>
      </c>
      <c r="O194" s="43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AR194" s="20" t="s">
        <v>168</v>
      </c>
      <c r="AT194" s="20" t="s">
        <v>128</v>
      </c>
      <c r="AU194" s="20" t="s">
        <v>77</v>
      </c>
      <c r="AY194" s="20" t="s">
        <v>126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20" t="s">
        <v>77</v>
      </c>
      <c r="BK194" s="228">
        <f>ROUND(I194*H194,2)</f>
        <v>0</v>
      </c>
      <c r="BL194" s="20" t="s">
        <v>168</v>
      </c>
      <c r="BM194" s="20" t="s">
        <v>502</v>
      </c>
    </row>
    <row r="195" s="1" customFormat="1" ht="16.5" customHeight="1">
      <c r="B195" s="42"/>
      <c r="C195" s="217" t="s">
        <v>503</v>
      </c>
      <c r="D195" s="217" t="s">
        <v>128</v>
      </c>
      <c r="E195" s="218" t="s">
        <v>977</v>
      </c>
      <c r="F195" s="219" t="s">
        <v>978</v>
      </c>
      <c r="G195" s="220" t="s">
        <v>167</v>
      </c>
      <c r="H195" s="221">
        <v>2</v>
      </c>
      <c r="I195" s="222"/>
      <c r="J195" s="223">
        <f>ROUND(I195*H195,2)</f>
        <v>0</v>
      </c>
      <c r="K195" s="219" t="s">
        <v>21</v>
      </c>
      <c r="L195" s="68"/>
      <c r="M195" s="224" t="s">
        <v>21</v>
      </c>
      <c r="N195" s="225" t="s">
        <v>40</v>
      </c>
      <c r="O195" s="43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AR195" s="20" t="s">
        <v>168</v>
      </c>
      <c r="AT195" s="20" t="s">
        <v>128</v>
      </c>
      <c r="AU195" s="20" t="s">
        <v>77</v>
      </c>
      <c r="AY195" s="20" t="s">
        <v>126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20" t="s">
        <v>77</v>
      </c>
      <c r="BK195" s="228">
        <f>ROUND(I195*H195,2)</f>
        <v>0</v>
      </c>
      <c r="BL195" s="20" t="s">
        <v>168</v>
      </c>
      <c r="BM195" s="20" t="s">
        <v>513</v>
      </c>
    </row>
    <row r="196" s="1" customFormat="1" ht="25.5" customHeight="1">
      <c r="B196" s="42"/>
      <c r="C196" s="217" t="s">
        <v>326</v>
      </c>
      <c r="D196" s="217" t="s">
        <v>128</v>
      </c>
      <c r="E196" s="218" t="s">
        <v>979</v>
      </c>
      <c r="F196" s="219" t="s">
        <v>980</v>
      </c>
      <c r="G196" s="220" t="s">
        <v>167</v>
      </c>
      <c r="H196" s="221">
        <v>2</v>
      </c>
      <c r="I196" s="222"/>
      <c r="J196" s="223">
        <f>ROUND(I196*H196,2)</f>
        <v>0</v>
      </c>
      <c r="K196" s="219" t="s">
        <v>21</v>
      </c>
      <c r="L196" s="68"/>
      <c r="M196" s="224" t="s">
        <v>21</v>
      </c>
      <c r="N196" s="225" t="s">
        <v>40</v>
      </c>
      <c r="O196" s="43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AR196" s="20" t="s">
        <v>168</v>
      </c>
      <c r="AT196" s="20" t="s">
        <v>128</v>
      </c>
      <c r="AU196" s="20" t="s">
        <v>77</v>
      </c>
      <c r="AY196" s="20" t="s">
        <v>126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20" t="s">
        <v>77</v>
      </c>
      <c r="BK196" s="228">
        <f>ROUND(I196*H196,2)</f>
        <v>0</v>
      </c>
      <c r="BL196" s="20" t="s">
        <v>168</v>
      </c>
      <c r="BM196" s="20" t="s">
        <v>516</v>
      </c>
    </row>
    <row r="197" s="1" customFormat="1" ht="16.5" customHeight="1">
      <c r="B197" s="42"/>
      <c r="C197" s="229" t="s">
        <v>510</v>
      </c>
      <c r="D197" s="229" t="s">
        <v>149</v>
      </c>
      <c r="E197" s="230" t="s">
        <v>268</v>
      </c>
      <c r="F197" s="231" t="s">
        <v>269</v>
      </c>
      <c r="G197" s="232" t="s">
        <v>167</v>
      </c>
      <c r="H197" s="233">
        <v>8</v>
      </c>
      <c r="I197" s="234"/>
      <c r="J197" s="235">
        <f>ROUND(I197*H197,2)</f>
        <v>0</v>
      </c>
      <c r="K197" s="231" t="s">
        <v>21</v>
      </c>
      <c r="L197" s="236"/>
      <c r="M197" s="237" t="s">
        <v>21</v>
      </c>
      <c r="N197" s="238" t="s">
        <v>40</v>
      </c>
      <c r="O197" s="43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AR197" s="20" t="s">
        <v>168</v>
      </c>
      <c r="AT197" s="20" t="s">
        <v>149</v>
      </c>
      <c r="AU197" s="20" t="s">
        <v>77</v>
      </c>
      <c r="AY197" s="20" t="s">
        <v>126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0" t="s">
        <v>77</v>
      </c>
      <c r="BK197" s="228">
        <f>ROUND(I197*H197,2)</f>
        <v>0</v>
      </c>
      <c r="BL197" s="20" t="s">
        <v>168</v>
      </c>
      <c r="BM197" s="20" t="s">
        <v>518</v>
      </c>
    </row>
    <row r="198" s="1" customFormat="1" ht="16.5" customHeight="1">
      <c r="B198" s="42"/>
      <c r="C198" s="229" t="s">
        <v>329</v>
      </c>
      <c r="D198" s="229" t="s">
        <v>149</v>
      </c>
      <c r="E198" s="230" t="s">
        <v>271</v>
      </c>
      <c r="F198" s="231" t="s">
        <v>272</v>
      </c>
      <c r="G198" s="232" t="s">
        <v>161</v>
      </c>
      <c r="H198" s="233">
        <v>345</v>
      </c>
      <c r="I198" s="234"/>
      <c r="J198" s="235">
        <f>ROUND(I198*H198,2)</f>
        <v>0</v>
      </c>
      <c r="K198" s="231" t="s">
        <v>21</v>
      </c>
      <c r="L198" s="236"/>
      <c r="M198" s="237" t="s">
        <v>21</v>
      </c>
      <c r="N198" s="238" t="s">
        <v>40</v>
      </c>
      <c r="O198" s="43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AR198" s="20" t="s">
        <v>168</v>
      </c>
      <c r="AT198" s="20" t="s">
        <v>149</v>
      </c>
      <c r="AU198" s="20" t="s">
        <v>77</v>
      </c>
      <c r="AY198" s="20" t="s">
        <v>126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20" t="s">
        <v>77</v>
      </c>
      <c r="BK198" s="228">
        <f>ROUND(I198*H198,2)</f>
        <v>0</v>
      </c>
      <c r="BL198" s="20" t="s">
        <v>168</v>
      </c>
      <c r="BM198" s="20" t="s">
        <v>521</v>
      </c>
    </row>
    <row r="199" s="1" customFormat="1" ht="16.5" customHeight="1">
      <c r="B199" s="42"/>
      <c r="C199" s="229" t="s">
        <v>517</v>
      </c>
      <c r="D199" s="229" t="s">
        <v>149</v>
      </c>
      <c r="E199" s="230" t="s">
        <v>275</v>
      </c>
      <c r="F199" s="231" t="s">
        <v>276</v>
      </c>
      <c r="G199" s="232" t="s">
        <v>167</v>
      </c>
      <c r="H199" s="233">
        <v>22</v>
      </c>
      <c r="I199" s="234"/>
      <c r="J199" s="235">
        <f>ROUND(I199*H199,2)</f>
        <v>0</v>
      </c>
      <c r="K199" s="231" t="s">
        <v>21</v>
      </c>
      <c r="L199" s="236"/>
      <c r="M199" s="237" t="s">
        <v>21</v>
      </c>
      <c r="N199" s="238" t="s">
        <v>40</v>
      </c>
      <c r="O199" s="43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AR199" s="20" t="s">
        <v>168</v>
      </c>
      <c r="AT199" s="20" t="s">
        <v>149</v>
      </c>
      <c r="AU199" s="20" t="s">
        <v>77</v>
      </c>
      <c r="AY199" s="20" t="s">
        <v>126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20" t="s">
        <v>77</v>
      </c>
      <c r="BK199" s="228">
        <f>ROUND(I199*H199,2)</f>
        <v>0</v>
      </c>
      <c r="BL199" s="20" t="s">
        <v>168</v>
      </c>
      <c r="BM199" s="20" t="s">
        <v>525</v>
      </c>
    </row>
    <row r="200" s="1" customFormat="1" ht="25.5" customHeight="1">
      <c r="B200" s="42"/>
      <c r="C200" s="229" t="s">
        <v>333</v>
      </c>
      <c r="D200" s="229" t="s">
        <v>149</v>
      </c>
      <c r="E200" s="230" t="s">
        <v>278</v>
      </c>
      <c r="F200" s="231" t="s">
        <v>279</v>
      </c>
      <c r="G200" s="232" t="s">
        <v>167</v>
      </c>
      <c r="H200" s="233">
        <v>132</v>
      </c>
      <c r="I200" s="234"/>
      <c r="J200" s="235">
        <f>ROUND(I200*H200,2)</f>
        <v>0</v>
      </c>
      <c r="K200" s="231" t="s">
        <v>21</v>
      </c>
      <c r="L200" s="236"/>
      <c r="M200" s="237" t="s">
        <v>21</v>
      </c>
      <c r="N200" s="238" t="s">
        <v>40</v>
      </c>
      <c r="O200" s="43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AR200" s="20" t="s">
        <v>168</v>
      </c>
      <c r="AT200" s="20" t="s">
        <v>149</v>
      </c>
      <c r="AU200" s="20" t="s">
        <v>77</v>
      </c>
      <c r="AY200" s="20" t="s">
        <v>126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20" t="s">
        <v>77</v>
      </c>
      <c r="BK200" s="228">
        <f>ROUND(I200*H200,2)</f>
        <v>0</v>
      </c>
      <c r="BL200" s="20" t="s">
        <v>168</v>
      </c>
      <c r="BM200" s="20" t="s">
        <v>528</v>
      </c>
    </row>
    <row r="201" s="1" customFormat="1" ht="16.5" customHeight="1">
      <c r="B201" s="42"/>
      <c r="C201" s="229" t="s">
        <v>522</v>
      </c>
      <c r="D201" s="229" t="s">
        <v>149</v>
      </c>
      <c r="E201" s="230" t="s">
        <v>282</v>
      </c>
      <c r="F201" s="231" t="s">
        <v>283</v>
      </c>
      <c r="G201" s="232" t="s">
        <v>167</v>
      </c>
      <c r="H201" s="233">
        <v>58</v>
      </c>
      <c r="I201" s="234"/>
      <c r="J201" s="235">
        <f>ROUND(I201*H201,2)</f>
        <v>0</v>
      </c>
      <c r="K201" s="231" t="s">
        <v>21</v>
      </c>
      <c r="L201" s="236"/>
      <c r="M201" s="237" t="s">
        <v>21</v>
      </c>
      <c r="N201" s="238" t="s">
        <v>40</v>
      </c>
      <c r="O201" s="43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AR201" s="20" t="s">
        <v>168</v>
      </c>
      <c r="AT201" s="20" t="s">
        <v>149</v>
      </c>
      <c r="AU201" s="20" t="s">
        <v>77</v>
      </c>
      <c r="AY201" s="20" t="s">
        <v>126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20" t="s">
        <v>77</v>
      </c>
      <c r="BK201" s="228">
        <f>ROUND(I201*H201,2)</f>
        <v>0</v>
      </c>
      <c r="BL201" s="20" t="s">
        <v>168</v>
      </c>
      <c r="BM201" s="20" t="s">
        <v>533</v>
      </c>
    </row>
    <row r="202" s="1" customFormat="1" ht="25.5" customHeight="1">
      <c r="B202" s="42"/>
      <c r="C202" s="229" t="s">
        <v>336</v>
      </c>
      <c r="D202" s="229" t="s">
        <v>149</v>
      </c>
      <c r="E202" s="230" t="s">
        <v>285</v>
      </c>
      <c r="F202" s="231" t="s">
        <v>286</v>
      </c>
      <c r="G202" s="232" t="s">
        <v>167</v>
      </c>
      <c r="H202" s="233">
        <v>2</v>
      </c>
      <c r="I202" s="234"/>
      <c r="J202" s="235">
        <f>ROUND(I202*H202,2)</f>
        <v>0</v>
      </c>
      <c r="K202" s="231" t="s">
        <v>21</v>
      </c>
      <c r="L202" s="236"/>
      <c r="M202" s="237" t="s">
        <v>21</v>
      </c>
      <c r="N202" s="238" t="s">
        <v>40</v>
      </c>
      <c r="O202" s="43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AR202" s="20" t="s">
        <v>168</v>
      </c>
      <c r="AT202" s="20" t="s">
        <v>149</v>
      </c>
      <c r="AU202" s="20" t="s">
        <v>77</v>
      </c>
      <c r="AY202" s="20" t="s">
        <v>126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20" t="s">
        <v>77</v>
      </c>
      <c r="BK202" s="228">
        <f>ROUND(I202*H202,2)</f>
        <v>0</v>
      </c>
      <c r="BL202" s="20" t="s">
        <v>168</v>
      </c>
      <c r="BM202" s="20" t="s">
        <v>536</v>
      </c>
    </row>
    <row r="203" s="1" customFormat="1" ht="16.5" customHeight="1">
      <c r="B203" s="42"/>
      <c r="C203" s="229" t="s">
        <v>529</v>
      </c>
      <c r="D203" s="229" t="s">
        <v>149</v>
      </c>
      <c r="E203" s="230" t="s">
        <v>752</v>
      </c>
      <c r="F203" s="231" t="s">
        <v>753</v>
      </c>
      <c r="G203" s="232" t="s">
        <v>167</v>
      </c>
      <c r="H203" s="233">
        <v>2</v>
      </c>
      <c r="I203" s="234"/>
      <c r="J203" s="235">
        <f>ROUND(I203*H203,2)</f>
        <v>0</v>
      </c>
      <c r="K203" s="231" t="s">
        <v>21</v>
      </c>
      <c r="L203" s="236"/>
      <c r="M203" s="237" t="s">
        <v>21</v>
      </c>
      <c r="N203" s="238" t="s">
        <v>40</v>
      </c>
      <c r="O203" s="43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AR203" s="20" t="s">
        <v>168</v>
      </c>
      <c r="AT203" s="20" t="s">
        <v>149</v>
      </c>
      <c r="AU203" s="20" t="s">
        <v>77</v>
      </c>
      <c r="AY203" s="20" t="s">
        <v>126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20" t="s">
        <v>77</v>
      </c>
      <c r="BK203" s="228">
        <f>ROUND(I203*H203,2)</f>
        <v>0</v>
      </c>
      <c r="BL203" s="20" t="s">
        <v>168</v>
      </c>
      <c r="BM203" s="20" t="s">
        <v>540</v>
      </c>
    </row>
    <row r="204" s="1" customFormat="1" ht="25.5" customHeight="1">
      <c r="B204" s="42"/>
      <c r="C204" s="229" t="s">
        <v>340</v>
      </c>
      <c r="D204" s="229" t="s">
        <v>149</v>
      </c>
      <c r="E204" s="230" t="s">
        <v>289</v>
      </c>
      <c r="F204" s="231" t="s">
        <v>290</v>
      </c>
      <c r="G204" s="232" t="s">
        <v>167</v>
      </c>
      <c r="H204" s="233">
        <v>2</v>
      </c>
      <c r="I204" s="234"/>
      <c r="J204" s="235">
        <f>ROUND(I204*H204,2)</f>
        <v>0</v>
      </c>
      <c r="K204" s="231" t="s">
        <v>21</v>
      </c>
      <c r="L204" s="236"/>
      <c r="M204" s="237" t="s">
        <v>21</v>
      </c>
      <c r="N204" s="238" t="s">
        <v>40</v>
      </c>
      <c r="O204" s="43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AR204" s="20" t="s">
        <v>168</v>
      </c>
      <c r="AT204" s="20" t="s">
        <v>149</v>
      </c>
      <c r="AU204" s="20" t="s">
        <v>77</v>
      </c>
      <c r="AY204" s="20" t="s">
        <v>126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20" t="s">
        <v>77</v>
      </c>
      <c r="BK204" s="228">
        <f>ROUND(I204*H204,2)</f>
        <v>0</v>
      </c>
      <c r="BL204" s="20" t="s">
        <v>168</v>
      </c>
      <c r="BM204" s="20" t="s">
        <v>543</v>
      </c>
    </row>
    <row r="205" s="1" customFormat="1" ht="25.5" customHeight="1">
      <c r="B205" s="42"/>
      <c r="C205" s="229" t="s">
        <v>537</v>
      </c>
      <c r="D205" s="229" t="s">
        <v>149</v>
      </c>
      <c r="E205" s="230" t="s">
        <v>981</v>
      </c>
      <c r="F205" s="231" t="s">
        <v>982</v>
      </c>
      <c r="G205" s="232" t="s">
        <v>167</v>
      </c>
      <c r="H205" s="233">
        <v>4</v>
      </c>
      <c r="I205" s="234"/>
      <c r="J205" s="235">
        <f>ROUND(I205*H205,2)</f>
        <v>0</v>
      </c>
      <c r="K205" s="231" t="s">
        <v>21</v>
      </c>
      <c r="L205" s="236"/>
      <c r="M205" s="237" t="s">
        <v>21</v>
      </c>
      <c r="N205" s="238" t="s">
        <v>40</v>
      </c>
      <c r="O205" s="43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AR205" s="20" t="s">
        <v>168</v>
      </c>
      <c r="AT205" s="20" t="s">
        <v>149</v>
      </c>
      <c r="AU205" s="20" t="s">
        <v>77</v>
      </c>
      <c r="AY205" s="20" t="s">
        <v>126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20" t="s">
        <v>77</v>
      </c>
      <c r="BK205" s="228">
        <f>ROUND(I205*H205,2)</f>
        <v>0</v>
      </c>
      <c r="BL205" s="20" t="s">
        <v>168</v>
      </c>
      <c r="BM205" s="20" t="s">
        <v>547</v>
      </c>
    </row>
    <row r="206" s="1" customFormat="1" ht="16.5" customHeight="1">
      <c r="B206" s="42"/>
      <c r="C206" s="229" t="s">
        <v>343</v>
      </c>
      <c r="D206" s="229" t="s">
        <v>149</v>
      </c>
      <c r="E206" s="230" t="s">
        <v>292</v>
      </c>
      <c r="F206" s="231" t="s">
        <v>293</v>
      </c>
      <c r="G206" s="232" t="s">
        <v>167</v>
      </c>
      <c r="H206" s="233">
        <v>14</v>
      </c>
      <c r="I206" s="234"/>
      <c r="J206" s="235">
        <f>ROUND(I206*H206,2)</f>
        <v>0</v>
      </c>
      <c r="K206" s="231" t="s">
        <v>21</v>
      </c>
      <c r="L206" s="236"/>
      <c r="M206" s="237" t="s">
        <v>21</v>
      </c>
      <c r="N206" s="238" t="s">
        <v>40</v>
      </c>
      <c r="O206" s="43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AR206" s="20" t="s">
        <v>168</v>
      </c>
      <c r="AT206" s="20" t="s">
        <v>149</v>
      </c>
      <c r="AU206" s="20" t="s">
        <v>77</v>
      </c>
      <c r="AY206" s="20" t="s">
        <v>126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20" t="s">
        <v>77</v>
      </c>
      <c r="BK206" s="228">
        <f>ROUND(I206*H206,2)</f>
        <v>0</v>
      </c>
      <c r="BL206" s="20" t="s">
        <v>168</v>
      </c>
      <c r="BM206" s="20" t="s">
        <v>550</v>
      </c>
    </row>
    <row r="207" s="1" customFormat="1" ht="16.5" customHeight="1">
      <c r="B207" s="42"/>
      <c r="C207" s="229" t="s">
        <v>544</v>
      </c>
      <c r="D207" s="229" t="s">
        <v>149</v>
      </c>
      <c r="E207" s="230" t="s">
        <v>296</v>
      </c>
      <c r="F207" s="231" t="s">
        <v>297</v>
      </c>
      <c r="G207" s="232" t="s">
        <v>167</v>
      </c>
      <c r="H207" s="233">
        <v>14</v>
      </c>
      <c r="I207" s="234"/>
      <c r="J207" s="235">
        <f>ROUND(I207*H207,2)</f>
        <v>0</v>
      </c>
      <c r="K207" s="231" t="s">
        <v>21</v>
      </c>
      <c r="L207" s="236"/>
      <c r="M207" s="237" t="s">
        <v>21</v>
      </c>
      <c r="N207" s="238" t="s">
        <v>40</v>
      </c>
      <c r="O207" s="43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AR207" s="20" t="s">
        <v>168</v>
      </c>
      <c r="AT207" s="20" t="s">
        <v>149</v>
      </c>
      <c r="AU207" s="20" t="s">
        <v>77</v>
      </c>
      <c r="AY207" s="20" t="s">
        <v>126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20" t="s">
        <v>77</v>
      </c>
      <c r="BK207" s="228">
        <f>ROUND(I207*H207,2)</f>
        <v>0</v>
      </c>
      <c r="BL207" s="20" t="s">
        <v>168</v>
      </c>
      <c r="BM207" s="20" t="s">
        <v>554</v>
      </c>
    </row>
    <row r="208" s="1" customFormat="1" ht="16.5" customHeight="1">
      <c r="B208" s="42"/>
      <c r="C208" s="229" t="s">
        <v>347</v>
      </c>
      <c r="D208" s="229" t="s">
        <v>149</v>
      </c>
      <c r="E208" s="230" t="s">
        <v>299</v>
      </c>
      <c r="F208" s="231" t="s">
        <v>300</v>
      </c>
      <c r="G208" s="232" t="s">
        <v>167</v>
      </c>
      <c r="H208" s="233">
        <v>20</v>
      </c>
      <c r="I208" s="234"/>
      <c r="J208" s="235">
        <f>ROUND(I208*H208,2)</f>
        <v>0</v>
      </c>
      <c r="K208" s="231" t="s">
        <v>21</v>
      </c>
      <c r="L208" s="236"/>
      <c r="M208" s="237" t="s">
        <v>21</v>
      </c>
      <c r="N208" s="238" t="s">
        <v>40</v>
      </c>
      <c r="O208" s="43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AR208" s="20" t="s">
        <v>168</v>
      </c>
      <c r="AT208" s="20" t="s">
        <v>149</v>
      </c>
      <c r="AU208" s="20" t="s">
        <v>77</v>
      </c>
      <c r="AY208" s="20" t="s">
        <v>126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20" t="s">
        <v>77</v>
      </c>
      <c r="BK208" s="228">
        <f>ROUND(I208*H208,2)</f>
        <v>0</v>
      </c>
      <c r="BL208" s="20" t="s">
        <v>168</v>
      </c>
      <c r="BM208" s="20" t="s">
        <v>557</v>
      </c>
    </row>
    <row r="209" s="1" customFormat="1" ht="16.5" customHeight="1">
      <c r="B209" s="42"/>
      <c r="C209" s="229" t="s">
        <v>551</v>
      </c>
      <c r="D209" s="229" t="s">
        <v>149</v>
      </c>
      <c r="E209" s="230" t="s">
        <v>303</v>
      </c>
      <c r="F209" s="231" t="s">
        <v>304</v>
      </c>
      <c r="G209" s="232" t="s">
        <v>167</v>
      </c>
      <c r="H209" s="233">
        <v>4</v>
      </c>
      <c r="I209" s="234"/>
      <c r="J209" s="235">
        <f>ROUND(I209*H209,2)</f>
        <v>0</v>
      </c>
      <c r="K209" s="231" t="s">
        <v>21</v>
      </c>
      <c r="L209" s="236"/>
      <c r="M209" s="237" t="s">
        <v>21</v>
      </c>
      <c r="N209" s="238" t="s">
        <v>40</v>
      </c>
      <c r="O209" s="43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AR209" s="20" t="s">
        <v>168</v>
      </c>
      <c r="AT209" s="20" t="s">
        <v>149</v>
      </c>
      <c r="AU209" s="20" t="s">
        <v>77</v>
      </c>
      <c r="AY209" s="20" t="s">
        <v>126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20" t="s">
        <v>77</v>
      </c>
      <c r="BK209" s="228">
        <f>ROUND(I209*H209,2)</f>
        <v>0</v>
      </c>
      <c r="BL209" s="20" t="s">
        <v>168</v>
      </c>
      <c r="BM209" s="20" t="s">
        <v>561</v>
      </c>
    </row>
    <row r="210" s="1" customFormat="1" ht="16.5" customHeight="1">
      <c r="B210" s="42"/>
      <c r="C210" s="229" t="s">
        <v>350</v>
      </c>
      <c r="D210" s="229" t="s">
        <v>149</v>
      </c>
      <c r="E210" s="230" t="s">
        <v>780</v>
      </c>
      <c r="F210" s="231" t="s">
        <v>781</v>
      </c>
      <c r="G210" s="232" t="s">
        <v>167</v>
      </c>
      <c r="H210" s="233">
        <v>11</v>
      </c>
      <c r="I210" s="234"/>
      <c r="J210" s="235">
        <f>ROUND(I210*H210,2)</f>
        <v>0</v>
      </c>
      <c r="K210" s="231" t="s">
        <v>21</v>
      </c>
      <c r="L210" s="236"/>
      <c r="M210" s="237" t="s">
        <v>21</v>
      </c>
      <c r="N210" s="238" t="s">
        <v>40</v>
      </c>
      <c r="O210" s="43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AR210" s="20" t="s">
        <v>168</v>
      </c>
      <c r="AT210" s="20" t="s">
        <v>149</v>
      </c>
      <c r="AU210" s="20" t="s">
        <v>77</v>
      </c>
      <c r="AY210" s="20" t="s">
        <v>126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20" t="s">
        <v>77</v>
      </c>
      <c r="BK210" s="228">
        <f>ROUND(I210*H210,2)</f>
        <v>0</v>
      </c>
      <c r="BL210" s="20" t="s">
        <v>168</v>
      </c>
      <c r="BM210" s="20" t="s">
        <v>715</v>
      </c>
    </row>
    <row r="211" s="1" customFormat="1" ht="16.5" customHeight="1">
      <c r="B211" s="42"/>
      <c r="C211" s="229" t="s">
        <v>558</v>
      </c>
      <c r="D211" s="229" t="s">
        <v>149</v>
      </c>
      <c r="E211" s="230" t="s">
        <v>306</v>
      </c>
      <c r="F211" s="231" t="s">
        <v>307</v>
      </c>
      <c r="G211" s="232" t="s">
        <v>255</v>
      </c>
      <c r="H211" s="233">
        <v>45</v>
      </c>
      <c r="I211" s="234"/>
      <c r="J211" s="235">
        <f>ROUND(I211*H211,2)</f>
        <v>0</v>
      </c>
      <c r="K211" s="231" t="s">
        <v>21</v>
      </c>
      <c r="L211" s="236"/>
      <c r="M211" s="237" t="s">
        <v>21</v>
      </c>
      <c r="N211" s="238" t="s">
        <v>40</v>
      </c>
      <c r="O211" s="43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AR211" s="20" t="s">
        <v>168</v>
      </c>
      <c r="AT211" s="20" t="s">
        <v>149</v>
      </c>
      <c r="AU211" s="20" t="s">
        <v>77</v>
      </c>
      <c r="AY211" s="20" t="s">
        <v>126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20" t="s">
        <v>77</v>
      </c>
      <c r="BK211" s="228">
        <f>ROUND(I211*H211,2)</f>
        <v>0</v>
      </c>
      <c r="BL211" s="20" t="s">
        <v>168</v>
      </c>
      <c r="BM211" s="20" t="s">
        <v>717</v>
      </c>
    </row>
    <row r="212" s="1" customFormat="1" ht="16.5" customHeight="1">
      <c r="B212" s="42"/>
      <c r="C212" s="229" t="s">
        <v>354</v>
      </c>
      <c r="D212" s="229" t="s">
        <v>149</v>
      </c>
      <c r="E212" s="230" t="s">
        <v>310</v>
      </c>
      <c r="F212" s="231" t="s">
        <v>311</v>
      </c>
      <c r="G212" s="232" t="s">
        <v>255</v>
      </c>
      <c r="H212" s="233">
        <v>15</v>
      </c>
      <c r="I212" s="234"/>
      <c r="J212" s="235">
        <f>ROUND(I212*H212,2)</f>
        <v>0</v>
      </c>
      <c r="K212" s="231" t="s">
        <v>21</v>
      </c>
      <c r="L212" s="236"/>
      <c r="M212" s="237" t="s">
        <v>21</v>
      </c>
      <c r="N212" s="238" t="s">
        <v>40</v>
      </c>
      <c r="O212" s="43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AR212" s="20" t="s">
        <v>168</v>
      </c>
      <c r="AT212" s="20" t="s">
        <v>149</v>
      </c>
      <c r="AU212" s="20" t="s">
        <v>77</v>
      </c>
      <c r="AY212" s="20" t="s">
        <v>126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20" t="s">
        <v>77</v>
      </c>
      <c r="BK212" s="228">
        <f>ROUND(I212*H212,2)</f>
        <v>0</v>
      </c>
      <c r="BL212" s="20" t="s">
        <v>168</v>
      </c>
      <c r="BM212" s="20" t="s">
        <v>718</v>
      </c>
    </row>
    <row r="213" s="1" customFormat="1" ht="25.5" customHeight="1">
      <c r="B213" s="42"/>
      <c r="C213" s="229" t="s">
        <v>716</v>
      </c>
      <c r="D213" s="229" t="s">
        <v>149</v>
      </c>
      <c r="E213" s="230" t="s">
        <v>313</v>
      </c>
      <c r="F213" s="231" t="s">
        <v>314</v>
      </c>
      <c r="G213" s="232" t="s">
        <v>167</v>
      </c>
      <c r="H213" s="233">
        <v>6</v>
      </c>
      <c r="I213" s="234"/>
      <c r="J213" s="235">
        <f>ROUND(I213*H213,2)</f>
        <v>0</v>
      </c>
      <c r="K213" s="231" t="s">
        <v>21</v>
      </c>
      <c r="L213" s="236"/>
      <c r="M213" s="237" t="s">
        <v>21</v>
      </c>
      <c r="N213" s="238" t="s">
        <v>40</v>
      </c>
      <c r="O213" s="43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AR213" s="20" t="s">
        <v>168</v>
      </c>
      <c r="AT213" s="20" t="s">
        <v>149</v>
      </c>
      <c r="AU213" s="20" t="s">
        <v>77</v>
      </c>
      <c r="AY213" s="20" t="s">
        <v>126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20" t="s">
        <v>77</v>
      </c>
      <c r="BK213" s="228">
        <f>ROUND(I213*H213,2)</f>
        <v>0</v>
      </c>
      <c r="BL213" s="20" t="s">
        <v>168</v>
      </c>
      <c r="BM213" s="20" t="s">
        <v>720</v>
      </c>
    </row>
    <row r="214" s="1" customFormat="1" ht="25.5" customHeight="1">
      <c r="B214" s="42"/>
      <c r="C214" s="229" t="s">
        <v>357</v>
      </c>
      <c r="D214" s="229" t="s">
        <v>149</v>
      </c>
      <c r="E214" s="230" t="s">
        <v>317</v>
      </c>
      <c r="F214" s="231" t="s">
        <v>318</v>
      </c>
      <c r="G214" s="232" t="s">
        <v>167</v>
      </c>
      <c r="H214" s="233">
        <v>1</v>
      </c>
      <c r="I214" s="234"/>
      <c r="J214" s="235">
        <f>ROUND(I214*H214,2)</f>
        <v>0</v>
      </c>
      <c r="K214" s="231" t="s">
        <v>21</v>
      </c>
      <c r="L214" s="236"/>
      <c r="M214" s="237" t="s">
        <v>21</v>
      </c>
      <c r="N214" s="238" t="s">
        <v>40</v>
      </c>
      <c r="O214" s="43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AR214" s="20" t="s">
        <v>168</v>
      </c>
      <c r="AT214" s="20" t="s">
        <v>149</v>
      </c>
      <c r="AU214" s="20" t="s">
        <v>77</v>
      </c>
      <c r="AY214" s="20" t="s">
        <v>126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20" t="s">
        <v>77</v>
      </c>
      <c r="BK214" s="228">
        <f>ROUND(I214*H214,2)</f>
        <v>0</v>
      </c>
      <c r="BL214" s="20" t="s">
        <v>168</v>
      </c>
      <c r="BM214" s="20" t="s">
        <v>721</v>
      </c>
    </row>
    <row r="215" s="1" customFormat="1" ht="25.5" customHeight="1">
      <c r="B215" s="42"/>
      <c r="C215" s="229" t="s">
        <v>719</v>
      </c>
      <c r="D215" s="229" t="s">
        <v>149</v>
      </c>
      <c r="E215" s="230" t="s">
        <v>802</v>
      </c>
      <c r="F215" s="231" t="s">
        <v>803</v>
      </c>
      <c r="G215" s="232" t="s">
        <v>167</v>
      </c>
      <c r="H215" s="233">
        <v>3</v>
      </c>
      <c r="I215" s="234"/>
      <c r="J215" s="235">
        <f>ROUND(I215*H215,2)</f>
        <v>0</v>
      </c>
      <c r="K215" s="231" t="s">
        <v>21</v>
      </c>
      <c r="L215" s="236"/>
      <c r="M215" s="237" t="s">
        <v>21</v>
      </c>
      <c r="N215" s="238" t="s">
        <v>40</v>
      </c>
      <c r="O215" s="43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AR215" s="20" t="s">
        <v>168</v>
      </c>
      <c r="AT215" s="20" t="s">
        <v>149</v>
      </c>
      <c r="AU215" s="20" t="s">
        <v>77</v>
      </c>
      <c r="AY215" s="20" t="s">
        <v>126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20" t="s">
        <v>77</v>
      </c>
      <c r="BK215" s="228">
        <f>ROUND(I215*H215,2)</f>
        <v>0</v>
      </c>
      <c r="BL215" s="20" t="s">
        <v>168</v>
      </c>
      <c r="BM215" s="20" t="s">
        <v>723</v>
      </c>
    </row>
    <row r="216" s="1" customFormat="1" ht="25.5" customHeight="1">
      <c r="B216" s="42"/>
      <c r="C216" s="229" t="s">
        <v>361</v>
      </c>
      <c r="D216" s="229" t="s">
        <v>149</v>
      </c>
      <c r="E216" s="230" t="s">
        <v>320</v>
      </c>
      <c r="F216" s="231" t="s">
        <v>321</v>
      </c>
      <c r="G216" s="232" t="s">
        <v>167</v>
      </c>
      <c r="H216" s="233">
        <v>1</v>
      </c>
      <c r="I216" s="234"/>
      <c r="J216" s="235">
        <f>ROUND(I216*H216,2)</f>
        <v>0</v>
      </c>
      <c r="K216" s="231" t="s">
        <v>21</v>
      </c>
      <c r="L216" s="236"/>
      <c r="M216" s="237" t="s">
        <v>21</v>
      </c>
      <c r="N216" s="238" t="s">
        <v>40</v>
      </c>
      <c r="O216" s="43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AR216" s="20" t="s">
        <v>168</v>
      </c>
      <c r="AT216" s="20" t="s">
        <v>149</v>
      </c>
      <c r="AU216" s="20" t="s">
        <v>77</v>
      </c>
      <c r="AY216" s="20" t="s">
        <v>126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20" t="s">
        <v>77</v>
      </c>
      <c r="BK216" s="228">
        <f>ROUND(I216*H216,2)</f>
        <v>0</v>
      </c>
      <c r="BL216" s="20" t="s">
        <v>168</v>
      </c>
      <c r="BM216" s="20" t="s">
        <v>600</v>
      </c>
    </row>
    <row r="217" s="1" customFormat="1" ht="16.5" customHeight="1">
      <c r="B217" s="42"/>
      <c r="C217" s="229" t="s">
        <v>722</v>
      </c>
      <c r="D217" s="229" t="s">
        <v>149</v>
      </c>
      <c r="E217" s="230" t="s">
        <v>324</v>
      </c>
      <c r="F217" s="231" t="s">
        <v>325</v>
      </c>
      <c r="G217" s="232" t="s">
        <v>167</v>
      </c>
      <c r="H217" s="233">
        <v>4</v>
      </c>
      <c r="I217" s="234"/>
      <c r="J217" s="235">
        <f>ROUND(I217*H217,2)</f>
        <v>0</v>
      </c>
      <c r="K217" s="231" t="s">
        <v>21</v>
      </c>
      <c r="L217" s="236"/>
      <c r="M217" s="237" t="s">
        <v>21</v>
      </c>
      <c r="N217" s="238" t="s">
        <v>40</v>
      </c>
      <c r="O217" s="43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AR217" s="20" t="s">
        <v>168</v>
      </c>
      <c r="AT217" s="20" t="s">
        <v>149</v>
      </c>
      <c r="AU217" s="20" t="s">
        <v>77</v>
      </c>
      <c r="AY217" s="20" t="s">
        <v>126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20" t="s">
        <v>77</v>
      </c>
      <c r="BK217" s="228">
        <f>ROUND(I217*H217,2)</f>
        <v>0</v>
      </c>
      <c r="BL217" s="20" t="s">
        <v>168</v>
      </c>
      <c r="BM217" s="20" t="s">
        <v>725</v>
      </c>
    </row>
    <row r="218" s="1" customFormat="1" ht="16.5" customHeight="1">
      <c r="B218" s="42"/>
      <c r="C218" s="229" t="s">
        <v>364</v>
      </c>
      <c r="D218" s="229" t="s">
        <v>149</v>
      </c>
      <c r="E218" s="230" t="s">
        <v>983</v>
      </c>
      <c r="F218" s="231" t="s">
        <v>984</v>
      </c>
      <c r="G218" s="232" t="s">
        <v>167</v>
      </c>
      <c r="H218" s="233">
        <v>60</v>
      </c>
      <c r="I218" s="234"/>
      <c r="J218" s="235">
        <f>ROUND(I218*H218,2)</f>
        <v>0</v>
      </c>
      <c r="K218" s="231" t="s">
        <v>21</v>
      </c>
      <c r="L218" s="236"/>
      <c r="M218" s="237" t="s">
        <v>21</v>
      </c>
      <c r="N218" s="238" t="s">
        <v>40</v>
      </c>
      <c r="O218" s="43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AR218" s="20" t="s">
        <v>168</v>
      </c>
      <c r="AT218" s="20" t="s">
        <v>149</v>
      </c>
      <c r="AU218" s="20" t="s">
        <v>77</v>
      </c>
      <c r="AY218" s="20" t="s">
        <v>126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20" t="s">
        <v>77</v>
      </c>
      <c r="BK218" s="228">
        <f>ROUND(I218*H218,2)</f>
        <v>0</v>
      </c>
      <c r="BL218" s="20" t="s">
        <v>168</v>
      </c>
      <c r="BM218" s="20" t="s">
        <v>726</v>
      </c>
    </row>
    <row r="219" s="1" customFormat="1" ht="16.5" customHeight="1">
      <c r="B219" s="42"/>
      <c r="C219" s="229" t="s">
        <v>724</v>
      </c>
      <c r="D219" s="229" t="s">
        <v>149</v>
      </c>
      <c r="E219" s="230" t="s">
        <v>985</v>
      </c>
      <c r="F219" s="231" t="s">
        <v>986</v>
      </c>
      <c r="G219" s="232" t="s">
        <v>167</v>
      </c>
      <c r="H219" s="233">
        <v>8</v>
      </c>
      <c r="I219" s="234"/>
      <c r="J219" s="235">
        <f>ROUND(I219*H219,2)</f>
        <v>0</v>
      </c>
      <c r="K219" s="231" t="s">
        <v>21</v>
      </c>
      <c r="L219" s="236"/>
      <c r="M219" s="237" t="s">
        <v>21</v>
      </c>
      <c r="N219" s="238" t="s">
        <v>40</v>
      </c>
      <c r="O219" s="43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AR219" s="20" t="s">
        <v>168</v>
      </c>
      <c r="AT219" s="20" t="s">
        <v>149</v>
      </c>
      <c r="AU219" s="20" t="s">
        <v>77</v>
      </c>
      <c r="AY219" s="20" t="s">
        <v>126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20" t="s">
        <v>77</v>
      </c>
      <c r="BK219" s="228">
        <f>ROUND(I219*H219,2)</f>
        <v>0</v>
      </c>
      <c r="BL219" s="20" t="s">
        <v>168</v>
      </c>
      <c r="BM219" s="20" t="s">
        <v>728</v>
      </c>
    </row>
    <row r="220" s="1" customFormat="1" ht="25.5" customHeight="1">
      <c r="B220" s="42"/>
      <c r="C220" s="229" t="s">
        <v>368</v>
      </c>
      <c r="D220" s="229" t="s">
        <v>149</v>
      </c>
      <c r="E220" s="230" t="s">
        <v>331</v>
      </c>
      <c r="F220" s="231" t="s">
        <v>332</v>
      </c>
      <c r="G220" s="232" t="s">
        <v>167</v>
      </c>
      <c r="H220" s="233">
        <v>72</v>
      </c>
      <c r="I220" s="234"/>
      <c r="J220" s="235">
        <f>ROUND(I220*H220,2)</f>
        <v>0</v>
      </c>
      <c r="K220" s="231" t="s">
        <v>21</v>
      </c>
      <c r="L220" s="236"/>
      <c r="M220" s="237" t="s">
        <v>21</v>
      </c>
      <c r="N220" s="238" t="s">
        <v>40</v>
      </c>
      <c r="O220" s="43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AR220" s="20" t="s">
        <v>168</v>
      </c>
      <c r="AT220" s="20" t="s">
        <v>149</v>
      </c>
      <c r="AU220" s="20" t="s">
        <v>77</v>
      </c>
      <c r="AY220" s="20" t="s">
        <v>126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20" t="s">
        <v>77</v>
      </c>
      <c r="BK220" s="228">
        <f>ROUND(I220*H220,2)</f>
        <v>0</v>
      </c>
      <c r="BL220" s="20" t="s">
        <v>168</v>
      </c>
      <c r="BM220" s="20" t="s">
        <v>987</v>
      </c>
    </row>
    <row r="221" s="1" customFormat="1" ht="16.5" customHeight="1">
      <c r="B221" s="42"/>
      <c r="C221" s="229" t="s">
        <v>727</v>
      </c>
      <c r="D221" s="229" t="s">
        <v>149</v>
      </c>
      <c r="E221" s="230" t="s">
        <v>334</v>
      </c>
      <c r="F221" s="231" t="s">
        <v>335</v>
      </c>
      <c r="G221" s="232" t="s">
        <v>167</v>
      </c>
      <c r="H221" s="233">
        <v>560</v>
      </c>
      <c r="I221" s="234"/>
      <c r="J221" s="235">
        <f>ROUND(I221*H221,2)</f>
        <v>0</v>
      </c>
      <c r="K221" s="231" t="s">
        <v>21</v>
      </c>
      <c r="L221" s="236"/>
      <c r="M221" s="237" t="s">
        <v>21</v>
      </c>
      <c r="N221" s="238" t="s">
        <v>40</v>
      </c>
      <c r="O221" s="43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AR221" s="20" t="s">
        <v>168</v>
      </c>
      <c r="AT221" s="20" t="s">
        <v>149</v>
      </c>
      <c r="AU221" s="20" t="s">
        <v>77</v>
      </c>
      <c r="AY221" s="20" t="s">
        <v>126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20" t="s">
        <v>77</v>
      </c>
      <c r="BK221" s="228">
        <f>ROUND(I221*H221,2)</f>
        <v>0</v>
      </c>
      <c r="BL221" s="20" t="s">
        <v>168</v>
      </c>
      <c r="BM221" s="20" t="s">
        <v>731</v>
      </c>
    </row>
    <row r="222" s="1" customFormat="1" ht="16.5" customHeight="1">
      <c r="B222" s="42"/>
      <c r="C222" s="229" t="s">
        <v>371</v>
      </c>
      <c r="D222" s="229" t="s">
        <v>149</v>
      </c>
      <c r="E222" s="230" t="s">
        <v>338</v>
      </c>
      <c r="F222" s="231" t="s">
        <v>339</v>
      </c>
      <c r="G222" s="232" t="s">
        <v>167</v>
      </c>
      <c r="H222" s="233">
        <v>12</v>
      </c>
      <c r="I222" s="234"/>
      <c r="J222" s="235">
        <f>ROUND(I222*H222,2)</f>
        <v>0</v>
      </c>
      <c r="K222" s="231" t="s">
        <v>21</v>
      </c>
      <c r="L222" s="236"/>
      <c r="M222" s="237" t="s">
        <v>21</v>
      </c>
      <c r="N222" s="238" t="s">
        <v>40</v>
      </c>
      <c r="O222" s="43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AR222" s="20" t="s">
        <v>168</v>
      </c>
      <c r="AT222" s="20" t="s">
        <v>149</v>
      </c>
      <c r="AU222" s="20" t="s">
        <v>77</v>
      </c>
      <c r="AY222" s="20" t="s">
        <v>126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20" t="s">
        <v>77</v>
      </c>
      <c r="BK222" s="228">
        <f>ROUND(I222*H222,2)</f>
        <v>0</v>
      </c>
      <c r="BL222" s="20" t="s">
        <v>168</v>
      </c>
      <c r="BM222" s="20" t="s">
        <v>988</v>
      </c>
    </row>
    <row r="223" s="1" customFormat="1" ht="16.5" customHeight="1">
      <c r="B223" s="42"/>
      <c r="C223" s="229" t="s">
        <v>732</v>
      </c>
      <c r="D223" s="229" t="s">
        <v>149</v>
      </c>
      <c r="E223" s="230" t="s">
        <v>341</v>
      </c>
      <c r="F223" s="231" t="s">
        <v>342</v>
      </c>
      <c r="G223" s="232" t="s">
        <v>167</v>
      </c>
      <c r="H223" s="233">
        <v>12</v>
      </c>
      <c r="I223" s="234"/>
      <c r="J223" s="235">
        <f>ROUND(I223*H223,2)</f>
        <v>0</v>
      </c>
      <c r="K223" s="231" t="s">
        <v>21</v>
      </c>
      <c r="L223" s="236"/>
      <c r="M223" s="237" t="s">
        <v>21</v>
      </c>
      <c r="N223" s="238" t="s">
        <v>40</v>
      </c>
      <c r="O223" s="43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AR223" s="20" t="s">
        <v>168</v>
      </c>
      <c r="AT223" s="20" t="s">
        <v>149</v>
      </c>
      <c r="AU223" s="20" t="s">
        <v>77</v>
      </c>
      <c r="AY223" s="20" t="s">
        <v>126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20" t="s">
        <v>77</v>
      </c>
      <c r="BK223" s="228">
        <f>ROUND(I223*H223,2)</f>
        <v>0</v>
      </c>
      <c r="BL223" s="20" t="s">
        <v>168</v>
      </c>
      <c r="BM223" s="20" t="s">
        <v>735</v>
      </c>
    </row>
    <row r="224" s="1" customFormat="1" ht="16.5" customHeight="1">
      <c r="B224" s="42"/>
      <c r="C224" s="229" t="s">
        <v>375</v>
      </c>
      <c r="D224" s="229" t="s">
        <v>149</v>
      </c>
      <c r="E224" s="230" t="s">
        <v>345</v>
      </c>
      <c r="F224" s="231" t="s">
        <v>346</v>
      </c>
      <c r="G224" s="232" t="s">
        <v>167</v>
      </c>
      <c r="H224" s="233">
        <v>2</v>
      </c>
      <c r="I224" s="234"/>
      <c r="J224" s="235">
        <f>ROUND(I224*H224,2)</f>
        <v>0</v>
      </c>
      <c r="K224" s="231" t="s">
        <v>21</v>
      </c>
      <c r="L224" s="236"/>
      <c r="M224" s="237" t="s">
        <v>21</v>
      </c>
      <c r="N224" s="238" t="s">
        <v>40</v>
      </c>
      <c r="O224" s="43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AR224" s="20" t="s">
        <v>168</v>
      </c>
      <c r="AT224" s="20" t="s">
        <v>149</v>
      </c>
      <c r="AU224" s="20" t="s">
        <v>77</v>
      </c>
      <c r="AY224" s="20" t="s">
        <v>126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20" t="s">
        <v>77</v>
      </c>
      <c r="BK224" s="228">
        <f>ROUND(I224*H224,2)</f>
        <v>0</v>
      </c>
      <c r="BL224" s="20" t="s">
        <v>168</v>
      </c>
      <c r="BM224" s="20" t="s">
        <v>989</v>
      </c>
    </row>
    <row r="225" s="1" customFormat="1" ht="25.5" customHeight="1">
      <c r="B225" s="42"/>
      <c r="C225" s="229" t="s">
        <v>737</v>
      </c>
      <c r="D225" s="229" t="s">
        <v>149</v>
      </c>
      <c r="E225" s="230" t="s">
        <v>348</v>
      </c>
      <c r="F225" s="231" t="s">
        <v>349</v>
      </c>
      <c r="G225" s="232" t="s">
        <v>167</v>
      </c>
      <c r="H225" s="233">
        <v>2</v>
      </c>
      <c r="I225" s="234"/>
      <c r="J225" s="235">
        <f>ROUND(I225*H225,2)</f>
        <v>0</v>
      </c>
      <c r="K225" s="231" t="s">
        <v>21</v>
      </c>
      <c r="L225" s="236"/>
      <c r="M225" s="237" t="s">
        <v>21</v>
      </c>
      <c r="N225" s="238" t="s">
        <v>40</v>
      </c>
      <c r="O225" s="43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AR225" s="20" t="s">
        <v>168</v>
      </c>
      <c r="AT225" s="20" t="s">
        <v>149</v>
      </c>
      <c r="AU225" s="20" t="s">
        <v>77</v>
      </c>
      <c r="AY225" s="20" t="s">
        <v>126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20" t="s">
        <v>77</v>
      </c>
      <c r="BK225" s="228">
        <f>ROUND(I225*H225,2)</f>
        <v>0</v>
      </c>
      <c r="BL225" s="20" t="s">
        <v>168</v>
      </c>
      <c r="BM225" s="20" t="s">
        <v>736</v>
      </c>
    </row>
    <row r="226" s="1" customFormat="1" ht="25.5" customHeight="1">
      <c r="B226" s="42"/>
      <c r="C226" s="229" t="s">
        <v>378</v>
      </c>
      <c r="D226" s="229" t="s">
        <v>149</v>
      </c>
      <c r="E226" s="230" t="s">
        <v>352</v>
      </c>
      <c r="F226" s="231" t="s">
        <v>353</v>
      </c>
      <c r="G226" s="232" t="s">
        <v>167</v>
      </c>
      <c r="H226" s="233">
        <v>4</v>
      </c>
      <c r="I226" s="234"/>
      <c r="J226" s="235">
        <f>ROUND(I226*H226,2)</f>
        <v>0</v>
      </c>
      <c r="K226" s="231" t="s">
        <v>21</v>
      </c>
      <c r="L226" s="236"/>
      <c r="M226" s="237" t="s">
        <v>21</v>
      </c>
      <c r="N226" s="238" t="s">
        <v>40</v>
      </c>
      <c r="O226" s="43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AR226" s="20" t="s">
        <v>168</v>
      </c>
      <c r="AT226" s="20" t="s">
        <v>149</v>
      </c>
      <c r="AU226" s="20" t="s">
        <v>77</v>
      </c>
      <c r="AY226" s="20" t="s">
        <v>126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20" t="s">
        <v>77</v>
      </c>
      <c r="BK226" s="228">
        <f>ROUND(I226*H226,2)</f>
        <v>0</v>
      </c>
      <c r="BL226" s="20" t="s">
        <v>168</v>
      </c>
      <c r="BM226" s="20" t="s">
        <v>738</v>
      </c>
    </row>
    <row r="227" s="1" customFormat="1" ht="16.5" customHeight="1">
      <c r="B227" s="42"/>
      <c r="C227" s="229" t="s">
        <v>740</v>
      </c>
      <c r="D227" s="229" t="s">
        <v>149</v>
      </c>
      <c r="E227" s="230" t="s">
        <v>827</v>
      </c>
      <c r="F227" s="231" t="s">
        <v>828</v>
      </c>
      <c r="G227" s="232" t="s">
        <v>167</v>
      </c>
      <c r="H227" s="233">
        <v>6</v>
      </c>
      <c r="I227" s="234"/>
      <c r="J227" s="235">
        <f>ROUND(I227*H227,2)</f>
        <v>0</v>
      </c>
      <c r="K227" s="231" t="s">
        <v>21</v>
      </c>
      <c r="L227" s="236"/>
      <c r="M227" s="237" t="s">
        <v>21</v>
      </c>
      <c r="N227" s="238" t="s">
        <v>40</v>
      </c>
      <c r="O227" s="43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AR227" s="20" t="s">
        <v>168</v>
      </c>
      <c r="AT227" s="20" t="s">
        <v>149</v>
      </c>
      <c r="AU227" s="20" t="s">
        <v>77</v>
      </c>
      <c r="AY227" s="20" t="s">
        <v>126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20" t="s">
        <v>77</v>
      </c>
      <c r="BK227" s="228">
        <f>ROUND(I227*H227,2)</f>
        <v>0</v>
      </c>
      <c r="BL227" s="20" t="s">
        <v>168</v>
      </c>
      <c r="BM227" s="20" t="s">
        <v>739</v>
      </c>
    </row>
    <row r="228" s="1" customFormat="1" ht="16.5" customHeight="1">
      <c r="B228" s="42"/>
      <c r="C228" s="229" t="s">
        <v>382</v>
      </c>
      <c r="D228" s="229" t="s">
        <v>149</v>
      </c>
      <c r="E228" s="230" t="s">
        <v>990</v>
      </c>
      <c r="F228" s="231" t="s">
        <v>991</v>
      </c>
      <c r="G228" s="232" t="s">
        <v>167</v>
      </c>
      <c r="H228" s="233">
        <v>6</v>
      </c>
      <c r="I228" s="234"/>
      <c r="J228" s="235">
        <f>ROUND(I228*H228,2)</f>
        <v>0</v>
      </c>
      <c r="K228" s="231" t="s">
        <v>21</v>
      </c>
      <c r="L228" s="236"/>
      <c r="M228" s="237" t="s">
        <v>21</v>
      </c>
      <c r="N228" s="238" t="s">
        <v>40</v>
      </c>
      <c r="O228" s="43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AR228" s="20" t="s">
        <v>168</v>
      </c>
      <c r="AT228" s="20" t="s">
        <v>149</v>
      </c>
      <c r="AU228" s="20" t="s">
        <v>77</v>
      </c>
      <c r="AY228" s="20" t="s">
        <v>126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20" t="s">
        <v>77</v>
      </c>
      <c r="BK228" s="228">
        <f>ROUND(I228*H228,2)</f>
        <v>0</v>
      </c>
      <c r="BL228" s="20" t="s">
        <v>168</v>
      </c>
      <c r="BM228" s="20" t="s">
        <v>741</v>
      </c>
    </row>
    <row r="229" s="1" customFormat="1" ht="25.5" customHeight="1">
      <c r="B229" s="42"/>
      <c r="C229" s="229" t="s">
        <v>743</v>
      </c>
      <c r="D229" s="229" t="s">
        <v>149</v>
      </c>
      <c r="E229" s="230" t="s">
        <v>843</v>
      </c>
      <c r="F229" s="231" t="s">
        <v>844</v>
      </c>
      <c r="G229" s="232" t="s">
        <v>255</v>
      </c>
      <c r="H229" s="233">
        <v>300</v>
      </c>
      <c r="I229" s="234"/>
      <c r="J229" s="235">
        <f>ROUND(I229*H229,2)</f>
        <v>0</v>
      </c>
      <c r="K229" s="231" t="s">
        <v>21</v>
      </c>
      <c r="L229" s="236"/>
      <c r="M229" s="237" t="s">
        <v>21</v>
      </c>
      <c r="N229" s="238" t="s">
        <v>40</v>
      </c>
      <c r="O229" s="43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AR229" s="20" t="s">
        <v>168</v>
      </c>
      <c r="AT229" s="20" t="s">
        <v>149</v>
      </c>
      <c r="AU229" s="20" t="s">
        <v>77</v>
      </c>
      <c r="AY229" s="20" t="s">
        <v>126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20" t="s">
        <v>77</v>
      </c>
      <c r="BK229" s="228">
        <f>ROUND(I229*H229,2)</f>
        <v>0</v>
      </c>
      <c r="BL229" s="20" t="s">
        <v>168</v>
      </c>
      <c r="BM229" s="20" t="s">
        <v>742</v>
      </c>
    </row>
    <row r="230" s="1" customFormat="1" ht="25.5" customHeight="1">
      <c r="B230" s="42"/>
      <c r="C230" s="229" t="s">
        <v>385</v>
      </c>
      <c r="D230" s="229" t="s">
        <v>149</v>
      </c>
      <c r="E230" s="230" t="s">
        <v>362</v>
      </c>
      <c r="F230" s="231" t="s">
        <v>363</v>
      </c>
      <c r="G230" s="232" t="s">
        <v>255</v>
      </c>
      <c r="H230" s="233">
        <v>3500</v>
      </c>
      <c r="I230" s="234"/>
      <c r="J230" s="235">
        <f>ROUND(I230*H230,2)</f>
        <v>0</v>
      </c>
      <c r="K230" s="231" t="s">
        <v>21</v>
      </c>
      <c r="L230" s="236"/>
      <c r="M230" s="237" t="s">
        <v>21</v>
      </c>
      <c r="N230" s="238" t="s">
        <v>40</v>
      </c>
      <c r="O230" s="43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AR230" s="20" t="s">
        <v>168</v>
      </c>
      <c r="AT230" s="20" t="s">
        <v>149</v>
      </c>
      <c r="AU230" s="20" t="s">
        <v>77</v>
      </c>
      <c r="AY230" s="20" t="s">
        <v>126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20" t="s">
        <v>77</v>
      </c>
      <c r="BK230" s="228">
        <f>ROUND(I230*H230,2)</f>
        <v>0</v>
      </c>
      <c r="BL230" s="20" t="s">
        <v>168</v>
      </c>
      <c r="BM230" s="20" t="s">
        <v>746</v>
      </c>
    </row>
    <row r="231" s="1" customFormat="1" ht="16.5" customHeight="1">
      <c r="B231" s="42"/>
      <c r="C231" s="229" t="s">
        <v>750</v>
      </c>
      <c r="D231" s="229" t="s">
        <v>149</v>
      </c>
      <c r="E231" s="230" t="s">
        <v>369</v>
      </c>
      <c r="F231" s="231" t="s">
        <v>370</v>
      </c>
      <c r="G231" s="232" t="s">
        <v>167</v>
      </c>
      <c r="H231" s="233">
        <v>4</v>
      </c>
      <c r="I231" s="234"/>
      <c r="J231" s="235">
        <f>ROUND(I231*H231,2)</f>
        <v>0</v>
      </c>
      <c r="K231" s="231" t="s">
        <v>21</v>
      </c>
      <c r="L231" s="236"/>
      <c r="M231" s="237" t="s">
        <v>21</v>
      </c>
      <c r="N231" s="238" t="s">
        <v>40</v>
      </c>
      <c r="O231" s="43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AR231" s="20" t="s">
        <v>168</v>
      </c>
      <c r="AT231" s="20" t="s">
        <v>149</v>
      </c>
      <c r="AU231" s="20" t="s">
        <v>77</v>
      </c>
      <c r="AY231" s="20" t="s">
        <v>126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20" t="s">
        <v>77</v>
      </c>
      <c r="BK231" s="228">
        <f>ROUND(I231*H231,2)</f>
        <v>0</v>
      </c>
      <c r="BL231" s="20" t="s">
        <v>168</v>
      </c>
      <c r="BM231" s="20" t="s">
        <v>749</v>
      </c>
    </row>
    <row r="232" s="1" customFormat="1" ht="16.5" customHeight="1">
      <c r="B232" s="42"/>
      <c r="C232" s="229" t="s">
        <v>389</v>
      </c>
      <c r="D232" s="229" t="s">
        <v>149</v>
      </c>
      <c r="E232" s="230" t="s">
        <v>373</v>
      </c>
      <c r="F232" s="231" t="s">
        <v>374</v>
      </c>
      <c r="G232" s="232" t="s">
        <v>167</v>
      </c>
      <c r="H232" s="233">
        <v>4</v>
      </c>
      <c r="I232" s="234"/>
      <c r="J232" s="235">
        <f>ROUND(I232*H232,2)</f>
        <v>0</v>
      </c>
      <c r="K232" s="231" t="s">
        <v>21</v>
      </c>
      <c r="L232" s="236"/>
      <c r="M232" s="237" t="s">
        <v>21</v>
      </c>
      <c r="N232" s="238" t="s">
        <v>40</v>
      </c>
      <c r="O232" s="43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AR232" s="20" t="s">
        <v>168</v>
      </c>
      <c r="AT232" s="20" t="s">
        <v>149</v>
      </c>
      <c r="AU232" s="20" t="s">
        <v>77</v>
      </c>
      <c r="AY232" s="20" t="s">
        <v>126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20" t="s">
        <v>77</v>
      </c>
      <c r="BK232" s="228">
        <f>ROUND(I232*H232,2)</f>
        <v>0</v>
      </c>
      <c r="BL232" s="20" t="s">
        <v>168</v>
      </c>
      <c r="BM232" s="20" t="s">
        <v>751</v>
      </c>
    </row>
    <row r="233" s="1" customFormat="1" ht="25.5" customHeight="1">
      <c r="B233" s="42"/>
      <c r="C233" s="229" t="s">
        <v>755</v>
      </c>
      <c r="D233" s="229" t="s">
        <v>149</v>
      </c>
      <c r="E233" s="230" t="s">
        <v>376</v>
      </c>
      <c r="F233" s="231" t="s">
        <v>377</v>
      </c>
      <c r="G233" s="232" t="s">
        <v>167</v>
      </c>
      <c r="H233" s="233">
        <v>20</v>
      </c>
      <c r="I233" s="234"/>
      <c r="J233" s="235">
        <f>ROUND(I233*H233,2)</f>
        <v>0</v>
      </c>
      <c r="K233" s="231" t="s">
        <v>21</v>
      </c>
      <c r="L233" s="236"/>
      <c r="M233" s="237" t="s">
        <v>21</v>
      </c>
      <c r="N233" s="238" t="s">
        <v>40</v>
      </c>
      <c r="O233" s="43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AR233" s="20" t="s">
        <v>168</v>
      </c>
      <c r="AT233" s="20" t="s">
        <v>149</v>
      </c>
      <c r="AU233" s="20" t="s">
        <v>77</v>
      </c>
      <c r="AY233" s="20" t="s">
        <v>126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20" t="s">
        <v>77</v>
      </c>
      <c r="BK233" s="228">
        <f>ROUND(I233*H233,2)</f>
        <v>0</v>
      </c>
      <c r="BL233" s="20" t="s">
        <v>168</v>
      </c>
      <c r="BM233" s="20" t="s">
        <v>754</v>
      </c>
    </row>
    <row r="234" s="1" customFormat="1" ht="25.5" customHeight="1">
      <c r="B234" s="42"/>
      <c r="C234" s="229" t="s">
        <v>392</v>
      </c>
      <c r="D234" s="229" t="s">
        <v>149</v>
      </c>
      <c r="E234" s="230" t="s">
        <v>380</v>
      </c>
      <c r="F234" s="231" t="s">
        <v>381</v>
      </c>
      <c r="G234" s="232" t="s">
        <v>167</v>
      </c>
      <c r="H234" s="233">
        <v>40</v>
      </c>
      <c r="I234" s="234"/>
      <c r="J234" s="235">
        <f>ROUND(I234*H234,2)</f>
        <v>0</v>
      </c>
      <c r="K234" s="231" t="s">
        <v>21</v>
      </c>
      <c r="L234" s="236"/>
      <c r="M234" s="237" t="s">
        <v>21</v>
      </c>
      <c r="N234" s="238" t="s">
        <v>40</v>
      </c>
      <c r="O234" s="43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AR234" s="20" t="s">
        <v>168</v>
      </c>
      <c r="AT234" s="20" t="s">
        <v>149</v>
      </c>
      <c r="AU234" s="20" t="s">
        <v>77</v>
      </c>
      <c r="AY234" s="20" t="s">
        <v>126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20" t="s">
        <v>77</v>
      </c>
      <c r="BK234" s="228">
        <f>ROUND(I234*H234,2)</f>
        <v>0</v>
      </c>
      <c r="BL234" s="20" t="s">
        <v>168</v>
      </c>
      <c r="BM234" s="20" t="s">
        <v>758</v>
      </c>
    </row>
    <row r="235" s="1" customFormat="1" ht="16.5" customHeight="1">
      <c r="B235" s="42"/>
      <c r="C235" s="229" t="s">
        <v>762</v>
      </c>
      <c r="D235" s="229" t="s">
        <v>149</v>
      </c>
      <c r="E235" s="230" t="s">
        <v>383</v>
      </c>
      <c r="F235" s="231" t="s">
        <v>384</v>
      </c>
      <c r="G235" s="232" t="s">
        <v>167</v>
      </c>
      <c r="H235" s="233">
        <v>20</v>
      </c>
      <c r="I235" s="234"/>
      <c r="J235" s="235">
        <f>ROUND(I235*H235,2)</f>
        <v>0</v>
      </c>
      <c r="K235" s="231" t="s">
        <v>21</v>
      </c>
      <c r="L235" s="236"/>
      <c r="M235" s="237" t="s">
        <v>21</v>
      </c>
      <c r="N235" s="238" t="s">
        <v>40</v>
      </c>
      <c r="O235" s="43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AR235" s="20" t="s">
        <v>168</v>
      </c>
      <c r="AT235" s="20" t="s">
        <v>149</v>
      </c>
      <c r="AU235" s="20" t="s">
        <v>77</v>
      </c>
      <c r="AY235" s="20" t="s">
        <v>126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20" t="s">
        <v>77</v>
      </c>
      <c r="BK235" s="228">
        <f>ROUND(I235*H235,2)</f>
        <v>0</v>
      </c>
      <c r="BL235" s="20" t="s">
        <v>168</v>
      </c>
      <c r="BM235" s="20" t="s">
        <v>761</v>
      </c>
    </row>
    <row r="236" s="1" customFormat="1" ht="16.5" customHeight="1">
      <c r="B236" s="42"/>
      <c r="C236" s="229" t="s">
        <v>396</v>
      </c>
      <c r="D236" s="229" t="s">
        <v>149</v>
      </c>
      <c r="E236" s="230" t="s">
        <v>387</v>
      </c>
      <c r="F236" s="231" t="s">
        <v>388</v>
      </c>
      <c r="G236" s="232" t="s">
        <v>167</v>
      </c>
      <c r="H236" s="233">
        <v>40</v>
      </c>
      <c r="I236" s="234"/>
      <c r="J236" s="235">
        <f>ROUND(I236*H236,2)</f>
        <v>0</v>
      </c>
      <c r="K236" s="231" t="s">
        <v>21</v>
      </c>
      <c r="L236" s="236"/>
      <c r="M236" s="237" t="s">
        <v>21</v>
      </c>
      <c r="N236" s="238" t="s">
        <v>40</v>
      </c>
      <c r="O236" s="43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AR236" s="20" t="s">
        <v>168</v>
      </c>
      <c r="AT236" s="20" t="s">
        <v>149</v>
      </c>
      <c r="AU236" s="20" t="s">
        <v>77</v>
      </c>
      <c r="AY236" s="20" t="s">
        <v>126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20" t="s">
        <v>77</v>
      </c>
      <c r="BK236" s="228">
        <f>ROUND(I236*H236,2)</f>
        <v>0</v>
      </c>
      <c r="BL236" s="20" t="s">
        <v>168</v>
      </c>
      <c r="BM236" s="20" t="s">
        <v>765</v>
      </c>
    </row>
    <row r="237" s="1" customFormat="1" ht="16.5" customHeight="1">
      <c r="B237" s="42"/>
      <c r="C237" s="229" t="s">
        <v>769</v>
      </c>
      <c r="D237" s="229" t="s">
        <v>149</v>
      </c>
      <c r="E237" s="230" t="s">
        <v>394</v>
      </c>
      <c r="F237" s="231" t="s">
        <v>395</v>
      </c>
      <c r="G237" s="232" t="s">
        <v>167</v>
      </c>
      <c r="H237" s="233">
        <v>4</v>
      </c>
      <c r="I237" s="234"/>
      <c r="J237" s="235">
        <f>ROUND(I237*H237,2)</f>
        <v>0</v>
      </c>
      <c r="K237" s="231" t="s">
        <v>21</v>
      </c>
      <c r="L237" s="236"/>
      <c r="M237" s="237" t="s">
        <v>21</v>
      </c>
      <c r="N237" s="238" t="s">
        <v>40</v>
      </c>
      <c r="O237" s="43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AR237" s="20" t="s">
        <v>168</v>
      </c>
      <c r="AT237" s="20" t="s">
        <v>149</v>
      </c>
      <c r="AU237" s="20" t="s">
        <v>77</v>
      </c>
      <c r="AY237" s="20" t="s">
        <v>126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20" t="s">
        <v>77</v>
      </c>
      <c r="BK237" s="228">
        <f>ROUND(I237*H237,2)</f>
        <v>0</v>
      </c>
      <c r="BL237" s="20" t="s">
        <v>168</v>
      </c>
      <c r="BM237" s="20" t="s">
        <v>768</v>
      </c>
    </row>
    <row r="238" s="1" customFormat="1" ht="25.5" customHeight="1">
      <c r="B238" s="42"/>
      <c r="C238" s="229" t="s">
        <v>399</v>
      </c>
      <c r="D238" s="229" t="s">
        <v>149</v>
      </c>
      <c r="E238" s="230" t="s">
        <v>397</v>
      </c>
      <c r="F238" s="231" t="s">
        <v>398</v>
      </c>
      <c r="G238" s="232" t="s">
        <v>167</v>
      </c>
      <c r="H238" s="233">
        <v>30</v>
      </c>
      <c r="I238" s="234"/>
      <c r="J238" s="235">
        <f>ROUND(I238*H238,2)</f>
        <v>0</v>
      </c>
      <c r="K238" s="231" t="s">
        <v>21</v>
      </c>
      <c r="L238" s="236"/>
      <c r="M238" s="237" t="s">
        <v>21</v>
      </c>
      <c r="N238" s="238" t="s">
        <v>40</v>
      </c>
      <c r="O238" s="43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AR238" s="20" t="s">
        <v>168</v>
      </c>
      <c r="AT238" s="20" t="s">
        <v>149</v>
      </c>
      <c r="AU238" s="20" t="s">
        <v>77</v>
      </c>
      <c r="AY238" s="20" t="s">
        <v>126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20" t="s">
        <v>77</v>
      </c>
      <c r="BK238" s="228">
        <f>ROUND(I238*H238,2)</f>
        <v>0</v>
      </c>
      <c r="BL238" s="20" t="s">
        <v>168</v>
      </c>
      <c r="BM238" s="20" t="s">
        <v>772</v>
      </c>
    </row>
    <row r="239" s="1" customFormat="1" ht="25.5" customHeight="1">
      <c r="B239" s="42"/>
      <c r="C239" s="229" t="s">
        <v>776</v>
      </c>
      <c r="D239" s="229" t="s">
        <v>149</v>
      </c>
      <c r="E239" s="230" t="s">
        <v>411</v>
      </c>
      <c r="F239" s="231" t="s">
        <v>412</v>
      </c>
      <c r="G239" s="232" t="s">
        <v>167</v>
      </c>
      <c r="H239" s="233">
        <v>120</v>
      </c>
      <c r="I239" s="234"/>
      <c r="J239" s="235">
        <f>ROUND(I239*H239,2)</f>
        <v>0</v>
      </c>
      <c r="K239" s="231" t="s">
        <v>21</v>
      </c>
      <c r="L239" s="236"/>
      <c r="M239" s="237" t="s">
        <v>21</v>
      </c>
      <c r="N239" s="238" t="s">
        <v>40</v>
      </c>
      <c r="O239" s="43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AR239" s="20" t="s">
        <v>168</v>
      </c>
      <c r="AT239" s="20" t="s">
        <v>149</v>
      </c>
      <c r="AU239" s="20" t="s">
        <v>77</v>
      </c>
      <c r="AY239" s="20" t="s">
        <v>126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20" t="s">
        <v>77</v>
      </c>
      <c r="BK239" s="228">
        <f>ROUND(I239*H239,2)</f>
        <v>0</v>
      </c>
      <c r="BL239" s="20" t="s">
        <v>168</v>
      </c>
      <c r="BM239" s="20" t="s">
        <v>775</v>
      </c>
    </row>
    <row r="240" s="1" customFormat="1" ht="16.5" customHeight="1">
      <c r="B240" s="42"/>
      <c r="C240" s="229" t="s">
        <v>403</v>
      </c>
      <c r="D240" s="229" t="s">
        <v>149</v>
      </c>
      <c r="E240" s="230" t="s">
        <v>415</v>
      </c>
      <c r="F240" s="231" t="s">
        <v>416</v>
      </c>
      <c r="G240" s="232" t="s">
        <v>167</v>
      </c>
      <c r="H240" s="233">
        <v>8</v>
      </c>
      <c r="I240" s="234"/>
      <c r="J240" s="235">
        <f>ROUND(I240*H240,2)</f>
        <v>0</v>
      </c>
      <c r="K240" s="231" t="s">
        <v>21</v>
      </c>
      <c r="L240" s="236"/>
      <c r="M240" s="237" t="s">
        <v>21</v>
      </c>
      <c r="N240" s="238" t="s">
        <v>40</v>
      </c>
      <c r="O240" s="43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AR240" s="20" t="s">
        <v>168</v>
      </c>
      <c r="AT240" s="20" t="s">
        <v>149</v>
      </c>
      <c r="AU240" s="20" t="s">
        <v>77</v>
      </c>
      <c r="AY240" s="20" t="s">
        <v>126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20" t="s">
        <v>77</v>
      </c>
      <c r="BK240" s="228">
        <f>ROUND(I240*H240,2)</f>
        <v>0</v>
      </c>
      <c r="BL240" s="20" t="s">
        <v>168</v>
      </c>
      <c r="BM240" s="20" t="s">
        <v>779</v>
      </c>
    </row>
    <row r="241" s="1" customFormat="1" ht="16.5" customHeight="1">
      <c r="B241" s="42"/>
      <c r="C241" s="229" t="s">
        <v>783</v>
      </c>
      <c r="D241" s="229" t="s">
        <v>149</v>
      </c>
      <c r="E241" s="230" t="s">
        <v>418</v>
      </c>
      <c r="F241" s="231" t="s">
        <v>419</v>
      </c>
      <c r="G241" s="232" t="s">
        <v>167</v>
      </c>
      <c r="H241" s="233">
        <v>8</v>
      </c>
      <c r="I241" s="234"/>
      <c r="J241" s="235">
        <f>ROUND(I241*H241,2)</f>
        <v>0</v>
      </c>
      <c r="K241" s="231" t="s">
        <v>21</v>
      </c>
      <c r="L241" s="236"/>
      <c r="M241" s="237" t="s">
        <v>21</v>
      </c>
      <c r="N241" s="238" t="s">
        <v>40</v>
      </c>
      <c r="O241" s="43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AR241" s="20" t="s">
        <v>168</v>
      </c>
      <c r="AT241" s="20" t="s">
        <v>149</v>
      </c>
      <c r="AU241" s="20" t="s">
        <v>77</v>
      </c>
      <c r="AY241" s="20" t="s">
        <v>126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20" t="s">
        <v>77</v>
      </c>
      <c r="BK241" s="228">
        <f>ROUND(I241*H241,2)</f>
        <v>0</v>
      </c>
      <c r="BL241" s="20" t="s">
        <v>168</v>
      </c>
      <c r="BM241" s="20" t="s">
        <v>782</v>
      </c>
    </row>
    <row r="242" s="1" customFormat="1" ht="16.5" customHeight="1">
      <c r="B242" s="42"/>
      <c r="C242" s="229" t="s">
        <v>406</v>
      </c>
      <c r="D242" s="229" t="s">
        <v>149</v>
      </c>
      <c r="E242" s="230" t="s">
        <v>889</v>
      </c>
      <c r="F242" s="231" t="s">
        <v>890</v>
      </c>
      <c r="G242" s="232" t="s">
        <v>167</v>
      </c>
      <c r="H242" s="233">
        <v>2</v>
      </c>
      <c r="I242" s="234"/>
      <c r="J242" s="235">
        <f>ROUND(I242*H242,2)</f>
        <v>0</v>
      </c>
      <c r="K242" s="231" t="s">
        <v>21</v>
      </c>
      <c r="L242" s="236"/>
      <c r="M242" s="237" t="s">
        <v>21</v>
      </c>
      <c r="N242" s="238" t="s">
        <v>40</v>
      </c>
      <c r="O242" s="43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AR242" s="20" t="s">
        <v>168</v>
      </c>
      <c r="AT242" s="20" t="s">
        <v>149</v>
      </c>
      <c r="AU242" s="20" t="s">
        <v>77</v>
      </c>
      <c r="AY242" s="20" t="s">
        <v>126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20" t="s">
        <v>77</v>
      </c>
      <c r="BK242" s="228">
        <f>ROUND(I242*H242,2)</f>
        <v>0</v>
      </c>
      <c r="BL242" s="20" t="s">
        <v>168</v>
      </c>
      <c r="BM242" s="20" t="s">
        <v>786</v>
      </c>
    </row>
    <row r="243" s="1" customFormat="1" ht="16.5" customHeight="1">
      <c r="B243" s="42"/>
      <c r="C243" s="229" t="s">
        <v>788</v>
      </c>
      <c r="D243" s="229" t="s">
        <v>149</v>
      </c>
      <c r="E243" s="230" t="s">
        <v>896</v>
      </c>
      <c r="F243" s="231" t="s">
        <v>897</v>
      </c>
      <c r="G243" s="232" t="s">
        <v>167</v>
      </c>
      <c r="H243" s="233">
        <v>2</v>
      </c>
      <c r="I243" s="234"/>
      <c r="J243" s="235">
        <f>ROUND(I243*H243,2)</f>
        <v>0</v>
      </c>
      <c r="K243" s="231" t="s">
        <v>21</v>
      </c>
      <c r="L243" s="236"/>
      <c r="M243" s="237" t="s">
        <v>21</v>
      </c>
      <c r="N243" s="238" t="s">
        <v>40</v>
      </c>
      <c r="O243" s="43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AR243" s="20" t="s">
        <v>168</v>
      </c>
      <c r="AT243" s="20" t="s">
        <v>149</v>
      </c>
      <c r="AU243" s="20" t="s">
        <v>77</v>
      </c>
      <c r="AY243" s="20" t="s">
        <v>126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20" t="s">
        <v>77</v>
      </c>
      <c r="BK243" s="228">
        <f>ROUND(I243*H243,2)</f>
        <v>0</v>
      </c>
      <c r="BL243" s="20" t="s">
        <v>168</v>
      </c>
      <c r="BM243" s="20" t="s">
        <v>787</v>
      </c>
    </row>
    <row r="244" s="1" customFormat="1" ht="16.5" customHeight="1">
      <c r="B244" s="42"/>
      <c r="C244" s="229" t="s">
        <v>410</v>
      </c>
      <c r="D244" s="229" t="s">
        <v>149</v>
      </c>
      <c r="E244" s="230" t="s">
        <v>900</v>
      </c>
      <c r="F244" s="231" t="s">
        <v>901</v>
      </c>
      <c r="G244" s="232" t="s">
        <v>167</v>
      </c>
      <c r="H244" s="233">
        <v>2</v>
      </c>
      <c r="I244" s="234"/>
      <c r="J244" s="235">
        <f>ROUND(I244*H244,2)</f>
        <v>0</v>
      </c>
      <c r="K244" s="231" t="s">
        <v>21</v>
      </c>
      <c r="L244" s="236"/>
      <c r="M244" s="237" t="s">
        <v>21</v>
      </c>
      <c r="N244" s="238" t="s">
        <v>40</v>
      </c>
      <c r="O244" s="43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AR244" s="20" t="s">
        <v>168</v>
      </c>
      <c r="AT244" s="20" t="s">
        <v>149</v>
      </c>
      <c r="AU244" s="20" t="s">
        <v>77</v>
      </c>
      <c r="AY244" s="20" t="s">
        <v>126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20" t="s">
        <v>77</v>
      </c>
      <c r="BK244" s="228">
        <f>ROUND(I244*H244,2)</f>
        <v>0</v>
      </c>
      <c r="BL244" s="20" t="s">
        <v>168</v>
      </c>
      <c r="BM244" s="20" t="s">
        <v>789</v>
      </c>
    </row>
    <row r="245" s="1" customFormat="1" ht="25.5" customHeight="1">
      <c r="B245" s="42"/>
      <c r="C245" s="229" t="s">
        <v>793</v>
      </c>
      <c r="D245" s="229" t="s">
        <v>149</v>
      </c>
      <c r="E245" s="230" t="s">
        <v>903</v>
      </c>
      <c r="F245" s="231" t="s">
        <v>904</v>
      </c>
      <c r="G245" s="232" t="s">
        <v>167</v>
      </c>
      <c r="H245" s="233">
        <v>2</v>
      </c>
      <c r="I245" s="234"/>
      <c r="J245" s="235">
        <f>ROUND(I245*H245,2)</f>
        <v>0</v>
      </c>
      <c r="K245" s="231" t="s">
        <v>21</v>
      </c>
      <c r="L245" s="236"/>
      <c r="M245" s="237" t="s">
        <v>21</v>
      </c>
      <c r="N245" s="238" t="s">
        <v>40</v>
      </c>
      <c r="O245" s="43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AR245" s="20" t="s">
        <v>168</v>
      </c>
      <c r="AT245" s="20" t="s">
        <v>149</v>
      </c>
      <c r="AU245" s="20" t="s">
        <v>77</v>
      </c>
      <c r="AY245" s="20" t="s">
        <v>126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20" t="s">
        <v>77</v>
      </c>
      <c r="BK245" s="228">
        <f>ROUND(I245*H245,2)</f>
        <v>0</v>
      </c>
      <c r="BL245" s="20" t="s">
        <v>168</v>
      </c>
      <c r="BM245" s="20" t="s">
        <v>792</v>
      </c>
    </row>
    <row r="246" s="1" customFormat="1" ht="25.5" customHeight="1">
      <c r="B246" s="42"/>
      <c r="C246" s="229" t="s">
        <v>413</v>
      </c>
      <c r="D246" s="229" t="s">
        <v>149</v>
      </c>
      <c r="E246" s="230" t="s">
        <v>401</v>
      </c>
      <c r="F246" s="231" t="s">
        <v>402</v>
      </c>
      <c r="G246" s="232" t="s">
        <v>167</v>
      </c>
      <c r="H246" s="233">
        <v>75</v>
      </c>
      <c r="I246" s="234"/>
      <c r="J246" s="235">
        <f>ROUND(I246*H246,2)</f>
        <v>0</v>
      </c>
      <c r="K246" s="231" t="s">
        <v>21</v>
      </c>
      <c r="L246" s="236"/>
      <c r="M246" s="237" t="s">
        <v>21</v>
      </c>
      <c r="N246" s="238" t="s">
        <v>40</v>
      </c>
      <c r="O246" s="43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AR246" s="20" t="s">
        <v>168</v>
      </c>
      <c r="AT246" s="20" t="s">
        <v>149</v>
      </c>
      <c r="AU246" s="20" t="s">
        <v>77</v>
      </c>
      <c r="AY246" s="20" t="s">
        <v>126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20" t="s">
        <v>77</v>
      </c>
      <c r="BK246" s="228">
        <f>ROUND(I246*H246,2)</f>
        <v>0</v>
      </c>
      <c r="BL246" s="20" t="s">
        <v>168</v>
      </c>
      <c r="BM246" s="20" t="s">
        <v>794</v>
      </c>
    </row>
    <row r="247" s="1" customFormat="1" ht="25.5" customHeight="1">
      <c r="B247" s="42"/>
      <c r="C247" s="229" t="s">
        <v>798</v>
      </c>
      <c r="D247" s="229" t="s">
        <v>149</v>
      </c>
      <c r="E247" s="230" t="s">
        <v>992</v>
      </c>
      <c r="F247" s="231" t="s">
        <v>993</v>
      </c>
      <c r="G247" s="232" t="s">
        <v>167</v>
      </c>
      <c r="H247" s="233">
        <v>4</v>
      </c>
      <c r="I247" s="234"/>
      <c r="J247" s="235">
        <f>ROUND(I247*H247,2)</f>
        <v>0</v>
      </c>
      <c r="K247" s="231" t="s">
        <v>21</v>
      </c>
      <c r="L247" s="236"/>
      <c r="M247" s="237" t="s">
        <v>21</v>
      </c>
      <c r="N247" s="238" t="s">
        <v>40</v>
      </c>
      <c r="O247" s="43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AR247" s="20" t="s">
        <v>168</v>
      </c>
      <c r="AT247" s="20" t="s">
        <v>149</v>
      </c>
      <c r="AU247" s="20" t="s">
        <v>77</v>
      </c>
      <c r="AY247" s="20" t="s">
        <v>126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20" t="s">
        <v>77</v>
      </c>
      <c r="BK247" s="228">
        <f>ROUND(I247*H247,2)</f>
        <v>0</v>
      </c>
      <c r="BL247" s="20" t="s">
        <v>168</v>
      </c>
      <c r="BM247" s="20" t="s">
        <v>797</v>
      </c>
    </row>
    <row r="248" s="1" customFormat="1" ht="25.5" customHeight="1">
      <c r="B248" s="42"/>
      <c r="C248" s="229" t="s">
        <v>417</v>
      </c>
      <c r="D248" s="229" t="s">
        <v>149</v>
      </c>
      <c r="E248" s="230" t="s">
        <v>994</v>
      </c>
      <c r="F248" s="231" t="s">
        <v>995</v>
      </c>
      <c r="G248" s="232" t="s">
        <v>167</v>
      </c>
      <c r="H248" s="233">
        <v>1</v>
      </c>
      <c r="I248" s="234"/>
      <c r="J248" s="235">
        <f>ROUND(I248*H248,2)</f>
        <v>0</v>
      </c>
      <c r="K248" s="231" t="s">
        <v>21</v>
      </c>
      <c r="L248" s="236"/>
      <c r="M248" s="237" t="s">
        <v>21</v>
      </c>
      <c r="N248" s="238" t="s">
        <v>40</v>
      </c>
      <c r="O248" s="43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AR248" s="20" t="s">
        <v>168</v>
      </c>
      <c r="AT248" s="20" t="s">
        <v>149</v>
      </c>
      <c r="AU248" s="20" t="s">
        <v>77</v>
      </c>
      <c r="AY248" s="20" t="s">
        <v>126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20" t="s">
        <v>77</v>
      </c>
      <c r="BK248" s="228">
        <f>ROUND(I248*H248,2)</f>
        <v>0</v>
      </c>
      <c r="BL248" s="20" t="s">
        <v>168</v>
      </c>
      <c r="BM248" s="20" t="s">
        <v>801</v>
      </c>
    </row>
    <row r="249" s="1" customFormat="1" ht="16.5" customHeight="1">
      <c r="B249" s="42"/>
      <c r="C249" s="229" t="s">
        <v>805</v>
      </c>
      <c r="D249" s="229" t="s">
        <v>149</v>
      </c>
      <c r="E249" s="230" t="s">
        <v>404</v>
      </c>
      <c r="F249" s="231" t="s">
        <v>405</v>
      </c>
      <c r="G249" s="232" t="s">
        <v>167</v>
      </c>
      <c r="H249" s="233">
        <v>6</v>
      </c>
      <c r="I249" s="234"/>
      <c r="J249" s="235">
        <f>ROUND(I249*H249,2)</f>
        <v>0</v>
      </c>
      <c r="K249" s="231" t="s">
        <v>21</v>
      </c>
      <c r="L249" s="236"/>
      <c r="M249" s="237" t="s">
        <v>21</v>
      </c>
      <c r="N249" s="238" t="s">
        <v>40</v>
      </c>
      <c r="O249" s="43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AR249" s="20" t="s">
        <v>168</v>
      </c>
      <c r="AT249" s="20" t="s">
        <v>149</v>
      </c>
      <c r="AU249" s="20" t="s">
        <v>77</v>
      </c>
      <c r="AY249" s="20" t="s">
        <v>126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20" t="s">
        <v>77</v>
      </c>
      <c r="BK249" s="228">
        <f>ROUND(I249*H249,2)</f>
        <v>0</v>
      </c>
      <c r="BL249" s="20" t="s">
        <v>168</v>
      </c>
      <c r="BM249" s="20" t="s">
        <v>804</v>
      </c>
    </row>
    <row r="250" s="1" customFormat="1" ht="25.5" customHeight="1">
      <c r="B250" s="42"/>
      <c r="C250" s="229" t="s">
        <v>420</v>
      </c>
      <c r="D250" s="229" t="s">
        <v>149</v>
      </c>
      <c r="E250" s="230" t="s">
        <v>408</v>
      </c>
      <c r="F250" s="231" t="s">
        <v>409</v>
      </c>
      <c r="G250" s="232" t="s">
        <v>167</v>
      </c>
      <c r="H250" s="233">
        <v>69</v>
      </c>
      <c r="I250" s="234"/>
      <c r="J250" s="235">
        <f>ROUND(I250*H250,2)</f>
        <v>0</v>
      </c>
      <c r="K250" s="231" t="s">
        <v>21</v>
      </c>
      <c r="L250" s="236"/>
      <c r="M250" s="237" t="s">
        <v>21</v>
      </c>
      <c r="N250" s="238" t="s">
        <v>40</v>
      </c>
      <c r="O250" s="43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AR250" s="20" t="s">
        <v>168</v>
      </c>
      <c r="AT250" s="20" t="s">
        <v>149</v>
      </c>
      <c r="AU250" s="20" t="s">
        <v>77</v>
      </c>
      <c r="AY250" s="20" t="s">
        <v>126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20" t="s">
        <v>77</v>
      </c>
      <c r="BK250" s="228">
        <f>ROUND(I250*H250,2)</f>
        <v>0</v>
      </c>
      <c r="BL250" s="20" t="s">
        <v>168</v>
      </c>
      <c r="BM250" s="20" t="s">
        <v>806</v>
      </c>
    </row>
    <row r="251" s="1" customFormat="1" ht="16.5" customHeight="1">
      <c r="B251" s="42"/>
      <c r="C251" s="229" t="s">
        <v>808</v>
      </c>
      <c r="D251" s="229" t="s">
        <v>149</v>
      </c>
      <c r="E251" s="230" t="s">
        <v>996</v>
      </c>
      <c r="F251" s="231" t="s">
        <v>997</v>
      </c>
      <c r="G251" s="232" t="s">
        <v>167</v>
      </c>
      <c r="H251" s="233">
        <v>2</v>
      </c>
      <c r="I251" s="234"/>
      <c r="J251" s="235">
        <f>ROUND(I251*H251,2)</f>
        <v>0</v>
      </c>
      <c r="K251" s="231" t="s">
        <v>21</v>
      </c>
      <c r="L251" s="236"/>
      <c r="M251" s="237" t="s">
        <v>21</v>
      </c>
      <c r="N251" s="238" t="s">
        <v>40</v>
      </c>
      <c r="O251" s="43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AR251" s="20" t="s">
        <v>168</v>
      </c>
      <c r="AT251" s="20" t="s">
        <v>149</v>
      </c>
      <c r="AU251" s="20" t="s">
        <v>77</v>
      </c>
      <c r="AY251" s="20" t="s">
        <v>126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20" t="s">
        <v>77</v>
      </c>
      <c r="BK251" s="228">
        <f>ROUND(I251*H251,2)</f>
        <v>0</v>
      </c>
      <c r="BL251" s="20" t="s">
        <v>168</v>
      </c>
      <c r="BM251" s="20" t="s">
        <v>807</v>
      </c>
    </row>
    <row r="252" s="1" customFormat="1" ht="16.5" customHeight="1">
      <c r="B252" s="42"/>
      <c r="C252" s="229" t="s">
        <v>424</v>
      </c>
      <c r="D252" s="229" t="s">
        <v>149</v>
      </c>
      <c r="E252" s="230" t="s">
        <v>998</v>
      </c>
      <c r="F252" s="231" t="s">
        <v>999</v>
      </c>
      <c r="G252" s="232" t="s">
        <v>167</v>
      </c>
      <c r="H252" s="233">
        <v>4</v>
      </c>
      <c r="I252" s="234"/>
      <c r="J252" s="235">
        <f>ROUND(I252*H252,2)</f>
        <v>0</v>
      </c>
      <c r="K252" s="231" t="s">
        <v>21</v>
      </c>
      <c r="L252" s="236"/>
      <c r="M252" s="237" t="s">
        <v>21</v>
      </c>
      <c r="N252" s="238" t="s">
        <v>40</v>
      </c>
      <c r="O252" s="43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AR252" s="20" t="s">
        <v>168</v>
      </c>
      <c r="AT252" s="20" t="s">
        <v>149</v>
      </c>
      <c r="AU252" s="20" t="s">
        <v>77</v>
      </c>
      <c r="AY252" s="20" t="s">
        <v>126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20" t="s">
        <v>77</v>
      </c>
      <c r="BK252" s="228">
        <f>ROUND(I252*H252,2)</f>
        <v>0</v>
      </c>
      <c r="BL252" s="20" t="s">
        <v>168</v>
      </c>
      <c r="BM252" s="20" t="s">
        <v>811</v>
      </c>
    </row>
    <row r="253" s="1" customFormat="1" ht="16.5" customHeight="1">
      <c r="B253" s="42"/>
      <c r="C253" s="229" t="s">
        <v>813</v>
      </c>
      <c r="D253" s="229" t="s">
        <v>149</v>
      </c>
      <c r="E253" s="230" t="s">
        <v>1000</v>
      </c>
      <c r="F253" s="231" t="s">
        <v>1001</v>
      </c>
      <c r="G253" s="232" t="s">
        <v>167</v>
      </c>
      <c r="H253" s="233">
        <v>4</v>
      </c>
      <c r="I253" s="234"/>
      <c r="J253" s="235">
        <f>ROUND(I253*H253,2)</f>
        <v>0</v>
      </c>
      <c r="K253" s="231" t="s">
        <v>21</v>
      </c>
      <c r="L253" s="236"/>
      <c r="M253" s="237" t="s">
        <v>21</v>
      </c>
      <c r="N253" s="238" t="s">
        <v>40</v>
      </c>
      <c r="O253" s="43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AR253" s="20" t="s">
        <v>168</v>
      </c>
      <c r="AT253" s="20" t="s">
        <v>149</v>
      </c>
      <c r="AU253" s="20" t="s">
        <v>77</v>
      </c>
      <c r="AY253" s="20" t="s">
        <v>126</v>
      </c>
      <c r="BE253" s="228">
        <f>IF(N253="základní",J253,0)</f>
        <v>0</v>
      </c>
      <c r="BF253" s="228">
        <f>IF(N253="snížená",J253,0)</f>
        <v>0</v>
      </c>
      <c r="BG253" s="228">
        <f>IF(N253="zákl. přenesená",J253,0)</f>
        <v>0</v>
      </c>
      <c r="BH253" s="228">
        <f>IF(N253="sníž. přenesená",J253,0)</f>
        <v>0</v>
      </c>
      <c r="BI253" s="228">
        <f>IF(N253="nulová",J253,0)</f>
        <v>0</v>
      </c>
      <c r="BJ253" s="20" t="s">
        <v>77</v>
      </c>
      <c r="BK253" s="228">
        <f>ROUND(I253*H253,2)</f>
        <v>0</v>
      </c>
      <c r="BL253" s="20" t="s">
        <v>168</v>
      </c>
      <c r="BM253" s="20" t="s">
        <v>812</v>
      </c>
    </row>
    <row r="254" s="1" customFormat="1" ht="25.5" customHeight="1">
      <c r="B254" s="42"/>
      <c r="C254" s="229" t="s">
        <v>427</v>
      </c>
      <c r="D254" s="229" t="s">
        <v>149</v>
      </c>
      <c r="E254" s="230" t="s">
        <v>1002</v>
      </c>
      <c r="F254" s="231" t="s">
        <v>1003</v>
      </c>
      <c r="G254" s="232" t="s">
        <v>167</v>
      </c>
      <c r="H254" s="233">
        <v>4</v>
      </c>
      <c r="I254" s="234"/>
      <c r="J254" s="235">
        <f>ROUND(I254*H254,2)</f>
        <v>0</v>
      </c>
      <c r="K254" s="231" t="s">
        <v>21</v>
      </c>
      <c r="L254" s="236"/>
      <c r="M254" s="237" t="s">
        <v>21</v>
      </c>
      <c r="N254" s="238" t="s">
        <v>40</v>
      </c>
      <c r="O254" s="43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AR254" s="20" t="s">
        <v>168</v>
      </c>
      <c r="AT254" s="20" t="s">
        <v>149</v>
      </c>
      <c r="AU254" s="20" t="s">
        <v>77</v>
      </c>
      <c r="AY254" s="20" t="s">
        <v>126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20" t="s">
        <v>77</v>
      </c>
      <c r="BK254" s="228">
        <f>ROUND(I254*H254,2)</f>
        <v>0</v>
      </c>
      <c r="BL254" s="20" t="s">
        <v>168</v>
      </c>
      <c r="BM254" s="20" t="s">
        <v>814</v>
      </c>
    </row>
    <row r="255" s="1" customFormat="1" ht="16.5" customHeight="1">
      <c r="B255" s="42"/>
      <c r="C255" s="229" t="s">
        <v>816</v>
      </c>
      <c r="D255" s="229" t="s">
        <v>149</v>
      </c>
      <c r="E255" s="230" t="s">
        <v>1004</v>
      </c>
      <c r="F255" s="231" t="s">
        <v>1005</v>
      </c>
      <c r="G255" s="232" t="s">
        <v>167</v>
      </c>
      <c r="H255" s="233">
        <v>4</v>
      </c>
      <c r="I255" s="234"/>
      <c r="J255" s="235">
        <f>ROUND(I255*H255,2)</f>
        <v>0</v>
      </c>
      <c r="K255" s="231" t="s">
        <v>21</v>
      </c>
      <c r="L255" s="236"/>
      <c r="M255" s="237" t="s">
        <v>21</v>
      </c>
      <c r="N255" s="238" t="s">
        <v>40</v>
      </c>
      <c r="O255" s="43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AR255" s="20" t="s">
        <v>168</v>
      </c>
      <c r="AT255" s="20" t="s">
        <v>149</v>
      </c>
      <c r="AU255" s="20" t="s">
        <v>77</v>
      </c>
      <c r="AY255" s="20" t="s">
        <v>126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20" t="s">
        <v>77</v>
      </c>
      <c r="BK255" s="228">
        <f>ROUND(I255*H255,2)</f>
        <v>0</v>
      </c>
      <c r="BL255" s="20" t="s">
        <v>168</v>
      </c>
      <c r="BM255" s="20" t="s">
        <v>815</v>
      </c>
    </row>
    <row r="256" s="1" customFormat="1" ht="16.5" customHeight="1">
      <c r="B256" s="42"/>
      <c r="C256" s="229" t="s">
        <v>431</v>
      </c>
      <c r="D256" s="229" t="s">
        <v>149</v>
      </c>
      <c r="E256" s="230" t="s">
        <v>1006</v>
      </c>
      <c r="F256" s="231" t="s">
        <v>1007</v>
      </c>
      <c r="G256" s="232" t="s">
        <v>167</v>
      </c>
      <c r="H256" s="233">
        <v>4</v>
      </c>
      <c r="I256" s="234"/>
      <c r="J256" s="235">
        <f>ROUND(I256*H256,2)</f>
        <v>0</v>
      </c>
      <c r="K256" s="231" t="s">
        <v>21</v>
      </c>
      <c r="L256" s="236"/>
      <c r="M256" s="237" t="s">
        <v>21</v>
      </c>
      <c r="N256" s="238" t="s">
        <v>40</v>
      </c>
      <c r="O256" s="43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AR256" s="20" t="s">
        <v>168</v>
      </c>
      <c r="AT256" s="20" t="s">
        <v>149</v>
      </c>
      <c r="AU256" s="20" t="s">
        <v>77</v>
      </c>
      <c r="AY256" s="20" t="s">
        <v>126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20" t="s">
        <v>77</v>
      </c>
      <c r="BK256" s="228">
        <f>ROUND(I256*H256,2)</f>
        <v>0</v>
      </c>
      <c r="BL256" s="20" t="s">
        <v>168</v>
      </c>
      <c r="BM256" s="20" t="s">
        <v>819</v>
      </c>
    </row>
    <row r="257" s="1" customFormat="1" ht="25.5" customHeight="1">
      <c r="B257" s="42"/>
      <c r="C257" s="229" t="s">
        <v>823</v>
      </c>
      <c r="D257" s="229" t="s">
        <v>149</v>
      </c>
      <c r="E257" s="230" t="s">
        <v>611</v>
      </c>
      <c r="F257" s="231" t="s">
        <v>612</v>
      </c>
      <c r="G257" s="232" t="s">
        <v>167</v>
      </c>
      <c r="H257" s="233">
        <v>6</v>
      </c>
      <c r="I257" s="234"/>
      <c r="J257" s="235">
        <f>ROUND(I257*H257,2)</f>
        <v>0</v>
      </c>
      <c r="K257" s="231" t="s">
        <v>21</v>
      </c>
      <c r="L257" s="236"/>
      <c r="M257" s="237" t="s">
        <v>21</v>
      </c>
      <c r="N257" s="238" t="s">
        <v>40</v>
      </c>
      <c r="O257" s="43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AR257" s="20" t="s">
        <v>168</v>
      </c>
      <c r="AT257" s="20" t="s">
        <v>149</v>
      </c>
      <c r="AU257" s="20" t="s">
        <v>77</v>
      </c>
      <c r="AY257" s="20" t="s">
        <v>126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20" t="s">
        <v>77</v>
      </c>
      <c r="BK257" s="228">
        <f>ROUND(I257*H257,2)</f>
        <v>0</v>
      </c>
      <c r="BL257" s="20" t="s">
        <v>168</v>
      </c>
      <c r="BM257" s="20" t="s">
        <v>822</v>
      </c>
    </row>
    <row r="258" s="1" customFormat="1" ht="25.5" customHeight="1">
      <c r="B258" s="42"/>
      <c r="C258" s="229" t="s">
        <v>434</v>
      </c>
      <c r="D258" s="229" t="s">
        <v>149</v>
      </c>
      <c r="E258" s="230" t="s">
        <v>613</v>
      </c>
      <c r="F258" s="231" t="s">
        <v>614</v>
      </c>
      <c r="G258" s="232" t="s">
        <v>167</v>
      </c>
      <c r="H258" s="233">
        <v>8</v>
      </c>
      <c r="I258" s="234"/>
      <c r="J258" s="235">
        <f>ROUND(I258*H258,2)</f>
        <v>0</v>
      </c>
      <c r="K258" s="231" t="s">
        <v>21</v>
      </c>
      <c r="L258" s="236"/>
      <c r="M258" s="237" t="s">
        <v>21</v>
      </c>
      <c r="N258" s="238" t="s">
        <v>40</v>
      </c>
      <c r="O258" s="43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AR258" s="20" t="s">
        <v>168</v>
      </c>
      <c r="AT258" s="20" t="s">
        <v>149</v>
      </c>
      <c r="AU258" s="20" t="s">
        <v>77</v>
      </c>
      <c r="AY258" s="20" t="s">
        <v>126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20" t="s">
        <v>77</v>
      </c>
      <c r="BK258" s="228">
        <f>ROUND(I258*H258,2)</f>
        <v>0</v>
      </c>
      <c r="BL258" s="20" t="s">
        <v>168</v>
      </c>
      <c r="BM258" s="20" t="s">
        <v>826</v>
      </c>
    </row>
    <row r="259" s="1" customFormat="1" ht="25.5" customHeight="1">
      <c r="B259" s="42"/>
      <c r="C259" s="229" t="s">
        <v>830</v>
      </c>
      <c r="D259" s="229" t="s">
        <v>149</v>
      </c>
      <c r="E259" s="230" t="s">
        <v>1008</v>
      </c>
      <c r="F259" s="231" t="s">
        <v>1009</v>
      </c>
      <c r="G259" s="232" t="s">
        <v>131</v>
      </c>
      <c r="H259" s="233">
        <v>235</v>
      </c>
      <c r="I259" s="234"/>
      <c r="J259" s="235">
        <f>ROUND(I259*H259,2)</f>
        <v>0</v>
      </c>
      <c r="K259" s="231" t="s">
        <v>21</v>
      </c>
      <c r="L259" s="236"/>
      <c r="M259" s="237" t="s">
        <v>21</v>
      </c>
      <c r="N259" s="238" t="s">
        <v>40</v>
      </c>
      <c r="O259" s="43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AR259" s="20" t="s">
        <v>168</v>
      </c>
      <c r="AT259" s="20" t="s">
        <v>149</v>
      </c>
      <c r="AU259" s="20" t="s">
        <v>77</v>
      </c>
      <c r="AY259" s="20" t="s">
        <v>126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20" t="s">
        <v>77</v>
      </c>
      <c r="BK259" s="228">
        <f>ROUND(I259*H259,2)</f>
        <v>0</v>
      </c>
      <c r="BL259" s="20" t="s">
        <v>168</v>
      </c>
      <c r="BM259" s="20" t="s">
        <v>829</v>
      </c>
    </row>
    <row r="260" s="10" customFormat="1" ht="29.88" customHeight="1">
      <c r="B260" s="201"/>
      <c r="C260" s="202"/>
      <c r="D260" s="203" t="s">
        <v>68</v>
      </c>
      <c r="E260" s="215" t="s">
        <v>562</v>
      </c>
      <c r="F260" s="215" t="s">
        <v>563</v>
      </c>
      <c r="G260" s="202"/>
      <c r="H260" s="202"/>
      <c r="I260" s="205"/>
      <c r="J260" s="216">
        <f>BK260</f>
        <v>0</v>
      </c>
      <c r="K260" s="202"/>
      <c r="L260" s="207"/>
      <c r="M260" s="208"/>
      <c r="N260" s="209"/>
      <c r="O260" s="209"/>
      <c r="P260" s="210">
        <f>P261</f>
        <v>0</v>
      </c>
      <c r="Q260" s="209"/>
      <c r="R260" s="210">
        <f>R261</f>
        <v>0</v>
      </c>
      <c r="S260" s="209"/>
      <c r="T260" s="211">
        <f>T261</f>
        <v>0</v>
      </c>
      <c r="AR260" s="212" t="s">
        <v>145</v>
      </c>
      <c r="AT260" s="213" t="s">
        <v>68</v>
      </c>
      <c r="AU260" s="213" t="s">
        <v>77</v>
      </c>
      <c r="AY260" s="212" t="s">
        <v>126</v>
      </c>
      <c r="BK260" s="214">
        <f>BK261</f>
        <v>0</v>
      </c>
    </row>
    <row r="261" s="10" customFormat="1" ht="14.88" customHeight="1">
      <c r="B261" s="201"/>
      <c r="C261" s="202"/>
      <c r="D261" s="203" t="s">
        <v>68</v>
      </c>
      <c r="E261" s="215" t="s">
        <v>564</v>
      </c>
      <c r="F261" s="215" t="s">
        <v>565</v>
      </c>
      <c r="G261" s="202"/>
      <c r="H261" s="202"/>
      <c r="I261" s="205"/>
      <c r="J261" s="216">
        <f>BK261</f>
        <v>0</v>
      </c>
      <c r="K261" s="202"/>
      <c r="L261" s="207"/>
      <c r="M261" s="208"/>
      <c r="N261" s="209"/>
      <c r="O261" s="209"/>
      <c r="P261" s="210">
        <f>P262</f>
        <v>0</v>
      </c>
      <c r="Q261" s="209"/>
      <c r="R261" s="210">
        <f>R262</f>
        <v>0</v>
      </c>
      <c r="S261" s="209"/>
      <c r="T261" s="211">
        <f>T262</f>
        <v>0</v>
      </c>
      <c r="AR261" s="212" t="s">
        <v>145</v>
      </c>
      <c r="AT261" s="213" t="s">
        <v>68</v>
      </c>
      <c r="AU261" s="213" t="s">
        <v>79</v>
      </c>
      <c r="AY261" s="212" t="s">
        <v>126</v>
      </c>
      <c r="BK261" s="214">
        <f>BK262</f>
        <v>0</v>
      </c>
    </row>
    <row r="262" s="1" customFormat="1" ht="16.5" customHeight="1">
      <c r="B262" s="42"/>
      <c r="C262" s="217" t="s">
        <v>438</v>
      </c>
      <c r="D262" s="217" t="s">
        <v>128</v>
      </c>
      <c r="E262" s="218" t="s">
        <v>566</v>
      </c>
      <c r="F262" s="219" t="s">
        <v>567</v>
      </c>
      <c r="G262" s="220" t="s">
        <v>568</v>
      </c>
      <c r="H262" s="221">
        <v>1</v>
      </c>
      <c r="I262" s="222"/>
      <c r="J262" s="223">
        <f>ROUND(I262*H262,2)</f>
        <v>0</v>
      </c>
      <c r="K262" s="219" t="s">
        <v>569</v>
      </c>
      <c r="L262" s="68"/>
      <c r="M262" s="224" t="s">
        <v>21</v>
      </c>
      <c r="N262" s="239" t="s">
        <v>40</v>
      </c>
      <c r="O262" s="240"/>
      <c r="P262" s="241">
        <f>O262*H262</f>
        <v>0</v>
      </c>
      <c r="Q262" s="241">
        <v>0</v>
      </c>
      <c r="R262" s="241">
        <f>Q262*H262</f>
        <v>0</v>
      </c>
      <c r="S262" s="241">
        <v>0</v>
      </c>
      <c r="T262" s="242">
        <f>S262*H262</f>
        <v>0</v>
      </c>
      <c r="AR262" s="20" t="s">
        <v>570</v>
      </c>
      <c r="AT262" s="20" t="s">
        <v>128</v>
      </c>
      <c r="AU262" s="20" t="s">
        <v>138</v>
      </c>
      <c r="AY262" s="20" t="s">
        <v>126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20" t="s">
        <v>77</v>
      </c>
      <c r="BK262" s="228">
        <f>ROUND(I262*H262,2)</f>
        <v>0</v>
      </c>
      <c r="BL262" s="20" t="s">
        <v>570</v>
      </c>
      <c r="BM262" s="20" t="s">
        <v>1010</v>
      </c>
    </row>
    <row r="263" s="1" customFormat="1" ht="6.96" customHeight="1">
      <c r="B263" s="63"/>
      <c r="C263" s="64"/>
      <c r="D263" s="64"/>
      <c r="E263" s="64"/>
      <c r="F263" s="64"/>
      <c r="G263" s="64"/>
      <c r="H263" s="64"/>
      <c r="I263" s="162"/>
      <c r="J263" s="64"/>
      <c r="K263" s="64"/>
      <c r="L263" s="68"/>
    </row>
  </sheetData>
  <sheetProtection sheet="1" autoFilter="0" formatColumns="0" formatRows="0" objects="1" scenarios="1" spinCount="100000" saltValue="QV8L6AsSmpNIIW8ye6yZcUQvQU+h8ELNxgkC/xjnkY5BqwXldh++vEK+DkNrOKTo5W8doLlfSpFQalc8uj+gow==" hashValue="wiG72Szxs/2G+2WECWbuRr8EpZNnnxOo5jcPqdbtPr/TUALBW+sU/IJtpITq8eV8B5QYu9r8E58bvp2YpMpNWw==" algorithmName="SHA-512" password="CC35"/>
  <autoFilter ref="C83:K262"/>
  <mergeCells count="10">
    <mergeCell ref="E7:H7"/>
    <mergeCell ref="E9:H9"/>
    <mergeCell ref="E24:H24"/>
    <mergeCell ref="E45:H45"/>
    <mergeCell ref="E47:H47"/>
    <mergeCell ref="J51:J52"/>
    <mergeCell ref="E74:H74"/>
    <mergeCell ref="E76:H76"/>
    <mergeCell ref="G1:H1"/>
    <mergeCell ref="L2:V2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7"/>
      <c r="B1" s="133"/>
      <c r="C1" s="133"/>
      <c r="D1" s="134" t="s">
        <v>1</v>
      </c>
      <c r="E1" s="133"/>
      <c r="F1" s="135" t="s">
        <v>89</v>
      </c>
      <c r="G1" s="135" t="s">
        <v>90</v>
      </c>
      <c r="H1" s="135"/>
      <c r="I1" s="136"/>
      <c r="J1" s="135" t="s">
        <v>91</v>
      </c>
      <c r="K1" s="134" t="s">
        <v>92</v>
      </c>
      <c r="L1" s="135" t="s">
        <v>93</v>
      </c>
      <c r="M1" s="135"/>
      <c r="N1" s="135"/>
      <c r="O1" s="135"/>
      <c r="P1" s="135"/>
      <c r="Q1" s="135"/>
      <c r="R1" s="135"/>
      <c r="S1" s="135"/>
      <c r="T1" s="135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ht="36.96" customHeight="1">
      <c r="L2"/>
      <c r="AT2" s="20" t="s">
        <v>88</v>
      </c>
    </row>
    <row r="3" ht="6.96" customHeight="1">
      <c r="B3" s="21"/>
      <c r="C3" s="22"/>
      <c r="D3" s="22"/>
      <c r="E3" s="22"/>
      <c r="F3" s="22"/>
      <c r="G3" s="22"/>
      <c r="H3" s="22"/>
      <c r="I3" s="137"/>
      <c r="J3" s="22"/>
      <c r="K3" s="23"/>
      <c r="AT3" s="20" t="s">
        <v>79</v>
      </c>
    </row>
    <row r="4" ht="36.96" customHeight="1">
      <c r="B4" s="24"/>
      <c r="C4" s="25"/>
      <c r="D4" s="26" t="s">
        <v>94</v>
      </c>
      <c r="E4" s="25"/>
      <c r="F4" s="25"/>
      <c r="G4" s="25"/>
      <c r="H4" s="25"/>
      <c r="I4" s="138"/>
      <c r="J4" s="25"/>
      <c r="K4" s="27"/>
      <c r="M4" s="28" t="s">
        <v>12</v>
      </c>
      <c r="AT4" s="20" t="s">
        <v>6</v>
      </c>
    </row>
    <row r="5" ht="6.96" customHeight="1">
      <c r="B5" s="24"/>
      <c r="C5" s="25"/>
      <c r="D5" s="25"/>
      <c r="E5" s="25"/>
      <c r="F5" s="25"/>
      <c r="G5" s="25"/>
      <c r="H5" s="25"/>
      <c r="I5" s="138"/>
      <c r="J5" s="25"/>
      <c r="K5" s="27"/>
    </row>
    <row r="6">
      <c r="B6" s="24"/>
      <c r="C6" s="25"/>
      <c r="D6" s="36" t="s">
        <v>18</v>
      </c>
      <c r="E6" s="25"/>
      <c r="F6" s="25"/>
      <c r="G6" s="25"/>
      <c r="H6" s="25"/>
      <c r="I6" s="138"/>
      <c r="J6" s="25"/>
      <c r="K6" s="27"/>
    </row>
    <row r="7" ht="16.5" customHeight="1">
      <c r="B7" s="24"/>
      <c r="C7" s="25"/>
      <c r="D7" s="25"/>
      <c r="E7" s="139" t="str">
        <f>'Rekapitulace stavby'!K6</f>
        <v>Oprava trakčního vedení na trati Ústí n.L. západ - Bílina,1.etapa</v>
      </c>
      <c r="F7" s="36"/>
      <c r="G7" s="36"/>
      <c r="H7" s="36"/>
      <c r="I7" s="138"/>
      <c r="J7" s="25"/>
      <c r="K7" s="27"/>
    </row>
    <row r="8" s="1" customFormat="1">
      <c r="B8" s="42"/>
      <c r="C8" s="43"/>
      <c r="D8" s="36" t="s">
        <v>95</v>
      </c>
      <c r="E8" s="43"/>
      <c r="F8" s="43"/>
      <c r="G8" s="43"/>
      <c r="H8" s="43"/>
      <c r="I8" s="140"/>
      <c r="J8" s="43"/>
      <c r="K8" s="47"/>
    </row>
    <row r="9" s="1" customFormat="1" ht="36.96" customHeight="1">
      <c r="B9" s="42"/>
      <c r="C9" s="43"/>
      <c r="D9" s="43"/>
      <c r="E9" s="141" t="s">
        <v>1011</v>
      </c>
      <c r="F9" s="43"/>
      <c r="G9" s="43"/>
      <c r="H9" s="43"/>
      <c r="I9" s="140"/>
      <c r="J9" s="43"/>
      <c r="K9" s="47"/>
    </row>
    <row r="10" s="1" customFormat="1">
      <c r="B10" s="42"/>
      <c r="C10" s="43"/>
      <c r="D10" s="43"/>
      <c r="E10" s="43"/>
      <c r="F10" s="43"/>
      <c r="G10" s="43"/>
      <c r="H10" s="43"/>
      <c r="I10" s="140"/>
      <c r="J10" s="43"/>
      <c r="K10" s="47"/>
    </row>
    <row r="11" s="1" customFormat="1" ht="14.4" customHeight="1">
      <c r="B11" s="42"/>
      <c r="C11" s="43"/>
      <c r="D11" s="36" t="s">
        <v>20</v>
      </c>
      <c r="E11" s="43"/>
      <c r="F11" s="31" t="s">
        <v>21</v>
      </c>
      <c r="G11" s="43"/>
      <c r="H11" s="43"/>
      <c r="I11" s="142" t="s">
        <v>22</v>
      </c>
      <c r="J11" s="31" t="s">
        <v>21</v>
      </c>
      <c r="K11" s="47"/>
    </row>
    <row r="12" s="1" customFormat="1" ht="14.4" customHeight="1">
      <c r="B12" s="42"/>
      <c r="C12" s="43"/>
      <c r="D12" s="36" t="s">
        <v>23</v>
      </c>
      <c r="E12" s="43"/>
      <c r="F12" s="31" t="s">
        <v>24</v>
      </c>
      <c r="G12" s="43"/>
      <c r="H12" s="43"/>
      <c r="I12" s="142" t="s">
        <v>25</v>
      </c>
      <c r="J12" s="143" t="str">
        <f>'Rekapitulace stavby'!AN8</f>
        <v>19. 9. 2018</v>
      </c>
      <c r="K12" s="47"/>
    </row>
    <row r="13" s="1" customFormat="1" ht="10.8" customHeight="1">
      <c r="B13" s="42"/>
      <c r="C13" s="43"/>
      <c r="D13" s="43"/>
      <c r="E13" s="43"/>
      <c r="F13" s="43"/>
      <c r="G13" s="43"/>
      <c r="H13" s="43"/>
      <c r="I13" s="140"/>
      <c r="J13" s="43"/>
      <c r="K13" s="47"/>
    </row>
    <row r="14" s="1" customFormat="1" ht="14.4" customHeight="1">
      <c r="B14" s="42"/>
      <c r="C14" s="43"/>
      <c r="D14" s="36" t="s">
        <v>27</v>
      </c>
      <c r="E14" s="43"/>
      <c r="F14" s="43"/>
      <c r="G14" s="43"/>
      <c r="H14" s="43"/>
      <c r="I14" s="142" t="s">
        <v>28</v>
      </c>
      <c r="J14" s="31" t="str">
        <f>IF('Rekapitulace stavby'!AN10="","",'Rekapitulace stavby'!AN10)</f>
        <v/>
      </c>
      <c r="K14" s="47"/>
    </row>
    <row r="15" s="1" customFormat="1" ht="18" customHeight="1">
      <c r="B15" s="42"/>
      <c r="C15" s="43"/>
      <c r="D15" s="43"/>
      <c r="E15" s="31" t="str">
        <f>IF('Rekapitulace stavby'!E11="","",'Rekapitulace stavby'!E11)</f>
        <v xml:space="preserve"> </v>
      </c>
      <c r="F15" s="43"/>
      <c r="G15" s="43"/>
      <c r="H15" s="43"/>
      <c r="I15" s="142" t="s">
        <v>29</v>
      </c>
      <c r="J15" s="31" t="str">
        <f>IF('Rekapitulace stavby'!AN11="","",'Rekapitulace stavby'!AN11)</f>
        <v/>
      </c>
      <c r="K15" s="47"/>
    </row>
    <row r="16" s="1" customFormat="1" ht="6.96" customHeight="1">
      <c r="B16" s="42"/>
      <c r="C16" s="43"/>
      <c r="D16" s="43"/>
      <c r="E16" s="43"/>
      <c r="F16" s="43"/>
      <c r="G16" s="43"/>
      <c r="H16" s="43"/>
      <c r="I16" s="140"/>
      <c r="J16" s="43"/>
      <c r="K16" s="47"/>
    </row>
    <row r="17" s="1" customFormat="1" ht="14.4" customHeight="1">
      <c r="B17" s="42"/>
      <c r="C17" s="43"/>
      <c r="D17" s="36" t="s">
        <v>30</v>
      </c>
      <c r="E17" s="43"/>
      <c r="F17" s="43"/>
      <c r="G17" s="43"/>
      <c r="H17" s="43"/>
      <c r="I17" s="142" t="s">
        <v>28</v>
      </c>
      <c r="J17" s="31" t="str">
        <f>IF('Rekapitulace stavby'!AN13="Vyplň údaj","",IF('Rekapitulace stavby'!AN13="","",'Rekapitulace stavby'!AN13))</f>
        <v/>
      </c>
      <c r="K17" s="47"/>
    </row>
    <row r="18" s="1" customFormat="1" ht="18" customHeight="1">
      <c r="B18" s="42"/>
      <c r="C18" s="43"/>
      <c r="D18" s="43"/>
      <c r="E18" s="31" t="str">
        <f>IF('Rekapitulace stavby'!E14="Vyplň údaj","",IF('Rekapitulace stavby'!E14="","",'Rekapitulace stavby'!E14))</f>
        <v/>
      </c>
      <c r="F18" s="43"/>
      <c r="G18" s="43"/>
      <c r="H18" s="43"/>
      <c r="I18" s="142" t="s">
        <v>29</v>
      </c>
      <c r="J18" s="31" t="str">
        <f>IF('Rekapitulace stavby'!AN14="Vyplň údaj","",IF('Rekapitulace stavby'!AN14="","",'Rekapitulace stavby'!AN14))</f>
        <v/>
      </c>
      <c r="K18" s="47"/>
    </row>
    <row r="19" s="1" customFormat="1" ht="6.96" customHeight="1">
      <c r="B19" s="42"/>
      <c r="C19" s="43"/>
      <c r="D19" s="43"/>
      <c r="E19" s="43"/>
      <c r="F19" s="43"/>
      <c r="G19" s="43"/>
      <c r="H19" s="43"/>
      <c r="I19" s="140"/>
      <c r="J19" s="43"/>
      <c r="K19" s="47"/>
    </row>
    <row r="20" s="1" customFormat="1" ht="14.4" customHeight="1">
      <c r="B20" s="42"/>
      <c r="C20" s="43"/>
      <c r="D20" s="36" t="s">
        <v>32</v>
      </c>
      <c r="E20" s="43"/>
      <c r="F20" s="43"/>
      <c r="G20" s="43"/>
      <c r="H20" s="43"/>
      <c r="I20" s="142" t="s">
        <v>28</v>
      </c>
      <c r="J20" s="31" t="str">
        <f>IF('Rekapitulace stavby'!AN16="","",'Rekapitulace stavby'!AN16)</f>
        <v/>
      </c>
      <c r="K20" s="47"/>
    </row>
    <row r="21" s="1" customFormat="1" ht="18" customHeight="1">
      <c r="B21" s="42"/>
      <c r="C21" s="43"/>
      <c r="D21" s="43"/>
      <c r="E21" s="31" t="str">
        <f>IF('Rekapitulace stavby'!E17="","",'Rekapitulace stavby'!E17)</f>
        <v xml:space="preserve"> </v>
      </c>
      <c r="F21" s="43"/>
      <c r="G21" s="43"/>
      <c r="H21" s="43"/>
      <c r="I21" s="142" t="s">
        <v>29</v>
      </c>
      <c r="J21" s="31" t="str">
        <f>IF('Rekapitulace stavby'!AN17="","",'Rekapitulace stavby'!AN17)</f>
        <v/>
      </c>
      <c r="K21" s="47"/>
    </row>
    <row r="22" s="1" customFormat="1" ht="6.96" customHeight="1">
      <c r="B22" s="42"/>
      <c r="C22" s="43"/>
      <c r="D22" s="43"/>
      <c r="E22" s="43"/>
      <c r="F22" s="43"/>
      <c r="G22" s="43"/>
      <c r="H22" s="43"/>
      <c r="I22" s="140"/>
      <c r="J22" s="43"/>
      <c r="K22" s="47"/>
    </row>
    <row r="23" s="1" customFormat="1" ht="14.4" customHeight="1">
      <c r="B23" s="42"/>
      <c r="C23" s="43"/>
      <c r="D23" s="36" t="s">
        <v>34</v>
      </c>
      <c r="E23" s="43"/>
      <c r="F23" s="43"/>
      <c r="G23" s="43"/>
      <c r="H23" s="43"/>
      <c r="I23" s="140"/>
      <c r="J23" s="43"/>
      <c r="K23" s="47"/>
    </row>
    <row r="24" s="6" customFormat="1" ht="16.5" customHeight="1">
      <c r="B24" s="144"/>
      <c r="C24" s="145"/>
      <c r="D24" s="145"/>
      <c r="E24" s="40" t="s">
        <v>21</v>
      </c>
      <c r="F24" s="40"/>
      <c r="G24" s="40"/>
      <c r="H24" s="40"/>
      <c r="I24" s="146"/>
      <c r="J24" s="145"/>
      <c r="K24" s="147"/>
    </row>
    <row r="25" s="1" customFormat="1" ht="6.96" customHeight="1">
      <c r="B25" s="42"/>
      <c r="C25" s="43"/>
      <c r="D25" s="43"/>
      <c r="E25" s="43"/>
      <c r="F25" s="43"/>
      <c r="G25" s="43"/>
      <c r="H25" s="43"/>
      <c r="I25" s="140"/>
      <c r="J25" s="43"/>
      <c r="K25" s="47"/>
    </row>
    <row r="26" s="1" customFormat="1" ht="6.96" customHeight="1">
      <c r="B26" s="42"/>
      <c r="C26" s="43"/>
      <c r="D26" s="102"/>
      <c r="E26" s="102"/>
      <c r="F26" s="102"/>
      <c r="G26" s="102"/>
      <c r="H26" s="102"/>
      <c r="I26" s="148"/>
      <c r="J26" s="102"/>
      <c r="K26" s="149"/>
    </row>
    <row r="27" s="1" customFormat="1" ht="25.44" customHeight="1">
      <c r="B27" s="42"/>
      <c r="C27" s="43"/>
      <c r="D27" s="150" t="s">
        <v>35</v>
      </c>
      <c r="E27" s="43"/>
      <c r="F27" s="43"/>
      <c r="G27" s="43"/>
      <c r="H27" s="43"/>
      <c r="I27" s="140"/>
      <c r="J27" s="151">
        <f>ROUND(J82,2)</f>
        <v>0</v>
      </c>
      <c r="K27" s="47"/>
    </row>
    <row r="28" s="1" customFormat="1" ht="6.96" customHeight="1">
      <c r="B28" s="42"/>
      <c r="C28" s="43"/>
      <c r="D28" s="102"/>
      <c r="E28" s="102"/>
      <c r="F28" s="102"/>
      <c r="G28" s="102"/>
      <c r="H28" s="102"/>
      <c r="I28" s="148"/>
      <c r="J28" s="102"/>
      <c r="K28" s="149"/>
    </row>
    <row r="29" s="1" customFormat="1" ht="14.4" customHeight="1">
      <c r="B29" s="42"/>
      <c r="C29" s="43"/>
      <c r="D29" s="43"/>
      <c r="E29" s="43"/>
      <c r="F29" s="48" t="s">
        <v>37</v>
      </c>
      <c r="G29" s="43"/>
      <c r="H29" s="43"/>
      <c r="I29" s="152" t="s">
        <v>36</v>
      </c>
      <c r="J29" s="48" t="s">
        <v>38</v>
      </c>
      <c r="K29" s="47"/>
    </row>
    <row r="30" s="1" customFormat="1" ht="14.4" customHeight="1">
      <c r="B30" s="42"/>
      <c r="C30" s="43"/>
      <c r="D30" s="51" t="s">
        <v>39</v>
      </c>
      <c r="E30" s="51" t="s">
        <v>40</v>
      </c>
      <c r="F30" s="153">
        <f>ROUND(SUM(BE82:BE108), 2)</f>
        <v>0</v>
      </c>
      <c r="G30" s="43"/>
      <c r="H30" s="43"/>
      <c r="I30" s="154">
        <v>0.20999999999999999</v>
      </c>
      <c r="J30" s="153">
        <f>ROUND(ROUND((SUM(BE82:BE108)), 2)*I30, 2)</f>
        <v>0</v>
      </c>
      <c r="K30" s="47"/>
    </row>
    <row r="31" s="1" customFormat="1" ht="14.4" customHeight="1">
      <c r="B31" s="42"/>
      <c r="C31" s="43"/>
      <c r="D31" s="43"/>
      <c r="E31" s="51" t="s">
        <v>41</v>
      </c>
      <c r="F31" s="153">
        <f>ROUND(SUM(BF82:BF108), 2)</f>
        <v>0</v>
      </c>
      <c r="G31" s="43"/>
      <c r="H31" s="43"/>
      <c r="I31" s="154">
        <v>0.14999999999999999</v>
      </c>
      <c r="J31" s="153">
        <f>ROUND(ROUND((SUM(BF82:BF108)), 2)*I31, 2)</f>
        <v>0</v>
      </c>
      <c r="K31" s="47"/>
    </row>
    <row r="32" hidden="1" s="1" customFormat="1" ht="14.4" customHeight="1">
      <c r="B32" s="42"/>
      <c r="C32" s="43"/>
      <c r="D32" s="43"/>
      <c r="E32" s="51" t="s">
        <v>42</v>
      </c>
      <c r="F32" s="153">
        <f>ROUND(SUM(BG82:BG108), 2)</f>
        <v>0</v>
      </c>
      <c r="G32" s="43"/>
      <c r="H32" s="43"/>
      <c r="I32" s="154">
        <v>0.20999999999999999</v>
      </c>
      <c r="J32" s="153">
        <v>0</v>
      </c>
      <c r="K32" s="47"/>
    </row>
    <row r="33" hidden="1" s="1" customFormat="1" ht="14.4" customHeight="1">
      <c r="B33" s="42"/>
      <c r="C33" s="43"/>
      <c r="D33" s="43"/>
      <c r="E33" s="51" t="s">
        <v>43</v>
      </c>
      <c r="F33" s="153">
        <f>ROUND(SUM(BH82:BH108), 2)</f>
        <v>0</v>
      </c>
      <c r="G33" s="43"/>
      <c r="H33" s="43"/>
      <c r="I33" s="154">
        <v>0.14999999999999999</v>
      </c>
      <c r="J33" s="153">
        <v>0</v>
      </c>
      <c r="K33" s="47"/>
    </row>
    <row r="34" hidden="1" s="1" customFormat="1" ht="14.4" customHeight="1">
      <c r="B34" s="42"/>
      <c r="C34" s="43"/>
      <c r="D34" s="43"/>
      <c r="E34" s="51" t="s">
        <v>44</v>
      </c>
      <c r="F34" s="153">
        <f>ROUND(SUM(BI82:BI108), 2)</f>
        <v>0</v>
      </c>
      <c r="G34" s="43"/>
      <c r="H34" s="43"/>
      <c r="I34" s="154">
        <v>0</v>
      </c>
      <c r="J34" s="153">
        <v>0</v>
      </c>
      <c r="K34" s="47"/>
    </row>
    <row r="35" s="1" customFormat="1" ht="6.96" customHeight="1">
      <c r="B35" s="42"/>
      <c r="C35" s="43"/>
      <c r="D35" s="43"/>
      <c r="E35" s="43"/>
      <c r="F35" s="43"/>
      <c r="G35" s="43"/>
      <c r="H35" s="43"/>
      <c r="I35" s="140"/>
      <c r="J35" s="43"/>
      <c r="K35" s="47"/>
    </row>
    <row r="36" s="1" customFormat="1" ht="25.44" customHeight="1">
      <c r="B36" s="42"/>
      <c r="C36" s="155"/>
      <c r="D36" s="156" t="s">
        <v>45</v>
      </c>
      <c r="E36" s="94"/>
      <c r="F36" s="94"/>
      <c r="G36" s="157" t="s">
        <v>46</v>
      </c>
      <c r="H36" s="158" t="s">
        <v>47</v>
      </c>
      <c r="I36" s="159"/>
      <c r="J36" s="160">
        <f>SUM(J27:J34)</f>
        <v>0</v>
      </c>
      <c r="K36" s="161"/>
    </row>
    <row r="37" s="1" customFormat="1" ht="14.4" customHeight="1">
      <c r="B37" s="63"/>
      <c r="C37" s="64"/>
      <c r="D37" s="64"/>
      <c r="E37" s="64"/>
      <c r="F37" s="64"/>
      <c r="G37" s="64"/>
      <c r="H37" s="64"/>
      <c r="I37" s="162"/>
      <c r="J37" s="64"/>
      <c r="K37" s="65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2"/>
      <c r="C42" s="26" t="s">
        <v>97</v>
      </c>
      <c r="D42" s="43"/>
      <c r="E42" s="43"/>
      <c r="F42" s="43"/>
      <c r="G42" s="43"/>
      <c r="H42" s="43"/>
      <c r="I42" s="140"/>
      <c r="J42" s="43"/>
      <c r="K42" s="47"/>
    </row>
    <row r="43" s="1" customFormat="1" ht="6.96" customHeight="1">
      <c r="B43" s="42"/>
      <c r="C43" s="43"/>
      <c r="D43" s="43"/>
      <c r="E43" s="43"/>
      <c r="F43" s="43"/>
      <c r="G43" s="43"/>
      <c r="H43" s="43"/>
      <c r="I43" s="140"/>
      <c r="J43" s="43"/>
      <c r="K43" s="47"/>
    </row>
    <row r="44" s="1" customFormat="1" ht="14.4" customHeight="1">
      <c r="B44" s="42"/>
      <c r="C44" s="36" t="s">
        <v>18</v>
      </c>
      <c r="D44" s="43"/>
      <c r="E44" s="43"/>
      <c r="F44" s="43"/>
      <c r="G44" s="43"/>
      <c r="H44" s="43"/>
      <c r="I44" s="140"/>
      <c r="J44" s="43"/>
      <c r="K44" s="47"/>
    </row>
    <row r="45" s="1" customFormat="1" ht="16.5" customHeight="1">
      <c r="B45" s="42"/>
      <c r="C45" s="43"/>
      <c r="D45" s="43"/>
      <c r="E45" s="139" t="str">
        <f>E7</f>
        <v>Oprava trakčního vedení na trati Ústí n.L. západ - Bílina,1.etapa</v>
      </c>
      <c r="F45" s="36"/>
      <c r="G45" s="36"/>
      <c r="H45" s="36"/>
      <c r="I45" s="140"/>
      <c r="J45" s="43"/>
      <c r="K45" s="47"/>
    </row>
    <row r="46" s="1" customFormat="1" ht="14.4" customHeight="1">
      <c r="B46" s="42"/>
      <c r="C46" s="36" t="s">
        <v>95</v>
      </c>
      <c r="D46" s="43"/>
      <c r="E46" s="43"/>
      <c r="F46" s="43"/>
      <c r="G46" s="43"/>
      <c r="H46" s="43"/>
      <c r="I46" s="140"/>
      <c r="J46" s="43"/>
      <c r="K46" s="47"/>
    </row>
    <row r="47" s="1" customFormat="1" ht="17.25" customHeight="1">
      <c r="B47" s="42"/>
      <c r="C47" s="43"/>
      <c r="D47" s="43"/>
      <c r="E47" s="141" t="str">
        <f>E9</f>
        <v>04 - úprava odvodnění</v>
      </c>
      <c r="F47" s="43"/>
      <c r="G47" s="43"/>
      <c r="H47" s="43"/>
      <c r="I47" s="140"/>
      <c r="J47" s="43"/>
      <c r="K47" s="47"/>
    </row>
    <row r="48" s="1" customFormat="1" ht="6.96" customHeight="1">
      <c r="B48" s="42"/>
      <c r="C48" s="43"/>
      <c r="D48" s="43"/>
      <c r="E48" s="43"/>
      <c r="F48" s="43"/>
      <c r="G48" s="43"/>
      <c r="H48" s="43"/>
      <c r="I48" s="140"/>
      <c r="J48" s="43"/>
      <c r="K48" s="47"/>
    </row>
    <row r="49" s="1" customFormat="1" ht="18" customHeight="1">
      <c r="B49" s="42"/>
      <c r="C49" s="36" t="s">
        <v>23</v>
      </c>
      <c r="D49" s="43"/>
      <c r="E49" s="43"/>
      <c r="F49" s="31" t="str">
        <f>F12</f>
        <v xml:space="preserve"> </v>
      </c>
      <c r="G49" s="43"/>
      <c r="H49" s="43"/>
      <c r="I49" s="142" t="s">
        <v>25</v>
      </c>
      <c r="J49" s="143" t="str">
        <f>IF(J12="","",J12)</f>
        <v>19. 9. 2018</v>
      </c>
      <c r="K49" s="47"/>
    </row>
    <row r="50" s="1" customFormat="1" ht="6.96" customHeight="1">
      <c r="B50" s="42"/>
      <c r="C50" s="43"/>
      <c r="D50" s="43"/>
      <c r="E50" s="43"/>
      <c r="F50" s="43"/>
      <c r="G50" s="43"/>
      <c r="H50" s="43"/>
      <c r="I50" s="140"/>
      <c r="J50" s="43"/>
      <c r="K50" s="47"/>
    </row>
    <row r="51" s="1" customFormat="1">
      <c r="B51" s="42"/>
      <c r="C51" s="36" t="s">
        <v>27</v>
      </c>
      <c r="D51" s="43"/>
      <c r="E51" s="43"/>
      <c r="F51" s="31" t="str">
        <f>E15</f>
        <v xml:space="preserve"> </v>
      </c>
      <c r="G51" s="43"/>
      <c r="H51" s="43"/>
      <c r="I51" s="142" t="s">
        <v>32</v>
      </c>
      <c r="J51" s="40" t="str">
        <f>E21</f>
        <v xml:space="preserve"> </v>
      </c>
      <c r="K51" s="47"/>
    </row>
    <row r="52" s="1" customFormat="1" ht="14.4" customHeight="1">
      <c r="B52" s="42"/>
      <c r="C52" s="36" t="s">
        <v>30</v>
      </c>
      <c r="D52" s="43"/>
      <c r="E52" s="43"/>
      <c r="F52" s="31" t="str">
        <f>IF(E18="","",E18)</f>
        <v/>
      </c>
      <c r="G52" s="43"/>
      <c r="H52" s="43"/>
      <c r="I52" s="140"/>
      <c r="J52" s="167"/>
      <c r="K52" s="47"/>
    </row>
    <row r="53" s="1" customFormat="1" ht="10.32" customHeight="1">
      <c r="B53" s="42"/>
      <c r="C53" s="43"/>
      <c r="D53" s="43"/>
      <c r="E53" s="43"/>
      <c r="F53" s="43"/>
      <c r="G53" s="43"/>
      <c r="H53" s="43"/>
      <c r="I53" s="140"/>
      <c r="J53" s="43"/>
      <c r="K53" s="47"/>
    </row>
    <row r="54" s="1" customFormat="1" ht="29.28" customHeight="1">
      <c r="B54" s="42"/>
      <c r="C54" s="168" t="s">
        <v>98</v>
      </c>
      <c r="D54" s="155"/>
      <c r="E54" s="155"/>
      <c r="F54" s="155"/>
      <c r="G54" s="155"/>
      <c r="H54" s="155"/>
      <c r="I54" s="169"/>
      <c r="J54" s="170" t="s">
        <v>99</v>
      </c>
      <c r="K54" s="171"/>
    </row>
    <row r="55" s="1" customFormat="1" ht="10.32" customHeight="1">
      <c r="B55" s="42"/>
      <c r="C55" s="43"/>
      <c r="D55" s="43"/>
      <c r="E55" s="43"/>
      <c r="F55" s="43"/>
      <c r="G55" s="43"/>
      <c r="H55" s="43"/>
      <c r="I55" s="140"/>
      <c r="J55" s="43"/>
      <c r="K55" s="47"/>
    </row>
    <row r="56" s="1" customFormat="1" ht="29.28" customHeight="1">
      <c r="B56" s="42"/>
      <c r="C56" s="172" t="s">
        <v>100</v>
      </c>
      <c r="D56" s="43"/>
      <c r="E56" s="43"/>
      <c r="F56" s="43"/>
      <c r="G56" s="43"/>
      <c r="H56" s="43"/>
      <c r="I56" s="140"/>
      <c r="J56" s="151">
        <f>J82</f>
        <v>0</v>
      </c>
      <c r="K56" s="47"/>
      <c r="AU56" s="20" t="s">
        <v>101</v>
      </c>
    </row>
    <row r="57" s="7" customFormat="1" ht="24.96" customHeight="1">
      <c r="B57" s="173"/>
      <c r="C57" s="174"/>
      <c r="D57" s="175" t="s">
        <v>102</v>
      </c>
      <c r="E57" s="176"/>
      <c r="F57" s="176"/>
      <c r="G57" s="176"/>
      <c r="H57" s="176"/>
      <c r="I57" s="177"/>
      <c r="J57" s="178">
        <f>J83</f>
        <v>0</v>
      </c>
      <c r="K57" s="179"/>
    </row>
    <row r="58" s="8" customFormat="1" ht="19.92" customHeight="1">
      <c r="B58" s="180"/>
      <c r="C58" s="181"/>
      <c r="D58" s="182" t="s">
        <v>1012</v>
      </c>
      <c r="E58" s="183"/>
      <c r="F58" s="183"/>
      <c r="G58" s="183"/>
      <c r="H58" s="183"/>
      <c r="I58" s="184"/>
      <c r="J58" s="185">
        <f>J84</f>
        <v>0</v>
      </c>
      <c r="K58" s="186"/>
    </row>
    <row r="59" s="7" customFormat="1" ht="24.96" customHeight="1">
      <c r="B59" s="173"/>
      <c r="C59" s="174"/>
      <c r="D59" s="175" t="s">
        <v>1013</v>
      </c>
      <c r="E59" s="176"/>
      <c r="F59" s="176"/>
      <c r="G59" s="176"/>
      <c r="H59" s="176"/>
      <c r="I59" s="177"/>
      <c r="J59" s="178">
        <f>J97</f>
        <v>0</v>
      </c>
      <c r="K59" s="179"/>
    </row>
    <row r="60" s="8" customFormat="1" ht="19.92" customHeight="1">
      <c r="B60" s="180"/>
      <c r="C60" s="181"/>
      <c r="D60" s="182" t="s">
        <v>1014</v>
      </c>
      <c r="E60" s="183"/>
      <c r="F60" s="183"/>
      <c r="G60" s="183"/>
      <c r="H60" s="183"/>
      <c r="I60" s="184"/>
      <c r="J60" s="185">
        <f>J98</f>
        <v>0</v>
      </c>
      <c r="K60" s="186"/>
    </row>
    <row r="61" s="7" customFormat="1" ht="24.96" customHeight="1">
      <c r="B61" s="173"/>
      <c r="C61" s="174"/>
      <c r="D61" s="175" t="s">
        <v>107</v>
      </c>
      <c r="E61" s="176"/>
      <c r="F61" s="176"/>
      <c r="G61" s="176"/>
      <c r="H61" s="176"/>
      <c r="I61" s="177"/>
      <c r="J61" s="178">
        <f>J99</f>
        <v>0</v>
      </c>
      <c r="K61" s="179"/>
    </row>
    <row r="62" s="7" customFormat="1" ht="24.96" customHeight="1">
      <c r="B62" s="173"/>
      <c r="C62" s="174"/>
      <c r="D62" s="175" t="s">
        <v>1015</v>
      </c>
      <c r="E62" s="176"/>
      <c r="F62" s="176"/>
      <c r="G62" s="176"/>
      <c r="H62" s="176"/>
      <c r="I62" s="177"/>
      <c r="J62" s="178">
        <f>J105</f>
        <v>0</v>
      </c>
      <c r="K62" s="179"/>
    </row>
    <row r="63" s="1" customFormat="1" ht="21.84" customHeight="1">
      <c r="B63" s="42"/>
      <c r="C63" s="43"/>
      <c r="D63" s="43"/>
      <c r="E63" s="43"/>
      <c r="F63" s="43"/>
      <c r="G63" s="43"/>
      <c r="H63" s="43"/>
      <c r="I63" s="140"/>
      <c r="J63" s="43"/>
      <c r="K63" s="47"/>
    </row>
    <row r="64" s="1" customFormat="1" ht="6.96" customHeight="1">
      <c r="B64" s="63"/>
      <c r="C64" s="64"/>
      <c r="D64" s="64"/>
      <c r="E64" s="64"/>
      <c r="F64" s="64"/>
      <c r="G64" s="64"/>
      <c r="H64" s="64"/>
      <c r="I64" s="162"/>
      <c r="J64" s="64"/>
      <c r="K64" s="65"/>
    </row>
    <row r="68" s="1" customFormat="1" ht="6.96" customHeight="1">
      <c r="B68" s="66"/>
      <c r="C68" s="67"/>
      <c r="D68" s="67"/>
      <c r="E68" s="67"/>
      <c r="F68" s="67"/>
      <c r="G68" s="67"/>
      <c r="H68" s="67"/>
      <c r="I68" s="165"/>
      <c r="J68" s="67"/>
      <c r="K68" s="67"/>
      <c r="L68" s="68"/>
    </row>
    <row r="69" s="1" customFormat="1" ht="36.96" customHeight="1">
      <c r="B69" s="42"/>
      <c r="C69" s="69" t="s">
        <v>110</v>
      </c>
      <c r="D69" s="70"/>
      <c r="E69" s="70"/>
      <c r="F69" s="70"/>
      <c r="G69" s="70"/>
      <c r="H69" s="70"/>
      <c r="I69" s="187"/>
      <c r="J69" s="70"/>
      <c r="K69" s="70"/>
      <c r="L69" s="68"/>
    </row>
    <row r="70" s="1" customFormat="1" ht="6.96" customHeight="1">
      <c r="B70" s="42"/>
      <c r="C70" s="70"/>
      <c r="D70" s="70"/>
      <c r="E70" s="70"/>
      <c r="F70" s="70"/>
      <c r="G70" s="70"/>
      <c r="H70" s="70"/>
      <c r="I70" s="187"/>
      <c r="J70" s="70"/>
      <c r="K70" s="70"/>
      <c r="L70" s="68"/>
    </row>
    <row r="71" s="1" customFormat="1" ht="14.4" customHeight="1">
      <c r="B71" s="42"/>
      <c r="C71" s="72" t="s">
        <v>18</v>
      </c>
      <c r="D71" s="70"/>
      <c r="E71" s="70"/>
      <c r="F71" s="70"/>
      <c r="G71" s="70"/>
      <c r="H71" s="70"/>
      <c r="I71" s="187"/>
      <c r="J71" s="70"/>
      <c r="K71" s="70"/>
      <c r="L71" s="68"/>
    </row>
    <row r="72" s="1" customFormat="1" ht="16.5" customHeight="1">
      <c r="B72" s="42"/>
      <c r="C72" s="70"/>
      <c r="D72" s="70"/>
      <c r="E72" s="188" t="str">
        <f>E7</f>
        <v>Oprava trakčního vedení na trati Ústí n.L. západ - Bílina,1.etapa</v>
      </c>
      <c r="F72" s="72"/>
      <c r="G72" s="72"/>
      <c r="H72" s="72"/>
      <c r="I72" s="187"/>
      <c r="J72" s="70"/>
      <c r="K72" s="70"/>
      <c r="L72" s="68"/>
    </row>
    <row r="73" s="1" customFormat="1" ht="14.4" customHeight="1">
      <c r="B73" s="42"/>
      <c r="C73" s="72" t="s">
        <v>95</v>
      </c>
      <c r="D73" s="70"/>
      <c r="E73" s="70"/>
      <c r="F73" s="70"/>
      <c r="G73" s="70"/>
      <c r="H73" s="70"/>
      <c r="I73" s="187"/>
      <c r="J73" s="70"/>
      <c r="K73" s="70"/>
      <c r="L73" s="68"/>
    </row>
    <row r="74" s="1" customFormat="1" ht="17.25" customHeight="1">
      <c r="B74" s="42"/>
      <c r="C74" s="70"/>
      <c r="D74" s="70"/>
      <c r="E74" s="78" t="str">
        <f>E9</f>
        <v>04 - úprava odvodnění</v>
      </c>
      <c r="F74" s="70"/>
      <c r="G74" s="70"/>
      <c r="H74" s="70"/>
      <c r="I74" s="187"/>
      <c r="J74" s="70"/>
      <c r="K74" s="70"/>
      <c r="L74" s="68"/>
    </row>
    <row r="75" s="1" customFormat="1" ht="6.96" customHeight="1">
      <c r="B75" s="42"/>
      <c r="C75" s="70"/>
      <c r="D75" s="70"/>
      <c r="E75" s="70"/>
      <c r="F75" s="70"/>
      <c r="G75" s="70"/>
      <c r="H75" s="70"/>
      <c r="I75" s="187"/>
      <c r="J75" s="70"/>
      <c r="K75" s="70"/>
      <c r="L75" s="68"/>
    </row>
    <row r="76" s="1" customFormat="1" ht="18" customHeight="1">
      <c r="B76" s="42"/>
      <c r="C76" s="72" t="s">
        <v>23</v>
      </c>
      <c r="D76" s="70"/>
      <c r="E76" s="70"/>
      <c r="F76" s="189" t="str">
        <f>F12</f>
        <v xml:space="preserve"> </v>
      </c>
      <c r="G76" s="70"/>
      <c r="H76" s="70"/>
      <c r="I76" s="190" t="s">
        <v>25</v>
      </c>
      <c r="J76" s="81" t="str">
        <f>IF(J12="","",J12)</f>
        <v>19. 9. 2018</v>
      </c>
      <c r="K76" s="70"/>
      <c r="L76" s="68"/>
    </row>
    <row r="77" s="1" customFormat="1" ht="6.96" customHeight="1">
      <c r="B77" s="42"/>
      <c r="C77" s="70"/>
      <c r="D77" s="70"/>
      <c r="E77" s="70"/>
      <c r="F77" s="70"/>
      <c r="G77" s="70"/>
      <c r="H77" s="70"/>
      <c r="I77" s="187"/>
      <c r="J77" s="70"/>
      <c r="K77" s="70"/>
      <c r="L77" s="68"/>
    </row>
    <row r="78" s="1" customFormat="1">
      <c r="B78" s="42"/>
      <c r="C78" s="72" t="s">
        <v>27</v>
      </c>
      <c r="D78" s="70"/>
      <c r="E78" s="70"/>
      <c r="F78" s="189" t="str">
        <f>E15</f>
        <v xml:space="preserve"> </v>
      </c>
      <c r="G78" s="70"/>
      <c r="H78" s="70"/>
      <c r="I78" s="190" t="s">
        <v>32</v>
      </c>
      <c r="J78" s="189" t="str">
        <f>E21</f>
        <v xml:space="preserve"> </v>
      </c>
      <c r="K78" s="70"/>
      <c r="L78" s="68"/>
    </row>
    <row r="79" s="1" customFormat="1" ht="14.4" customHeight="1">
      <c r="B79" s="42"/>
      <c r="C79" s="72" t="s">
        <v>30</v>
      </c>
      <c r="D79" s="70"/>
      <c r="E79" s="70"/>
      <c r="F79" s="189" t="str">
        <f>IF(E18="","",E18)</f>
        <v/>
      </c>
      <c r="G79" s="70"/>
      <c r="H79" s="70"/>
      <c r="I79" s="187"/>
      <c r="J79" s="70"/>
      <c r="K79" s="70"/>
      <c r="L79" s="68"/>
    </row>
    <row r="80" s="1" customFormat="1" ht="10.32" customHeight="1">
      <c r="B80" s="42"/>
      <c r="C80" s="70"/>
      <c r="D80" s="70"/>
      <c r="E80" s="70"/>
      <c r="F80" s="70"/>
      <c r="G80" s="70"/>
      <c r="H80" s="70"/>
      <c r="I80" s="187"/>
      <c r="J80" s="70"/>
      <c r="K80" s="70"/>
      <c r="L80" s="68"/>
    </row>
    <row r="81" s="9" customFormat="1" ht="29.28" customHeight="1">
      <c r="B81" s="191"/>
      <c r="C81" s="192" t="s">
        <v>111</v>
      </c>
      <c r="D81" s="193" t="s">
        <v>54</v>
      </c>
      <c r="E81" s="193" t="s">
        <v>50</v>
      </c>
      <c r="F81" s="193" t="s">
        <v>112</v>
      </c>
      <c r="G81" s="193" t="s">
        <v>113</v>
      </c>
      <c r="H81" s="193" t="s">
        <v>114</v>
      </c>
      <c r="I81" s="194" t="s">
        <v>115</v>
      </c>
      <c r="J81" s="193" t="s">
        <v>99</v>
      </c>
      <c r="K81" s="195" t="s">
        <v>116</v>
      </c>
      <c r="L81" s="196"/>
      <c r="M81" s="98" t="s">
        <v>117</v>
      </c>
      <c r="N81" s="99" t="s">
        <v>39</v>
      </c>
      <c r="O81" s="99" t="s">
        <v>118</v>
      </c>
      <c r="P81" s="99" t="s">
        <v>119</v>
      </c>
      <c r="Q81" s="99" t="s">
        <v>120</v>
      </c>
      <c r="R81" s="99" t="s">
        <v>121</v>
      </c>
      <c r="S81" s="99" t="s">
        <v>122</v>
      </c>
      <c r="T81" s="100" t="s">
        <v>123</v>
      </c>
    </row>
    <row r="82" s="1" customFormat="1" ht="29.28" customHeight="1">
      <c r="B82" s="42"/>
      <c r="C82" s="104" t="s">
        <v>100</v>
      </c>
      <c r="D82" s="70"/>
      <c r="E82" s="70"/>
      <c r="F82" s="70"/>
      <c r="G82" s="70"/>
      <c r="H82" s="70"/>
      <c r="I82" s="187"/>
      <c r="J82" s="197">
        <f>BK82</f>
        <v>0</v>
      </c>
      <c r="K82" s="70"/>
      <c r="L82" s="68"/>
      <c r="M82" s="101"/>
      <c r="N82" s="102"/>
      <c r="O82" s="102"/>
      <c r="P82" s="198">
        <f>P83+P97+P99+P105</f>
        <v>0</v>
      </c>
      <c r="Q82" s="102"/>
      <c r="R82" s="198">
        <f>R83+R97+R99+R105</f>
        <v>0</v>
      </c>
      <c r="S82" s="102"/>
      <c r="T82" s="199">
        <f>T83+T97+T99+T105</f>
        <v>0</v>
      </c>
      <c r="AT82" s="20" t="s">
        <v>68</v>
      </c>
      <c r="AU82" s="20" t="s">
        <v>101</v>
      </c>
      <c r="BK82" s="200">
        <f>BK83+BK97+BK99+BK105</f>
        <v>0</v>
      </c>
    </row>
    <row r="83" s="10" customFormat="1" ht="37.44" customHeight="1">
      <c r="B83" s="201"/>
      <c r="C83" s="202"/>
      <c r="D83" s="203" t="s">
        <v>68</v>
      </c>
      <c r="E83" s="204" t="s">
        <v>124</v>
      </c>
      <c r="F83" s="204" t="s">
        <v>125</v>
      </c>
      <c r="G83" s="202"/>
      <c r="H83" s="202"/>
      <c r="I83" s="205"/>
      <c r="J83" s="206">
        <f>BK83</f>
        <v>0</v>
      </c>
      <c r="K83" s="202"/>
      <c r="L83" s="207"/>
      <c r="M83" s="208"/>
      <c r="N83" s="209"/>
      <c r="O83" s="209"/>
      <c r="P83" s="210">
        <f>P84</f>
        <v>0</v>
      </c>
      <c r="Q83" s="209"/>
      <c r="R83" s="210">
        <f>R84</f>
        <v>0</v>
      </c>
      <c r="S83" s="209"/>
      <c r="T83" s="211">
        <f>T84</f>
        <v>0</v>
      </c>
      <c r="AR83" s="212" t="s">
        <v>77</v>
      </c>
      <c r="AT83" s="213" t="s">
        <v>68</v>
      </c>
      <c r="AU83" s="213" t="s">
        <v>69</v>
      </c>
      <c r="AY83" s="212" t="s">
        <v>126</v>
      </c>
      <c r="BK83" s="214">
        <f>BK84</f>
        <v>0</v>
      </c>
    </row>
    <row r="84" s="10" customFormat="1" ht="19.92" customHeight="1">
      <c r="B84" s="201"/>
      <c r="C84" s="202"/>
      <c r="D84" s="203" t="s">
        <v>68</v>
      </c>
      <c r="E84" s="215" t="s">
        <v>145</v>
      </c>
      <c r="F84" s="215" t="s">
        <v>1016</v>
      </c>
      <c r="G84" s="202"/>
      <c r="H84" s="202"/>
      <c r="I84" s="205"/>
      <c r="J84" s="216">
        <f>BK84</f>
        <v>0</v>
      </c>
      <c r="K84" s="202"/>
      <c r="L84" s="207"/>
      <c r="M84" s="208"/>
      <c r="N84" s="209"/>
      <c r="O84" s="209"/>
      <c r="P84" s="210">
        <f>SUM(P85:P96)</f>
        <v>0</v>
      </c>
      <c r="Q84" s="209"/>
      <c r="R84" s="210">
        <f>SUM(R85:R96)</f>
        <v>0</v>
      </c>
      <c r="S84" s="209"/>
      <c r="T84" s="211">
        <f>SUM(T85:T96)</f>
        <v>0</v>
      </c>
      <c r="AR84" s="212" t="s">
        <v>77</v>
      </c>
      <c r="AT84" s="213" t="s">
        <v>68</v>
      </c>
      <c r="AU84" s="213" t="s">
        <v>77</v>
      </c>
      <c r="AY84" s="212" t="s">
        <v>126</v>
      </c>
      <c r="BK84" s="214">
        <f>SUM(BK85:BK96)</f>
        <v>0</v>
      </c>
    </row>
    <row r="85" s="1" customFormat="1" ht="51" customHeight="1">
      <c r="B85" s="42"/>
      <c r="C85" s="217" t="s">
        <v>77</v>
      </c>
      <c r="D85" s="217" t="s">
        <v>128</v>
      </c>
      <c r="E85" s="218" t="s">
        <v>1017</v>
      </c>
      <c r="F85" s="219" t="s">
        <v>1018</v>
      </c>
      <c r="G85" s="220" t="s">
        <v>167</v>
      </c>
      <c r="H85" s="221">
        <v>25</v>
      </c>
      <c r="I85" s="222"/>
      <c r="J85" s="223">
        <f>ROUND(I85*H85,2)</f>
        <v>0</v>
      </c>
      <c r="K85" s="219" t="s">
        <v>21</v>
      </c>
      <c r="L85" s="68"/>
      <c r="M85" s="224" t="s">
        <v>21</v>
      </c>
      <c r="N85" s="225" t="s">
        <v>40</v>
      </c>
      <c r="O85" s="43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20" t="s">
        <v>132</v>
      </c>
      <c r="AT85" s="20" t="s">
        <v>128</v>
      </c>
      <c r="AU85" s="20" t="s">
        <v>79</v>
      </c>
      <c r="AY85" s="20" t="s">
        <v>126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20" t="s">
        <v>77</v>
      </c>
      <c r="BK85" s="228">
        <f>ROUND(I85*H85,2)</f>
        <v>0</v>
      </c>
      <c r="BL85" s="20" t="s">
        <v>132</v>
      </c>
      <c r="BM85" s="20" t="s">
        <v>1019</v>
      </c>
    </row>
    <row r="86" s="1" customFormat="1">
      <c r="B86" s="42"/>
      <c r="C86" s="70"/>
      <c r="D86" s="243" t="s">
        <v>1020</v>
      </c>
      <c r="E86" s="70"/>
      <c r="F86" s="244" t="s">
        <v>1021</v>
      </c>
      <c r="G86" s="70"/>
      <c r="H86" s="70"/>
      <c r="I86" s="187"/>
      <c r="J86" s="70"/>
      <c r="K86" s="70"/>
      <c r="L86" s="68"/>
      <c r="M86" s="245"/>
      <c r="N86" s="43"/>
      <c r="O86" s="43"/>
      <c r="P86" s="43"/>
      <c r="Q86" s="43"/>
      <c r="R86" s="43"/>
      <c r="S86" s="43"/>
      <c r="T86" s="91"/>
      <c r="AT86" s="20" t="s">
        <v>1020</v>
      </c>
      <c r="AU86" s="20" t="s">
        <v>79</v>
      </c>
    </row>
    <row r="87" s="1" customFormat="1" ht="51" customHeight="1">
      <c r="B87" s="42"/>
      <c r="C87" s="217" t="s">
        <v>79</v>
      </c>
      <c r="D87" s="217" t="s">
        <v>128</v>
      </c>
      <c r="E87" s="218" t="s">
        <v>1022</v>
      </c>
      <c r="F87" s="219" t="s">
        <v>1023</v>
      </c>
      <c r="G87" s="220" t="s">
        <v>161</v>
      </c>
      <c r="H87" s="221">
        <v>10</v>
      </c>
      <c r="I87" s="222"/>
      <c r="J87" s="223">
        <f>ROUND(I87*H87,2)</f>
        <v>0</v>
      </c>
      <c r="K87" s="219" t="s">
        <v>21</v>
      </c>
      <c r="L87" s="68"/>
      <c r="M87" s="224" t="s">
        <v>21</v>
      </c>
      <c r="N87" s="225" t="s">
        <v>40</v>
      </c>
      <c r="O87" s="43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20" t="s">
        <v>132</v>
      </c>
      <c r="AT87" s="20" t="s">
        <v>128</v>
      </c>
      <c r="AU87" s="20" t="s">
        <v>79</v>
      </c>
      <c r="AY87" s="20" t="s">
        <v>126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20" t="s">
        <v>77</v>
      </c>
      <c r="BK87" s="228">
        <f>ROUND(I87*H87,2)</f>
        <v>0</v>
      </c>
      <c r="BL87" s="20" t="s">
        <v>132</v>
      </c>
      <c r="BM87" s="20" t="s">
        <v>1024</v>
      </c>
    </row>
    <row r="88" s="1" customFormat="1">
      <c r="B88" s="42"/>
      <c r="C88" s="70"/>
      <c r="D88" s="243" t="s">
        <v>1020</v>
      </c>
      <c r="E88" s="70"/>
      <c r="F88" s="244" t="s">
        <v>1025</v>
      </c>
      <c r="G88" s="70"/>
      <c r="H88" s="70"/>
      <c r="I88" s="187"/>
      <c r="J88" s="70"/>
      <c r="K88" s="70"/>
      <c r="L88" s="68"/>
      <c r="M88" s="245"/>
      <c r="N88" s="43"/>
      <c r="O88" s="43"/>
      <c r="P88" s="43"/>
      <c r="Q88" s="43"/>
      <c r="R88" s="43"/>
      <c r="S88" s="43"/>
      <c r="T88" s="91"/>
      <c r="AT88" s="20" t="s">
        <v>1020</v>
      </c>
      <c r="AU88" s="20" t="s">
        <v>79</v>
      </c>
    </row>
    <row r="89" s="1" customFormat="1" ht="51" customHeight="1">
      <c r="B89" s="42"/>
      <c r="C89" s="217" t="s">
        <v>138</v>
      </c>
      <c r="D89" s="217" t="s">
        <v>128</v>
      </c>
      <c r="E89" s="218" t="s">
        <v>1026</v>
      </c>
      <c r="F89" s="219" t="s">
        <v>1027</v>
      </c>
      <c r="G89" s="220" t="s">
        <v>161</v>
      </c>
      <c r="H89" s="221">
        <v>400</v>
      </c>
      <c r="I89" s="222"/>
      <c r="J89" s="223">
        <f>ROUND(I89*H89,2)</f>
        <v>0</v>
      </c>
      <c r="K89" s="219" t="s">
        <v>21</v>
      </c>
      <c r="L89" s="68"/>
      <c r="M89" s="224" t="s">
        <v>21</v>
      </c>
      <c r="N89" s="225" t="s">
        <v>40</v>
      </c>
      <c r="O89" s="43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20" t="s">
        <v>132</v>
      </c>
      <c r="AT89" s="20" t="s">
        <v>128</v>
      </c>
      <c r="AU89" s="20" t="s">
        <v>79</v>
      </c>
      <c r="AY89" s="20" t="s">
        <v>126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20" t="s">
        <v>77</v>
      </c>
      <c r="BK89" s="228">
        <f>ROUND(I89*H89,2)</f>
        <v>0</v>
      </c>
      <c r="BL89" s="20" t="s">
        <v>132</v>
      </c>
      <c r="BM89" s="20" t="s">
        <v>1028</v>
      </c>
    </row>
    <row r="90" s="1" customFormat="1">
      <c r="B90" s="42"/>
      <c r="C90" s="70"/>
      <c r="D90" s="243" t="s">
        <v>1020</v>
      </c>
      <c r="E90" s="70"/>
      <c r="F90" s="244" t="s">
        <v>1029</v>
      </c>
      <c r="G90" s="70"/>
      <c r="H90" s="70"/>
      <c r="I90" s="187"/>
      <c r="J90" s="70"/>
      <c r="K90" s="70"/>
      <c r="L90" s="68"/>
      <c r="M90" s="245"/>
      <c r="N90" s="43"/>
      <c r="O90" s="43"/>
      <c r="P90" s="43"/>
      <c r="Q90" s="43"/>
      <c r="R90" s="43"/>
      <c r="S90" s="43"/>
      <c r="T90" s="91"/>
      <c r="AT90" s="20" t="s">
        <v>1020</v>
      </c>
      <c r="AU90" s="20" t="s">
        <v>79</v>
      </c>
    </row>
    <row r="91" s="1" customFormat="1" ht="38.25" customHeight="1">
      <c r="B91" s="42"/>
      <c r="C91" s="217" t="s">
        <v>132</v>
      </c>
      <c r="D91" s="217" t="s">
        <v>128</v>
      </c>
      <c r="E91" s="218" t="s">
        <v>1030</v>
      </c>
      <c r="F91" s="219" t="s">
        <v>1031</v>
      </c>
      <c r="G91" s="220" t="s">
        <v>1032</v>
      </c>
      <c r="H91" s="221">
        <v>1.5</v>
      </c>
      <c r="I91" s="222"/>
      <c r="J91" s="223">
        <f>ROUND(I91*H91,2)</f>
        <v>0</v>
      </c>
      <c r="K91" s="219" t="s">
        <v>21</v>
      </c>
      <c r="L91" s="68"/>
      <c r="M91" s="224" t="s">
        <v>21</v>
      </c>
      <c r="N91" s="225" t="s">
        <v>40</v>
      </c>
      <c r="O91" s="43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20" t="s">
        <v>132</v>
      </c>
      <c r="AT91" s="20" t="s">
        <v>128</v>
      </c>
      <c r="AU91" s="20" t="s">
        <v>79</v>
      </c>
      <c r="AY91" s="20" t="s">
        <v>126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20" t="s">
        <v>77</v>
      </c>
      <c r="BK91" s="228">
        <f>ROUND(I91*H91,2)</f>
        <v>0</v>
      </c>
      <c r="BL91" s="20" t="s">
        <v>132</v>
      </c>
      <c r="BM91" s="20" t="s">
        <v>1033</v>
      </c>
    </row>
    <row r="92" s="1" customFormat="1">
      <c r="B92" s="42"/>
      <c r="C92" s="70"/>
      <c r="D92" s="243" t="s">
        <v>1020</v>
      </c>
      <c r="E92" s="70"/>
      <c r="F92" s="244" t="s">
        <v>1034</v>
      </c>
      <c r="G92" s="70"/>
      <c r="H92" s="70"/>
      <c r="I92" s="187"/>
      <c r="J92" s="70"/>
      <c r="K92" s="70"/>
      <c r="L92" s="68"/>
      <c r="M92" s="245"/>
      <c r="N92" s="43"/>
      <c r="O92" s="43"/>
      <c r="P92" s="43"/>
      <c r="Q92" s="43"/>
      <c r="R92" s="43"/>
      <c r="S92" s="43"/>
      <c r="T92" s="91"/>
      <c r="AT92" s="20" t="s">
        <v>1020</v>
      </c>
      <c r="AU92" s="20" t="s">
        <v>79</v>
      </c>
    </row>
    <row r="93" s="1" customFormat="1" ht="38.25" customHeight="1">
      <c r="B93" s="42"/>
      <c r="C93" s="217" t="s">
        <v>145</v>
      </c>
      <c r="D93" s="217" t="s">
        <v>128</v>
      </c>
      <c r="E93" s="218" t="s">
        <v>1035</v>
      </c>
      <c r="F93" s="219" t="s">
        <v>1036</v>
      </c>
      <c r="G93" s="220" t="s">
        <v>161</v>
      </c>
      <c r="H93" s="221">
        <v>300</v>
      </c>
      <c r="I93" s="222"/>
      <c r="J93" s="223">
        <f>ROUND(I93*H93,2)</f>
        <v>0</v>
      </c>
      <c r="K93" s="219" t="s">
        <v>21</v>
      </c>
      <c r="L93" s="68"/>
      <c r="M93" s="224" t="s">
        <v>21</v>
      </c>
      <c r="N93" s="225" t="s">
        <v>40</v>
      </c>
      <c r="O93" s="43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20" t="s">
        <v>132</v>
      </c>
      <c r="AT93" s="20" t="s">
        <v>128</v>
      </c>
      <c r="AU93" s="20" t="s">
        <v>79</v>
      </c>
      <c r="AY93" s="20" t="s">
        <v>126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20" t="s">
        <v>77</v>
      </c>
      <c r="BK93" s="228">
        <f>ROUND(I93*H93,2)</f>
        <v>0</v>
      </c>
      <c r="BL93" s="20" t="s">
        <v>132</v>
      </c>
      <c r="BM93" s="20" t="s">
        <v>1037</v>
      </c>
    </row>
    <row r="94" s="1" customFormat="1">
      <c r="B94" s="42"/>
      <c r="C94" s="70"/>
      <c r="D94" s="243" t="s">
        <v>1020</v>
      </c>
      <c r="E94" s="70"/>
      <c r="F94" s="244" t="s">
        <v>1038</v>
      </c>
      <c r="G94" s="70"/>
      <c r="H94" s="70"/>
      <c r="I94" s="187"/>
      <c r="J94" s="70"/>
      <c r="K94" s="70"/>
      <c r="L94" s="68"/>
      <c r="M94" s="245"/>
      <c r="N94" s="43"/>
      <c r="O94" s="43"/>
      <c r="P94" s="43"/>
      <c r="Q94" s="43"/>
      <c r="R94" s="43"/>
      <c r="S94" s="43"/>
      <c r="T94" s="91"/>
      <c r="AT94" s="20" t="s">
        <v>1020</v>
      </c>
      <c r="AU94" s="20" t="s">
        <v>79</v>
      </c>
    </row>
    <row r="95" s="1" customFormat="1" ht="38.25" customHeight="1">
      <c r="B95" s="42"/>
      <c r="C95" s="217" t="s">
        <v>141</v>
      </c>
      <c r="D95" s="217" t="s">
        <v>128</v>
      </c>
      <c r="E95" s="218" t="s">
        <v>1039</v>
      </c>
      <c r="F95" s="219" t="s">
        <v>1040</v>
      </c>
      <c r="G95" s="220" t="s">
        <v>131</v>
      </c>
      <c r="H95" s="221">
        <v>750</v>
      </c>
      <c r="I95" s="222"/>
      <c r="J95" s="223">
        <f>ROUND(I95*H95,2)</f>
        <v>0</v>
      </c>
      <c r="K95" s="219" t="s">
        <v>21</v>
      </c>
      <c r="L95" s="68"/>
      <c r="M95" s="224" t="s">
        <v>21</v>
      </c>
      <c r="N95" s="225" t="s">
        <v>40</v>
      </c>
      <c r="O95" s="43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20" t="s">
        <v>132</v>
      </c>
      <c r="AT95" s="20" t="s">
        <v>128</v>
      </c>
      <c r="AU95" s="20" t="s">
        <v>79</v>
      </c>
      <c r="AY95" s="20" t="s">
        <v>126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20" t="s">
        <v>77</v>
      </c>
      <c r="BK95" s="228">
        <f>ROUND(I95*H95,2)</f>
        <v>0</v>
      </c>
      <c r="BL95" s="20" t="s">
        <v>132</v>
      </c>
      <c r="BM95" s="20" t="s">
        <v>1041</v>
      </c>
    </row>
    <row r="96" s="1" customFormat="1">
      <c r="B96" s="42"/>
      <c r="C96" s="70"/>
      <c r="D96" s="243" t="s">
        <v>1020</v>
      </c>
      <c r="E96" s="70"/>
      <c r="F96" s="244" t="s">
        <v>1042</v>
      </c>
      <c r="G96" s="70"/>
      <c r="H96" s="70"/>
      <c r="I96" s="187"/>
      <c r="J96" s="70"/>
      <c r="K96" s="70"/>
      <c r="L96" s="68"/>
      <c r="M96" s="245"/>
      <c r="N96" s="43"/>
      <c r="O96" s="43"/>
      <c r="P96" s="43"/>
      <c r="Q96" s="43"/>
      <c r="R96" s="43"/>
      <c r="S96" s="43"/>
      <c r="T96" s="91"/>
      <c r="AT96" s="20" t="s">
        <v>1020</v>
      </c>
      <c r="AU96" s="20" t="s">
        <v>79</v>
      </c>
    </row>
    <row r="97" s="10" customFormat="1" ht="37.44" customHeight="1">
      <c r="B97" s="201"/>
      <c r="C97" s="202"/>
      <c r="D97" s="203" t="s">
        <v>68</v>
      </c>
      <c r="E97" s="204" t="s">
        <v>1043</v>
      </c>
      <c r="F97" s="204" t="s">
        <v>1044</v>
      </c>
      <c r="G97" s="202"/>
      <c r="H97" s="202"/>
      <c r="I97" s="205"/>
      <c r="J97" s="206">
        <f>BK97</f>
        <v>0</v>
      </c>
      <c r="K97" s="202"/>
      <c r="L97" s="207"/>
      <c r="M97" s="208"/>
      <c r="N97" s="209"/>
      <c r="O97" s="209"/>
      <c r="P97" s="210">
        <f>P98</f>
        <v>0</v>
      </c>
      <c r="Q97" s="209"/>
      <c r="R97" s="210">
        <f>R98</f>
        <v>0</v>
      </c>
      <c r="S97" s="209"/>
      <c r="T97" s="211">
        <f>T98</f>
        <v>0</v>
      </c>
      <c r="AR97" s="212" t="s">
        <v>132</v>
      </c>
      <c r="AT97" s="213" t="s">
        <v>68</v>
      </c>
      <c r="AU97" s="213" t="s">
        <v>69</v>
      </c>
      <c r="AY97" s="212" t="s">
        <v>126</v>
      </c>
      <c r="BK97" s="214">
        <f>BK98</f>
        <v>0</v>
      </c>
    </row>
    <row r="98" s="10" customFormat="1" ht="19.92" customHeight="1">
      <c r="B98" s="201"/>
      <c r="C98" s="202"/>
      <c r="D98" s="203" t="s">
        <v>68</v>
      </c>
      <c r="E98" s="215" t="s">
        <v>1045</v>
      </c>
      <c r="F98" s="215" t="s">
        <v>1046</v>
      </c>
      <c r="G98" s="202"/>
      <c r="H98" s="202"/>
      <c r="I98" s="205"/>
      <c r="J98" s="216">
        <f>BK98</f>
        <v>0</v>
      </c>
      <c r="K98" s="202"/>
      <c r="L98" s="207"/>
      <c r="M98" s="208"/>
      <c r="N98" s="209"/>
      <c r="O98" s="209"/>
      <c r="P98" s="210">
        <v>0</v>
      </c>
      <c r="Q98" s="209"/>
      <c r="R98" s="210">
        <v>0</v>
      </c>
      <c r="S98" s="209"/>
      <c r="T98" s="211">
        <v>0</v>
      </c>
      <c r="AR98" s="212" t="s">
        <v>132</v>
      </c>
      <c r="AT98" s="213" t="s">
        <v>68</v>
      </c>
      <c r="AU98" s="213" t="s">
        <v>77</v>
      </c>
      <c r="AY98" s="212" t="s">
        <v>126</v>
      </c>
      <c r="BK98" s="214">
        <v>0</v>
      </c>
    </row>
    <row r="99" s="10" customFormat="1" ht="24.96" customHeight="1">
      <c r="B99" s="201"/>
      <c r="C99" s="202"/>
      <c r="D99" s="203" t="s">
        <v>68</v>
      </c>
      <c r="E99" s="204" t="s">
        <v>163</v>
      </c>
      <c r="F99" s="204" t="s">
        <v>164</v>
      </c>
      <c r="G99" s="202"/>
      <c r="H99" s="202"/>
      <c r="I99" s="205"/>
      <c r="J99" s="206">
        <f>BK99</f>
        <v>0</v>
      </c>
      <c r="K99" s="202"/>
      <c r="L99" s="207"/>
      <c r="M99" s="208"/>
      <c r="N99" s="209"/>
      <c r="O99" s="209"/>
      <c r="P99" s="210">
        <f>SUM(P100:P104)</f>
        <v>0</v>
      </c>
      <c r="Q99" s="209"/>
      <c r="R99" s="210">
        <f>SUM(R100:R104)</f>
        <v>0</v>
      </c>
      <c r="S99" s="209"/>
      <c r="T99" s="211">
        <f>SUM(T100:T104)</f>
        <v>0</v>
      </c>
      <c r="AR99" s="212" t="s">
        <v>132</v>
      </c>
      <c r="AT99" s="213" t="s">
        <v>68</v>
      </c>
      <c r="AU99" s="213" t="s">
        <v>69</v>
      </c>
      <c r="AY99" s="212" t="s">
        <v>126</v>
      </c>
      <c r="BK99" s="214">
        <f>SUM(BK100:BK104)</f>
        <v>0</v>
      </c>
    </row>
    <row r="100" s="1" customFormat="1" ht="25.5" customHeight="1">
      <c r="B100" s="42"/>
      <c r="C100" s="217" t="s">
        <v>158</v>
      </c>
      <c r="D100" s="217" t="s">
        <v>128</v>
      </c>
      <c r="E100" s="218" t="s">
        <v>1047</v>
      </c>
      <c r="F100" s="219" t="s">
        <v>1048</v>
      </c>
      <c r="G100" s="220" t="s">
        <v>137</v>
      </c>
      <c r="H100" s="221">
        <v>1550</v>
      </c>
      <c r="I100" s="222"/>
      <c r="J100" s="223">
        <f>ROUND(I100*H100,2)</f>
        <v>0</v>
      </c>
      <c r="K100" s="219" t="s">
        <v>21</v>
      </c>
      <c r="L100" s="68"/>
      <c r="M100" s="224" t="s">
        <v>21</v>
      </c>
      <c r="N100" s="225" t="s">
        <v>40</v>
      </c>
      <c r="O100" s="43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20" t="s">
        <v>168</v>
      </c>
      <c r="AT100" s="20" t="s">
        <v>128</v>
      </c>
      <c r="AU100" s="20" t="s">
        <v>77</v>
      </c>
      <c r="AY100" s="20" t="s">
        <v>126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20" t="s">
        <v>77</v>
      </c>
      <c r="BK100" s="228">
        <f>ROUND(I100*H100,2)</f>
        <v>0</v>
      </c>
      <c r="BL100" s="20" t="s">
        <v>168</v>
      </c>
      <c r="BM100" s="20" t="s">
        <v>1049</v>
      </c>
    </row>
    <row r="101" s="1" customFormat="1">
      <c r="B101" s="42"/>
      <c r="C101" s="70"/>
      <c r="D101" s="243" t="s">
        <v>1020</v>
      </c>
      <c r="E101" s="70"/>
      <c r="F101" s="244" t="s">
        <v>1050</v>
      </c>
      <c r="G101" s="70"/>
      <c r="H101" s="70"/>
      <c r="I101" s="187"/>
      <c r="J101" s="70"/>
      <c r="K101" s="70"/>
      <c r="L101" s="68"/>
      <c r="M101" s="245"/>
      <c r="N101" s="43"/>
      <c r="O101" s="43"/>
      <c r="P101" s="43"/>
      <c r="Q101" s="43"/>
      <c r="R101" s="43"/>
      <c r="S101" s="43"/>
      <c r="T101" s="91"/>
      <c r="AT101" s="20" t="s">
        <v>1020</v>
      </c>
      <c r="AU101" s="20" t="s">
        <v>77</v>
      </c>
    </row>
    <row r="102" s="1" customFormat="1" ht="16.5" customHeight="1">
      <c r="B102" s="42"/>
      <c r="C102" s="217" t="s">
        <v>144</v>
      </c>
      <c r="D102" s="217" t="s">
        <v>128</v>
      </c>
      <c r="E102" s="218" t="s">
        <v>1051</v>
      </c>
      <c r="F102" s="219" t="s">
        <v>1052</v>
      </c>
      <c r="G102" s="220" t="s">
        <v>137</v>
      </c>
      <c r="H102" s="221">
        <v>1550</v>
      </c>
      <c r="I102" s="222"/>
      <c r="J102" s="223">
        <f>ROUND(I102*H102,2)</f>
        <v>0</v>
      </c>
      <c r="K102" s="219" t="s">
        <v>21</v>
      </c>
      <c r="L102" s="68"/>
      <c r="M102" s="224" t="s">
        <v>21</v>
      </c>
      <c r="N102" s="225" t="s">
        <v>40</v>
      </c>
      <c r="O102" s="43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20" t="s">
        <v>168</v>
      </c>
      <c r="AT102" s="20" t="s">
        <v>128</v>
      </c>
      <c r="AU102" s="20" t="s">
        <v>77</v>
      </c>
      <c r="AY102" s="20" t="s">
        <v>126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20" t="s">
        <v>77</v>
      </c>
      <c r="BK102" s="228">
        <f>ROUND(I102*H102,2)</f>
        <v>0</v>
      </c>
      <c r="BL102" s="20" t="s">
        <v>168</v>
      </c>
      <c r="BM102" s="20" t="s">
        <v>1053</v>
      </c>
    </row>
    <row r="103" s="1" customFormat="1">
      <c r="B103" s="42"/>
      <c r="C103" s="70"/>
      <c r="D103" s="243" t="s">
        <v>1020</v>
      </c>
      <c r="E103" s="70"/>
      <c r="F103" s="244" t="s">
        <v>1054</v>
      </c>
      <c r="G103" s="70"/>
      <c r="H103" s="70"/>
      <c r="I103" s="187"/>
      <c r="J103" s="70"/>
      <c r="K103" s="70"/>
      <c r="L103" s="68"/>
      <c r="M103" s="245"/>
      <c r="N103" s="43"/>
      <c r="O103" s="43"/>
      <c r="P103" s="43"/>
      <c r="Q103" s="43"/>
      <c r="R103" s="43"/>
      <c r="S103" s="43"/>
      <c r="T103" s="91"/>
      <c r="AT103" s="20" t="s">
        <v>1020</v>
      </c>
      <c r="AU103" s="20" t="s">
        <v>77</v>
      </c>
    </row>
    <row r="104" s="1" customFormat="1" ht="16.5" customHeight="1">
      <c r="B104" s="42"/>
      <c r="C104" s="217" t="s">
        <v>170</v>
      </c>
      <c r="D104" s="217" t="s">
        <v>128</v>
      </c>
      <c r="E104" s="218" t="s">
        <v>1055</v>
      </c>
      <c r="F104" s="219" t="s">
        <v>1056</v>
      </c>
      <c r="G104" s="220" t="s">
        <v>137</v>
      </c>
      <c r="H104" s="221">
        <v>1550</v>
      </c>
      <c r="I104" s="222"/>
      <c r="J104" s="223">
        <f>ROUND(I104*H104,2)</f>
        <v>0</v>
      </c>
      <c r="K104" s="219" t="s">
        <v>21</v>
      </c>
      <c r="L104" s="68"/>
      <c r="M104" s="224" t="s">
        <v>21</v>
      </c>
      <c r="N104" s="225" t="s">
        <v>40</v>
      </c>
      <c r="O104" s="43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20" t="s">
        <v>168</v>
      </c>
      <c r="AT104" s="20" t="s">
        <v>128</v>
      </c>
      <c r="AU104" s="20" t="s">
        <v>77</v>
      </c>
      <c r="AY104" s="20" t="s">
        <v>126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20" t="s">
        <v>77</v>
      </c>
      <c r="BK104" s="228">
        <f>ROUND(I104*H104,2)</f>
        <v>0</v>
      </c>
      <c r="BL104" s="20" t="s">
        <v>168</v>
      </c>
      <c r="BM104" s="20" t="s">
        <v>1057</v>
      </c>
    </row>
    <row r="105" s="10" customFormat="1" ht="37.44" customHeight="1">
      <c r="B105" s="201"/>
      <c r="C105" s="202"/>
      <c r="D105" s="203" t="s">
        <v>68</v>
      </c>
      <c r="E105" s="204" t="s">
        <v>562</v>
      </c>
      <c r="F105" s="204" t="s">
        <v>563</v>
      </c>
      <c r="G105" s="202"/>
      <c r="H105" s="202"/>
      <c r="I105" s="205"/>
      <c r="J105" s="206">
        <f>BK105</f>
        <v>0</v>
      </c>
      <c r="K105" s="202"/>
      <c r="L105" s="207"/>
      <c r="M105" s="208"/>
      <c r="N105" s="209"/>
      <c r="O105" s="209"/>
      <c r="P105" s="210">
        <f>SUM(P106:P108)</f>
        <v>0</v>
      </c>
      <c r="Q105" s="209"/>
      <c r="R105" s="210">
        <f>SUM(R106:R108)</f>
        <v>0</v>
      </c>
      <c r="S105" s="209"/>
      <c r="T105" s="211">
        <f>SUM(T106:T108)</f>
        <v>0</v>
      </c>
      <c r="AR105" s="212" t="s">
        <v>145</v>
      </c>
      <c r="AT105" s="213" t="s">
        <v>68</v>
      </c>
      <c r="AU105" s="213" t="s">
        <v>69</v>
      </c>
      <c r="AY105" s="212" t="s">
        <v>126</v>
      </c>
      <c r="BK105" s="214">
        <f>SUM(BK106:BK108)</f>
        <v>0</v>
      </c>
    </row>
    <row r="106" s="1" customFormat="1" ht="16.5" customHeight="1">
      <c r="B106" s="42"/>
      <c r="C106" s="217" t="s">
        <v>148</v>
      </c>
      <c r="D106" s="217" t="s">
        <v>128</v>
      </c>
      <c r="E106" s="218" t="s">
        <v>1058</v>
      </c>
      <c r="F106" s="219" t="s">
        <v>1059</v>
      </c>
      <c r="G106" s="220" t="s">
        <v>1060</v>
      </c>
      <c r="H106" s="246"/>
      <c r="I106" s="222"/>
      <c r="J106" s="223">
        <f>ROUND(I106*H106,2)</f>
        <v>0</v>
      </c>
      <c r="K106" s="219" t="s">
        <v>1061</v>
      </c>
      <c r="L106" s="68"/>
      <c r="M106" s="224" t="s">
        <v>21</v>
      </c>
      <c r="N106" s="225" t="s">
        <v>40</v>
      </c>
      <c r="O106" s="43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20" t="s">
        <v>132</v>
      </c>
      <c r="AT106" s="20" t="s">
        <v>128</v>
      </c>
      <c r="AU106" s="20" t="s">
        <v>77</v>
      </c>
      <c r="AY106" s="20" t="s">
        <v>126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20" t="s">
        <v>77</v>
      </c>
      <c r="BK106" s="228">
        <f>ROUND(I106*H106,2)</f>
        <v>0</v>
      </c>
      <c r="BL106" s="20" t="s">
        <v>132</v>
      </c>
      <c r="BM106" s="20" t="s">
        <v>1062</v>
      </c>
    </row>
    <row r="107" s="1" customFormat="1" ht="16.5" customHeight="1">
      <c r="B107" s="42"/>
      <c r="C107" s="217" t="s">
        <v>177</v>
      </c>
      <c r="D107" s="217" t="s">
        <v>128</v>
      </c>
      <c r="E107" s="218" t="s">
        <v>1063</v>
      </c>
      <c r="F107" s="219" t="s">
        <v>1064</v>
      </c>
      <c r="G107" s="220" t="s">
        <v>1060</v>
      </c>
      <c r="H107" s="246"/>
      <c r="I107" s="222"/>
      <c r="J107" s="223">
        <f>ROUND(I107*H107,2)</f>
        <v>0</v>
      </c>
      <c r="K107" s="219" t="s">
        <v>1061</v>
      </c>
      <c r="L107" s="68"/>
      <c r="M107" s="224" t="s">
        <v>21</v>
      </c>
      <c r="N107" s="225" t="s">
        <v>40</v>
      </c>
      <c r="O107" s="43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20" t="s">
        <v>132</v>
      </c>
      <c r="AT107" s="20" t="s">
        <v>128</v>
      </c>
      <c r="AU107" s="20" t="s">
        <v>77</v>
      </c>
      <c r="AY107" s="20" t="s">
        <v>126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20" t="s">
        <v>77</v>
      </c>
      <c r="BK107" s="228">
        <f>ROUND(I107*H107,2)</f>
        <v>0</v>
      </c>
      <c r="BL107" s="20" t="s">
        <v>132</v>
      </c>
      <c r="BM107" s="20" t="s">
        <v>1065</v>
      </c>
    </row>
    <row r="108" s="1" customFormat="1" ht="16.5" customHeight="1">
      <c r="B108" s="42"/>
      <c r="C108" s="217" t="s">
        <v>157</v>
      </c>
      <c r="D108" s="217" t="s">
        <v>128</v>
      </c>
      <c r="E108" s="218" t="s">
        <v>1066</v>
      </c>
      <c r="F108" s="219" t="s">
        <v>1067</v>
      </c>
      <c r="G108" s="220" t="s">
        <v>1060</v>
      </c>
      <c r="H108" s="246"/>
      <c r="I108" s="222"/>
      <c r="J108" s="223">
        <f>ROUND(I108*H108,2)</f>
        <v>0</v>
      </c>
      <c r="K108" s="219" t="s">
        <v>1061</v>
      </c>
      <c r="L108" s="68"/>
      <c r="M108" s="224" t="s">
        <v>21</v>
      </c>
      <c r="N108" s="239" t="s">
        <v>40</v>
      </c>
      <c r="O108" s="240"/>
      <c r="P108" s="241">
        <f>O108*H108</f>
        <v>0</v>
      </c>
      <c r="Q108" s="241">
        <v>0</v>
      </c>
      <c r="R108" s="241">
        <f>Q108*H108</f>
        <v>0</v>
      </c>
      <c r="S108" s="241">
        <v>0</v>
      </c>
      <c r="T108" s="242">
        <f>S108*H108</f>
        <v>0</v>
      </c>
      <c r="AR108" s="20" t="s">
        <v>132</v>
      </c>
      <c r="AT108" s="20" t="s">
        <v>128</v>
      </c>
      <c r="AU108" s="20" t="s">
        <v>77</v>
      </c>
      <c r="AY108" s="20" t="s">
        <v>126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20" t="s">
        <v>77</v>
      </c>
      <c r="BK108" s="228">
        <f>ROUND(I108*H108,2)</f>
        <v>0</v>
      </c>
      <c r="BL108" s="20" t="s">
        <v>132</v>
      </c>
      <c r="BM108" s="20" t="s">
        <v>1068</v>
      </c>
    </row>
    <row r="109" s="1" customFormat="1" ht="6.96" customHeight="1">
      <c r="B109" s="63"/>
      <c r="C109" s="64"/>
      <c r="D109" s="64"/>
      <c r="E109" s="64"/>
      <c r="F109" s="64"/>
      <c r="G109" s="64"/>
      <c r="H109" s="64"/>
      <c r="I109" s="162"/>
      <c r="J109" s="64"/>
      <c r="K109" s="64"/>
      <c r="L109" s="68"/>
    </row>
  </sheetData>
  <sheetProtection sheet="1" autoFilter="0" formatColumns="0" formatRows="0" objects="1" scenarios="1" spinCount="100000" saltValue="gt8H26sUnkGJQ2vXlWk1a656/Ah8N7uLcHP9swXxiYlm/pxfDKhZhRKWVGlmAZjLNnr4psWmrMrSllD41n3muA==" hashValue="5Yi7eq6J5seliin7uGOzmg9OMaQgtGNwQvYyCimfIrAULYyt1yIrKgKuzqE7r1lbBukmxZJWxtEKQ6Xzzvf9qQ==" algorithmName="SHA-512" password="CC35"/>
  <autoFilter ref="C81:K108"/>
  <mergeCells count="10">
    <mergeCell ref="E7:H7"/>
    <mergeCell ref="E9:H9"/>
    <mergeCell ref="E24:H24"/>
    <mergeCell ref="E45:H45"/>
    <mergeCell ref="E47:H47"/>
    <mergeCell ref="J51:J52"/>
    <mergeCell ref="E72:H72"/>
    <mergeCell ref="E74:H74"/>
    <mergeCell ref="G1:H1"/>
    <mergeCell ref="L2:V2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47" customWidth="1"/>
    <col min="2" max="2" width="1.664063" style="247" customWidth="1"/>
    <col min="3" max="4" width="5" style="247" customWidth="1"/>
    <col min="5" max="5" width="11.67" style="247" customWidth="1"/>
    <col min="6" max="6" width="9.17" style="247" customWidth="1"/>
    <col min="7" max="7" width="5" style="247" customWidth="1"/>
    <col min="8" max="8" width="77.83" style="247" customWidth="1"/>
    <col min="9" max="10" width="20" style="247" customWidth="1"/>
    <col min="11" max="11" width="1.664063" style="247" customWidth="1"/>
  </cols>
  <sheetData>
    <row r="1" ht="37.5" customHeight="1"/>
    <row r="2" ht="7.5" customHeight="1">
      <c r="B2" s="248"/>
      <c r="C2" s="249"/>
      <c r="D2" s="249"/>
      <c r="E2" s="249"/>
      <c r="F2" s="249"/>
      <c r="G2" s="249"/>
      <c r="H2" s="249"/>
      <c r="I2" s="249"/>
      <c r="J2" s="249"/>
      <c r="K2" s="250"/>
    </row>
    <row r="3" s="11" customFormat="1" ht="45" customHeight="1">
      <c r="B3" s="251"/>
      <c r="C3" s="252" t="s">
        <v>1069</v>
      </c>
      <c r="D3" s="252"/>
      <c r="E3" s="252"/>
      <c r="F3" s="252"/>
      <c r="G3" s="252"/>
      <c r="H3" s="252"/>
      <c r="I3" s="252"/>
      <c r="J3" s="252"/>
      <c r="K3" s="253"/>
    </row>
    <row r="4" ht="25.5" customHeight="1">
      <c r="B4" s="254"/>
      <c r="C4" s="255" t="s">
        <v>1070</v>
      </c>
      <c r="D4" s="255"/>
      <c r="E4" s="255"/>
      <c r="F4" s="255"/>
      <c r="G4" s="255"/>
      <c r="H4" s="255"/>
      <c r="I4" s="255"/>
      <c r="J4" s="255"/>
      <c r="K4" s="256"/>
    </row>
    <row r="5" ht="5.25" customHeight="1">
      <c r="B5" s="254"/>
      <c r="C5" s="257"/>
      <c r="D5" s="257"/>
      <c r="E5" s="257"/>
      <c r="F5" s="257"/>
      <c r="G5" s="257"/>
      <c r="H5" s="257"/>
      <c r="I5" s="257"/>
      <c r="J5" s="257"/>
      <c r="K5" s="256"/>
    </row>
    <row r="6" ht="15" customHeight="1">
      <c r="B6" s="254"/>
      <c r="C6" s="258" t="s">
        <v>1071</v>
      </c>
      <c r="D6" s="258"/>
      <c r="E6" s="258"/>
      <c r="F6" s="258"/>
      <c r="G6" s="258"/>
      <c r="H6" s="258"/>
      <c r="I6" s="258"/>
      <c r="J6" s="258"/>
      <c r="K6" s="256"/>
    </row>
    <row r="7" ht="15" customHeight="1">
      <c r="B7" s="259"/>
      <c r="C7" s="258" t="s">
        <v>1072</v>
      </c>
      <c r="D7" s="258"/>
      <c r="E7" s="258"/>
      <c r="F7" s="258"/>
      <c r="G7" s="258"/>
      <c r="H7" s="258"/>
      <c r="I7" s="258"/>
      <c r="J7" s="258"/>
      <c r="K7" s="256"/>
    </row>
    <row r="8" ht="12.75" customHeight="1">
      <c r="B8" s="259"/>
      <c r="C8" s="258"/>
      <c r="D8" s="258"/>
      <c r="E8" s="258"/>
      <c r="F8" s="258"/>
      <c r="G8" s="258"/>
      <c r="H8" s="258"/>
      <c r="I8" s="258"/>
      <c r="J8" s="258"/>
      <c r="K8" s="256"/>
    </row>
    <row r="9" ht="15" customHeight="1">
      <c r="B9" s="259"/>
      <c r="C9" s="258" t="s">
        <v>1073</v>
      </c>
      <c r="D9" s="258"/>
      <c r="E9" s="258"/>
      <c r="F9" s="258"/>
      <c r="G9" s="258"/>
      <c r="H9" s="258"/>
      <c r="I9" s="258"/>
      <c r="J9" s="258"/>
      <c r="K9" s="256"/>
    </row>
    <row r="10" ht="15" customHeight="1">
      <c r="B10" s="259"/>
      <c r="C10" s="258"/>
      <c r="D10" s="258" t="s">
        <v>1074</v>
      </c>
      <c r="E10" s="258"/>
      <c r="F10" s="258"/>
      <c r="G10" s="258"/>
      <c r="H10" s="258"/>
      <c r="I10" s="258"/>
      <c r="J10" s="258"/>
      <c r="K10" s="256"/>
    </row>
    <row r="11" ht="15" customHeight="1">
      <c r="B11" s="259"/>
      <c r="C11" s="260"/>
      <c r="D11" s="258" t="s">
        <v>1075</v>
      </c>
      <c r="E11" s="258"/>
      <c r="F11" s="258"/>
      <c r="G11" s="258"/>
      <c r="H11" s="258"/>
      <c r="I11" s="258"/>
      <c r="J11" s="258"/>
      <c r="K11" s="256"/>
    </row>
    <row r="12" ht="12.75" customHeight="1">
      <c r="B12" s="259"/>
      <c r="C12" s="260"/>
      <c r="D12" s="260"/>
      <c r="E12" s="260"/>
      <c r="F12" s="260"/>
      <c r="G12" s="260"/>
      <c r="H12" s="260"/>
      <c r="I12" s="260"/>
      <c r="J12" s="260"/>
      <c r="K12" s="256"/>
    </row>
    <row r="13" ht="15" customHeight="1">
      <c r="B13" s="259"/>
      <c r="C13" s="260"/>
      <c r="D13" s="258" t="s">
        <v>1076</v>
      </c>
      <c r="E13" s="258"/>
      <c r="F13" s="258"/>
      <c r="G13" s="258"/>
      <c r="H13" s="258"/>
      <c r="I13" s="258"/>
      <c r="J13" s="258"/>
      <c r="K13" s="256"/>
    </row>
    <row r="14" ht="15" customHeight="1">
      <c r="B14" s="259"/>
      <c r="C14" s="260"/>
      <c r="D14" s="258" t="s">
        <v>1077</v>
      </c>
      <c r="E14" s="258"/>
      <c r="F14" s="258"/>
      <c r="G14" s="258"/>
      <c r="H14" s="258"/>
      <c r="I14" s="258"/>
      <c r="J14" s="258"/>
      <c r="K14" s="256"/>
    </row>
    <row r="15" ht="15" customHeight="1">
      <c r="B15" s="259"/>
      <c r="C15" s="260"/>
      <c r="D15" s="258" t="s">
        <v>1078</v>
      </c>
      <c r="E15" s="258"/>
      <c r="F15" s="258"/>
      <c r="G15" s="258"/>
      <c r="H15" s="258"/>
      <c r="I15" s="258"/>
      <c r="J15" s="258"/>
      <c r="K15" s="256"/>
    </row>
    <row r="16" ht="15" customHeight="1">
      <c r="B16" s="259"/>
      <c r="C16" s="260"/>
      <c r="D16" s="260"/>
      <c r="E16" s="261" t="s">
        <v>76</v>
      </c>
      <c r="F16" s="258" t="s">
        <v>1079</v>
      </c>
      <c r="G16" s="258"/>
      <c r="H16" s="258"/>
      <c r="I16" s="258"/>
      <c r="J16" s="258"/>
      <c r="K16" s="256"/>
    </row>
    <row r="17" ht="15" customHeight="1">
      <c r="B17" s="259"/>
      <c r="C17" s="260"/>
      <c r="D17" s="260"/>
      <c r="E17" s="261" t="s">
        <v>1080</v>
      </c>
      <c r="F17" s="258" t="s">
        <v>1081</v>
      </c>
      <c r="G17" s="258"/>
      <c r="H17" s="258"/>
      <c r="I17" s="258"/>
      <c r="J17" s="258"/>
      <c r="K17" s="256"/>
    </row>
    <row r="18" ht="15" customHeight="1">
      <c r="B18" s="259"/>
      <c r="C18" s="260"/>
      <c r="D18" s="260"/>
      <c r="E18" s="261" t="s">
        <v>1082</v>
      </c>
      <c r="F18" s="258" t="s">
        <v>1083</v>
      </c>
      <c r="G18" s="258"/>
      <c r="H18" s="258"/>
      <c r="I18" s="258"/>
      <c r="J18" s="258"/>
      <c r="K18" s="256"/>
    </row>
    <row r="19" ht="15" customHeight="1">
      <c r="B19" s="259"/>
      <c r="C19" s="260"/>
      <c r="D19" s="260"/>
      <c r="E19" s="261" t="s">
        <v>1084</v>
      </c>
      <c r="F19" s="258" t="s">
        <v>1085</v>
      </c>
      <c r="G19" s="258"/>
      <c r="H19" s="258"/>
      <c r="I19" s="258"/>
      <c r="J19" s="258"/>
      <c r="K19" s="256"/>
    </row>
    <row r="20" ht="15" customHeight="1">
      <c r="B20" s="259"/>
      <c r="C20" s="260"/>
      <c r="D20" s="260"/>
      <c r="E20" s="261" t="s">
        <v>163</v>
      </c>
      <c r="F20" s="258" t="s">
        <v>164</v>
      </c>
      <c r="G20" s="258"/>
      <c r="H20" s="258"/>
      <c r="I20" s="258"/>
      <c r="J20" s="258"/>
      <c r="K20" s="256"/>
    </row>
    <row r="21" ht="15" customHeight="1">
      <c r="B21" s="259"/>
      <c r="C21" s="260"/>
      <c r="D21" s="260"/>
      <c r="E21" s="261" t="s">
        <v>1086</v>
      </c>
      <c r="F21" s="258" t="s">
        <v>1087</v>
      </c>
      <c r="G21" s="258"/>
      <c r="H21" s="258"/>
      <c r="I21" s="258"/>
      <c r="J21" s="258"/>
      <c r="K21" s="256"/>
    </row>
    <row r="22" ht="12.75" customHeight="1">
      <c r="B22" s="259"/>
      <c r="C22" s="260"/>
      <c r="D22" s="260"/>
      <c r="E22" s="260"/>
      <c r="F22" s="260"/>
      <c r="G22" s="260"/>
      <c r="H22" s="260"/>
      <c r="I22" s="260"/>
      <c r="J22" s="260"/>
      <c r="K22" s="256"/>
    </row>
    <row r="23" ht="15" customHeight="1">
      <c r="B23" s="259"/>
      <c r="C23" s="258" t="s">
        <v>1088</v>
      </c>
      <c r="D23" s="258"/>
      <c r="E23" s="258"/>
      <c r="F23" s="258"/>
      <c r="G23" s="258"/>
      <c r="H23" s="258"/>
      <c r="I23" s="258"/>
      <c r="J23" s="258"/>
      <c r="K23" s="256"/>
    </row>
    <row r="24" ht="15" customHeight="1">
      <c r="B24" s="259"/>
      <c r="C24" s="258" t="s">
        <v>1089</v>
      </c>
      <c r="D24" s="258"/>
      <c r="E24" s="258"/>
      <c r="F24" s="258"/>
      <c r="G24" s="258"/>
      <c r="H24" s="258"/>
      <c r="I24" s="258"/>
      <c r="J24" s="258"/>
      <c r="K24" s="256"/>
    </row>
    <row r="25" ht="15" customHeight="1">
      <c r="B25" s="259"/>
      <c r="C25" s="258"/>
      <c r="D25" s="258" t="s">
        <v>1090</v>
      </c>
      <c r="E25" s="258"/>
      <c r="F25" s="258"/>
      <c r="G25" s="258"/>
      <c r="H25" s="258"/>
      <c r="I25" s="258"/>
      <c r="J25" s="258"/>
      <c r="K25" s="256"/>
    </row>
    <row r="26" ht="15" customHeight="1">
      <c r="B26" s="259"/>
      <c r="C26" s="260"/>
      <c r="D26" s="258" t="s">
        <v>1091</v>
      </c>
      <c r="E26" s="258"/>
      <c r="F26" s="258"/>
      <c r="G26" s="258"/>
      <c r="H26" s="258"/>
      <c r="I26" s="258"/>
      <c r="J26" s="258"/>
      <c r="K26" s="256"/>
    </row>
    <row r="27" ht="12.75" customHeight="1">
      <c r="B27" s="259"/>
      <c r="C27" s="260"/>
      <c r="D27" s="260"/>
      <c r="E27" s="260"/>
      <c r="F27" s="260"/>
      <c r="G27" s="260"/>
      <c r="H27" s="260"/>
      <c r="I27" s="260"/>
      <c r="J27" s="260"/>
      <c r="K27" s="256"/>
    </row>
    <row r="28" ht="15" customHeight="1">
      <c r="B28" s="259"/>
      <c r="C28" s="260"/>
      <c r="D28" s="258" t="s">
        <v>1092</v>
      </c>
      <c r="E28" s="258"/>
      <c r="F28" s="258"/>
      <c r="G28" s="258"/>
      <c r="H28" s="258"/>
      <c r="I28" s="258"/>
      <c r="J28" s="258"/>
      <c r="K28" s="256"/>
    </row>
    <row r="29" ht="15" customHeight="1">
      <c r="B29" s="259"/>
      <c r="C29" s="260"/>
      <c r="D29" s="258" t="s">
        <v>1093</v>
      </c>
      <c r="E29" s="258"/>
      <c r="F29" s="258"/>
      <c r="G29" s="258"/>
      <c r="H29" s="258"/>
      <c r="I29" s="258"/>
      <c r="J29" s="258"/>
      <c r="K29" s="256"/>
    </row>
    <row r="30" ht="12.75" customHeight="1">
      <c r="B30" s="259"/>
      <c r="C30" s="260"/>
      <c r="D30" s="260"/>
      <c r="E30" s="260"/>
      <c r="F30" s="260"/>
      <c r="G30" s="260"/>
      <c r="H30" s="260"/>
      <c r="I30" s="260"/>
      <c r="J30" s="260"/>
      <c r="K30" s="256"/>
    </row>
    <row r="31" ht="15" customHeight="1">
      <c r="B31" s="259"/>
      <c r="C31" s="260"/>
      <c r="D31" s="258" t="s">
        <v>1094</v>
      </c>
      <c r="E31" s="258"/>
      <c r="F31" s="258"/>
      <c r="G31" s="258"/>
      <c r="H31" s="258"/>
      <c r="I31" s="258"/>
      <c r="J31" s="258"/>
      <c r="K31" s="256"/>
    </row>
    <row r="32" ht="15" customHeight="1">
      <c r="B32" s="259"/>
      <c r="C32" s="260"/>
      <c r="D32" s="258" t="s">
        <v>1095</v>
      </c>
      <c r="E32" s="258"/>
      <c r="F32" s="258"/>
      <c r="G32" s="258"/>
      <c r="H32" s="258"/>
      <c r="I32" s="258"/>
      <c r="J32" s="258"/>
      <c r="K32" s="256"/>
    </row>
    <row r="33" ht="15" customHeight="1">
      <c r="B33" s="259"/>
      <c r="C33" s="260"/>
      <c r="D33" s="258" t="s">
        <v>1096</v>
      </c>
      <c r="E33" s="258"/>
      <c r="F33" s="258"/>
      <c r="G33" s="258"/>
      <c r="H33" s="258"/>
      <c r="I33" s="258"/>
      <c r="J33" s="258"/>
      <c r="K33" s="256"/>
    </row>
    <row r="34" ht="15" customHeight="1">
      <c r="B34" s="259"/>
      <c r="C34" s="260"/>
      <c r="D34" s="258"/>
      <c r="E34" s="262" t="s">
        <v>111</v>
      </c>
      <c r="F34" s="258"/>
      <c r="G34" s="258" t="s">
        <v>1097</v>
      </c>
      <c r="H34" s="258"/>
      <c r="I34" s="258"/>
      <c r="J34" s="258"/>
      <c r="K34" s="256"/>
    </row>
    <row r="35" ht="30.75" customHeight="1">
      <c r="B35" s="259"/>
      <c r="C35" s="260"/>
      <c r="D35" s="258"/>
      <c r="E35" s="262" t="s">
        <v>1098</v>
      </c>
      <c r="F35" s="258"/>
      <c r="G35" s="258" t="s">
        <v>1099</v>
      </c>
      <c r="H35" s="258"/>
      <c r="I35" s="258"/>
      <c r="J35" s="258"/>
      <c r="K35" s="256"/>
    </row>
    <row r="36" ht="15" customHeight="1">
      <c r="B36" s="259"/>
      <c r="C36" s="260"/>
      <c r="D36" s="258"/>
      <c r="E36" s="262" t="s">
        <v>50</v>
      </c>
      <c r="F36" s="258"/>
      <c r="G36" s="258" t="s">
        <v>1100</v>
      </c>
      <c r="H36" s="258"/>
      <c r="I36" s="258"/>
      <c r="J36" s="258"/>
      <c r="K36" s="256"/>
    </row>
    <row r="37" ht="15" customHeight="1">
      <c r="B37" s="259"/>
      <c r="C37" s="260"/>
      <c r="D37" s="258"/>
      <c r="E37" s="262" t="s">
        <v>112</v>
      </c>
      <c r="F37" s="258"/>
      <c r="G37" s="258" t="s">
        <v>1101</v>
      </c>
      <c r="H37" s="258"/>
      <c r="I37" s="258"/>
      <c r="J37" s="258"/>
      <c r="K37" s="256"/>
    </row>
    <row r="38" ht="15" customHeight="1">
      <c r="B38" s="259"/>
      <c r="C38" s="260"/>
      <c r="D38" s="258"/>
      <c r="E38" s="262" t="s">
        <v>113</v>
      </c>
      <c r="F38" s="258"/>
      <c r="G38" s="258" t="s">
        <v>1102</v>
      </c>
      <c r="H38" s="258"/>
      <c r="I38" s="258"/>
      <c r="J38" s="258"/>
      <c r="K38" s="256"/>
    </row>
    <row r="39" ht="15" customHeight="1">
      <c r="B39" s="259"/>
      <c r="C39" s="260"/>
      <c r="D39" s="258"/>
      <c r="E39" s="262" t="s">
        <v>114</v>
      </c>
      <c r="F39" s="258"/>
      <c r="G39" s="258" t="s">
        <v>1103</v>
      </c>
      <c r="H39" s="258"/>
      <c r="I39" s="258"/>
      <c r="J39" s="258"/>
      <c r="K39" s="256"/>
    </row>
    <row r="40" ht="15" customHeight="1">
      <c r="B40" s="259"/>
      <c r="C40" s="260"/>
      <c r="D40" s="258"/>
      <c r="E40" s="262" t="s">
        <v>1104</v>
      </c>
      <c r="F40" s="258"/>
      <c r="G40" s="258" t="s">
        <v>1105</v>
      </c>
      <c r="H40" s="258"/>
      <c r="I40" s="258"/>
      <c r="J40" s="258"/>
      <c r="K40" s="256"/>
    </row>
    <row r="41" ht="15" customHeight="1">
      <c r="B41" s="259"/>
      <c r="C41" s="260"/>
      <c r="D41" s="258"/>
      <c r="E41" s="262"/>
      <c r="F41" s="258"/>
      <c r="G41" s="258" t="s">
        <v>1106</v>
      </c>
      <c r="H41" s="258"/>
      <c r="I41" s="258"/>
      <c r="J41" s="258"/>
      <c r="K41" s="256"/>
    </row>
    <row r="42" ht="15" customHeight="1">
      <c r="B42" s="259"/>
      <c r="C42" s="260"/>
      <c r="D42" s="258"/>
      <c r="E42" s="262" t="s">
        <v>1107</v>
      </c>
      <c r="F42" s="258"/>
      <c r="G42" s="258" t="s">
        <v>1108</v>
      </c>
      <c r="H42" s="258"/>
      <c r="I42" s="258"/>
      <c r="J42" s="258"/>
      <c r="K42" s="256"/>
    </row>
    <row r="43" ht="15" customHeight="1">
      <c r="B43" s="259"/>
      <c r="C43" s="260"/>
      <c r="D43" s="258"/>
      <c r="E43" s="262" t="s">
        <v>116</v>
      </c>
      <c r="F43" s="258"/>
      <c r="G43" s="258" t="s">
        <v>1109</v>
      </c>
      <c r="H43" s="258"/>
      <c r="I43" s="258"/>
      <c r="J43" s="258"/>
      <c r="K43" s="256"/>
    </row>
    <row r="44" ht="12.75" customHeight="1">
      <c r="B44" s="259"/>
      <c r="C44" s="260"/>
      <c r="D44" s="258"/>
      <c r="E44" s="258"/>
      <c r="F44" s="258"/>
      <c r="G44" s="258"/>
      <c r="H44" s="258"/>
      <c r="I44" s="258"/>
      <c r="J44" s="258"/>
      <c r="K44" s="256"/>
    </row>
    <row r="45" ht="15" customHeight="1">
      <c r="B45" s="259"/>
      <c r="C45" s="260"/>
      <c r="D45" s="258" t="s">
        <v>1110</v>
      </c>
      <c r="E45" s="258"/>
      <c r="F45" s="258"/>
      <c r="G45" s="258"/>
      <c r="H45" s="258"/>
      <c r="I45" s="258"/>
      <c r="J45" s="258"/>
      <c r="K45" s="256"/>
    </row>
    <row r="46" ht="15" customHeight="1">
      <c r="B46" s="259"/>
      <c r="C46" s="260"/>
      <c r="D46" s="260"/>
      <c r="E46" s="258" t="s">
        <v>1111</v>
      </c>
      <c r="F46" s="258"/>
      <c r="G46" s="258"/>
      <c r="H46" s="258"/>
      <c r="I46" s="258"/>
      <c r="J46" s="258"/>
      <c r="K46" s="256"/>
    </row>
    <row r="47" ht="15" customHeight="1">
      <c r="B47" s="259"/>
      <c r="C47" s="260"/>
      <c r="D47" s="260"/>
      <c r="E47" s="258" t="s">
        <v>1112</v>
      </c>
      <c r="F47" s="258"/>
      <c r="G47" s="258"/>
      <c r="H47" s="258"/>
      <c r="I47" s="258"/>
      <c r="J47" s="258"/>
      <c r="K47" s="256"/>
    </row>
    <row r="48" ht="15" customHeight="1">
      <c r="B48" s="259"/>
      <c r="C48" s="260"/>
      <c r="D48" s="260"/>
      <c r="E48" s="258" t="s">
        <v>1113</v>
      </c>
      <c r="F48" s="258"/>
      <c r="G48" s="258"/>
      <c r="H48" s="258"/>
      <c r="I48" s="258"/>
      <c r="J48" s="258"/>
      <c r="K48" s="256"/>
    </row>
    <row r="49" ht="15" customHeight="1">
      <c r="B49" s="259"/>
      <c r="C49" s="260"/>
      <c r="D49" s="258" t="s">
        <v>1114</v>
      </c>
      <c r="E49" s="258"/>
      <c r="F49" s="258"/>
      <c r="G49" s="258"/>
      <c r="H49" s="258"/>
      <c r="I49" s="258"/>
      <c r="J49" s="258"/>
      <c r="K49" s="256"/>
    </row>
    <row r="50" ht="25.5" customHeight="1">
      <c r="B50" s="254"/>
      <c r="C50" s="255" t="s">
        <v>1115</v>
      </c>
      <c r="D50" s="255"/>
      <c r="E50" s="255"/>
      <c r="F50" s="255"/>
      <c r="G50" s="255"/>
      <c r="H50" s="255"/>
      <c r="I50" s="255"/>
      <c r="J50" s="255"/>
      <c r="K50" s="256"/>
    </row>
    <row r="51" ht="5.25" customHeight="1">
      <c r="B51" s="254"/>
      <c r="C51" s="257"/>
      <c r="D51" s="257"/>
      <c r="E51" s="257"/>
      <c r="F51" s="257"/>
      <c r="G51" s="257"/>
      <c r="H51" s="257"/>
      <c r="I51" s="257"/>
      <c r="J51" s="257"/>
      <c r="K51" s="256"/>
    </row>
    <row r="52" ht="15" customHeight="1">
      <c r="B52" s="254"/>
      <c r="C52" s="258" t="s">
        <v>1116</v>
      </c>
      <c r="D52" s="258"/>
      <c r="E52" s="258"/>
      <c r="F52" s="258"/>
      <c r="G52" s="258"/>
      <c r="H52" s="258"/>
      <c r="I52" s="258"/>
      <c r="J52" s="258"/>
      <c r="K52" s="256"/>
    </row>
    <row r="53" ht="15" customHeight="1">
      <c r="B53" s="254"/>
      <c r="C53" s="258" t="s">
        <v>1117</v>
      </c>
      <c r="D53" s="258"/>
      <c r="E53" s="258"/>
      <c r="F53" s="258"/>
      <c r="G53" s="258"/>
      <c r="H53" s="258"/>
      <c r="I53" s="258"/>
      <c r="J53" s="258"/>
      <c r="K53" s="256"/>
    </row>
    <row r="54" ht="12.75" customHeight="1">
      <c r="B54" s="254"/>
      <c r="C54" s="258"/>
      <c r="D54" s="258"/>
      <c r="E54" s="258"/>
      <c r="F54" s="258"/>
      <c r="G54" s="258"/>
      <c r="H54" s="258"/>
      <c r="I54" s="258"/>
      <c r="J54" s="258"/>
      <c r="K54" s="256"/>
    </row>
    <row r="55" ht="15" customHeight="1">
      <c r="B55" s="254"/>
      <c r="C55" s="258" t="s">
        <v>1118</v>
      </c>
      <c r="D55" s="258"/>
      <c r="E55" s="258"/>
      <c r="F55" s="258"/>
      <c r="G55" s="258"/>
      <c r="H55" s="258"/>
      <c r="I55" s="258"/>
      <c r="J55" s="258"/>
      <c r="K55" s="256"/>
    </row>
    <row r="56" ht="15" customHeight="1">
      <c r="B56" s="254"/>
      <c r="C56" s="260"/>
      <c r="D56" s="258" t="s">
        <v>1119</v>
      </c>
      <c r="E56" s="258"/>
      <c r="F56" s="258"/>
      <c r="G56" s="258"/>
      <c r="H56" s="258"/>
      <c r="I56" s="258"/>
      <c r="J56" s="258"/>
      <c r="K56" s="256"/>
    </row>
    <row r="57" ht="15" customHeight="1">
      <c r="B57" s="254"/>
      <c r="C57" s="260"/>
      <c r="D57" s="258" t="s">
        <v>1120</v>
      </c>
      <c r="E57" s="258"/>
      <c r="F57" s="258"/>
      <c r="G57" s="258"/>
      <c r="H57" s="258"/>
      <c r="I57" s="258"/>
      <c r="J57" s="258"/>
      <c r="K57" s="256"/>
    </row>
    <row r="58" ht="15" customHeight="1">
      <c r="B58" s="254"/>
      <c r="C58" s="260"/>
      <c r="D58" s="258" t="s">
        <v>1121</v>
      </c>
      <c r="E58" s="258"/>
      <c r="F58" s="258"/>
      <c r="G58" s="258"/>
      <c r="H58" s="258"/>
      <c r="I58" s="258"/>
      <c r="J58" s="258"/>
      <c r="K58" s="256"/>
    </row>
    <row r="59" ht="15" customHeight="1">
      <c r="B59" s="254"/>
      <c r="C59" s="260"/>
      <c r="D59" s="258" t="s">
        <v>1122</v>
      </c>
      <c r="E59" s="258"/>
      <c r="F59" s="258"/>
      <c r="G59" s="258"/>
      <c r="H59" s="258"/>
      <c r="I59" s="258"/>
      <c r="J59" s="258"/>
      <c r="K59" s="256"/>
    </row>
    <row r="60" ht="15" customHeight="1">
      <c r="B60" s="254"/>
      <c r="C60" s="260"/>
      <c r="D60" s="263" t="s">
        <v>1123</v>
      </c>
      <c r="E60" s="263"/>
      <c r="F60" s="263"/>
      <c r="G60" s="263"/>
      <c r="H60" s="263"/>
      <c r="I60" s="263"/>
      <c r="J60" s="263"/>
      <c r="K60" s="256"/>
    </row>
    <row r="61" ht="15" customHeight="1">
      <c r="B61" s="254"/>
      <c r="C61" s="260"/>
      <c r="D61" s="258" t="s">
        <v>1124</v>
      </c>
      <c r="E61" s="258"/>
      <c r="F61" s="258"/>
      <c r="G61" s="258"/>
      <c r="H61" s="258"/>
      <c r="I61" s="258"/>
      <c r="J61" s="258"/>
      <c r="K61" s="256"/>
    </row>
    <row r="62" ht="12.75" customHeight="1">
      <c r="B62" s="254"/>
      <c r="C62" s="260"/>
      <c r="D62" s="260"/>
      <c r="E62" s="264"/>
      <c r="F62" s="260"/>
      <c r="G62" s="260"/>
      <c r="H62" s="260"/>
      <c r="I62" s="260"/>
      <c r="J62" s="260"/>
      <c r="K62" s="256"/>
    </row>
    <row r="63" ht="15" customHeight="1">
      <c r="B63" s="254"/>
      <c r="C63" s="260"/>
      <c r="D63" s="258" t="s">
        <v>1125</v>
      </c>
      <c r="E63" s="258"/>
      <c r="F63" s="258"/>
      <c r="G63" s="258"/>
      <c r="H63" s="258"/>
      <c r="I63" s="258"/>
      <c r="J63" s="258"/>
      <c r="K63" s="256"/>
    </row>
    <row r="64" ht="15" customHeight="1">
      <c r="B64" s="254"/>
      <c r="C64" s="260"/>
      <c r="D64" s="263" t="s">
        <v>1126</v>
      </c>
      <c r="E64" s="263"/>
      <c r="F64" s="263"/>
      <c r="G64" s="263"/>
      <c r="H64" s="263"/>
      <c r="I64" s="263"/>
      <c r="J64" s="263"/>
      <c r="K64" s="256"/>
    </row>
    <row r="65" ht="15" customHeight="1">
      <c r="B65" s="254"/>
      <c r="C65" s="260"/>
      <c r="D65" s="258" t="s">
        <v>1127</v>
      </c>
      <c r="E65" s="258"/>
      <c r="F65" s="258"/>
      <c r="G65" s="258"/>
      <c r="H65" s="258"/>
      <c r="I65" s="258"/>
      <c r="J65" s="258"/>
      <c r="K65" s="256"/>
    </row>
    <row r="66" ht="15" customHeight="1">
      <c r="B66" s="254"/>
      <c r="C66" s="260"/>
      <c r="D66" s="258" t="s">
        <v>1128</v>
      </c>
      <c r="E66" s="258"/>
      <c r="F66" s="258"/>
      <c r="G66" s="258"/>
      <c r="H66" s="258"/>
      <c r="I66" s="258"/>
      <c r="J66" s="258"/>
      <c r="K66" s="256"/>
    </row>
    <row r="67" ht="15" customHeight="1">
      <c r="B67" s="254"/>
      <c r="C67" s="260"/>
      <c r="D67" s="258" t="s">
        <v>1129</v>
      </c>
      <c r="E67" s="258"/>
      <c r="F67" s="258"/>
      <c r="G67" s="258"/>
      <c r="H67" s="258"/>
      <c r="I67" s="258"/>
      <c r="J67" s="258"/>
      <c r="K67" s="256"/>
    </row>
    <row r="68" ht="15" customHeight="1">
      <c r="B68" s="254"/>
      <c r="C68" s="260"/>
      <c r="D68" s="258" t="s">
        <v>1130</v>
      </c>
      <c r="E68" s="258"/>
      <c r="F68" s="258"/>
      <c r="G68" s="258"/>
      <c r="H68" s="258"/>
      <c r="I68" s="258"/>
      <c r="J68" s="258"/>
      <c r="K68" s="256"/>
    </row>
    <row r="69" ht="12.75" customHeight="1">
      <c r="B69" s="265"/>
      <c r="C69" s="266"/>
      <c r="D69" s="266"/>
      <c r="E69" s="266"/>
      <c r="F69" s="266"/>
      <c r="G69" s="266"/>
      <c r="H69" s="266"/>
      <c r="I69" s="266"/>
      <c r="J69" s="266"/>
      <c r="K69" s="267"/>
    </row>
    <row r="70" ht="18.75" customHeight="1">
      <c r="B70" s="268"/>
      <c r="C70" s="268"/>
      <c r="D70" s="268"/>
      <c r="E70" s="268"/>
      <c r="F70" s="268"/>
      <c r="G70" s="268"/>
      <c r="H70" s="268"/>
      <c r="I70" s="268"/>
      <c r="J70" s="268"/>
      <c r="K70" s="269"/>
    </row>
    <row r="71" ht="18.75" customHeight="1">
      <c r="B71" s="269"/>
      <c r="C71" s="269"/>
      <c r="D71" s="269"/>
      <c r="E71" s="269"/>
      <c r="F71" s="269"/>
      <c r="G71" s="269"/>
      <c r="H71" s="269"/>
      <c r="I71" s="269"/>
      <c r="J71" s="269"/>
      <c r="K71" s="269"/>
    </row>
    <row r="72" ht="7.5" customHeight="1">
      <c r="B72" s="270"/>
      <c r="C72" s="271"/>
      <c r="D72" s="271"/>
      <c r="E72" s="271"/>
      <c r="F72" s="271"/>
      <c r="G72" s="271"/>
      <c r="H72" s="271"/>
      <c r="I72" s="271"/>
      <c r="J72" s="271"/>
      <c r="K72" s="272"/>
    </row>
    <row r="73" ht="45" customHeight="1">
      <c r="B73" s="273"/>
      <c r="C73" s="274" t="s">
        <v>93</v>
      </c>
      <c r="D73" s="274"/>
      <c r="E73" s="274"/>
      <c r="F73" s="274"/>
      <c r="G73" s="274"/>
      <c r="H73" s="274"/>
      <c r="I73" s="274"/>
      <c r="J73" s="274"/>
      <c r="K73" s="275"/>
    </row>
    <row r="74" ht="17.25" customHeight="1">
      <c r="B74" s="273"/>
      <c r="C74" s="276" t="s">
        <v>1131</v>
      </c>
      <c r="D74" s="276"/>
      <c r="E74" s="276"/>
      <c r="F74" s="276" t="s">
        <v>1132</v>
      </c>
      <c r="G74" s="277"/>
      <c r="H74" s="276" t="s">
        <v>112</v>
      </c>
      <c r="I74" s="276" t="s">
        <v>54</v>
      </c>
      <c r="J74" s="276" t="s">
        <v>1133</v>
      </c>
      <c r="K74" s="275"/>
    </row>
    <row r="75" ht="17.25" customHeight="1">
      <c r="B75" s="273"/>
      <c r="C75" s="278" t="s">
        <v>1134</v>
      </c>
      <c r="D75" s="278"/>
      <c r="E75" s="278"/>
      <c r="F75" s="279" t="s">
        <v>1135</v>
      </c>
      <c r="G75" s="280"/>
      <c r="H75" s="278"/>
      <c r="I75" s="278"/>
      <c r="J75" s="278" t="s">
        <v>1136</v>
      </c>
      <c r="K75" s="275"/>
    </row>
    <row r="76" ht="5.25" customHeight="1">
      <c r="B76" s="273"/>
      <c r="C76" s="281"/>
      <c r="D76" s="281"/>
      <c r="E76" s="281"/>
      <c r="F76" s="281"/>
      <c r="G76" s="282"/>
      <c r="H76" s="281"/>
      <c r="I76" s="281"/>
      <c r="J76" s="281"/>
      <c r="K76" s="275"/>
    </row>
    <row r="77" ht="15" customHeight="1">
      <c r="B77" s="273"/>
      <c r="C77" s="262" t="s">
        <v>50</v>
      </c>
      <c r="D77" s="281"/>
      <c r="E77" s="281"/>
      <c r="F77" s="283" t="s">
        <v>1137</v>
      </c>
      <c r="G77" s="282"/>
      <c r="H77" s="262" t="s">
        <v>1138</v>
      </c>
      <c r="I77" s="262" t="s">
        <v>1139</v>
      </c>
      <c r="J77" s="262">
        <v>20</v>
      </c>
      <c r="K77" s="275"/>
    </row>
    <row r="78" ht="15" customHeight="1">
      <c r="B78" s="273"/>
      <c r="C78" s="262" t="s">
        <v>1140</v>
      </c>
      <c r="D78" s="262"/>
      <c r="E78" s="262"/>
      <c r="F78" s="283" t="s">
        <v>1137</v>
      </c>
      <c r="G78" s="282"/>
      <c r="H78" s="262" t="s">
        <v>1141</v>
      </c>
      <c r="I78" s="262" t="s">
        <v>1139</v>
      </c>
      <c r="J78" s="262">
        <v>120</v>
      </c>
      <c r="K78" s="275"/>
    </row>
    <row r="79" ht="15" customHeight="1">
      <c r="B79" s="284"/>
      <c r="C79" s="262" t="s">
        <v>1142</v>
      </c>
      <c r="D79" s="262"/>
      <c r="E79" s="262"/>
      <c r="F79" s="283" t="s">
        <v>1143</v>
      </c>
      <c r="G79" s="282"/>
      <c r="H79" s="262" t="s">
        <v>1144</v>
      </c>
      <c r="I79" s="262" t="s">
        <v>1139</v>
      </c>
      <c r="J79" s="262">
        <v>50</v>
      </c>
      <c r="K79" s="275"/>
    </row>
    <row r="80" ht="15" customHeight="1">
      <c r="B80" s="284"/>
      <c r="C80" s="262" t="s">
        <v>1145</v>
      </c>
      <c r="D80" s="262"/>
      <c r="E80" s="262"/>
      <c r="F80" s="283" t="s">
        <v>1137</v>
      </c>
      <c r="G80" s="282"/>
      <c r="H80" s="262" t="s">
        <v>1146</v>
      </c>
      <c r="I80" s="262" t="s">
        <v>1147</v>
      </c>
      <c r="J80" s="262"/>
      <c r="K80" s="275"/>
    </row>
    <row r="81" ht="15" customHeight="1">
      <c r="B81" s="284"/>
      <c r="C81" s="285" t="s">
        <v>1148</v>
      </c>
      <c r="D81" s="285"/>
      <c r="E81" s="285"/>
      <c r="F81" s="286" t="s">
        <v>1143</v>
      </c>
      <c r="G81" s="285"/>
      <c r="H81" s="285" t="s">
        <v>1149</v>
      </c>
      <c r="I81" s="285" t="s">
        <v>1139</v>
      </c>
      <c r="J81" s="285">
        <v>15</v>
      </c>
      <c r="K81" s="275"/>
    </row>
    <row r="82" ht="15" customHeight="1">
      <c r="B82" s="284"/>
      <c r="C82" s="285" t="s">
        <v>1150</v>
      </c>
      <c r="D82" s="285"/>
      <c r="E82" s="285"/>
      <c r="F82" s="286" t="s">
        <v>1143</v>
      </c>
      <c r="G82" s="285"/>
      <c r="H82" s="285" t="s">
        <v>1151</v>
      </c>
      <c r="I82" s="285" t="s">
        <v>1139</v>
      </c>
      <c r="J82" s="285">
        <v>15</v>
      </c>
      <c r="K82" s="275"/>
    </row>
    <row r="83" ht="15" customHeight="1">
      <c r="B83" s="284"/>
      <c r="C83" s="285" t="s">
        <v>1152</v>
      </c>
      <c r="D83" s="285"/>
      <c r="E83" s="285"/>
      <c r="F83" s="286" t="s">
        <v>1143</v>
      </c>
      <c r="G83" s="285"/>
      <c r="H83" s="285" t="s">
        <v>1153</v>
      </c>
      <c r="I83" s="285" t="s">
        <v>1139</v>
      </c>
      <c r="J83" s="285">
        <v>20</v>
      </c>
      <c r="K83" s="275"/>
    </row>
    <row r="84" ht="15" customHeight="1">
      <c r="B84" s="284"/>
      <c r="C84" s="285" t="s">
        <v>1154</v>
      </c>
      <c r="D84" s="285"/>
      <c r="E84" s="285"/>
      <c r="F84" s="286" t="s">
        <v>1143</v>
      </c>
      <c r="G84" s="285"/>
      <c r="H84" s="285" t="s">
        <v>1155</v>
      </c>
      <c r="I84" s="285" t="s">
        <v>1139</v>
      </c>
      <c r="J84" s="285">
        <v>20</v>
      </c>
      <c r="K84" s="275"/>
    </row>
    <row r="85" ht="15" customHeight="1">
      <c r="B85" s="284"/>
      <c r="C85" s="262" t="s">
        <v>1156</v>
      </c>
      <c r="D85" s="262"/>
      <c r="E85" s="262"/>
      <c r="F85" s="283" t="s">
        <v>1143</v>
      </c>
      <c r="G85" s="282"/>
      <c r="H85" s="262" t="s">
        <v>1157</v>
      </c>
      <c r="I85" s="262" t="s">
        <v>1139</v>
      </c>
      <c r="J85" s="262">
        <v>50</v>
      </c>
      <c r="K85" s="275"/>
    </row>
    <row r="86" ht="15" customHeight="1">
      <c r="B86" s="284"/>
      <c r="C86" s="262" t="s">
        <v>1158</v>
      </c>
      <c r="D86" s="262"/>
      <c r="E86" s="262"/>
      <c r="F86" s="283" t="s">
        <v>1143</v>
      </c>
      <c r="G86" s="282"/>
      <c r="H86" s="262" t="s">
        <v>1159</v>
      </c>
      <c r="I86" s="262" t="s">
        <v>1139</v>
      </c>
      <c r="J86" s="262">
        <v>20</v>
      </c>
      <c r="K86" s="275"/>
    </row>
    <row r="87" ht="15" customHeight="1">
      <c r="B87" s="284"/>
      <c r="C87" s="262" t="s">
        <v>1160</v>
      </c>
      <c r="D87" s="262"/>
      <c r="E87" s="262"/>
      <c r="F87" s="283" t="s">
        <v>1143</v>
      </c>
      <c r="G87" s="282"/>
      <c r="H87" s="262" t="s">
        <v>1161</v>
      </c>
      <c r="I87" s="262" t="s">
        <v>1139</v>
      </c>
      <c r="J87" s="262">
        <v>20</v>
      </c>
      <c r="K87" s="275"/>
    </row>
    <row r="88" ht="15" customHeight="1">
      <c r="B88" s="284"/>
      <c r="C88" s="262" t="s">
        <v>1162</v>
      </c>
      <c r="D88" s="262"/>
      <c r="E88" s="262"/>
      <c r="F88" s="283" t="s">
        <v>1143</v>
      </c>
      <c r="G88" s="282"/>
      <c r="H88" s="262" t="s">
        <v>1163</v>
      </c>
      <c r="I88" s="262" t="s">
        <v>1139</v>
      </c>
      <c r="J88" s="262">
        <v>50</v>
      </c>
      <c r="K88" s="275"/>
    </row>
    <row r="89" ht="15" customHeight="1">
      <c r="B89" s="284"/>
      <c r="C89" s="262" t="s">
        <v>1164</v>
      </c>
      <c r="D89" s="262"/>
      <c r="E89" s="262"/>
      <c r="F89" s="283" t="s">
        <v>1143</v>
      </c>
      <c r="G89" s="282"/>
      <c r="H89" s="262" t="s">
        <v>1164</v>
      </c>
      <c r="I89" s="262" t="s">
        <v>1139</v>
      </c>
      <c r="J89" s="262">
        <v>50</v>
      </c>
      <c r="K89" s="275"/>
    </row>
    <row r="90" ht="15" customHeight="1">
      <c r="B90" s="284"/>
      <c r="C90" s="262" t="s">
        <v>117</v>
      </c>
      <c r="D90" s="262"/>
      <c r="E90" s="262"/>
      <c r="F90" s="283" t="s">
        <v>1143</v>
      </c>
      <c r="G90" s="282"/>
      <c r="H90" s="262" t="s">
        <v>1165</v>
      </c>
      <c r="I90" s="262" t="s">
        <v>1139</v>
      </c>
      <c r="J90" s="262">
        <v>255</v>
      </c>
      <c r="K90" s="275"/>
    </row>
    <row r="91" ht="15" customHeight="1">
      <c r="B91" s="284"/>
      <c r="C91" s="262" t="s">
        <v>1166</v>
      </c>
      <c r="D91" s="262"/>
      <c r="E91" s="262"/>
      <c r="F91" s="283" t="s">
        <v>1137</v>
      </c>
      <c r="G91" s="282"/>
      <c r="H91" s="262" t="s">
        <v>1167</v>
      </c>
      <c r="I91" s="262" t="s">
        <v>1168</v>
      </c>
      <c r="J91" s="262"/>
      <c r="K91" s="275"/>
    </row>
    <row r="92" ht="15" customHeight="1">
      <c r="B92" s="284"/>
      <c r="C92" s="262" t="s">
        <v>1169</v>
      </c>
      <c r="D92" s="262"/>
      <c r="E92" s="262"/>
      <c r="F92" s="283" t="s">
        <v>1137</v>
      </c>
      <c r="G92" s="282"/>
      <c r="H92" s="262" t="s">
        <v>1170</v>
      </c>
      <c r="I92" s="262" t="s">
        <v>1171</v>
      </c>
      <c r="J92" s="262"/>
      <c r="K92" s="275"/>
    </row>
    <row r="93" ht="15" customHeight="1">
      <c r="B93" s="284"/>
      <c r="C93" s="262" t="s">
        <v>1172</v>
      </c>
      <c r="D93" s="262"/>
      <c r="E93" s="262"/>
      <c r="F93" s="283" t="s">
        <v>1137</v>
      </c>
      <c r="G93" s="282"/>
      <c r="H93" s="262" t="s">
        <v>1172</v>
      </c>
      <c r="I93" s="262" t="s">
        <v>1171</v>
      </c>
      <c r="J93" s="262"/>
      <c r="K93" s="275"/>
    </row>
    <row r="94" ht="15" customHeight="1">
      <c r="B94" s="284"/>
      <c r="C94" s="262" t="s">
        <v>35</v>
      </c>
      <c r="D94" s="262"/>
      <c r="E94" s="262"/>
      <c r="F94" s="283" t="s">
        <v>1137</v>
      </c>
      <c r="G94" s="282"/>
      <c r="H94" s="262" t="s">
        <v>1173</v>
      </c>
      <c r="I94" s="262" t="s">
        <v>1171</v>
      </c>
      <c r="J94" s="262"/>
      <c r="K94" s="275"/>
    </row>
    <row r="95" ht="15" customHeight="1">
      <c r="B95" s="284"/>
      <c r="C95" s="262" t="s">
        <v>45</v>
      </c>
      <c r="D95" s="262"/>
      <c r="E95" s="262"/>
      <c r="F95" s="283" t="s">
        <v>1137</v>
      </c>
      <c r="G95" s="282"/>
      <c r="H95" s="262" t="s">
        <v>1174</v>
      </c>
      <c r="I95" s="262" t="s">
        <v>1171</v>
      </c>
      <c r="J95" s="262"/>
      <c r="K95" s="275"/>
    </row>
    <row r="96" ht="15" customHeight="1">
      <c r="B96" s="287"/>
      <c r="C96" s="288"/>
      <c r="D96" s="288"/>
      <c r="E96" s="288"/>
      <c r="F96" s="288"/>
      <c r="G96" s="288"/>
      <c r="H96" s="288"/>
      <c r="I96" s="288"/>
      <c r="J96" s="288"/>
      <c r="K96" s="289"/>
    </row>
    <row r="97" ht="18.75" customHeight="1">
      <c r="B97" s="290"/>
      <c r="C97" s="291"/>
      <c r="D97" s="291"/>
      <c r="E97" s="291"/>
      <c r="F97" s="291"/>
      <c r="G97" s="291"/>
      <c r="H97" s="291"/>
      <c r="I97" s="291"/>
      <c r="J97" s="291"/>
      <c r="K97" s="290"/>
    </row>
    <row r="98" ht="18.75" customHeight="1">
      <c r="B98" s="269"/>
      <c r="C98" s="269"/>
      <c r="D98" s="269"/>
      <c r="E98" s="269"/>
      <c r="F98" s="269"/>
      <c r="G98" s="269"/>
      <c r="H98" s="269"/>
      <c r="I98" s="269"/>
      <c r="J98" s="269"/>
      <c r="K98" s="269"/>
    </row>
    <row r="99" ht="7.5" customHeight="1">
      <c r="B99" s="270"/>
      <c r="C99" s="271"/>
      <c r="D99" s="271"/>
      <c r="E99" s="271"/>
      <c r="F99" s="271"/>
      <c r="G99" s="271"/>
      <c r="H99" s="271"/>
      <c r="I99" s="271"/>
      <c r="J99" s="271"/>
      <c r="K99" s="272"/>
    </row>
    <row r="100" ht="45" customHeight="1">
      <c r="B100" s="273"/>
      <c r="C100" s="274" t="s">
        <v>1175</v>
      </c>
      <c r="D100" s="274"/>
      <c r="E100" s="274"/>
      <c r="F100" s="274"/>
      <c r="G100" s="274"/>
      <c r="H100" s="274"/>
      <c r="I100" s="274"/>
      <c r="J100" s="274"/>
      <c r="K100" s="275"/>
    </row>
    <row r="101" ht="17.25" customHeight="1">
      <c r="B101" s="273"/>
      <c r="C101" s="276" t="s">
        <v>1131</v>
      </c>
      <c r="D101" s="276"/>
      <c r="E101" s="276"/>
      <c r="F101" s="276" t="s">
        <v>1132</v>
      </c>
      <c r="G101" s="277"/>
      <c r="H101" s="276" t="s">
        <v>112</v>
      </c>
      <c r="I101" s="276" t="s">
        <v>54</v>
      </c>
      <c r="J101" s="276" t="s">
        <v>1133</v>
      </c>
      <c r="K101" s="275"/>
    </row>
    <row r="102" ht="17.25" customHeight="1">
      <c r="B102" s="273"/>
      <c r="C102" s="278" t="s">
        <v>1134</v>
      </c>
      <c r="D102" s="278"/>
      <c r="E102" s="278"/>
      <c r="F102" s="279" t="s">
        <v>1135</v>
      </c>
      <c r="G102" s="280"/>
      <c r="H102" s="278"/>
      <c r="I102" s="278"/>
      <c r="J102" s="278" t="s">
        <v>1136</v>
      </c>
      <c r="K102" s="275"/>
    </row>
    <row r="103" ht="5.25" customHeight="1">
      <c r="B103" s="273"/>
      <c r="C103" s="276"/>
      <c r="D103" s="276"/>
      <c r="E103" s="276"/>
      <c r="F103" s="276"/>
      <c r="G103" s="292"/>
      <c r="H103" s="276"/>
      <c r="I103" s="276"/>
      <c r="J103" s="276"/>
      <c r="K103" s="275"/>
    </row>
    <row r="104" ht="15" customHeight="1">
      <c r="B104" s="273"/>
      <c r="C104" s="262" t="s">
        <v>50</v>
      </c>
      <c r="D104" s="281"/>
      <c r="E104" s="281"/>
      <c r="F104" s="283" t="s">
        <v>1137</v>
      </c>
      <c r="G104" s="292"/>
      <c r="H104" s="262" t="s">
        <v>1176</v>
      </c>
      <c r="I104" s="262" t="s">
        <v>1139</v>
      </c>
      <c r="J104" s="262">
        <v>20</v>
      </c>
      <c r="K104" s="275"/>
    </row>
    <row r="105" ht="15" customHeight="1">
      <c r="B105" s="273"/>
      <c r="C105" s="262" t="s">
        <v>1140</v>
      </c>
      <c r="D105" s="262"/>
      <c r="E105" s="262"/>
      <c r="F105" s="283" t="s">
        <v>1137</v>
      </c>
      <c r="G105" s="262"/>
      <c r="H105" s="262" t="s">
        <v>1176</v>
      </c>
      <c r="I105" s="262" t="s">
        <v>1139</v>
      </c>
      <c r="J105" s="262">
        <v>120</v>
      </c>
      <c r="K105" s="275"/>
    </row>
    <row r="106" ht="15" customHeight="1">
      <c r="B106" s="284"/>
      <c r="C106" s="262" t="s">
        <v>1142</v>
      </c>
      <c r="D106" s="262"/>
      <c r="E106" s="262"/>
      <c r="F106" s="283" t="s">
        <v>1143</v>
      </c>
      <c r="G106" s="262"/>
      <c r="H106" s="262" t="s">
        <v>1176</v>
      </c>
      <c r="I106" s="262" t="s">
        <v>1139</v>
      </c>
      <c r="J106" s="262">
        <v>50</v>
      </c>
      <c r="K106" s="275"/>
    </row>
    <row r="107" ht="15" customHeight="1">
      <c r="B107" s="284"/>
      <c r="C107" s="262" t="s">
        <v>1145</v>
      </c>
      <c r="D107" s="262"/>
      <c r="E107" s="262"/>
      <c r="F107" s="283" t="s">
        <v>1137</v>
      </c>
      <c r="G107" s="262"/>
      <c r="H107" s="262" t="s">
        <v>1176</v>
      </c>
      <c r="I107" s="262" t="s">
        <v>1147</v>
      </c>
      <c r="J107" s="262"/>
      <c r="K107" s="275"/>
    </row>
    <row r="108" ht="15" customHeight="1">
      <c r="B108" s="284"/>
      <c r="C108" s="262" t="s">
        <v>1156</v>
      </c>
      <c r="D108" s="262"/>
      <c r="E108" s="262"/>
      <c r="F108" s="283" t="s">
        <v>1143</v>
      </c>
      <c r="G108" s="262"/>
      <c r="H108" s="262" t="s">
        <v>1176</v>
      </c>
      <c r="I108" s="262" t="s">
        <v>1139</v>
      </c>
      <c r="J108" s="262">
        <v>50</v>
      </c>
      <c r="K108" s="275"/>
    </row>
    <row r="109" ht="15" customHeight="1">
      <c r="B109" s="284"/>
      <c r="C109" s="262" t="s">
        <v>1164</v>
      </c>
      <c r="D109" s="262"/>
      <c r="E109" s="262"/>
      <c r="F109" s="283" t="s">
        <v>1143</v>
      </c>
      <c r="G109" s="262"/>
      <c r="H109" s="262" t="s">
        <v>1176</v>
      </c>
      <c r="I109" s="262" t="s">
        <v>1139</v>
      </c>
      <c r="J109" s="262">
        <v>50</v>
      </c>
      <c r="K109" s="275"/>
    </row>
    <row r="110" ht="15" customHeight="1">
      <c r="B110" s="284"/>
      <c r="C110" s="262" t="s">
        <v>1162</v>
      </c>
      <c r="D110" s="262"/>
      <c r="E110" s="262"/>
      <c r="F110" s="283" t="s">
        <v>1143</v>
      </c>
      <c r="G110" s="262"/>
      <c r="H110" s="262" t="s">
        <v>1176</v>
      </c>
      <c r="I110" s="262" t="s">
        <v>1139</v>
      </c>
      <c r="J110" s="262">
        <v>50</v>
      </c>
      <c r="K110" s="275"/>
    </row>
    <row r="111" ht="15" customHeight="1">
      <c r="B111" s="284"/>
      <c r="C111" s="262" t="s">
        <v>50</v>
      </c>
      <c r="D111" s="262"/>
      <c r="E111" s="262"/>
      <c r="F111" s="283" t="s">
        <v>1137</v>
      </c>
      <c r="G111" s="262"/>
      <c r="H111" s="262" t="s">
        <v>1177</v>
      </c>
      <c r="I111" s="262" t="s">
        <v>1139</v>
      </c>
      <c r="J111" s="262">
        <v>20</v>
      </c>
      <c r="K111" s="275"/>
    </row>
    <row r="112" ht="15" customHeight="1">
      <c r="B112" s="284"/>
      <c r="C112" s="262" t="s">
        <v>1178</v>
      </c>
      <c r="D112" s="262"/>
      <c r="E112" s="262"/>
      <c r="F112" s="283" t="s">
        <v>1137</v>
      </c>
      <c r="G112" s="262"/>
      <c r="H112" s="262" t="s">
        <v>1179</v>
      </c>
      <c r="I112" s="262" t="s">
        <v>1139</v>
      </c>
      <c r="J112" s="262">
        <v>120</v>
      </c>
      <c r="K112" s="275"/>
    </row>
    <row r="113" ht="15" customHeight="1">
      <c r="B113" s="284"/>
      <c r="C113" s="262" t="s">
        <v>35</v>
      </c>
      <c r="D113" s="262"/>
      <c r="E113" s="262"/>
      <c r="F113" s="283" t="s">
        <v>1137</v>
      </c>
      <c r="G113" s="262"/>
      <c r="H113" s="262" t="s">
        <v>1180</v>
      </c>
      <c r="I113" s="262" t="s">
        <v>1171</v>
      </c>
      <c r="J113" s="262"/>
      <c r="K113" s="275"/>
    </row>
    <row r="114" ht="15" customHeight="1">
      <c r="B114" s="284"/>
      <c r="C114" s="262" t="s">
        <v>45</v>
      </c>
      <c r="D114" s="262"/>
      <c r="E114" s="262"/>
      <c r="F114" s="283" t="s">
        <v>1137</v>
      </c>
      <c r="G114" s="262"/>
      <c r="H114" s="262" t="s">
        <v>1181</v>
      </c>
      <c r="I114" s="262" t="s">
        <v>1171</v>
      </c>
      <c r="J114" s="262"/>
      <c r="K114" s="275"/>
    </row>
    <row r="115" ht="15" customHeight="1">
      <c r="B115" s="284"/>
      <c r="C115" s="262" t="s">
        <v>54</v>
      </c>
      <c r="D115" s="262"/>
      <c r="E115" s="262"/>
      <c r="F115" s="283" t="s">
        <v>1137</v>
      </c>
      <c r="G115" s="262"/>
      <c r="H115" s="262" t="s">
        <v>1182</v>
      </c>
      <c r="I115" s="262" t="s">
        <v>1183</v>
      </c>
      <c r="J115" s="262"/>
      <c r="K115" s="275"/>
    </row>
    <row r="116" ht="15" customHeight="1">
      <c r="B116" s="287"/>
      <c r="C116" s="293"/>
      <c r="D116" s="293"/>
      <c r="E116" s="293"/>
      <c r="F116" s="293"/>
      <c r="G116" s="293"/>
      <c r="H116" s="293"/>
      <c r="I116" s="293"/>
      <c r="J116" s="293"/>
      <c r="K116" s="289"/>
    </row>
    <row r="117" ht="18.75" customHeight="1">
      <c r="B117" s="294"/>
      <c r="C117" s="258"/>
      <c r="D117" s="258"/>
      <c r="E117" s="258"/>
      <c r="F117" s="295"/>
      <c r="G117" s="258"/>
      <c r="H117" s="258"/>
      <c r="I117" s="258"/>
      <c r="J117" s="258"/>
      <c r="K117" s="294"/>
    </row>
    <row r="118" ht="18.75" customHeight="1">
      <c r="B118" s="269"/>
      <c r="C118" s="269"/>
      <c r="D118" s="269"/>
      <c r="E118" s="269"/>
      <c r="F118" s="269"/>
      <c r="G118" s="269"/>
      <c r="H118" s="269"/>
      <c r="I118" s="269"/>
      <c r="J118" s="269"/>
      <c r="K118" s="269"/>
    </row>
    <row r="119" ht="7.5" customHeight="1">
      <c r="B119" s="296"/>
      <c r="C119" s="297"/>
      <c r="D119" s="297"/>
      <c r="E119" s="297"/>
      <c r="F119" s="297"/>
      <c r="G119" s="297"/>
      <c r="H119" s="297"/>
      <c r="I119" s="297"/>
      <c r="J119" s="297"/>
      <c r="K119" s="298"/>
    </row>
    <row r="120" ht="45" customHeight="1">
      <c r="B120" s="299"/>
      <c r="C120" s="252" t="s">
        <v>1184</v>
      </c>
      <c r="D120" s="252"/>
      <c r="E120" s="252"/>
      <c r="F120" s="252"/>
      <c r="G120" s="252"/>
      <c r="H120" s="252"/>
      <c r="I120" s="252"/>
      <c r="J120" s="252"/>
      <c r="K120" s="300"/>
    </row>
    <row r="121" ht="17.25" customHeight="1">
      <c r="B121" s="301"/>
      <c r="C121" s="276" t="s">
        <v>1131</v>
      </c>
      <c r="D121" s="276"/>
      <c r="E121" s="276"/>
      <c r="F121" s="276" t="s">
        <v>1132</v>
      </c>
      <c r="G121" s="277"/>
      <c r="H121" s="276" t="s">
        <v>112</v>
      </c>
      <c r="I121" s="276" t="s">
        <v>54</v>
      </c>
      <c r="J121" s="276" t="s">
        <v>1133</v>
      </c>
      <c r="K121" s="302"/>
    </row>
    <row r="122" ht="17.25" customHeight="1">
      <c r="B122" s="301"/>
      <c r="C122" s="278" t="s">
        <v>1134</v>
      </c>
      <c r="D122" s="278"/>
      <c r="E122" s="278"/>
      <c r="F122" s="279" t="s">
        <v>1135</v>
      </c>
      <c r="G122" s="280"/>
      <c r="H122" s="278"/>
      <c r="I122" s="278"/>
      <c r="J122" s="278" t="s">
        <v>1136</v>
      </c>
      <c r="K122" s="302"/>
    </row>
    <row r="123" ht="5.25" customHeight="1">
      <c r="B123" s="303"/>
      <c r="C123" s="281"/>
      <c r="D123" s="281"/>
      <c r="E123" s="281"/>
      <c r="F123" s="281"/>
      <c r="G123" s="262"/>
      <c r="H123" s="281"/>
      <c r="I123" s="281"/>
      <c r="J123" s="281"/>
      <c r="K123" s="304"/>
    </row>
    <row r="124" ht="15" customHeight="1">
      <c r="B124" s="303"/>
      <c r="C124" s="262" t="s">
        <v>1140</v>
      </c>
      <c r="D124" s="281"/>
      <c r="E124" s="281"/>
      <c r="F124" s="283" t="s">
        <v>1137</v>
      </c>
      <c r="G124" s="262"/>
      <c r="H124" s="262" t="s">
        <v>1176</v>
      </c>
      <c r="I124" s="262" t="s">
        <v>1139</v>
      </c>
      <c r="J124" s="262">
        <v>120</v>
      </c>
      <c r="K124" s="305"/>
    </row>
    <row r="125" ht="15" customHeight="1">
      <c r="B125" s="303"/>
      <c r="C125" s="262" t="s">
        <v>1185</v>
      </c>
      <c r="D125" s="262"/>
      <c r="E125" s="262"/>
      <c r="F125" s="283" t="s">
        <v>1137</v>
      </c>
      <c r="G125" s="262"/>
      <c r="H125" s="262" t="s">
        <v>1186</v>
      </c>
      <c r="I125" s="262" t="s">
        <v>1139</v>
      </c>
      <c r="J125" s="262" t="s">
        <v>1187</v>
      </c>
      <c r="K125" s="305"/>
    </row>
    <row r="126" ht="15" customHeight="1">
      <c r="B126" s="303"/>
      <c r="C126" s="262" t="s">
        <v>1086</v>
      </c>
      <c r="D126" s="262"/>
      <c r="E126" s="262"/>
      <c r="F126" s="283" t="s">
        <v>1137</v>
      </c>
      <c r="G126" s="262"/>
      <c r="H126" s="262" t="s">
        <v>1188</v>
      </c>
      <c r="I126" s="262" t="s">
        <v>1139</v>
      </c>
      <c r="J126" s="262" t="s">
        <v>1187</v>
      </c>
      <c r="K126" s="305"/>
    </row>
    <row r="127" ht="15" customHeight="1">
      <c r="B127" s="303"/>
      <c r="C127" s="262" t="s">
        <v>1148</v>
      </c>
      <c r="D127" s="262"/>
      <c r="E127" s="262"/>
      <c r="F127" s="283" t="s">
        <v>1143</v>
      </c>
      <c r="G127" s="262"/>
      <c r="H127" s="262" t="s">
        <v>1149</v>
      </c>
      <c r="I127" s="262" t="s">
        <v>1139</v>
      </c>
      <c r="J127" s="262">
        <v>15</v>
      </c>
      <c r="K127" s="305"/>
    </row>
    <row r="128" ht="15" customHeight="1">
      <c r="B128" s="303"/>
      <c r="C128" s="285" t="s">
        <v>1150</v>
      </c>
      <c r="D128" s="285"/>
      <c r="E128" s="285"/>
      <c r="F128" s="286" t="s">
        <v>1143</v>
      </c>
      <c r="G128" s="285"/>
      <c r="H128" s="285" t="s">
        <v>1151</v>
      </c>
      <c r="I128" s="285" t="s">
        <v>1139</v>
      </c>
      <c r="J128" s="285">
        <v>15</v>
      </c>
      <c r="K128" s="305"/>
    </row>
    <row r="129" ht="15" customHeight="1">
      <c r="B129" s="303"/>
      <c r="C129" s="285" t="s">
        <v>1152</v>
      </c>
      <c r="D129" s="285"/>
      <c r="E129" s="285"/>
      <c r="F129" s="286" t="s">
        <v>1143</v>
      </c>
      <c r="G129" s="285"/>
      <c r="H129" s="285" t="s">
        <v>1153</v>
      </c>
      <c r="I129" s="285" t="s">
        <v>1139</v>
      </c>
      <c r="J129" s="285">
        <v>20</v>
      </c>
      <c r="K129" s="305"/>
    </row>
    <row r="130" ht="15" customHeight="1">
      <c r="B130" s="303"/>
      <c r="C130" s="285" t="s">
        <v>1154</v>
      </c>
      <c r="D130" s="285"/>
      <c r="E130" s="285"/>
      <c r="F130" s="286" t="s">
        <v>1143</v>
      </c>
      <c r="G130" s="285"/>
      <c r="H130" s="285" t="s">
        <v>1155</v>
      </c>
      <c r="I130" s="285" t="s">
        <v>1139</v>
      </c>
      <c r="J130" s="285">
        <v>20</v>
      </c>
      <c r="K130" s="305"/>
    </row>
    <row r="131" ht="15" customHeight="1">
      <c r="B131" s="303"/>
      <c r="C131" s="262" t="s">
        <v>1142</v>
      </c>
      <c r="D131" s="262"/>
      <c r="E131" s="262"/>
      <c r="F131" s="283" t="s">
        <v>1143</v>
      </c>
      <c r="G131" s="262"/>
      <c r="H131" s="262" t="s">
        <v>1176</v>
      </c>
      <c r="I131" s="262" t="s">
        <v>1139</v>
      </c>
      <c r="J131" s="262">
        <v>50</v>
      </c>
      <c r="K131" s="305"/>
    </row>
    <row r="132" ht="15" customHeight="1">
      <c r="B132" s="303"/>
      <c r="C132" s="262" t="s">
        <v>1156</v>
      </c>
      <c r="D132" s="262"/>
      <c r="E132" s="262"/>
      <c r="F132" s="283" t="s">
        <v>1143</v>
      </c>
      <c r="G132" s="262"/>
      <c r="H132" s="262" t="s">
        <v>1176</v>
      </c>
      <c r="I132" s="262" t="s">
        <v>1139</v>
      </c>
      <c r="J132" s="262">
        <v>50</v>
      </c>
      <c r="K132" s="305"/>
    </row>
    <row r="133" ht="15" customHeight="1">
      <c r="B133" s="303"/>
      <c r="C133" s="262" t="s">
        <v>1162</v>
      </c>
      <c r="D133" s="262"/>
      <c r="E133" s="262"/>
      <c r="F133" s="283" t="s">
        <v>1143</v>
      </c>
      <c r="G133" s="262"/>
      <c r="H133" s="262" t="s">
        <v>1176</v>
      </c>
      <c r="I133" s="262" t="s">
        <v>1139</v>
      </c>
      <c r="J133" s="262">
        <v>50</v>
      </c>
      <c r="K133" s="305"/>
    </row>
    <row r="134" ht="15" customHeight="1">
      <c r="B134" s="303"/>
      <c r="C134" s="262" t="s">
        <v>1164</v>
      </c>
      <c r="D134" s="262"/>
      <c r="E134" s="262"/>
      <c r="F134" s="283" t="s">
        <v>1143</v>
      </c>
      <c r="G134" s="262"/>
      <c r="H134" s="262" t="s">
        <v>1176</v>
      </c>
      <c r="I134" s="262" t="s">
        <v>1139</v>
      </c>
      <c r="J134" s="262">
        <v>50</v>
      </c>
      <c r="K134" s="305"/>
    </row>
    <row r="135" ht="15" customHeight="1">
      <c r="B135" s="303"/>
      <c r="C135" s="262" t="s">
        <v>117</v>
      </c>
      <c r="D135" s="262"/>
      <c r="E135" s="262"/>
      <c r="F135" s="283" t="s">
        <v>1143</v>
      </c>
      <c r="G135" s="262"/>
      <c r="H135" s="262" t="s">
        <v>1189</v>
      </c>
      <c r="I135" s="262" t="s">
        <v>1139</v>
      </c>
      <c r="J135" s="262">
        <v>255</v>
      </c>
      <c r="K135" s="305"/>
    </row>
    <row r="136" ht="15" customHeight="1">
      <c r="B136" s="303"/>
      <c r="C136" s="262" t="s">
        <v>1166</v>
      </c>
      <c r="D136" s="262"/>
      <c r="E136" s="262"/>
      <c r="F136" s="283" t="s">
        <v>1137</v>
      </c>
      <c r="G136" s="262"/>
      <c r="H136" s="262" t="s">
        <v>1190</v>
      </c>
      <c r="I136" s="262" t="s">
        <v>1168</v>
      </c>
      <c r="J136" s="262"/>
      <c r="K136" s="305"/>
    </row>
    <row r="137" ht="15" customHeight="1">
      <c r="B137" s="303"/>
      <c r="C137" s="262" t="s">
        <v>1169</v>
      </c>
      <c r="D137" s="262"/>
      <c r="E137" s="262"/>
      <c r="F137" s="283" t="s">
        <v>1137</v>
      </c>
      <c r="G137" s="262"/>
      <c r="H137" s="262" t="s">
        <v>1191</v>
      </c>
      <c r="I137" s="262" t="s">
        <v>1171</v>
      </c>
      <c r="J137" s="262"/>
      <c r="K137" s="305"/>
    </row>
    <row r="138" ht="15" customHeight="1">
      <c r="B138" s="303"/>
      <c r="C138" s="262" t="s">
        <v>1172</v>
      </c>
      <c r="D138" s="262"/>
      <c r="E138" s="262"/>
      <c r="F138" s="283" t="s">
        <v>1137</v>
      </c>
      <c r="G138" s="262"/>
      <c r="H138" s="262" t="s">
        <v>1172</v>
      </c>
      <c r="I138" s="262" t="s">
        <v>1171</v>
      </c>
      <c r="J138" s="262"/>
      <c r="K138" s="305"/>
    </row>
    <row r="139" ht="15" customHeight="1">
      <c r="B139" s="303"/>
      <c r="C139" s="262" t="s">
        <v>35</v>
      </c>
      <c r="D139" s="262"/>
      <c r="E139" s="262"/>
      <c r="F139" s="283" t="s">
        <v>1137</v>
      </c>
      <c r="G139" s="262"/>
      <c r="H139" s="262" t="s">
        <v>1192</v>
      </c>
      <c r="I139" s="262" t="s">
        <v>1171</v>
      </c>
      <c r="J139" s="262"/>
      <c r="K139" s="305"/>
    </row>
    <row r="140" ht="15" customHeight="1">
      <c r="B140" s="303"/>
      <c r="C140" s="262" t="s">
        <v>1193</v>
      </c>
      <c r="D140" s="262"/>
      <c r="E140" s="262"/>
      <c r="F140" s="283" t="s">
        <v>1137</v>
      </c>
      <c r="G140" s="262"/>
      <c r="H140" s="262" t="s">
        <v>1194</v>
      </c>
      <c r="I140" s="262" t="s">
        <v>1171</v>
      </c>
      <c r="J140" s="262"/>
      <c r="K140" s="305"/>
    </row>
    <row r="141" ht="15" customHeight="1">
      <c r="B141" s="306"/>
      <c r="C141" s="307"/>
      <c r="D141" s="307"/>
      <c r="E141" s="307"/>
      <c r="F141" s="307"/>
      <c r="G141" s="307"/>
      <c r="H141" s="307"/>
      <c r="I141" s="307"/>
      <c r="J141" s="307"/>
      <c r="K141" s="308"/>
    </row>
    <row r="142" ht="18.75" customHeight="1">
      <c r="B142" s="258"/>
      <c r="C142" s="258"/>
      <c r="D142" s="258"/>
      <c r="E142" s="258"/>
      <c r="F142" s="295"/>
      <c r="G142" s="258"/>
      <c r="H142" s="258"/>
      <c r="I142" s="258"/>
      <c r="J142" s="258"/>
      <c r="K142" s="258"/>
    </row>
    <row r="143" ht="18.75" customHeight="1">
      <c r="B143" s="269"/>
      <c r="C143" s="269"/>
      <c r="D143" s="269"/>
      <c r="E143" s="269"/>
      <c r="F143" s="269"/>
      <c r="G143" s="269"/>
      <c r="H143" s="269"/>
      <c r="I143" s="269"/>
      <c r="J143" s="269"/>
      <c r="K143" s="269"/>
    </row>
    <row r="144" ht="7.5" customHeight="1">
      <c r="B144" s="270"/>
      <c r="C144" s="271"/>
      <c r="D144" s="271"/>
      <c r="E144" s="271"/>
      <c r="F144" s="271"/>
      <c r="G144" s="271"/>
      <c r="H144" s="271"/>
      <c r="I144" s="271"/>
      <c r="J144" s="271"/>
      <c r="K144" s="272"/>
    </row>
    <row r="145" ht="45" customHeight="1">
      <c r="B145" s="273"/>
      <c r="C145" s="274" t="s">
        <v>1195</v>
      </c>
      <c r="D145" s="274"/>
      <c r="E145" s="274"/>
      <c r="F145" s="274"/>
      <c r="G145" s="274"/>
      <c r="H145" s="274"/>
      <c r="I145" s="274"/>
      <c r="J145" s="274"/>
      <c r="K145" s="275"/>
    </row>
    <row r="146" ht="17.25" customHeight="1">
      <c r="B146" s="273"/>
      <c r="C146" s="276" t="s">
        <v>1131</v>
      </c>
      <c r="D146" s="276"/>
      <c r="E146" s="276"/>
      <c r="F146" s="276" t="s">
        <v>1132</v>
      </c>
      <c r="G146" s="277"/>
      <c r="H146" s="276" t="s">
        <v>112</v>
      </c>
      <c r="I146" s="276" t="s">
        <v>54</v>
      </c>
      <c r="J146" s="276" t="s">
        <v>1133</v>
      </c>
      <c r="K146" s="275"/>
    </row>
    <row r="147" ht="17.25" customHeight="1">
      <c r="B147" s="273"/>
      <c r="C147" s="278" t="s">
        <v>1134</v>
      </c>
      <c r="D147" s="278"/>
      <c r="E147" s="278"/>
      <c r="F147" s="279" t="s">
        <v>1135</v>
      </c>
      <c r="G147" s="280"/>
      <c r="H147" s="278"/>
      <c r="I147" s="278"/>
      <c r="J147" s="278" t="s">
        <v>1136</v>
      </c>
      <c r="K147" s="275"/>
    </row>
    <row r="148" ht="5.25" customHeight="1">
      <c r="B148" s="284"/>
      <c r="C148" s="281"/>
      <c r="D148" s="281"/>
      <c r="E148" s="281"/>
      <c r="F148" s="281"/>
      <c r="G148" s="282"/>
      <c r="H148" s="281"/>
      <c r="I148" s="281"/>
      <c r="J148" s="281"/>
      <c r="K148" s="305"/>
    </row>
    <row r="149" ht="15" customHeight="1">
      <c r="B149" s="284"/>
      <c r="C149" s="309" t="s">
        <v>1140</v>
      </c>
      <c r="D149" s="262"/>
      <c r="E149" s="262"/>
      <c r="F149" s="310" t="s">
        <v>1137</v>
      </c>
      <c r="G149" s="262"/>
      <c r="H149" s="309" t="s">
        <v>1176</v>
      </c>
      <c r="I149" s="309" t="s">
        <v>1139</v>
      </c>
      <c r="J149" s="309">
        <v>120</v>
      </c>
      <c r="K149" s="305"/>
    </row>
    <row r="150" ht="15" customHeight="1">
      <c r="B150" s="284"/>
      <c r="C150" s="309" t="s">
        <v>1185</v>
      </c>
      <c r="D150" s="262"/>
      <c r="E150" s="262"/>
      <c r="F150" s="310" t="s">
        <v>1137</v>
      </c>
      <c r="G150" s="262"/>
      <c r="H150" s="309" t="s">
        <v>1196</v>
      </c>
      <c r="I150" s="309" t="s">
        <v>1139</v>
      </c>
      <c r="J150" s="309" t="s">
        <v>1187</v>
      </c>
      <c r="K150" s="305"/>
    </row>
    <row r="151" ht="15" customHeight="1">
      <c r="B151" s="284"/>
      <c r="C151" s="309" t="s">
        <v>1086</v>
      </c>
      <c r="D151" s="262"/>
      <c r="E151" s="262"/>
      <c r="F151" s="310" t="s">
        <v>1137</v>
      </c>
      <c r="G151" s="262"/>
      <c r="H151" s="309" t="s">
        <v>1197</v>
      </c>
      <c r="I151" s="309" t="s">
        <v>1139</v>
      </c>
      <c r="J151" s="309" t="s">
        <v>1187</v>
      </c>
      <c r="K151" s="305"/>
    </row>
    <row r="152" ht="15" customHeight="1">
      <c r="B152" s="284"/>
      <c r="C152" s="309" t="s">
        <v>1142</v>
      </c>
      <c r="D152" s="262"/>
      <c r="E152" s="262"/>
      <c r="F152" s="310" t="s">
        <v>1143</v>
      </c>
      <c r="G152" s="262"/>
      <c r="H152" s="309" t="s">
        <v>1176</v>
      </c>
      <c r="I152" s="309" t="s">
        <v>1139</v>
      </c>
      <c r="J152" s="309">
        <v>50</v>
      </c>
      <c r="K152" s="305"/>
    </row>
    <row r="153" ht="15" customHeight="1">
      <c r="B153" s="284"/>
      <c r="C153" s="309" t="s">
        <v>1145</v>
      </c>
      <c r="D153" s="262"/>
      <c r="E153" s="262"/>
      <c r="F153" s="310" t="s">
        <v>1137</v>
      </c>
      <c r="G153" s="262"/>
      <c r="H153" s="309" t="s">
        <v>1176</v>
      </c>
      <c r="I153" s="309" t="s">
        <v>1147</v>
      </c>
      <c r="J153" s="309"/>
      <c r="K153" s="305"/>
    </row>
    <row r="154" ht="15" customHeight="1">
      <c r="B154" s="284"/>
      <c r="C154" s="309" t="s">
        <v>1156</v>
      </c>
      <c r="D154" s="262"/>
      <c r="E154" s="262"/>
      <c r="F154" s="310" t="s">
        <v>1143</v>
      </c>
      <c r="G154" s="262"/>
      <c r="H154" s="309" t="s">
        <v>1176</v>
      </c>
      <c r="I154" s="309" t="s">
        <v>1139</v>
      </c>
      <c r="J154" s="309">
        <v>50</v>
      </c>
      <c r="K154" s="305"/>
    </row>
    <row r="155" ht="15" customHeight="1">
      <c r="B155" s="284"/>
      <c r="C155" s="309" t="s">
        <v>1164</v>
      </c>
      <c r="D155" s="262"/>
      <c r="E155" s="262"/>
      <c r="F155" s="310" t="s">
        <v>1143</v>
      </c>
      <c r="G155" s="262"/>
      <c r="H155" s="309" t="s">
        <v>1176</v>
      </c>
      <c r="I155" s="309" t="s">
        <v>1139</v>
      </c>
      <c r="J155" s="309">
        <v>50</v>
      </c>
      <c r="K155" s="305"/>
    </row>
    <row r="156" ht="15" customHeight="1">
      <c r="B156" s="284"/>
      <c r="C156" s="309" t="s">
        <v>1162</v>
      </c>
      <c r="D156" s="262"/>
      <c r="E156" s="262"/>
      <c r="F156" s="310" t="s">
        <v>1143</v>
      </c>
      <c r="G156" s="262"/>
      <c r="H156" s="309" t="s">
        <v>1176</v>
      </c>
      <c r="I156" s="309" t="s">
        <v>1139</v>
      </c>
      <c r="J156" s="309">
        <v>50</v>
      </c>
      <c r="K156" s="305"/>
    </row>
    <row r="157" ht="15" customHeight="1">
      <c r="B157" s="284"/>
      <c r="C157" s="309" t="s">
        <v>98</v>
      </c>
      <c r="D157" s="262"/>
      <c r="E157" s="262"/>
      <c r="F157" s="310" t="s">
        <v>1137</v>
      </c>
      <c r="G157" s="262"/>
      <c r="H157" s="309" t="s">
        <v>1198</v>
      </c>
      <c r="I157" s="309" t="s">
        <v>1139</v>
      </c>
      <c r="J157" s="309" t="s">
        <v>1199</v>
      </c>
      <c r="K157" s="305"/>
    </row>
    <row r="158" ht="15" customHeight="1">
      <c r="B158" s="284"/>
      <c r="C158" s="309" t="s">
        <v>1200</v>
      </c>
      <c r="D158" s="262"/>
      <c r="E158" s="262"/>
      <c r="F158" s="310" t="s">
        <v>1137</v>
      </c>
      <c r="G158" s="262"/>
      <c r="H158" s="309" t="s">
        <v>1201</v>
      </c>
      <c r="I158" s="309" t="s">
        <v>1171</v>
      </c>
      <c r="J158" s="309"/>
      <c r="K158" s="305"/>
    </row>
    <row r="159" ht="15" customHeight="1">
      <c r="B159" s="311"/>
      <c r="C159" s="293"/>
      <c r="D159" s="293"/>
      <c r="E159" s="293"/>
      <c r="F159" s="293"/>
      <c r="G159" s="293"/>
      <c r="H159" s="293"/>
      <c r="I159" s="293"/>
      <c r="J159" s="293"/>
      <c r="K159" s="312"/>
    </row>
    <row r="160" ht="18.75" customHeight="1">
      <c r="B160" s="258"/>
      <c r="C160" s="262"/>
      <c r="D160" s="262"/>
      <c r="E160" s="262"/>
      <c r="F160" s="283"/>
      <c r="G160" s="262"/>
      <c r="H160" s="262"/>
      <c r="I160" s="262"/>
      <c r="J160" s="262"/>
      <c r="K160" s="258"/>
    </row>
    <row r="161" ht="18.75" customHeight="1">
      <c r="B161" s="269"/>
      <c r="C161" s="269"/>
      <c r="D161" s="269"/>
      <c r="E161" s="269"/>
      <c r="F161" s="269"/>
      <c r="G161" s="269"/>
      <c r="H161" s="269"/>
      <c r="I161" s="269"/>
      <c r="J161" s="269"/>
      <c r="K161" s="269"/>
    </row>
    <row r="162" ht="7.5" customHeight="1">
      <c r="B162" s="248"/>
      <c r="C162" s="249"/>
      <c r="D162" s="249"/>
      <c r="E162" s="249"/>
      <c r="F162" s="249"/>
      <c r="G162" s="249"/>
      <c r="H162" s="249"/>
      <c r="I162" s="249"/>
      <c r="J162" s="249"/>
      <c r="K162" s="250"/>
    </row>
    <row r="163" ht="45" customHeight="1">
      <c r="B163" s="251"/>
      <c r="C163" s="252" t="s">
        <v>1202</v>
      </c>
      <c r="D163" s="252"/>
      <c r="E163" s="252"/>
      <c r="F163" s="252"/>
      <c r="G163" s="252"/>
      <c r="H163" s="252"/>
      <c r="I163" s="252"/>
      <c r="J163" s="252"/>
      <c r="K163" s="253"/>
    </row>
    <row r="164" ht="17.25" customHeight="1">
      <c r="B164" s="251"/>
      <c r="C164" s="276" t="s">
        <v>1131</v>
      </c>
      <c r="D164" s="276"/>
      <c r="E164" s="276"/>
      <c r="F164" s="276" t="s">
        <v>1132</v>
      </c>
      <c r="G164" s="313"/>
      <c r="H164" s="314" t="s">
        <v>112</v>
      </c>
      <c r="I164" s="314" t="s">
        <v>54</v>
      </c>
      <c r="J164" s="276" t="s">
        <v>1133</v>
      </c>
      <c r="K164" s="253"/>
    </row>
    <row r="165" ht="17.25" customHeight="1">
      <c r="B165" s="254"/>
      <c r="C165" s="278" t="s">
        <v>1134</v>
      </c>
      <c r="D165" s="278"/>
      <c r="E165" s="278"/>
      <c r="F165" s="279" t="s">
        <v>1135</v>
      </c>
      <c r="G165" s="315"/>
      <c r="H165" s="316"/>
      <c r="I165" s="316"/>
      <c r="J165" s="278" t="s">
        <v>1136</v>
      </c>
      <c r="K165" s="256"/>
    </row>
    <row r="166" ht="5.25" customHeight="1">
      <c r="B166" s="284"/>
      <c r="C166" s="281"/>
      <c r="D166" s="281"/>
      <c r="E166" s="281"/>
      <c r="F166" s="281"/>
      <c r="G166" s="282"/>
      <c r="H166" s="281"/>
      <c r="I166" s="281"/>
      <c r="J166" s="281"/>
      <c r="K166" s="305"/>
    </row>
    <row r="167" ht="15" customHeight="1">
      <c r="B167" s="284"/>
      <c r="C167" s="262" t="s">
        <v>1140</v>
      </c>
      <c r="D167" s="262"/>
      <c r="E167" s="262"/>
      <c r="F167" s="283" t="s">
        <v>1137</v>
      </c>
      <c r="G167" s="262"/>
      <c r="H167" s="262" t="s">
        <v>1176</v>
      </c>
      <c r="I167" s="262" t="s">
        <v>1139</v>
      </c>
      <c r="J167" s="262">
        <v>120</v>
      </c>
      <c r="K167" s="305"/>
    </row>
    <row r="168" ht="15" customHeight="1">
      <c r="B168" s="284"/>
      <c r="C168" s="262" t="s">
        <v>1185</v>
      </c>
      <c r="D168" s="262"/>
      <c r="E168" s="262"/>
      <c r="F168" s="283" t="s">
        <v>1137</v>
      </c>
      <c r="G168" s="262"/>
      <c r="H168" s="262" t="s">
        <v>1186</v>
      </c>
      <c r="I168" s="262" t="s">
        <v>1139</v>
      </c>
      <c r="J168" s="262" t="s">
        <v>1187</v>
      </c>
      <c r="K168" s="305"/>
    </row>
    <row r="169" ht="15" customHeight="1">
      <c r="B169" s="284"/>
      <c r="C169" s="262" t="s">
        <v>1086</v>
      </c>
      <c r="D169" s="262"/>
      <c r="E169" s="262"/>
      <c r="F169" s="283" t="s">
        <v>1137</v>
      </c>
      <c r="G169" s="262"/>
      <c r="H169" s="262" t="s">
        <v>1203</v>
      </c>
      <c r="I169" s="262" t="s">
        <v>1139</v>
      </c>
      <c r="J169" s="262" t="s">
        <v>1187</v>
      </c>
      <c r="K169" s="305"/>
    </row>
    <row r="170" ht="15" customHeight="1">
      <c r="B170" s="284"/>
      <c r="C170" s="262" t="s">
        <v>1142</v>
      </c>
      <c r="D170" s="262"/>
      <c r="E170" s="262"/>
      <c r="F170" s="283" t="s">
        <v>1143</v>
      </c>
      <c r="G170" s="262"/>
      <c r="H170" s="262" t="s">
        <v>1203</v>
      </c>
      <c r="I170" s="262" t="s">
        <v>1139</v>
      </c>
      <c r="J170" s="262">
        <v>50</v>
      </c>
      <c r="K170" s="305"/>
    </row>
    <row r="171" ht="15" customHeight="1">
      <c r="B171" s="284"/>
      <c r="C171" s="262" t="s">
        <v>1145</v>
      </c>
      <c r="D171" s="262"/>
      <c r="E171" s="262"/>
      <c r="F171" s="283" t="s">
        <v>1137</v>
      </c>
      <c r="G171" s="262"/>
      <c r="H171" s="262" t="s">
        <v>1203</v>
      </c>
      <c r="I171" s="262" t="s">
        <v>1147</v>
      </c>
      <c r="J171" s="262"/>
      <c r="K171" s="305"/>
    </row>
    <row r="172" ht="15" customHeight="1">
      <c r="B172" s="284"/>
      <c r="C172" s="262" t="s">
        <v>1156</v>
      </c>
      <c r="D172" s="262"/>
      <c r="E172" s="262"/>
      <c r="F172" s="283" t="s">
        <v>1143</v>
      </c>
      <c r="G172" s="262"/>
      <c r="H172" s="262" t="s">
        <v>1203</v>
      </c>
      <c r="I172" s="262" t="s">
        <v>1139</v>
      </c>
      <c r="J172" s="262">
        <v>50</v>
      </c>
      <c r="K172" s="305"/>
    </row>
    <row r="173" ht="15" customHeight="1">
      <c r="B173" s="284"/>
      <c r="C173" s="262" t="s">
        <v>1164</v>
      </c>
      <c r="D173" s="262"/>
      <c r="E173" s="262"/>
      <c r="F173" s="283" t="s">
        <v>1143</v>
      </c>
      <c r="G173" s="262"/>
      <c r="H173" s="262" t="s">
        <v>1203</v>
      </c>
      <c r="I173" s="262" t="s">
        <v>1139</v>
      </c>
      <c r="J173" s="262">
        <v>50</v>
      </c>
      <c r="K173" s="305"/>
    </row>
    <row r="174" ht="15" customHeight="1">
      <c r="B174" s="284"/>
      <c r="C174" s="262" t="s">
        <v>1162</v>
      </c>
      <c r="D174" s="262"/>
      <c r="E174" s="262"/>
      <c r="F174" s="283" t="s">
        <v>1143</v>
      </c>
      <c r="G174" s="262"/>
      <c r="H174" s="262" t="s">
        <v>1203</v>
      </c>
      <c r="I174" s="262" t="s">
        <v>1139</v>
      </c>
      <c r="J174" s="262">
        <v>50</v>
      </c>
      <c r="K174" s="305"/>
    </row>
    <row r="175" ht="15" customHeight="1">
      <c r="B175" s="284"/>
      <c r="C175" s="262" t="s">
        <v>111</v>
      </c>
      <c r="D175" s="262"/>
      <c r="E175" s="262"/>
      <c r="F175" s="283" t="s">
        <v>1137</v>
      </c>
      <c r="G175" s="262"/>
      <c r="H175" s="262" t="s">
        <v>1204</v>
      </c>
      <c r="I175" s="262" t="s">
        <v>1205</v>
      </c>
      <c r="J175" s="262"/>
      <c r="K175" s="305"/>
    </row>
    <row r="176" ht="15" customHeight="1">
      <c r="B176" s="284"/>
      <c r="C176" s="262" t="s">
        <v>54</v>
      </c>
      <c r="D176" s="262"/>
      <c r="E176" s="262"/>
      <c r="F176" s="283" t="s">
        <v>1137</v>
      </c>
      <c r="G176" s="262"/>
      <c r="H176" s="262" t="s">
        <v>1206</v>
      </c>
      <c r="I176" s="262" t="s">
        <v>1207</v>
      </c>
      <c r="J176" s="262">
        <v>1</v>
      </c>
      <c r="K176" s="305"/>
    </row>
    <row r="177" ht="15" customHeight="1">
      <c r="B177" s="284"/>
      <c r="C177" s="262" t="s">
        <v>50</v>
      </c>
      <c r="D177" s="262"/>
      <c r="E177" s="262"/>
      <c r="F177" s="283" t="s">
        <v>1137</v>
      </c>
      <c r="G177" s="262"/>
      <c r="H177" s="262" t="s">
        <v>1208</v>
      </c>
      <c r="I177" s="262" t="s">
        <v>1139</v>
      </c>
      <c r="J177" s="262">
        <v>20</v>
      </c>
      <c r="K177" s="305"/>
    </row>
    <row r="178" ht="15" customHeight="1">
      <c r="B178" s="284"/>
      <c r="C178" s="262" t="s">
        <v>112</v>
      </c>
      <c r="D178" s="262"/>
      <c r="E178" s="262"/>
      <c r="F178" s="283" t="s">
        <v>1137</v>
      </c>
      <c r="G178" s="262"/>
      <c r="H178" s="262" t="s">
        <v>1209</v>
      </c>
      <c r="I178" s="262" t="s">
        <v>1139</v>
      </c>
      <c r="J178" s="262">
        <v>255</v>
      </c>
      <c r="K178" s="305"/>
    </row>
    <row r="179" ht="15" customHeight="1">
      <c r="B179" s="284"/>
      <c r="C179" s="262" t="s">
        <v>113</v>
      </c>
      <c r="D179" s="262"/>
      <c r="E179" s="262"/>
      <c r="F179" s="283" t="s">
        <v>1137</v>
      </c>
      <c r="G179" s="262"/>
      <c r="H179" s="262" t="s">
        <v>1102</v>
      </c>
      <c r="I179" s="262" t="s">
        <v>1139</v>
      </c>
      <c r="J179" s="262">
        <v>10</v>
      </c>
      <c r="K179" s="305"/>
    </row>
    <row r="180" ht="15" customHeight="1">
      <c r="B180" s="284"/>
      <c r="C180" s="262" t="s">
        <v>114</v>
      </c>
      <c r="D180" s="262"/>
      <c r="E180" s="262"/>
      <c r="F180" s="283" t="s">
        <v>1137</v>
      </c>
      <c r="G180" s="262"/>
      <c r="H180" s="262" t="s">
        <v>1210</v>
      </c>
      <c r="I180" s="262" t="s">
        <v>1171</v>
      </c>
      <c r="J180" s="262"/>
      <c r="K180" s="305"/>
    </row>
    <row r="181" ht="15" customHeight="1">
      <c r="B181" s="284"/>
      <c r="C181" s="262" t="s">
        <v>1211</v>
      </c>
      <c r="D181" s="262"/>
      <c r="E181" s="262"/>
      <c r="F181" s="283" t="s">
        <v>1137</v>
      </c>
      <c r="G181" s="262"/>
      <c r="H181" s="262" t="s">
        <v>1212</v>
      </c>
      <c r="I181" s="262" t="s">
        <v>1171</v>
      </c>
      <c r="J181" s="262"/>
      <c r="K181" s="305"/>
    </row>
    <row r="182" ht="15" customHeight="1">
      <c r="B182" s="284"/>
      <c r="C182" s="262" t="s">
        <v>1200</v>
      </c>
      <c r="D182" s="262"/>
      <c r="E182" s="262"/>
      <c r="F182" s="283" t="s">
        <v>1137</v>
      </c>
      <c r="G182" s="262"/>
      <c r="H182" s="262" t="s">
        <v>1213</v>
      </c>
      <c r="I182" s="262" t="s">
        <v>1171</v>
      </c>
      <c r="J182" s="262"/>
      <c r="K182" s="305"/>
    </row>
    <row r="183" ht="15" customHeight="1">
      <c r="B183" s="284"/>
      <c r="C183" s="262" t="s">
        <v>116</v>
      </c>
      <c r="D183" s="262"/>
      <c r="E183" s="262"/>
      <c r="F183" s="283" t="s">
        <v>1143</v>
      </c>
      <c r="G183" s="262"/>
      <c r="H183" s="262" t="s">
        <v>1214</v>
      </c>
      <c r="I183" s="262" t="s">
        <v>1139</v>
      </c>
      <c r="J183" s="262">
        <v>50</v>
      </c>
      <c r="K183" s="305"/>
    </row>
    <row r="184" ht="15" customHeight="1">
      <c r="B184" s="284"/>
      <c r="C184" s="262" t="s">
        <v>1215</v>
      </c>
      <c r="D184" s="262"/>
      <c r="E184" s="262"/>
      <c r="F184" s="283" t="s">
        <v>1143</v>
      </c>
      <c r="G184" s="262"/>
      <c r="H184" s="262" t="s">
        <v>1216</v>
      </c>
      <c r="I184" s="262" t="s">
        <v>1217</v>
      </c>
      <c r="J184" s="262"/>
      <c r="K184" s="305"/>
    </row>
    <row r="185" ht="15" customHeight="1">
      <c r="B185" s="284"/>
      <c r="C185" s="262" t="s">
        <v>1218</v>
      </c>
      <c r="D185" s="262"/>
      <c r="E185" s="262"/>
      <c r="F185" s="283" t="s">
        <v>1143</v>
      </c>
      <c r="G185" s="262"/>
      <c r="H185" s="262" t="s">
        <v>1219</v>
      </c>
      <c r="I185" s="262" t="s">
        <v>1217</v>
      </c>
      <c r="J185" s="262"/>
      <c r="K185" s="305"/>
    </row>
    <row r="186" ht="15" customHeight="1">
      <c r="B186" s="284"/>
      <c r="C186" s="262" t="s">
        <v>1220</v>
      </c>
      <c r="D186" s="262"/>
      <c r="E186" s="262"/>
      <c r="F186" s="283" t="s">
        <v>1143</v>
      </c>
      <c r="G186" s="262"/>
      <c r="H186" s="262" t="s">
        <v>1221</v>
      </c>
      <c r="I186" s="262" t="s">
        <v>1217</v>
      </c>
      <c r="J186" s="262"/>
      <c r="K186" s="305"/>
    </row>
    <row r="187" ht="15" customHeight="1">
      <c r="B187" s="284"/>
      <c r="C187" s="317" t="s">
        <v>1222</v>
      </c>
      <c r="D187" s="262"/>
      <c r="E187" s="262"/>
      <c r="F187" s="283" t="s">
        <v>1143</v>
      </c>
      <c r="G187" s="262"/>
      <c r="H187" s="262" t="s">
        <v>1223</v>
      </c>
      <c r="I187" s="262" t="s">
        <v>1224</v>
      </c>
      <c r="J187" s="318" t="s">
        <v>1225</v>
      </c>
      <c r="K187" s="305"/>
    </row>
    <row r="188" ht="15" customHeight="1">
      <c r="B188" s="284"/>
      <c r="C188" s="268" t="s">
        <v>39</v>
      </c>
      <c r="D188" s="262"/>
      <c r="E188" s="262"/>
      <c r="F188" s="283" t="s">
        <v>1137</v>
      </c>
      <c r="G188" s="262"/>
      <c r="H188" s="258" t="s">
        <v>1226</v>
      </c>
      <c r="I188" s="262" t="s">
        <v>1227</v>
      </c>
      <c r="J188" s="262"/>
      <c r="K188" s="305"/>
    </row>
    <row r="189" ht="15" customHeight="1">
      <c r="B189" s="284"/>
      <c r="C189" s="268" t="s">
        <v>1228</v>
      </c>
      <c r="D189" s="262"/>
      <c r="E189" s="262"/>
      <c r="F189" s="283" t="s">
        <v>1137</v>
      </c>
      <c r="G189" s="262"/>
      <c r="H189" s="262" t="s">
        <v>1229</v>
      </c>
      <c r="I189" s="262" t="s">
        <v>1171</v>
      </c>
      <c r="J189" s="262"/>
      <c r="K189" s="305"/>
    </row>
    <row r="190" ht="15" customHeight="1">
      <c r="B190" s="284"/>
      <c r="C190" s="268" t="s">
        <v>1230</v>
      </c>
      <c r="D190" s="262"/>
      <c r="E190" s="262"/>
      <c r="F190" s="283" t="s">
        <v>1137</v>
      </c>
      <c r="G190" s="262"/>
      <c r="H190" s="262" t="s">
        <v>1231</v>
      </c>
      <c r="I190" s="262" t="s">
        <v>1171</v>
      </c>
      <c r="J190" s="262"/>
      <c r="K190" s="305"/>
    </row>
    <row r="191" ht="15" customHeight="1">
      <c r="B191" s="284"/>
      <c r="C191" s="268" t="s">
        <v>1232</v>
      </c>
      <c r="D191" s="262"/>
      <c r="E191" s="262"/>
      <c r="F191" s="283" t="s">
        <v>1143</v>
      </c>
      <c r="G191" s="262"/>
      <c r="H191" s="262" t="s">
        <v>1233</v>
      </c>
      <c r="I191" s="262" t="s">
        <v>1171</v>
      </c>
      <c r="J191" s="262"/>
      <c r="K191" s="305"/>
    </row>
    <row r="192" ht="15" customHeight="1">
      <c r="B192" s="311"/>
      <c r="C192" s="319"/>
      <c r="D192" s="293"/>
      <c r="E192" s="293"/>
      <c r="F192" s="293"/>
      <c r="G192" s="293"/>
      <c r="H192" s="293"/>
      <c r="I192" s="293"/>
      <c r="J192" s="293"/>
      <c r="K192" s="312"/>
    </row>
    <row r="193" ht="18.75" customHeight="1">
      <c r="B193" s="258"/>
      <c r="C193" s="262"/>
      <c r="D193" s="262"/>
      <c r="E193" s="262"/>
      <c r="F193" s="283"/>
      <c r="G193" s="262"/>
      <c r="H193" s="262"/>
      <c r="I193" s="262"/>
      <c r="J193" s="262"/>
      <c r="K193" s="258"/>
    </row>
    <row r="194" ht="18.75" customHeight="1">
      <c r="B194" s="258"/>
      <c r="C194" s="262"/>
      <c r="D194" s="262"/>
      <c r="E194" s="262"/>
      <c r="F194" s="283"/>
      <c r="G194" s="262"/>
      <c r="H194" s="262"/>
      <c r="I194" s="262"/>
      <c r="J194" s="262"/>
      <c r="K194" s="258"/>
    </row>
    <row r="195" ht="18.75" customHeight="1">
      <c r="B195" s="269"/>
      <c r="C195" s="269"/>
      <c r="D195" s="269"/>
      <c r="E195" s="269"/>
      <c r="F195" s="269"/>
      <c r="G195" s="269"/>
      <c r="H195" s="269"/>
      <c r="I195" s="269"/>
      <c r="J195" s="269"/>
      <c r="K195" s="269"/>
    </row>
    <row r="196" ht="13.5">
      <c r="B196" s="248"/>
      <c r="C196" s="249"/>
      <c r="D196" s="249"/>
      <c r="E196" s="249"/>
      <c r="F196" s="249"/>
      <c r="G196" s="249"/>
      <c r="H196" s="249"/>
      <c r="I196" s="249"/>
      <c r="J196" s="249"/>
      <c r="K196" s="250"/>
    </row>
    <row r="197" ht="21">
      <c r="B197" s="251"/>
      <c r="C197" s="252" t="s">
        <v>1234</v>
      </c>
      <c r="D197" s="252"/>
      <c r="E197" s="252"/>
      <c r="F197" s="252"/>
      <c r="G197" s="252"/>
      <c r="H197" s="252"/>
      <c r="I197" s="252"/>
      <c r="J197" s="252"/>
      <c r="K197" s="253"/>
    </row>
    <row r="198" ht="25.5" customHeight="1">
      <c r="B198" s="251"/>
      <c r="C198" s="320" t="s">
        <v>1235</v>
      </c>
      <c r="D198" s="320"/>
      <c r="E198" s="320"/>
      <c r="F198" s="320" t="s">
        <v>1236</v>
      </c>
      <c r="G198" s="321"/>
      <c r="H198" s="320" t="s">
        <v>1237</v>
      </c>
      <c r="I198" s="320"/>
      <c r="J198" s="320"/>
      <c r="K198" s="253"/>
    </row>
    <row r="199" ht="5.25" customHeight="1">
      <c r="B199" s="284"/>
      <c r="C199" s="281"/>
      <c r="D199" s="281"/>
      <c r="E199" s="281"/>
      <c r="F199" s="281"/>
      <c r="G199" s="262"/>
      <c r="H199" s="281"/>
      <c r="I199" s="281"/>
      <c r="J199" s="281"/>
      <c r="K199" s="305"/>
    </row>
    <row r="200" ht="15" customHeight="1">
      <c r="B200" s="284"/>
      <c r="C200" s="262" t="s">
        <v>1227</v>
      </c>
      <c r="D200" s="262"/>
      <c r="E200" s="262"/>
      <c r="F200" s="283" t="s">
        <v>40</v>
      </c>
      <c r="G200" s="262"/>
      <c r="H200" s="262" t="s">
        <v>1238</v>
      </c>
      <c r="I200" s="262"/>
      <c r="J200" s="262"/>
      <c r="K200" s="305"/>
    </row>
    <row r="201" ht="15" customHeight="1">
      <c r="B201" s="284"/>
      <c r="C201" s="290"/>
      <c r="D201" s="262"/>
      <c r="E201" s="262"/>
      <c r="F201" s="283" t="s">
        <v>41</v>
      </c>
      <c r="G201" s="262"/>
      <c r="H201" s="262" t="s">
        <v>1239</v>
      </c>
      <c r="I201" s="262"/>
      <c r="J201" s="262"/>
      <c r="K201" s="305"/>
    </row>
    <row r="202" ht="15" customHeight="1">
      <c r="B202" s="284"/>
      <c r="C202" s="290"/>
      <c r="D202" s="262"/>
      <c r="E202" s="262"/>
      <c r="F202" s="283" t="s">
        <v>44</v>
      </c>
      <c r="G202" s="262"/>
      <c r="H202" s="262" t="s">
        <v>1240</v>
      </c>
      <c r="I202" s="262"/>
      <c r="J202" s="262"/>
      <c r="K202" s="305"/>
    </row>
    <row r="203" ht="15" customHeight="1">
      <c r="B203" s="284"/>
      <c r="C203" s="262"/>
      <c r="D203" s="262"/>
      <c r="E203" s="262"/>
      <c r="F203" s="283" t="s">
        <v>42</v>
      </c>
      <c r="G203" s="262"/>
      <c r="H203" s="262" t="s">
        <v>1241</v>
      </c>
      <c r="I203" s="262"/>
      <c r="J203" s="262"/>
      <c r="K203" s="305"/>
    </row>
    <row r="204" ht="15" customHeight="1">
      <c r="B204" s="284"/>
      <c r="C204" s="262"/>
      <c r="D204" s="262"/>
      <c r="E204" s="262"/>
      <c r="F204" s="283" t="s">
        <v>43</v>
      </c>
      <c r="G204" s="262"/>
      <c r="H204" s="262" t="s">
        <v>1242</v>
      </c>
      <c r="I204" s="262"/>
      <c r="J204" s="262"/>
      <c r="K204" s="305"/>
    </row>
    <row r="205" ht="15" customHeight="1">
      <c r="B205" s="284"/>
      <c r="C205" s="262"/>
      <c r="D205" s="262"/>
      <c r="E205" s="262"/>
      <c r="F205" s="283"/>
      <c r="G205" s="262"/>
      <c r="H205" s="262"/>
      <c r="I205" s="262"/>
      <c r="J205" s="262"/>
      <c r="K205" s="305"/>
    </row>
    <row r="206" ht="15" customHeight="1">
      <c r="B206" s="284"/>
      <c r="C206" s="262" t="s">
        <v>1183</v>
      </c>
      <c r="D206" s="262"/>
      <c r="E206" s="262"/>
      <c r="F206" s="283" t="s">
        <v>76</v>
      </c>
      <c r="G206" s="262"/>
      <c r="H206" s="262" t="s">
        <v>1243</v>
      </c>
      <c r="I206" s="262"/>
      <c r="J206" s="262"/>
      <c r="K206" s="305"/>
    </row>
    <row r="207" ht="15" customHeight="1">
      <c r="B207" s="284"/>
      <c r="C207" s="290"/>
      <c r="D207" s="262"/>
      <c r="E207" s="262"/>
      <c r="F207" s="283" t="s">
        <v>1082</v>
      </c>
      <c r="G207" s="262"/>
      <c r="H207" s="262" t="s">
        <v>1083</v>
      </c>
      <c r="I207" s="262"/>
      <c r="J207" s="262"/>
      <c r="K207" s="305"/>
    </row>
    <row r="208" ht="15" customHeight="1">
      <c r="B208" s="284"/>
      <c r="C208" s="262"/>
      <c r="D208" s="262"/>
      <c r="E208" s="262"/>
      <c r="F208" s="283" t="s">
        <v>1080</v>
      </c>
      <c r="G208" s="262"/>
      <c r="H208" s="262" t="s">
        <v>1244</v>
      </c>
      <c r="I208" s="262"/>
      <c r="J208" s="262"/>
      <c r="K208" s="305"/>
    </row>
    <row r="209" ht="15" customHeight="1">
      <c r="B209" s="322"/>
      <c r="C209" s="290"/>
      <c r="D209" s="290"/>
      <c r="E209" s="290"/>
      <c r="F209" s="283" t="s">
        <v>1084</v>
      </c>
      <c r="G209" s="268"/>
      <c r="H209" s="309" t="s">
        <v>1085</v>
      </c>
      <c r="I209" s="309"/>
      <c r="J209" s="309"/>
      <c r="K209" s="323"/>
    </row>
    <row r="210" ht="15" customHeight="1">
      <c r="B210" s="322"/>
      <c r="C210" s="290"/>
      <c r="D210" s="290"/>
      <c r="E210" s="290"/>
      <c r="F210" s="283" t="s">
        <v>163</v>
      </c>
      <c r="G210" s="268"/>
      <c r="H210" s="309" t="s">
        <v>1245</v>
      </c>
      <c r="I210" s="309"/>
      <c r="J210" s="309"/>
      <c r="K210" s="323"/>
    </row>
    <row r="211" ht="15" customHeight="1">
      <c r="B211" s="322"/>
      <c r="C211" s="290"/>
      <c r="D211" s="290"/>
      <c r="E211" s="290"/>
      <c r="F211" s="324"/>
      <c r="G211" s="268"/>
      <c r="H211" s="325"/>
      <c r="I211" s="325"/>
      <c r="J211" s="325"/>
      <c r="K211" s="323"/>
    </row>
    <row r="212" ht="15" customHeight="1">
      <c r="B212" s="322"/>
      <c r="C212" s="262" t="s">
        <v>1207</v>
      </c>
      <c r="D212" s="290"/>
      <c r="E212" s="290"/>
      <c r="F212" s="283">
        <v>1</v>
      </c>
      <c r="G212" s="268"/>
      <c r="H212" s="309" t="s">
        <v>1246</v>
      </c>
      <c r="I212" s="309"/>
      <c r="J212" s="309"/>
      <c r="K212" s="323"/>
    </row>
    <row r="213" ht="15" customHeight="1">
      <c r="B213" s="322"/>
      <c r="C213" s="290"/>
      <c r="D213" s="290"/>
      <c r="E213" s="290"/>
      <c r="F213" s="283">
        <v>2</v>
      </c>
      <c r="G213" s="268"/>
      <c r="H213" s="309" t="s">
        <v>1247</v>
      </c>
      <c r="I213" s="309"/>
      <c r="J213" s="309"/>
      <c r="K213" s="323"/>
    </row>
    <row r="214" ht="15" customHeight="1">
      <c r="B214" s="322"/>
      <c r="C214" s="290"/>
      <c r="D214" s="290"/>
      <c r="E214" s="290"/>
      <c r="F214" s="283">
        <v>3</v>
      </c>
      <c r="G214" s="268"/>
      <c r="H214" s="309" t="s">
        <v>1248</v>
      </c>
      <c r="I214" s="309"/>
      <c r="J214" s="309"/>
      <c r="K214" s="323"/>
    </row>
    <row r="215" ht="15" customHeight="1">
      <c r="B215" s="322"/>
      <c r="C215" s="290"/>
      <c r="D215" s="290"/>
      <c r="E215" s="290"/>
      <c r="F215" s="283">
        <v>4</v>
      </c>
      <c r="G215" s="268"/>
      <c r="H215" s="309" t="s">
        <v>1249</v>
      </c>
      <c r="I215" s="309"/>
      <c r="J215" s="309"/>
      <c r="K215" s="323"/>
    </row>
    <row r="216" ht="12.75" customHeight="1">
      <c r="B216" s="326"/>
      <c r="C216" s="327"/>
      <c r="D216" s="327"/>
      <c r="E216" s="327"/>
      <c r="F216" s="327"/>
      <c r="G216" s="327"/>
      <c r="H216" s="327"/>
      <c r="I216" s="327"/>
      <c r="J216" s="327"/>
      <c r="K216" s="328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Čapek Jiří, Ing.</dc:creator>
  <cp:lastModifiedBy>Čapek Jiří, Ing.</cp:lastModifiedBy>
  <dcterms:created xsi:type="dcterms:W3CDTF">2018-09-26T10:55:49Z</dcterms:created>
  <dcterms:modified xsi:type="dcterms:W3CDTF">2018-09-26T10:55:56Z</dcterms:modified>
</cp:coreProperties>
</file>